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D:\Dropbox - Empresa (versão nova)\Dropbox\Empatech Consultoria\Empatech Construções - Projetos\Projetos em Andamento\Fiscalização - Equador\Projetos - CALÇAMENTOS\Projeto - Pav - Rua Damiana Ernestina\"/>
    </mc:Choice>
  </mc:AlternateContent>
  <xr:revisionPtr revIDLastSave="0" documentId="13_ncr:1_{315A7F7B-74D4-4214-85BC-C12A5F61C739}" xr6:coauthVersionLast="47" xr6:coauthVersionMax="47" xr10:uidLastSave="{00000000-0000-0000-0000-000000000000}"/>
  <bookViews>
    <workbookView xWindow="3840" yWindow="3840" windowWidth="24686" windowHeight="13149" firstSheet="1" activeTab="3" xr2:uid="{77479239-B273-4543-95E7-8709AE414532}"/>
  </bookViews>
  <sheets>
    <sheet name="ORÇAMENTO GLOBAL" sheetId="1" r:id="rId1"/>
    <sheet name="MEMÓRIA DE CÁLCULO GLOBAL" sheetId="3" r:id="rId2"/>
    <sheet name="BDI" sheetId="2" r:id="rId3"/>
    <sheet name="CRONOGRAMA " sheetId="4" r:id="rId4"/>
  </sheets>
  <definedNames>
    <definedName name="_xlnm.Print_Area" localSheetId="2">BDI!$B$3:$O$34</definedName>
    <definedName name="_xlnm.Print_Area" localSheetId="3">'CRONOGRAMA '!$B$3:$J$42</definedName>
    <definedName name="_xlnm.Print_Area" localSheetId="1">'MEMÓRIA DE CÁLCULO GLOBAL'!$B$4:$O$88</definedName>
    <definedName name="_xlnm.Print_Area" localSheetId="0">'ORÇAMENTO GLOBAL'!$B$3:$L$27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 l="1"/>
  <c r="I25" i="1" s="1"/>
  <c r="I24" i="1" s="1"/>
  <c r="J27" i="1" s="1"/>
  <c r="J74" i="3"/>
  <c r="N74" i="3" s="1"/>
  <c r="N29" i="3"/>
  <c r="J53" i="3"/>
  <c r="N53" i="3" s="1"/>
  <c r="N85" i="3"/>
  <c r="J73" i="3"/>
  <c r="N73" i="3" s="1"/>
  <c r="N64" i="3"/>
  <c r="J63" i="3"/>
  <c r="N63" i="3" s="1"/>
  <c r="J85" i="3" s="1"/>
  <c r="N52" i="3"/>
  <c r="N41" i="3"/>
  <c r="N40" i="3"/>
  <c r="N28" i="3"/>
  <c r="J72" i="3"/>
  <c r="N72" i="3" s="1"/>
  <c r="J62" i="3"/>
  <c r="N62" i="3" s="1"/>
  <c r="N51" i="3"/>
  <c r="N39" i="3"/>
  <c r="N27" i="3"/>
  <c r="J61" i="3"/>
  <c r="N61" i="3" s="1"/>
  <c r="J83" i="3" s="1"/>
  <c r="N83" i="3" s="1"/>
  <c r="N50" i="3"/>
  <c r="N38" i="3"/>
  <c r="N26" i="3"/>
  <c r="J71" i="3"/>
  <c r="N71" i="3" s="1"/>
  <c r="J60" i="3"/>
  <c r="N60" i="3" s="1"/>
  <c r="N25" i="3"/>
  <c r="J70" i="3"/>
  <c r="N70" i="3" s="1"/>
  <c r="J59" i="3"/>
  <c r="N24" i="3"/>
  <c r="J69" i="3"/>
  <c r="J58" i="3"/>
  <c r="N23" i="3"/>
  <c r="B8" i="4"/>
  <c r="Q18" i="2"/>
  <c r="C67" i="3"/>
  <c r="N37" i="3"/>
  <c r="N49" i="3" s="1"/>
  <c r="J86" i="3" l="1"/>
  <c r="N86" i="3" s="1"/>
  <c r="J84" i="3"/>
  <c r="N84" i="3" s="1"/>
  <c r="J82" i="3"/>
  <c r="E20" i="4"/>
  <c r="N82" i="3" l="1"/>
  <c r="N69" i="3"/>
  <c r="N75" i="3" s="1"/>
  <c r="F23" i="1" l="1"/>
  <c r="N36" i="3"/>
  <c r="N35" i="3"/>
  <c r="N59" i="3"/>
  <c r="J81" i="3" s="1"/>
  <c r="N58" i="3"/>
  <c r="J80" i="3" s="1"/>
  <c r="G22" i="4"/>
  <c r="E21" i="4"/>
  <c r="C21" i="4"/>
  <c r="E19" i="4"/>
  <c r="E18" i="4"/>
  <c r="C18" i="4"/>
  <c r="C17" i="4"/>
  <c r="C78" i="3"/>
  <c r="C77" i="3"/>
  <c r="C56" i="3"/>
  <c r="C45" i="3"/>
  <c r="C44" i="3"/>
  <c r="C33" i="3"/>
  <c r="C32" i="3"/>
  <c r="N18" i="3"/>
  <c r="N19" i="3" s="1"/>
  <c r="F16" i="1" s="1"/>
  <c r="N65" i="3" l="1"/>
  <c r="F22" i="1" s="1"/>
  <c r="N81" i="3"/>
  <c r="N42" i="3"/>
  <c r="F19" i="1" s="1"/>
  <c r="N48" i="3"/>
  <c r="N30" i="3"/>
  <c r="F17" i="1" s="1"/>
  <c r="J47" i="3"/>
  <c r="N47" i="3" l="1"/>
  <c r="N54" i="3" s="1"/>
  <c r="F21" i="1" s="1"/>
  <c r="N80" i="3"/>
  <c r="N87" i="3" s="1"/>
  <c r="F25" i="1" s="1"/>
  <c r="E16" i="4"/>
  <c r="D16" i="4"/>
  <c r="B8" i="2" l="1"/>
  <c r="B9" i="3"/>
  <c r="E17" i="4" l="1"/>
  <c r="E15" i="4"/>
  <c r="C21" i="3" l="1"/>
  <c r="D15" i="4" l="1"/>
  <c r="C15" i="4"/>
  <c r="C16" i="3"/>
  <c r="C15" i="3"/>
  <c r="D27" i="2"/>
  <c r="D19" i="2" s="1"/>
  <c r="O14" i="2" s="1"/>
  <c r="J10" i="1" l="1"/>
  <c r="H22" i="1" l="1"/>
  <c r="I22" i="1" s="1"/>
  <c r="I19" i="4" s="1"/>
  <c r="J19" i="4" s="1"/>
  <c r="H21" i="1"/>
  <c r="I21" i="1" s="1"/>
  <c r="H17" i="1"/>
  <c r="I17" i="1" s="1"/>
  <c r="F16" i="4" s="1"/>
  <c r="J16" i="4" s="1"/>
  <c r="H19" i="1"/>
  <c r="I19" i="1" s="1"/>
  <c r="H16" i="1"/>
  <c r="I16" i="1" s="1"/>
  <c r="H23" i="1"/>
  <c r="I23" i="1" l="1"/>
  <c r="I20" i="4" s="1"/>
  <c r="J20" i="4" s="1"/>
  <c r="I21" i="4"/>
  <c r="J21" i="4" s="1"/>
  <c r="F17" i="4"/>
  <c r="J17" i="4" s="1"/>
  <c r="I18" i="1"/>
  <c r="F15" i="4"/>
  <c r="J15" i="4" s="1"/>
  <c r="I15" i="1"/>
  <c r="J18" i="4"/>
  <c r="I18" i="4"/>
  <c r="H22" i="4"/>
  <c r="I20" i="1" l="1"/>
  <c r="F22" i="4"/>
  <c r="I22" i="4"/>
  <c r="I23" i="4" l="1"/>
  <c r="Q16" i="2"/>
  <c r="Q21" i="2" s="1"/>
  <c r="J17" i="1"/>
  <c r="J23" i="1"/>
  <c r="J25" i="1"/>
  <c r="J16" i="1"/>
  <c r="J21" i="1"/>
  <c r="J19" i="1"/>
  <c r="J22" i="1"/>
  <c r="G23" i="4" l="1"/>
  <c r="F23" i="4"/>
  <c r="F24" i="4" s="1"/>
  <c r="H23" i="4"/>
  <c r="G24" i="4" l="1"/>
  <c r="H24" i="4" s="1"/>
  <c r="I24" i="4" s="1"/>
</calcChain>
</file>

<file path=xl/sharedStrings.xml><?xml version="1.0" encoding="utf-8"?>
<sst xmlns="http://schemas.openxmlformats.org/spreadsheetml/2006/main" count="287" uniqueCount="117">
  <si>
    <t xml:space="preserve">ITEM </t>
  </si>
  <si>
    <t>REF. SINAPI</t>
  </si>
  <si>
    <t>DESCRIÇÃO DOS SERVIÇOS</t>
  </si>
  <si>
    <t>QUANT.</t>
  </si>
  <si>
    <t>UNID.</t>
  </si>
  <si>
    <t xml:space="preserve">VALOR UNIT. </t>
  </si>
  <si>
    <t>VALOR UNIT. + BDI</t>
  </si>
  <si>
    <t>VALOR TOTAL</t>
  </si>
  <si>
    <t>%</t>
  </si>
  <si>
    <t>BDI:</t>
  </si>
  <si>
    <t>1.0</t>
  </si>
  <si>
    <t>2.0</t>
  </si>
  <si>
    <t>1.1</t>
  </si>
  <si>
    <t>1.2</t>
  </si>
  <si>
    <t>m²</t>
  </si>
  <si>
    <t>2.1</t>
  </si>
  <si>
    <t>x</t>
  </si>
  <si>
    <t>=</t>
  </si>
  <si>
    <t>+</t>
  </si>
  <si>
    <t>Comp.(m)</t>
  </si>
  <si>
    <t>Larg. (m)</t>
  </si>
  <si>
    <t>Área(m²)</t>
  </si>
  <si>
    <t>Total=</t>
  </si>
  <si>
    <t>ITEM</t>
  </si>
  <si>
    <t>Administração Central (AC)</t>
  </si>
  <si>
    <t>Seguros (S) E Garantia (G)</t>
  </si>
  <si>
    <t>Despesas Financeiras (DF)</t>
  </si>
  <si>
    <t>Lucro (L)</t>
  </si>
  <si>
    <t>Impostos (I) - PIS, CONFINS, ISSQN</t>
  </si>
  <si>
    <t xml:space="preserve">PIS </t>
  </si>
  <si>
    <t>CONFINS</t>
  </si>
  <si>
    <t>ISSQN</t>
  </si>
  <si>
    <t>TOTAL</t>
  </si>
  <si>
    <t>CÁLCULO DE IMPOSTO (I)</t>
  </si>
  <si>
    <t>Riscos ( C )</t>
  </si>
  <si>
    <t>CÁLCULO DO BDI</t>
  </si>
  <si>
    <t>B.D.I.=</t>
  </si>
  <si>
    <t>VALORES DE B.D.I. POR TIPO DE OBRA</t>
  </si>
  <si>
    <t>1ºQ</t>
  </si>
  <si>
    <t>Médio</t>
  </si>
  <si>
    <t>3º Q</t>
  </si>
  <si>
    <t>Tipo de Obra</t>
  </si>
  <si>
    <t>Construção de Edifícios</t>
  </si>
  <si>
    <t>Construção de Rodovias e Ferrovias - Infra Urbana, praças, etc.</t>
  </si>
  <si>
    <t>Rede de Abastecimento de Água, Coleta de Esgotos</t>
  </si>
  <si>
    <t>Estações e Redes de Distribuição de Energia Elétrica</t>
  </si>
  <si>
    <t>Obras Portuárias, Marítimas e Fluviais</t>
  </si>
  <si>
    <t>Fornecimento de Materiais e Equipamentos</t>
  </si>
  <si>
    <t>Observações sobre os % informados no cálculo do BDI, neste caso:</t>
  </si>
  <si>
    <t>OBRA DE CONSTRUÇÃO DE EDIFÍCIOS</t>
  </si>
  <si>
    <t>OS VALORES % INFORMADO ENQUADRAM-SE NOS LIMITES DO ACÓRDÃO 2622/2013-TCU-PLENÁRIO</t>
  </si>
  <si>
    <t>OS VALORES % INFORMADO DE AC,DF E L ESTÃO NOS VALORES MÁXIMOS DOS LIMITES DO ACÓRDÃO 2622/2013-TCU-PLENÁRIO</t>
  </si>
  <si>
    <t>OS VALORES % INFORMADO DE S+G E R FORAM CONSIDERADOS ZERADOS OU SEJA, ABAIXO DO MÍNIMO DOS LIMITES DO ACÓRDÃO 2622/2013-TCU-PLENÁRIO</t>
  </si>
  <si>
    <t>% PORCENTAGEM</t>
  </si>
  <si>
    <t>COMPOSIÇÃO DO BDI DE SERVIÇOS</t>
  </si>
  <si>
    <t>FÓRMULA UTILIZADA</t>
  </si>
  <si>
    <t>META</t>
  </si>
  <si>
    <t>DESCRIÇÃO DA META</t>
  </si>
  <si>
    <t>ETAPA</t>
  </si>
  <si>
    <t>DESCRIÇÃO DA ETAPA</t>
  </si>
  <si>
    <t>MÊS 1</t>
  </si>
  <si>
    <t>MÊS 2</t>
  </si>
  <si>
    <t>MÊS 3</t>
  </si>
  <si>
    <t>TOTAL MÊS COM BDI</t>
  </si>
  <si>
    <t>PERCENTUAL</t>
  </si>
  <si>
    <t>PERCENTUAL ACUMULADO</t>
  </si>
  <si>
    <t xml:space="preserve">CUSTO TOTAL DA OBRA </t>
  </si>
  <si>
    <t>NOTAS</t>
  </si>
  <si>
    <t xml:space="preserve">   Declaração de compatibilidade com os custos SINAPI/SICRO e/ou com as cotações de mercado:</t>
  </si>
  <si>
    <t>CUSTO TOTAL DA OBRA</t>
  </si>
  <si>
    <t>PREFEITURA MUNICIPAL DE EQUADOR</t>
  </si>
  <si>
    <t>DATA BASE:</t>
  </si>
  <si>
    <t>m</t>
  </si>
  <si>
    <t>PAVIMENTAÇÃO</t>
  </si>
  <si>
    <t>PINTURA</t>
  </si>
  <si>
    <t xml:space="preserve">
Execução de pavimento em paralelepípedos, rejuntamento com argamassa traço 1:3 (cimento e areia).
</t>
  </si>
  <si>
    <t>Guia (meio-fio) concreto, moldada in loco em trecho reto com extrusora, 13 cm base x 22 cm altura.</t>
  </si>
  <si>
    <t xml:space="preserve">Pintura de meio-fio com tinta branca a base de cal (caiação). </t>
  </si>
  <si>
    <t>Área(m²) Levantada em AUTO CAD</t>
  </si>
  <si>
    <t xml:space="preserve">Eu, CAYO FARIAS PEREIRA, declaro sob as penas da Lei, que, de acordo com a 'Lei das Diretrizes Orçamentárias, os quantitativos da Planilha Orçamentária Global acima apresentada estão compatíveis com o projeto de engenharia proposto. Atesto ainda que os custos unitários utilizados para a composição do orçamento estão compatíveis com seus correspondentes nas tabelas de referência do SINAPI/SICRO indicada e/ou com as cotações de mercado apresentadas em anexo. </t>
  </si>
  <si>
    <t xml:space="preserve">SERVIÇOS PRELIMINARES </t>
  </si>
  <si>
    <t>MOVIMENTO DE TERRA</t>
  </si>
  <si>
    <t xml:space="preserve">00051/ORSE </t>
  </si>
  <si>
    <t>Placa de obra em chapa aço galvanizado, instalada</t>
  </si>
  <si>
    <t>Locação topográfica com nivelamento de seções transversais de serviços de terraplenagem, inclusive conferências</t>
  </si>
  <si>
    <t xml:space="preserve">09164/ORSE </t>
  </si>
  <si>
    <t>3.0</t>
  </si>
  <si>
    <t>Regularização e compactação de subleito de solo predominantemente arenoso.</t>
  </si>
  <si>
    <t>3.1</t>
  </si>
  <si>
    <t>3.2</t>
  </si>
  <si>
    <t>4.0</t>
  </si>
  <si>
    <t>4.1</t>
  </si>
  <si>
    <t>Comprimento Levantado em AUTO CAD</t>
  </si>
  <si>
    <t>CRONOGRAMA FÍSICO-FINANCEIRO - global</t>
  </si>
  <si>
    <t>MÊS 4</t>
  </si>
  <si>
    <t>3.3</t>
  </si>
  <si>
    <t>Guia (meio-fio) concreto, moldada in loco em trecho curvo com extrusora, 13 cm base x 22 cm altura.</t>
  </si>
  <si>
    <t>PLANILHA ORÇAMENTÁRIA - NÃO DESONERADA - GLOBAL</t>
  </si>
  <si>
    <t>MEMÓRIA DE CÁLCULO</t>
  </si>
  <si>
    <t>SINAPI RN  FEV/26</t>
  </si>
  <si>
    <t>ORSE                    JAN/26</t>
  </si>
  <si>
    <t>Rua Projetada 01</t>
  </si>
  <si>
    <t>2*20+15,05</t>
  </si>
  <si>
    <t xml:space="preserve">Rua Damiana Ernestina </t>
  </si>
  <si>
    <t>6*20+9,67</t>
  </si>
  <si>
    <t>2*20+4,41</t>
  </si>
  <si>
    <t>Rua Projetada 02</t>
  </si>
  <si>
    <t>Rua Neuza Marcelino de Oliveira</t>
  </si>
  <si>
    <t>9*20+14,97</t>
  </si>
  <si>
    <t>Rua Nicolau Bezerra da Trindade</t>
  </si>
  <si>
    <t>4*20+4,00</t>
  </si>
  <si>
    <t>Rua Edite Gomes - Parte 01</t>
  </si>
  <si>
    <t>1*20+12,00</t>
  </si>
  <si>
    <t>Rua Edite Gomes - Parte 02</t>
  </si>
  <si>
    <t>2*20+17,75</t>
  </si>
  <si>
    <r>
      <rPr>
        <b/>
        <sz val="12"/>
        <color theme="1"/>
        <rFont val="Calibri Light"/>
        <family val="2"/>
        <scheme val="major"/>
      </rPr>
      <t>OBRA:</t>
    </r>
    <r>
      <rPr>
        <sz val="12"/>
        <color theme="1"/>
        <rFont val="Calibri Light"/>
        <family val="2"/>
        <scheme val="major"/>
      </rPr>
      <t xml:space="preserve"> Pavimentação - Rua Damiana Ernestina, Rua Neuza Marcelino de Oliveira, Rua Nicolau Bezerra da Trindade, Rua Edite Gomes, Rua Projetada 01 e Rua Projetada 02.                                                                                                                                     </t>
    </r>
    <r>
      <rPr>
        <b/>
        <sz val="12"/>
        <color theme="1"/>
        <rFont val="Calibri Light"/>
        <family val="2"/>
        <scheme val="major"/>
      </rPr>
      <t>MUNICÍPIO:</t>
    </r>
    <r>
      <rPr>
        <sz val="12"/>
        <color theme="1"/>
        <rFont val="Calibri Light"/>
        <family val="2"/>
        <scheme val="major"/>
      </rPr>
      <t xml:space="preserve"> Equador-RN</t>
    </r>
  </si>
  <si>
    <t>1.Utilizar os mesmos itens do memorial de cálculo dos quantitativos;                                                                                                                                                                                                                                                                       2. Anexar cópias das tabelas de referência SINAPI/SICRO utilizadas para a composição dos custos;                                                                                                                                                                                                                   3.Anexar cópias das cotações de mercado utilizadas para composição do custo.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</si>
</sst>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R$&quot;#,##0.00"/>
    <numFmt numFmtId="165" formatCode="_(* #,##0.00_);_(* \(#,##0.00\);_(* &quot;-&quot;??_);_(@_)"/>
    <numFmt numFmtId="166" formatCode="_(* #,##0.00_);_(* \(#,##0.00\);_(* \-??_);_(@_)"/>
    <numFmt numFmtId="167" formatCode="&quot;R$&quot;#,##0.00000000000000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Calibri Light"/>
      <family val="2"/>
      <scheme val="major"/>
    </font>
    <font>
      <sz val="12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6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166" fontId="13" fillId="0" borderId="0" applyFill="0" applyBorder="0" applyAlignment="0" applyProtection="0"/>
  </cellStyleXfs>
  <cellXfs count="19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0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left" vertical="center"/>
    </xf>
    <xf numFmtId="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4" fontId="10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4" fontId="9" fillId="0" borderId="3" xfId="0" applyNumberFormat="1" applyFont="1" applyBorder="1" applyAlignment="1">
      <alignment horizontal="left" vertical="center"/>
    </xf>
    <xf numFmtId="4" fontId="9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/>
    </xf>
    <xf numFmtId="0" fontId="2" fillId="2" borderId="12" xfId="0" applyFont="1" applyFill="1" applyBorder="1" applyAlignment="1">
      <alignment horizontal="left" vertical="center" wrapText="1"/>
    </xf>
    <xf numFmtId="164" fontId="2" fillId="0" borderId="0" xfId="0" applyNumberFormat="1" applyFont="1"/>
    <xf numFmtId="4" fontId="9" fillId="0" borderId="0" xfId="0" applyNumberFormat="1" applyFont="1" applyAlignment="1">
      <alignment horizontal="left" vertical="center"/>
    </xf>
    <xf numFmtId="10" fontId="0" fillId="0" borderId="7" xfId="0" applyNumberFormat="1" applyBorder="1"/>
    <xf numFmtId="0" fontId="3" fillId="2" borderId="0" xfId="0" applyFont="1" applyFill="1" applyAlignment="1">
      <alignment horizontal="center" vertical="center"/>
    </xf>
    <xf numFmtId="0" fontId="2" fillId="2" borderId="0" xfId="0" applyFont="1" applyFill="1"/>
    <xf numFmtId="0" fontId="15" fillId="2" borderId="4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right" vertical="center"/>
    </xf>
    <xf numFmtId="0" fontId="15" fillId="2" borderId="0" xfId="0" applyFont="1" applyFill="1" applyAlignment="1">
      <alignment horizontal="right" vertical="center"/>
    </xf>
    <xf numFmtId="0" fontId="15" fillId="2" borderId="12" xfId="0" applyFont="1" applyFill="1" applyBorder="1" applyAlignment="1">
      <alignment horizontal="left" vertical="center" wrapText="1"/>
    </xf>
    <xf numFmtId="10" fontId="5" fillId="2" borderId="7" xfId="0" applyNumberFormat="1" applyFont="1" applyFill="1" applyBorder="1" applyAlignment="1">
      <alignment horizontal="left"/>
    </xf>
    <xf numFmtId="10" fontId="17" fillId="0" borderId="7" xfId="0" applyNumberFormat="1" applyFont="1" applyBorder="1" applyAlignment="1">
      <alignment wrapText="1"/>
    </xf>
    <xf numFmtId="0" fontId="12" fillId="0" borderId="0" xfId="3" applyFont="1" applyAlignment="1">
      <alignment horizontal="center" vertical="center"/>
    </xf>
    <xf numFmtId="166" fontId="13" fillId="3" borderId="0" xfId="4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3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2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164" fontId="3" fillId="0" borderId="0" xfId="0" applyNumberFormat="1" applyFont="1"/>
    <xf numFmtId="164" fontId="0" fillId="0" borderId="1" xfId="0" applyNumberForma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9" xfId="0" applyFill="1" applyBorder="1" applyAlignment="1">
      <alignment horizontal="left" vertical="center" wrapText="1"/>
    </xf>
    <xf numFmtId="164" fontId="0" fillId="0" borderId="1" xfId="0" applyNumberFormat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64" fontId="19" fillId="7" borderId="1" xfId="0" applyNumberFormat="1" applyFont="1" applyFill="1" applyBorder="1" applyAlignment="1">
      <alignment horizontal="center" vertical="center"/>
    </xf>
    <xf numFmtId="0" fontId="0" fillId="9" borderId="0" xfId="0" applyFill="1"/>
    <xf numFmtId="2" fontId="0" fillId="9" borderId="0" xfId="0" applyNumberFormat="1" applyFill="1" applyAlignment="1">
      <alignment horizontal="center"/>
    </xf>
    <xf numFmtId="2" fontId="11" fillId="9" borderId="0" xfId="0" applyNumberFormat="1" applyFont="1" applyFill="1" applyAlignment="1">
      <alignment horizontal="center"/>
    </xf>
    <xf numFmtId="0" fontId="8" fillId="9" borderId="0" xfId="3" applyFont="1" applyFill="1" applyAlignment="1">
      <alignment vertical="center"/>
    </xf>
    <xf numFmtId="0" fontId="4" fillId="10" borderId="0" xfId="0" applyFont="1" applyFill="1" applyAlignment="1">
      <alignment horizontal="left" vertical="center"/>
    </xf>
    <xf numFmtId="0" fontId="4" fillId="10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0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9" fontId="0" fillId="0" borderId="10" xfId="1" applyFont="1" applyBorder="1" applyAlignment="1">
      <alignment horizontal="center"/>
    </xf>
    <xf numFmtId="164" fontId="11" fillId="0" borderId="10" xfId="0" applyNumberFormat="1" applyFont="1" applyBorder="1" applyAlignment="1">
      <alignment horizontal="center"/>
    </xf>
    <xf numFmtId="0" fontId="0" fillId="0" borderId="4" xfId="0" applyBorder="1" applyAlignment="1">
      <alignment horizontal="right" vertical="center" wrapText="1"/>
    </xf>
    <xf numFmtId="4" fontId="10" fillId="0" borderId="0" xfId="0" applyNumberFormat="1" applyFont="1" applyAlignment="1">
      <alignment horizontal="center" vertical="center" wrapText="1"/>
    </xf>
    <xf numFmtId="166" fontId="13" fillId="11" borderId="0" xfId="4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4" fontId="10" fillId="0" borderId="0" xfId="0" applyNumberFormat="1" applyFont="1" applyAlignment="1">
      <alignment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" fontId="10" fillId="0" borderId="0" xfId="0" applyNumberFormat="1" applyFont="1" applyAlignment="1">
      <alignment vertical="center" wrapText="1"/>
    </xf>
    <xf numFmtId="0" fontId="3" fillId="2" borderId="3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/>
    </xf>
    <xf numFmtId="0" fontId="11" fillId="0" borderId="11" xfId="0" applyFont="1" applyBorder="1" applyAlignment="1">
      <alignment horizontal="left" vertical="center"/>
    </xf>
    <xf numFmtId="164" fontId="0" fillId="0" borderId="10" xfId="0" applyNumberFormat="1" applyBorder="1" applyAlignment="1">
      <alignment vertical="center"/>
    </xf>
    <xf numFmtId="164" fontId="0" fillId="0" borderId="10" xfId="0" applyNumberFormat="1" applyBorder="1" applyAlignment="1">
      <alignment horizontal="right" vertical="center"/>
    </xf>
    <xf numFmtId="0" fontId="11" fillId="4" borderId="14" xfId="0" applyFont="1" applyFill="1" applyBorder="1" applyAlignment="1">
      <alignment horizontal="center" vertical="center"/>
    </xf>
    <xf numFmtId="0" fontId="3" fillId="6" borderId="1" xfId="0" applyFont="1" applyFill="1" applyBorder="1"/>
    <xf numFmtId="0" fontId="9" fillId="6" borderId="9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19" fillId="2" borderId="0" xfId="0" applyFont="1" applyFill="1" applyAlignment="1">
      <alignment vertical="center"/>
    </xf>
    <xf numFmtId="164" fontId="0" fillId="0" borderId="0" xfId="0" applyNumberFormat="1"/>
    <xf numFmtId="0" fontId="2" fillId="6" borderId="1" xfId="0" applyFont="1" applyFill="1" applyBorder="1" applyAlignment="1">
      <alignment vertical="center"/>
    </xf>
    <xf numFmtId="164" fontId="3" fillId="6" borderId="1" xfId="0" applyNumberFormat="1" applyFont="1" applyFill="1" applyBorder="1" applyAlignment="1">
      <alignment vertical="center"/>
    </xf>
    <xf numFmtId="164" fontId="2" fillId="2" borderId="0" xfId="0" applyNumberFormat="1" applyFont="1" applyFill="1"/>
    <xf numFmtId="10" fontId="2" fillId="0" borderId="0" xfId="1" applyNumberFormat="1" applyFont="1"/>
    <xf numFmtId="0" fontId="3" fillId="6" borderId="1" xfId="0" applyFont="1" applyFill="1" applyBorder="1" applyAlignment="1">
      <alignment vertical="center"/>
    </xf>
    <xf numFmtId="167" fontId="0" fillId="0" borderId="0" xfId="0" applyNumberFormat="1"/>
    <xf numFmtId="0" fontId="0" fillId="2" borderId="0" xfId="0" applyFill="1"/>
    <xf numFmtId="164" fontId="22" fillId="2" borderId="0" xfId="0" applyNumberFormat="1" applyFont="1" applyFill="1"/>
    <xf numFmtId="164" fontId="21" fillId="2" borderId="0" xfId="0" applyNumberFormat="1" applyFont="1" applyFill="1" applyAlignment="1">
      <alignment horizontal="center" vertical="center"/>
    </xf>
    <xf numFmtId="0" fontId="20" fillId="2" borderId="0" xfId="0" applyFont="1" applyFill="1"/>
    <xf numFmtId="167" fontId="20" fillId="2" borderId="0" xfId="0" applyNumberFormat="1" applyFont="1" applyFill="1"/>
    <xf numFmtId="164" fontId="2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19" fillId="7" borderId="9" xfId="0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2" borderId="0" xfId="0" applyFont="1" applyFill="1" applyAlignment="1">
      <alignment horizontal="right" vertical="top"/>
    </xf>
    <xf numFmtId="0" fontId="15" fillId="2" borderId="0" xfId="0" applyFont="1" applyFill="1" applyAlignment="1">
      <alignment horizontal="right" vertical="top"/>
    </xf>
    <xf numFmtId="0" fontId="5" fillId="2" borderId="6" xfId="0" applyFont="1" applyFill="1" applyBorder="1" applyAlignment="1">
      <alignment horizontal="right"/>
    </xf>
    <xf numFmtId="0" fontId="15" fillId="2" borderId="8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5" fillId="2" borderId="6" xfId="0" applyFont="1" applyFill="1" applyBorder="1" applyAlignment="1">
      <alignment horizontal="left" vertical="top" wrapText="1"/>
    </xf>
    <xf numFmtId="0" fontId="2" fillId="12" borderId="0" xfId="0" applyFont="1" applyFill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0" fontId="4" fillId="10" borderId="0" xfId="0" applyFont="1" applyFill="1" applyAlignment="1">
      <alignment horizontal="left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0" borderId="0" xfId="0" applyFont="1" applyAlignment="1">
      <alignment horizontal="right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5" fillId="2" borderId="0" xfId="0" applyFont="1" applyFill="1" applyAlignment="1">
      <alignment horizontal="left" vertical="center" wrapText="1"/>
    </xf>
    <xf numFmtId="0" fontId="15" fillId="2" borderId="12" xfId="0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left" vertical="center" wrapText="1"/>
    </xf>
    <xf numFmtId="0" fontId="15" fillId="2" borderId="6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0" fillId="9" borderId="0" xfId="0" applyFill="1" applyAlignment="1">
      <alignment horizontal="center"/>
    </xf>
    <xf numFmtId="0" fontId="8" fillId="9" borderId="0" xfId="3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11" fillId="8" borderId="0" xfId="0" applyFont="1" applyFill="1" applyAlignment="1">
      <alignment horizontal="center"/>
    </xf>
    <xf numFmtId="0" fontId="0" fillId="9" borderId="0" xfId="0" applyFill="1" applyAlignment="1">
      <alignment horizontal="left"/>
    </xf>
    <xf numFmtId="0" fontId="11" fillId="9" borderId="0" xfId="0" applyFont="1" applyFill="1" applyAlignment="1">
      <alignment horizontal="left"/>
    </xf>
    <xf numFmtId="0" fontId="18" fillId="9" borderId="0" xfId="0" applyFont="1" applyFill="1" applyAlignment="1">
      <alignment horizontal="center" vertical="center"/>
    </xf>
    <xf numFmtId="10" fontId="18" fillId="9" borderId="0" xfId="1" applyNumberFormat="1" applyFont="1" applyFill="1" applyAlignment="1">
      <alignment horizontal="left" vertical="center"/>
    </xf>
    <xf numFmtId="0" fontId="1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1" fillId="2" borderId="0" xfId="0" applyFont="1" applyFill="1" applyAlignment="1">
      <alignment horizontal="center"/>
    </xf>
    <xf numFmtId="0" fontId="0" fillId="9" borderId="0" xfId="0" applyFill="1" applyAlignment="1">
      <alignment horizontal="left" wrapText="1"/>
    </xf>
    <xf numFmtId="2" fontId="0" fillId="9" borderId="0" xfId="0" applyNumberForma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2" fontId="0" fillId="9" borderId="0" xfId="0" applyNumberFormat="1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9" borderId="0" xfId="0" applyFill="1" applyAlignment="1">
      <alignment horizontal="left" vertical="center"/>
    </xf>
    <xf numFmtId="0" fontId="5" fillId="2" borderId="3" xfId="0" applyFont="1" applyFill="1" applyBorder="1" applyAlignment="1">
      <alignment horizontal="right" vertical="center"/>
    </xf>
    <xf numFmtId="0" fontId="14" fillId="5" borderId="9" xfId="0" applyFont="1" applyFill="1" applyBorder="1" applyAlignment="1">
      <alignment horizontal="center"/>
    </xf>
    <xf numFmtId="0" fontId="14" fillId="5" borderId="11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/>
    </xf>
    <xf numFmtId="0" fontId="11" fillId="9" borderId="0" xfId="0" applyFont="1" applyFill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0" fillId="0" borderId="8" xfId="0" quotePrefix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/>
    </xf>
    <xf numFmtId="0" fontId="11" fillId="0" borderId="6" xfId="0" applyFont="1" applyBorder="1" applyAlignment="1">
      <alignment horizontal="left" vertical="top"/>
    </xf>
    <xf numFmtId="0" fontId="11" fillId="0" borderId="7" xfId="0" applyFon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2" borderId="3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/>
    </xf>
    <xf numFmtId="0" fontId="14" fillId="10" borderId="9" xfId="0" applyFont="1" applyFill="1" applyBorder="1" applyAlignment="1">
      <alignment horizontal="center"/>
    </xf>
    <xf numFmtId="0" fontId="14" fillId="10" borderId="11" xfId="0" applyFont="1" applyFill="1" applyBorder="1" applyAlignment="1">
      <alignment horizontal="center"/>
    </xf>
    <xf numFmtId="0" fontId="14" fillId="10" borderId="10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/>
    </xf>
  </cellXfs>
  <cellStyles count="5">
    <cellStyle name="Normal" xfId="0" builtinId="0"/>
    <cellStyle name="Normal 2 2" xfId="3" xr:uid="{98EFF6C2-97BA-47CF-9616-9E99F245F798}"/>
    <cellStyle name="Porcentagem" xfId="1" builtinId="5"/>
    <cellStyle name="Separador de milhares 2_ORÇAMENTO matureia corrigido (DEZ 2009)" xfId="4" xr:uid="{F00CCACC-1F84-405E-A94F-81832A4E4254}"/>
    <cellStyle name="Vírgula 2" xfId="2" xr:uid="{DB898774-CAF3-4DC3-BF09-646FC30CF1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205230</xdr:colOff>
      <xdr:row>2</xdr:row>
      <xdr:rowOff>21517</xdr:rowOff>
    </xdr:from>
    <xdr:to>
      <xdr:col>2</xdr:col>
      <xdr:colOff>161978</xdr:colOff>
      <xdr:row>5</xdr:row>
      <xdr:rowOff>150202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3205" b="5916"/>
        <a:stretch/>
      </xdr:blipFill>
      <xdr:spPr>
        <a:xfrm>
          <a:off x="858373" y="538588"/>
          <a:ext cx="609891" cy="683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178837</xdr:colOff>
      <xdr:row>3</xdr:row>
      <xdr:rowOff>31101</xdr:rowOff>
    </xdr:from>
    <xdr:to>
      <xdr:col>2</xdr:col>
      <xdr:colOff>135586</xdr:colOff>
      <xdr:row>7</xdr:row>
      <xdr:rowOff>1532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3205" b="5916"/>
        <a:stretch/>
      </xdr:blipFill>
      <xdr:spPr>
        <a:xfrm>
          <a:off x="831980" y="590938"/>
          <a:ext cx="609892" cy="68577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522514</xdr:colOff>
          <xdr:row>14</xdr:row>
          <xdr:rowOff>59871</xdr:rowOff>
        </xdr:from>
        <xdr:to>
          <xdr:col>12</xdr:col>
          <xdr:colOff>217714</xdr:colOff>
          <xdr:row>17</xdr:row>
          <xdr:rowOff>59871</xdr:rowOff>
        </xdr:to>
        <xdr:sp macro="" textlink="">
          <xdr:nvSpPr>
            <xdr:cNvPr id="3073" name="Picture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388782</xdr:colOff>
      <xdr:row>2</xdr:row>
      <xdr:rowOff>15552</xdr:rowOff>
    </xdr:from>
    <xdr:to>
      <xdr:col>2</xdr:col>
      <xdr:colOff>345530</xdr:colOff>
      <xdr:row>5</xdr:row>
      <xdr:rowOff>144237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3205" b="5916"/>
        <a:stretch/>
      </xdr:blipFill>
      <xdr:spPr>
        <a:xfrm>
          <a:off x="1041925" y="388776"/>
          <a:ext cx="609891" cy="6885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279919</xdr:colOff>
      <xdr:row>2</xdr:row>
      <xdr:rowOff>31102</xdr:rowOff>
    </xdr:from>
    <xdr:to>
      <xdr:col>2</xdr:col>
      <xdr:colOff>236668</xdr:colOff>
      <xdr:row>5</xdr:row>
      <xdr:rowOff>157043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3205" b="5916"/>
        <a:stretch/>
      </xdr:blipFill>
      <xdr:spPr>
        <a:xfrm>
          <a:off x="933062" y="404326"/>
          <a:ext cx="609892" cy="6857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4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4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B80DD-BDFB-4782-9DB0-5BC15F40B0D7}">
  <sheetPr codeName="Planilha2">
    <tabColor theme="8" tint="-0.499984740745262"/>
  </sheetPr>
  <dimension ref="B2:N369"/>
  <sheetViews>
    <sheetView showGridLines="0" zoomScale="70" zoomScaleNormal="70" workbookViewId="0">
      <selection activeCell="D50" sqref="D50"/>
    </sheetView>
  </sheetViews>
  <sheetFormatPr defaultRowHeight="14.6" x14ac:dyDescent="0.4"/>
  <cols>
    <col min="3" max="3" width="11.69140625" customWidth="1"/>
    <col min="4" max="4" width="43.15234375" customWidth="1"/>
    <col min="6" max="6" width="10.3828125" customWidth="1"/>
    <col min="7" max="7" width="11.15234375" customWidth="1"/>
    <col min="8" max="8" width="10.23046875" customWidth="1"/>
    <col min="9" max="9" width="13.15234375" customWidth="1"/>
    <col min="10" max="10" width="14.921875" customWidth="1"/>
    <col min="11" max="12" width="0" hidden="1" customWidth="1"/>
    <col min="14" max="14" width="24" customWidth="1"/>
  </cols>
  <sheetData>
    <row r="2" spans="2:10" ht="26.25" customHeight="1" x14ac:dyDescent="0.4"/>
    <row r="3" spans="2:10" x14ac:dyDescent="0.4">
      <c r="B3" s="112" t="s">
        <v>70</v>
      </c>
      <c r="C3" s="113"/>
      <c r="D3" s="113"/>
      <c r="E3" s="113"/>
      <c r="F3" s="113"/>
      <c r="G3" s="113"/>
      <c r="H3" s="113"/>
      <c r="I3" s="113"/>
      <c r="J3" s="114"/>
    </row>
    <row r="4" spans="2:10" x14ac:dyDescent="0.4">
      <c r="B4" s="115"/>
      <c r="C4" s="116"/>
      <c r="D4" s="116"/>
      <c r="E4" s="116"/>
      <c r="F4" s="116"/>
      <c r="G4" s="116"/>
      <c r="H4" s="116"/>
      <c r="I4" s="116"/>
      <c r="J4" s="117"/>
    </row>
    <row r="5" spans="2:10" x14ac:dyDescent="0.4">
      <c r="B5" s="115"/>
      <c r="C5" s="116"/>
      <c r="D5" s="116"/>
      <c r="E5" s="116"/>
      <c r="F5" s="116"/>
      <c r="G5" s="116"/>
      <c r="H5" s="116"/>
      <c r="I5" s="116"/>
      <c r="J5" s="117"/>
    </row>
    <row r="6" spans="2:10" x14ac:dyDescent="0.4">
      <c r="B6" s="115"/>
      <c r="C6" s="116"/>
      <c r="D6" s="116"/>
      <c r="E6" s="116"/>
      <c r="F6" s="116"/>
      <c r="G6" s="116"/>
      <c r="H6" s="116"/>
      <c r="I6" s="116"/>
      <c r="J6" s="117"/>
    </row>
    <row r="7" spans="2:10" ht="25.95" customHeight="1" x14ac:dyDescent="0.4">
      <c r="B7" s="122" t="s">
        <v>115</v>
      </c>
      <c r="C7" s="123"/>
      <c r="D7" s="123"/>
      <c r="E7" s="123"/>
      <c r="F7" s="123"/>
      <c r="G7" s="123"/>
      <c r="H7" s="119" t="s">
        <v>71</v>
      </c>
      <c r="I7" s="120"/>
      <c r="J7" s="35" t="s">
        <v>99</v>
      </c>
    </row>
    <row r="8" spans="2:10" ht="25.95" customHeight="1" x14ac:dyDescent="0.4">
      <c r="B8" s="122"/>
      <c r="C8" s="123"/>
      <c r="D8" s="123"/>
      <c r="E8" s="123"/>
      <c r="F8" s="123"/>
      <c r="G8" s="123"/>
      <c r="H8" s="119" t="s">
        <v>71</v>
      </c>
      <c r="I8" s="120"/>
      <c r="J8" s="35" t="s">
        <v>100</v>
      </c>
    </row>
    <row r="9" spans="2:10" ht="12" customHeight="1" x14ac:dyDescent="0.4">
      <c r="B9" s="122"/>
      <c r="C9" s="123"/>
      <c r="D9" s="123"/>
      <c r="E9" s="123"/>
      <c r="F9" s="123"/>
      <c r="G9" s="123"/>
      <c r="H9" s="33"/>
      <c r="I9" s="34"/>
      <c r="J9" s="35"/>
    </row>
    <row r="10" spans="2:10" ht="11.7" customHeight="1" x14ac:dyDescent="0.45">
      <c r="B10" s="124"/>
      <c r="C10" s="125"/>
      <c r="D10" s="125"/>
      <c r="E10" s="125"/>
      <c r="F10" s="125"/>
      <c r="G10" s="125"/>
      <c r="H10" s="121" t="s">
        <v>9</v>
      </c>
      <c r="I10" s="121"/>
      <c r="J10" s="36">
        <f>BDI!O14</f>
        <v>0.19600000000000001</v>
      </c>
    </row>
    <row r="11" spans="2:10" ht="7.5" customHeight="1" x14ac:dyDescent="0.4">
      <c r="B11" s="2"/>
      <c r="C11" s="2"/>
      <c r="D11" s="2"/>
      <c r="E11" s="2"/>
      <c r="F11" s="2"/>
      <c r="G11" s="2"/>
      <c r="H11" s="2"/>
      <c r="I11" s="2"/>
      <c r="J11" s="2"/>
    </row>
    <row r="12" spans="2:10" ht="15.9" x14ac:dyDescent="0.45">
      <c r="B12" s="118" t="s">
        <v>97</v>
      </c>
      <c r="C12" s="118"/>
      <c r="D12" s="118"/>
      <c r="E12" s="118"/>
      <c r="F12" s="118"/>
      <c r="G12" s="118"/>
      <c r="H12" s="118"/>
      <c r="I12" s="118"/>
      <c r="J12" s="118"/>
    </row>
    <row r="13" spans="2:10" ht="7.2" customHeight="1" x14ac:dyDescent="0.4">
      <c r="B13" s="2"/>
      <c r="C13" s="2"/>
      <c r="D13" s="2"/>
      <c r="E13" s="2"/>
      <c r="F13" s="2"/>
      <c r="G13" s="2"/>
      <c r="H13" s="2"/>
      <c r="I13" s="2"/>
      <c r="J13" s="2"/>
    </row>
    <row r="14" spans="2:10" ht="45.45" customHeight="1" x14ac:dyDescent="0.4">
      <c r="B14" s="67" t="s">
        <v>0</v>
      </c>
      <c r="C14" s="67" t="s">
        <v>1</v>
      </c>
      <c r="D14" s="67" t="s">
        <v>2</v>
      </c>
      <c r="E14" s="67" t="s">
        <v>4</v>
      </c>
      <c r="F14" s="67" t="s">
        <v>3</v>
      </c>
      <c r="G14" s="67" t="s">
        <v>5</v>
      </c>
      <c r="H14" s="67" t="s">
        <v>6</v>
      </c>
      <c r="I14" s="67" t="s">
        <v>7</v>
      </c>
      <c r="J14" s="67" t="s">
        <v>8</v>
      </c>
    </row>
    <row r="15" spans="2:10" x14ac:dyDescent="0.4">
      <c r="B15" s="59" t="s">
        <v>10</v>
      </c>
      <c r="C15" s="60"/>
      <c r="D15" s="92" t="s">
        <v>80</v>
      </c>
      <c r="E15" s="92"/>
      <c r="F15" s="92"/>
      <c r="G15" s="92"/>
      <c r="H15" s="92"/>
      <c r="I15" s="98">
        <f>ROUND(SUM(I16:I17),2)</f>
        <v>6797.11</v>
      </c>
      <c r="J15" s="97"/>
    </row>
    <row r="16" spans="2:10" ht="18.45" customHeight="1" x14ac:dyDescent="0.4">
      <c r="B16" s="5" t="s">
        <v>12</v>
      </c>
      <c r="C16" s="24" t="s">
        <v>82</v>
      </c>
      <c r="D16" s="52" t="s">
        <v>83</v>
      </c>
      <c r="E16" s="5" t="s">
        <v>14</v>
      </c>
      <c r="F16" s="8">
        <f>'MEMÓRIA DE CÁLCULO GLOBAL'!N19</f>
        <v>8</v>
      </c>
      <c r="G16" s="11">
        <v>363.61</v>
      </c>
      <c r="H16" s="11">
        <f>ROUND((1+$J$10)*G16,2)</f>
        <v>434.88</v>
      </c>
      <c r="I16" s="9">
        <f>ROUND(H16*F16,2)</f>
        <v>3479.04</v>
      </c>
      <c r="J16" s="10">
        <f>I16/J$27</f>
        <v>6.9930451586600667E-3</v>
      </c>
    </row>
    <row r="17" spans="2:14" ht="38.6" x14ac:dyDescent="0.4">
      <c r="B17" s="5" t="s">
        <v>13</v>
      </c>
      <c r="C17" s="24" t="s">
        <v>85</v>
      </c>
      <c r="D17" s="51" t="s">
        <v>84</v>
      </c>
      <c r="E17" s="5" t="s">
        <v>72</v>
      </c>
      <c r="F17" s="8">
        <f>'MEMÓRIA DE CÁLCULO GLOBAL'!N30</f>
        <v>597.85</v>
      </c>
      <c r="G17" s="11">
        <v>4.6399999999999997</v>
      </c>
      <c r="H17" s="11">
        <f>ROUND((1+$J$10)*G17,2)</f>
        <v>5.55</v>
      </c>
      <c r="I17" s="9">
        <f>ROUND(H17*F17,2)</f>
        <v>3318.07</v>
      </c>
      <c r="J17" s="10">
        <f>I17/J$27</f>
        <v>6.6694873728371075E-3</v>
      </c>
    </row>
    <row r="18" spans="2:14" ht="13.75" customHeight="1" x14ac:dyDescent="0.4">
      <c r="B18" s="59" t="s">
        <v>11</v>
      </c>
      <c r="C18" s="60"/>
      <c r="D18" s="92" t="s">
        <v>81</v>
      </c>
      <c r="E18" s="92"/>
      <c r="F18" s="92"/>
      <c r="G18" s="92"/>
      <c r="H18" s="92"/>
      <c r="I18" s="98">
        <f>ROUND(SUM(I19),2)</f>
        <v>6422.5</v>
      </c>
      <c r="J18" s="97"/>
    </row>
    <row r="19" spans="2:14" ht="31.75" customHeight="1" x14ac:dyDescent="0.4">
      <c r="B19" s="5" t="s">
        <v>15</v>
      </c>
      <c r="C19" s="24">
        <v>100577</v>
      </c>
      <c r="D19" s="52" t="s">
        <v>87</v>
      </c>
      <c r="E19" s="5" t="s">
        <v>14</v>
      </c>
      <c r="F19" s="8">
        <f>'MEMÓRIA DE CÁLCULO GLOBAL'!N42</f>
        <v>3628.53</v>
      </c>
      <c r="G19" s="11">
        <v>1.48</v>
      </c>
      <c r="H19" s="11">
        <f>ROUND((1+$J$10)*G19,2)</f>
        <v>1.77</v>
      </c>
      <c r="I19" s="9">
        <f>ROUND(H19*F19,2)</f>
        <v>6422.5</v>
      </c>
      <c r="J19" s="10">
        <f>I19/J$27</f>
        <v>1.2909547614139039E-2</v>
      </c>
    </row>
    <row r="20" spans="2:14" ht="13.75" customHeight="1" x14ac:dyDescent="0.4">
      <c r="B20" s="59" t="s">
        <v>86</v>
      </c>
      <c r="C20" s="60"/>
      <c r="D20" s="92" t="s">
        <v>73</v>
      </c>
      <c r="E20" s="92"/>
      <c r="F20" s="92"/>
      <c r="G20" s="92"/>
      <c r="H20" s="92"/>
      <c r="I20" s="98">
        <f>ROUND(SUM(I21:I23),2)</f>
        <v>483566.66</v>
      </c>
      <c r="J20" s="97"/>
    </row>
    <row r="21" spans="2:14" ht="35.15" customHeight="1" x14ac:dyDescent="0.4">
      <c r="B21" s="5" t="s">
        <v>88</v>
      </c>
      <c r="C21" s="24">
        <v>101169</v>
      </c>
      <c r="D21" s="52" t="s">
        <v>75</v>
      </c>
      <c r="E21" s="5" t="s">
        <v>14</v>
      </c>
      <c r="F21" s="8">
        <f>'MEMÓRIA DE CÁLCULO GLOBAL'!N54</f>
        <v>3628.53</v>
      </c>
      <c r="G21" s="11">
        <v>99.48</v>
      </c>
      <c r="H21" s="11">
        <f>ROUND((1+$J$10)*G21,2)</f>
        <v>118.98</v>
      </c>
      <c r="I21" s="9">
        <f>ROUND(H21*F21,2)</f>
        <v>431722.5</v>
      </c>
      <c r="J21" s="10">
        <f>I21/J$27</f>
        <v>0.86778391122540144</v>
      </c>
    </row>
    <row r="22" spans="2:14" ht="34.75" customHeight="1" x14ac:dyDescent="0.4">
      <c r="B22" s="5" t="s">
        <v>89</v>
      </c>
      <c r="C22" s="24">
        <v>94263</v>
      </c>
      <c r="D22" s="51" t="s">
        <v>76</v>
      </c>
      <c r="E22" s="5" t="s">
        <v>72</v>
      </c>
      <c r="F22" s="8">
        <f>'MEMÓRIA DE CÁLCULO GLOBAL'!N65</f>
        <v>1123.3699999999999</v>
      </c>
      <c r="G22" s="11">
        <v>37.39</v>
      </c>
      <c r="H22" s="11">
        <f t="shared" ref="H22:H23" si="0">ROUND((1+$J$10)*G22,2)</f>
        <v>44.72</v>
      </c>
      <c r="I22" s="9">
        <f>ROUND(H22*F22,2)</f>
        <v>50237.11</v>
      </c>
      <c r="J22" s="10">
        <f>I22/J$27</f>
        <v>0.10097911460361859</v>
      </c>
      <c r="N22" s="102"/>
    </row>
    <row r="23" spans="2:14" ht="34.75" customHeight="1" x14ac:dyDescent="0.4">
      <c r="B23" s="5" t="s">
        <v>95</v>
      </c>
      <c r="C23" s="24">
        <v>94264</v>
      </c>
      <c r="D23" s="51" t="s">
        <v>96</v>
      </c>
      <c r="E23" s="5" t="s">
        <v>72</v>
      </c>
      <c r="F23" s="8">
        <f>'MEMÓRIA DE CÁLCULO GLOBAL'!N75</f>
        <v>31.61</v>
      </c>
      <c r="G23" s="11">
        <v>42.51</v>
      </c>
      <c r="H23" s="11">
        <f t="shared" si="0"/>
        <v>50.84</v>
      </c>
      <c r="I23" s="9">
        <f>ROUND(H23*F23,4)</f>
        <v>1607.0524</v>
      </c>
      <c r="J23" s="10">
        <f>I23/J$27</f>
        <v>3.2302560492357205E-3</v>
      </c>
      <c r="N23" s="102"/>
    </row>
    <row r="24" spans="2:14" ht="13.5" customHeight="1" x14ac:dyDescent="0.4">
      <c r="B24" s="59" t="s">
        <v>90</v>
      </c>
      <c r="C24" s="60"/>
      <c r="D24" s="93" t="s">
        <v>74</v>
      </c>
      <c r="E24" s="94"/>
      <c r="F24" s="94"/>
      <c r="G24" s="94"/>
      <c r="H24" s="101"/>
      <c r="I24" s="98">
        <f>ROUND(SUM(I25),4)</f>
        <v>713.73479999999995</v>
      </c>
      <c r="J24" s="97"/>
      <c r="N24" s="106"/>
    </row>
    <row r="25" spans="2:14" ht="33.450000000000003" customHeight="1" x14ac:dyDescent="0.4">
      <c r="B25" s="7" t="s">
        <v>91</v>
      </c>
      <c r="C25" s="5">
        <v>102498</v>
      </c>
      <c r="D25" s="52" t="s">
        <v>77</v>
      </c>
      <c r="E25" s="5" t="s">
        <v>14</v>
      </c>
      <c r="F25" s="8">
        <f>'MEMÓRIA DE CÁLCULO GLOBAL'!N87</f>
        <v>346.49</v>
      </c>
      <c r="G25" s="11">
        <v>1.7222999999999999</v>
      </c>
      <c r="H25" s="11">
        <f>ROUND((1+$J$10)*G25,4)</f>
        <v>2.0598999999999998</v>
      </c>
      <c r="I25" s="9">
        <f>ROUND(H25*F25,4)</f>
        <v>713.73479999999995</v>
      </c>
      <c r="J25" s="10">
        <f>I25/J$27</f>
        <v>1.4346428002285719E-3</v>
      </c>
      <c r="N25" s="107"/>
    </row>
    <row r="26" spans="2:14" ht="7.5" customHeight="1" x14ac:dyDescent="0.4">
      <c r="B26" s="53"/>
      <c r="C26" s="53"/>
      <c r="D26" s="53"/>
      <c r="E26" s="53"/>
      <c r="F26" s="53"/>
      <c r="G26" s="53"/>
      <c r="H26" s="53"/>
      <c r="I26" s="53"/>
      <c r="J26" s="54"/>
      <c r="N26" s="106"/>
    </row>
    <row r="27" spans="2:14" ht="20.6" x14ac:dyDescent="0.4">
      <c r="C27" s="95"/>
      <c r="D27" s="95"/>
      <c r="E27" s="95"/>
      <c r="F27" s="95"/>
      <c r="G27" s="95"/>
      <c r="H27" s="110" t="s">
        <v>69</v>
      </c>
      <c r="I27" s="111"/>
      <c r="J27" s="61">
        <f>ROUND(I15+I18+I20+I24,4)</f>
        <v>497500.0048</v>
      </c>
      <c r="N27" s="108">
        <v>497500</v>
      </c>
    </row>
    <row r="28" spans="2:14" x14ac:dyDescent="0.4">
      <c r="B28" s="3"/>
      <c r="C28" s="3"/>
      <c r="D28" s="2"/>
      <c r="E28" s="2"/>
      <c r="F28" s="2"/>
      <c r="G28" s="2"/>
      <c r="H28" s="2"/>
      <c r="I28" s="2"/>
      <c r="J28" s="27"/>
      <c r="N28" s="106"/>
    </row>
    <row r="29" spans="2:14" x14ac:dyDescent="0.4">
      <c r="B29" s="3"/>
      <c r="C29" s="3"/>
      <c r="D29" s="2"/>
      <c r="E29" s="2"/>
      <c r="F29" s="2"/>
      <c r="G29" s="2"/>
      <c r="H29" s="2"/>
      <c r="I29" s="2"/>
      <c r="J29" s="100"/>
      <c r="N29" s="106"/>
    </row>
    <row r="30" spans="2:14" x14ac:dyDescent="0.4">
      <c r="B30" s="3"/>
      <c r="C30" s="3"/>
      <c r="D30" s="2"/>
      <c r="E30" s="2"/>
      <c r="F30" s="2"/>
      <c r="G30" s="2"/>
      <c r="I30" s="2"/>
      <c r="J30" s="2"/>
    </row>
    <row r="31" spans="2:14" x14ac:dyDescent="0.4">
      <c r="B31" s="30"/>
      <c r="C31" s="23"/>
      <c r="D31" s="109"/>
      <c r="E31" s="109"/>
      <c r="F31" s="109"/>
      <c r="G31" s="109"/>
      <c r="H31" s="109"/>
      <c r="I31" s="109"/>
      <c r="J31" s="99"/>
    </row>
    <row r="32" spans="2:14" x14ac:dyDescent="0.4">
      <c r="B32" s="23"/>
      <c r="C32" s="23"/>
      <c r="D32" s="31"/>
      <c r="E32" s="31"/>
      <c r="F32" s="31"/>
      <c r="G32" s="31"/>
      <c r="H32" s="31"/>
      <c r="I32" s="31"/>
      <c r="J32" s="31"/>
    </row>
    <row r="33" spans="2:10" x14ac:dyDescent="0.4">
      <c r="B33" s="23"/>
      <c r="C33" s="23"/>
      <c r="D33" s="31"/>
      <c r="E33" s="31"/>
      <c r="F33" s="31"/>
      <c r="G33" s="31"/>
      <c r="H33" s="31"/>
      <c r="I33" s="31"/>
      <c r="J33" s="31"/>
    </row>
    <row r="34" spans="2:10" x14ac:dyDescent="0.4">
      <c r="B34" s="3"/>
      <c r="C34" s="3"/>
      <c r="D34" s="2"/>
      <c r="E34" s="2"/>
      <c r="F34" s="2"/>
      <c r="G34" s="2"/>
      <c r="H34" s="2"/>
      <c r="I34" s="2"/>
      <c r="J34" s="2"/>
    </row>
    <row r="35" spans="2:10" x14ac:dyDescent="0.4">
      <c r="B35" s="3"/>
      <c r="C35" s="3"/>
      <c r="D35" s="2"/>
      <c r="E35" s="2"/>
      <c r="F35" s="2"/>
      <c r="G35" s="2"/>
      <c r="H35" s="2"/>
      <c r="I35" s="2"/>
      <c r="J35" s="2"/>
    </row>
    <row r="36" spans="2:10" x14ac:dyDescent="0.4">
      <c r="B36" s="3"/>
      <c r="C36" s="3"/>
      <c r="D36" s="2"/>
      <c r="E36" s="2"/>
      <c r="F36" s="2"/>
      <c r="G36" s="2"/>
      <c r="H36" s="2"/>
      <c r="I36" s="2"/>
      <c r="J36" s="2"/>
    </row>
    <row r="37" spans="2:10" x14ac:dyDescent="0.4">
      <c r="B37" s="3"/>
      <c r="C37" s="3"/>
      <c r="D37" s="2"/>
      <c r="E37" s="2"/>
      <c r="F37" s="2"/>
      <c r="G37" s="2"/>
      <c r="H37" s="2"/>
      <c r="I37" s="2"/>
      <c r="J37" s="2"/>
    </row>
    <row r="38" spans="2:10" x14ac:dyDescent="0.4">
      <c r="B38" s="3"/>
      <c r="C38" s="3"/>
      <c r="D38" s="2"/>
      <c r="E38" s="2"/>
      <c r="F38" s="2"/>
      <c r="G38" s="2"/>
      <c r="H38" s="2"/>
      <c r="I38" s="2"/>
      <c r="J38" s="2"/>
    </row>
    <row r="39" spans="2:10" x14ac:dyDescent="0.4">
      <c r="B39" s="3"/>
      <c r="C39" s="3"/>
      <c r="D39" s="2"/>
      <c r="E39" s="2"/>
      <c r="F39" s="2"/>
      <c r="G39" s="2"/>
      <c r="H39" s="2"/>
      <c r="I39" s="2"/>
      <c r="J39" s="2"/>
    </row>
    <row r="40" spans="2:10" x14ac:dyDescent="0.4">
      <c r="B40" s="3"/>
      <c r="C40" s="3"/>
      <c r="D40" s="2"/>
      <c r="E40" s="2"/>
      <c r="F40" s="2"/>
      <c r="G40" s="2"/>
      <c r="H40" s="2"/>
      <c r="I40" s="2"/>
      <c r="J40" s="2"/>
    </row>
    <row r="41" spans="2:10" x14ac:dyDescent="0.4">
      <c r="B41" s="3"/>
      <c r="C41" s="3"/>
      <c r="D41" s="2"/>
      <c r="E41" s="2"/>
      <c r="F41" s="2"/>
      <c r="G41" s="2"/>
      <c r="H41" s="2"/>
      <c r="I41" s="2"/>
      <c r="J41" s="2"/>
    </row>
    <row r="42" spans="2:10" x14ac:dyDescent="0.4">
      <c r="B42" s="3"/>
      <c r="C42" s="3"/>
      <c r="D42" s="2"/>
      <c r="E42" s="2"/>
      <c r="F42" s="2"/>
      <c r="G42" s="2"/>
      <c r="H42" s="2"/>
      <c r="I42" s="2"/>
      <c r="J42" s="2"/>
    </row>
    <row r="43" spans="2:10" x14ac:dyDescent="0.4">
      <c r="B43" s="3"/>
      <c r="C43" s="3"/>
      <c r="D43" s="2"/>
      <c r="E43" s="2"/>
      <c r="F43" s="2"/>
      <c r="G43" s="2"/>
      <c r="H43" s="2"/>
      <c r="I43" s="2"/>
      <c r="J43" s="2"/>
    </row>
    <row r="44" spans="2:10" x14ac:dyDescent="0.4">
      <c r="B44" s="3"/>
      <c r="C44" s="3"/>
      <c r="D44" s="2"/>
      <c r="E44" s="2"/>
      <c r="F44" s="2"/>
      <c r="G44" s="2"/>
      <c r="H44" s="2"/>
      <c r="I44" s="2"/>
      <c r="J44" s="2"/>
    </row>
    <row r="45" spans="2:10" x14ac:dyDescent="0.4">
      <c r="B45" s="3"/>
      <c r="C45" s="3"/>
      <c r="D45" s="2"/>
      <c r="E45" s="2"/>
      <c r="F45" s="2"/>
      <c r="G45" s="2"/>
      <c r="H45" s="2"/>
      <c r="I45" s="2"/>
      <c r="J45" s="2"/>
    </row>
    <row r="46" spans="2:10" x14ac:dyDescent="0.4">
      <c r="B46" s="3"/>
      <c r="C46" s="3"/>
      <c r="D46" s="2"/>
      <c r="E46" s="2"/>
      <c r="F46" s="2"/>
      <c r="G46" s="2"/>
      <c r="H46" s="2"/>
      <c r="I46" s="2"/>
      <c r="J46" s="2"/>
    </row>
    <row r="47" spans="2:10" x14ac:dyDescent="0.4">
      <c r="B47" s="3"/>
      <c r="C47" s="3"/>
      <c r="D47" s="2"/>
      <c r="E47" s="2"/>
      <c r="F47" s="2"/>
      <c r="G47" s="2"/>
      <c r="H47" s="2"/>
      <c r="I47" s="2"/>
      <c r="J47" s="2"/>
    </row>
    <row r="48" spans="2:10" x14ac:dyDescent="0.4">
      <c r="B48" s="3"/>
      <c r="C48" s="3"/>
      <c r="D48" s="2"/>
      <c r="E48" s="2"/>
      <c r="F48" s="2"/>
      <c r="G48" s="2"/>
      <c r="H48" s="2"/>
      <c r="I48" s="2"/>
      <c r="J48" s="2"/>
    </row>
    <row r="49" spans="2:10" x14ac:dyDescent="0.4">
      <c r="B49" s="3"/>
      <c r="C49" s="3"/>
      <c r="D49" s="2"/>
      <c r="E49" s="2"/>
      <c r="F49" s="2"/>
      <c r="G49" s="2"/>
      <c r="H49" s="2"/>
      <c r="I49" s="2"/>
      <c r="J49" s="2"/>
    </row>
    <row r="50" spans="2:10" x14ac:dyDescent="0.4">
      <c r="B50" s="3"/>
      <c r="C50" s="3"/>
      <c r="D50" s="2"/>
      <c r="E50" s="2"/>
      <c r="F50" s="2"/>
      <c r="G50" s="2"/>
      <c r="H50" s="2"/>
      <c r="I50" s="2"/>
      <c r="J50" s="2"/>
    </row>
    <row r="51" spans="2:10" x14ac:dyDescent="0.4">
      <c r="B51" s="3"/>
      <c r="C51" s="3"/>
      <c r="D51" s="2"/>
      <c r="E51" s="2"/>
      <c r="F51" s="2"/>
      <c r="G51" s="2"/>
      <c r="H51" s="2"/>
      <c r="I51" s="2"/>
      <c r="J51" s="2"/>
    </row>
    <row r="52" spans="2:10" x14ac:dyDescent="0.4">
      <c r="B52" s="3"/>
      <c r="C52" s="3"/>
      <c r="D52" s="2"/>
      <c r="E52" s="2"/>
      <c r="F52" s="2"/>
      <c r="G52" s="2"/>
      <c r="H52" s="2"/>
      <c r="I52" s="2"/>
      <c r="J52" s="2"/>
    </row>
    <row r="53" spans="2:10" x14ac:dyDescent="0.4">
      <c r="B53" s="3"/>
      <c r="C53" s="3"/>
      <c r="D53" s="2"/>
      <c r="E53" s="2"/>
      <c r="F53" s="2"/>
      <c r="G53" s="2"/>
      <c r="H53" s="2"/>
      <c r="I53" s="2"/>
      <c r="J53" s="2"/>
    </row>
    <row r="54" spans="2:10" x14ac:dyDescent="0.4">
      <c r="B54" s="3"/>
      <c r="C54" s="3"/>
      <c r="D54" s="2"/>
      <c r="E54" s="2"/>
      <c r="F54" s="2"/>
      <c r="G54" s="2"/>
      <c r="H54" s="2"/>
      <c r="I54" s="2"/>
      <c r="J54" s="2"/>
    </row>
    <row r="55" spans="2:10" x14ac:dyDescent="0.4">
      <c r="B55" s="3"/>
      <c r="C55" s="3"/>
      <c r="D55" s="2"/>
      <c r="E55" s="2"/>
      <c r="F55" s="2"/>
      <c r="G55" s="2"/>
      <c r="H55" s="2"/>
      <c r="I55" s="2"/>
      <c r="J55" s="2"/>
    </row>
    <row r="56" spans="2:10" x14ac:dyDescent="0.4">
      <c r="B56" s="3"/>
      <c r="C56" s="3"/>
      <c r="D56" s="2"/>
      <c r="E56" s="2"/>
      <c r="F56" s="2"/>
      <c r="G56" s="2"/>
      <c r="H56" s="2"/>
      <c r="I56" s="2"/>
      <c r="J56" s="2"/>
    </row>
    <row r="57" spans="2:10" x14ac:dyDescent="0.4">
      <c r="B57" s="3"/>
      <c r="C57" s="3"/>
      <c r="D57" s="2"/>
      <c r="E57" s="2"/>
      <c r="F57" s="2"/>
      <c r="G57" s="2"/>
      <c r="H57" s="2"/>
      <c r="I57" s="2"/>
      <c r="J57" s="2"/>
    </row>
    <row r="58" spans="2:10" x14ac:dyDescent="0.4">
      <c r="B58" s="3"/>
      <c r="C58" s="3"/>
      <c r="D58" s="2"/>
      <c r="E58" s="2"/>
      <c r="F58" s="2"/>
      <c r="G58" s="2"/>
      <c r="H58" s="2"/>
      <c r="I58" s="2"/>
      <c r="J58" s="2"/>
    </row>
    <row r="59" spans="2:10" x14ac:dyDescent="0.4">
      <c r="B59" s="3"/>
      <c r="C59" s="3"/>
      <c r="D59" s="2"/>
      <c r="E59" s="2"/>
      <c r="F59" s="2"/>
      <c r="G59" s="2"/>
      <c r="H59" s="2"/>
      <c r="I59" s="2"/>
      <c r="J59" s="2"/>
    </row>
    <row r="60" spans="2:10" x14ac:dyDescent="0.4">
      <c r="B60" s="3"/>
      <c r="C60" s="3"/>
      <c r="D60" s="2"/>
      <c r="E60" s="2"/>
      <c r="F60" s="2"/>
      <c r="G60" s="2"/>
      <c r="H60" s="2"/>
      <c r="I60" s="2"/>
      <c r="J60" s="2"/>
    </row>
    <row r="61" spans="2:10" x14ac:dyDescent="0.4">
      <c r="B61" s="3"/>
      <c r="C61" s="3"/>
      <c r="D61" s="2"/>
      <c r="E61" s="2"/>
      <c r="F61" s="2"/>
      <c r="G61" s="2"/>
      <c r="H61" s="2"/>
      <c r="I61" s="2"/>
      <c r="J61" s="2"/>
    </row>
    <row r="62" spans="2:10" x14ac:dyDescent="0.4">
      <c r="B62" s="3"/>
      <c r="C62" s="3"/>
      <c r="D62" s="2"/>
      <c r="E62" s="2"/>
      <c r="F62" s="2"/>
      <c r="G62" s="2"/>
      <c r="H62" s="2"/>
      <c r="I62" s="2"/>
      <c r="J62" s="2"/>
    </row>
    <row r="63" spans="2:10" x14ac:dyDescent="0.4">
      <c r="B63" s="3"/>
      <c r="C63" s="3"/>
      <c r="D63" s="2"/>
      <c r="E63" s="2"/>
      <c r="F63" s="2"/>
      <c r="G63" s="2"/>
      <c r="H63" s="2"/>
      <c r="I63" s="2"/>
      <c r="J63" s="2"/>
    </row>
    <row r="64" spans="2:10" x14ac:dyDescent="0.4">
      <c r="B64" s="3"/>
      <c r="C64" s="3"/>
      <c r="D64" s="2"/>
      <c r="E64" s="2"/>
      <c r="F64" s="2"/>
      <c r="G64" s="2"/>
      <c r="H64" s="2"/>
      <c r="I64" s="2"/>
      <c r="J64" s="2"/>
    </row>
    <row r="65" spans="2:10" x14ac:dyDescent="0.4">
      <c r="B65" s="3"/>
      <c r="C65" s="3"/>
      <c r="D65" s="2"/>
      <c r="E65" s="2"/>
      <c r="F65" s="2"/>
      <c r="G65" s="2"/>
      <c r="H65" s="2"/>
      <c r="I65" s="2"/>
      <c r="J65" s="2"/>
    </row>
    <row r="66" spans="2:10" x14ac:dyDescent="0.4">
      <c r="B66" s="3"/>
      <c r="C66" s="3"/>
      <c r="D66" s="2"/>
      <c r="E66" s="2"/>
      <c r="F66" s="2"/>
      <c r="G66" s="2"/>
      <c r="H66" s="2"/>
      <c r="I66" s="2"/>
      <c r="J66" s="2"/>
    </row>
    <row r="67" spans="2:10" x14ac:dyDescent="0.4">
      <c r="B67" s="3"/>
      <c r="C67" s="3"/>
      <c r="D67" s="2"/>
      <c r="E67" s="2"/>
      <c r="F67" s="2"/>
      <c r="G67" s="2"/>
      <c r="H67" s="2"/>
      <c r="I67" s="2"/>
      <c r="J67" s="2"/>
    </row>
    <row r="68" spans="2:10" x14ac:dyDescent="0.4">
      <c r="B68" s="3"/>
      <c r="C68" s="3"/>
      <c r="D68" s="2"/>
      <c r="E68" s="2"/>
      <c r="F68" s="2"/>
      <c r="G68" s="2"/>
      <c r="H68" s="2"/>
      <c r="I68" s="2"/>
      <c r="J68" s="2"/>
    </row>
    <row r="69" spans="2:10" x14ac:dyDescent="0.4">
      <c r="B69" s="3"/>
      <c r="C69" s="3"/>
      <c r="D69" s="2"/>
      <c r="E69" s="2"/>
      <c r="F69" s="2"/>
      <c r="G69" s="2"/>
      <c r="H69" s="2"/>
      <c r="I69" s="2"/>
      <c r="J69" s="2"/>
    </row>
    <row r="70" spans="2:10" x14ac:dyDescent="0.4">
      <c r="B70" s="3"/>
      <c r="C70" s="3"/>
      <c r="D70" s="2"/>
      <c r="E70" s="2"/>
      <c r="F70" s="2"/>
      <c r="G70" s="2"/>
      <c r="H70" s="2"/>
      <c r="I70" s="2"/>
      <c r="J70" s="2"/>
    </row>
    <row r="71" spans="2:10" x14ac:dyDescent="0.4">
      <c r="B71" s="3"/>
      <c r="C71" s="3"/>
      <c r="D71" s="2"/>
      <c r="E71" s="2"/>
      <c r="F71" s="2"/>
      <c r="G71" s="2"/>
      <c r="H71" s="2"/>
      <c r="I71" s="2"/>
      <c r="J71" s="2"/>
    </row>
    <row r="72" spans="2:10" x14ac:dyDescent="0.4">
      <c r="B72" s="4"/>
      <c r="C72" s="4"/>
      <c r="D72" s="1"/>
      <c r="E72" s="1"/>
      <c r="F72" s="1"/>
      <c r="G72" s="1"/>
      <c r="H72" s="1"/>
      <c r="I72" s="1"/>
      <c r="J72" s="1"/>
    </row>
    <row r="73" spans="2:10" x14ac:dyDescent="0.4">
      <c r="B73" s="1"/>
      <c r="C73" s="4"/>
      <c r="D73" s="1"/>
      <c r="E73" s="1"/>
      <c r="F73" s="1"/>
      <c r="G73" s="1"/>
      <c r="H73" s="1"/>
      <c r="I73" s="1"/>
      <c r="J73" s="1"/>
    </row>
    <row r="74" spans="2:10" x14ac:dyDescent="0.4">
      <c r="B74" s="1"/>
      <c r="C74" s="4"/>
      <c r="D74" s="1"/>
      <c r="E74" s="1"/>
      <c r="F74" s="1"/>
      <c r="G74" s="1"/>
      <c r="H74" s="1"/>
      <c r="I74" s="1"/>
      <c r="J74" s="1"/>
    </row>
    <row r="75" spans="2:10" x14ac:dyDescent="0.4">
      <c r="B75" s="1"/>
      <c r="C75" s="4"/>
      <c r="D75" s="1"/>
      <c r="E75" s="1"/>
      <c r="F75" s="1"/>
      <c r="G75" s="1"/>
      <c r="H75" s="1"/>
      <c r="I75" s="1"/>
      <c r="J75" s="1"/>
    </row>
    <row r="76" spans="2:10" x14ac:dyDescent="0.4">
      <c r="B76" s="1"/>
      <c r="C76" s="4"/>
      <c r="D76" s="1"/>
      <c r="E76" s="1"/>
      <c r="F76" s="1"/>
      <c r="G76" s="1"/>
      <c r="H76" s="1"/>
      <c r="I76" s="1"/>
      <c r="J76" s="1"/>
    </row>
    <row r="77" spans="2:10" x14ac:dyDescent="0.4">
      <c r="B77" s="1"/>
      <c r="C77" s="4"/>
      <c r="D77" s="1"/>
      <c r="E77" s="1"/>
      <c r="F77" s="1"/>
      <c r="G77" s="1"/>
      <c r="H77" s="1"/>
      <c r="I77" s="1"/>
      <c r="J77" s="1"/>
    </row>
    <row r="78" spans="2:10" x14ac:dyDescent="0.4">
      <c r="B78" s="1"/>
      <c r="C78" s="4"/>
      <c r="D78" s="1"/>
      <c r="E78" s="1"/>
      <c r="F78" s="1"/>
      <c r="G78" s="1"/>
      <c r="H78" s="1"/>
      <c r="I78" s="1"/>
      <c r="J78" s="1"/>
    </row>
    <row r="79" spans="2:10" x14ac:dyDescent="0.4">
      <c r="B79" s="1"/>
      <c r="C79" s="4"/>
      <c r="D79" s="1"/>
      <c r="E79" s="1"/>
      <c r="F79" s="1"/>
      <c r="G79" s="1"/>
      <c r="H79" s="1"/>
      <c r="I79" s="1"/>
      <c r="J79" s="1"/>
    </row>
    <row r="80" spans="2:10" x14ac:dyDescent="0.4">
      <c r="B80" s="1"/>
      <c r="C80" s="4"/>
      <c r="D80" s="1"/>
      <c r="E80" s="1"/>
      <c r="F80" s="1"/>
      <c r="G80" s="1"/>
      <c r="H80" s="1"/>
      <c r="I80" s="1"/>
      <c r="J80" s="1"/>
    </row>
    <row r="81" spans="2:10" x14ac:dyDescent="0.4">
      <c r="B81" s="1"/>
      <c r="C81" s="4"/>
      <c r="D81" s="1"/>
      <c r="E81" s="1"/>
      <c r="F81" s="1"/>
      <c r="G81" s="1"/>
      <c r="H81" s="1"/>
      <c r="I81" s="1"/>
      <c r="J81" s="1"/>
    </row>
    <row r="82" spans="2:10" x14ac:dyDescent="0.4">
      <c r="B82" s="1"/>
      <c r="C82" s="4"/>
      <c r="D82" s="1"/>
      <c r="E82" s="1"/>
      <c r="F82" s="1"/>
      <c r="G82" s="1"/>
      <c r="H82" s="1"/>
      <c r="I82" s="1"/>
      <c r="J82" s="1"/>
    </row>
    <row r="83" spans="2:10" x14ac:dyDescent="0.4">
      <c r="B83" s="1"/>
      <c r="C83" s="4"/>
      <c r="D83" s="1"/>
      <c r="E83" s="1"/>
      <c r="F83" s="1"/>
      <c r="G83" s="1"/>
      <c r="H83" s="1"/>
      <c r="I83" s="1"/>
      <c r="J83" s="1"/>
    </row>
    <row r="84" spans="2:10" x14ac:dyDescent="0.4">
      <c r="B84" s="1"/>
      <c r="C84" s="4"/>
      <c r="D84" s="1"/>
      <c r="E84" s="1"/>
      <c r="F84" s="1"/>
      <c r="G84" s="1"/>
      <c r="H84" s="1"/>
      <c r="I84" s="1"/>
      <c r="J84" s="1"/>
    </row>
    <row r="85" spans="2:10" x14ac:dyDescent="0.4">
      <c r="B85" s="1"/>
      <c r="C85" s="4"/>
      <c r="D85" s="1"/>
      <c r="E85" s="1"/>
      <c r="F85" s="1"/>
      <c r="G85" s="1"/>
      <c r="H85" s="1"/>
      <c r="I85" s="1"/>
      <c r="J85" s="1"/>
    </row>
    <row r="86" spans="2:10" x14ac:dyDescent="0.4">
      <c r="B86" s="1"/>
      <c r="C86" s="4"/>
      <c r="D86" s="1"/>
      <c r="E86" s="1"/>
      <c r="F86" s="1"/>
      <c r="G86" s="1"/>
      <c r="H86" s="1"/>
      <c r="I86" s="1"/>
      <c r="J86" s="1"/>
    </row>
    <row r="87" spans="2:10" x14ac:dyDescent="0.4">
      <c r="B87" s="1"/>
      <c r="C87" s="4"/>
      <c r="D87" s="1"/>
      <c r="E87" s="1"/>
      <c r="F87" s="1"/>
      <c r="G87" s="1"/>
      <c r="H87" s="1"/>
      <c r="I87" s="1"/>
      <c r="J87" s="1"/>
    </row>
    <row r="88" spans="2:10" x14ac:dyDescent="0.4">
      <c r="B88" s="1"/>
      <c r="C88" s="4"/>
      <c r="D88" s="1"/>
      <c r="E88" s="1"/>
      <c r="F88" s="1"/>
      <c r="G88" s="1"/>
      <c r="H88" s="1"/>
      <c r="I88" s="1"/>
      <c r="J88" s="1"/>
    </row>
    <row r="89" spans="2:10" x14ac:dyDescent="0.4">
      <c r="B89" s="1"/>
      <c r="C89" s="4"/>
      <c r="D89" s="1"/>
      <c r="E89" s="1"/>
      <c r="F89" s="1"/>
      <c r="G89" s="1"/>
      <c r="H89" s="1"/>
      <c r="I89" s="1"/>
      <c r="J89" s="1"/>
    </row>
    <row r="90" spans="2:10" x14ac:dyDescent="0.4">
      <c r="B90" s="1"/>
      <c r="C90" s="4"/>
      <c r="D90" s="1"/>
      <c r="E90" s="1"/>
      <c r="F90" s="1"/>
      <c r="G90" s="1"/>
      <c r="H90" s="1"/>
      <c r="I90" s="1"/>
      <c r="J90" s="1"/>
    </row>
    <row r="91" spans="2:10" x14ac:dyDescent="0.4">
      <c r="B91" s="1"/>
      <c r="C91" s="4"/>
      <c r="D91" s="1"/>
      <c r="E91" s="1"/>
      <c r="F91" s="1"/>
      <c r="G91" s="1"/>
      <c r="H91" s="1"/>
      <c r="I91" s="1"/>
      <c r="J91" s="1"/>
    </row>
    <row r="92" spans="2:10" x14ac:dyDescent="0.4">
      <c r="B92" s="1"/>
      <c r="C92" s="4"/>
      <c r="D92" s="1"/>
      <c r="E92" s="1"/>
      <c r="F92" s="1"/>
      <c r="G92" s="1"/>
      <c r="H92" s="1"/>
      <c r="I92" s="1"/>
      <c r="J92" s="1"/>
    </row>
    <row r="93" spans="2:10" x14ac:dyDescent="0.4">
      <c r="B93" s="1"/>
      <c r="C93" s="4"/>
      <c r="D93" s="1"/>
      <c r="E93" s="1"/>
      <c r="F93" s="1"/>
      <c r="G93" s="1"/>
      <c r="H93" s="1"/>
      <c r="I93" s="1"/>
      <c r="J93" s="1"/>
    </row>
    <row r="94" spans="2:10" x14ac:dyDescent="0.4">
      <c r="B94" s="1"/>
      <c r="C94" s="4"/>
      <c r="D94" s="1"/>
      <c r="E94" s="1"/>
      <c r="F94" s="1"/>
      <c r="G94" s="1"/>
      <c r="H94" s="1"/>
      <c r="I94" s="1"/>
      <c r="J94" s="1"/>
    </row>
    <row r="95" spans="2:10" x14ac:dyDescent="0.4">
      <c r="B95" s="1"/>
      <c r="C95" s="4"/>
      <c r="D95" s="1"/>
      <c r="E95" s="1"/>
      <c r="F95" s="1"/>
      <c r="G95" s="1"/>
      <c r="H95" s="1"/>
      <c r="I95" s="1"/>
      <c r="J95" s="1"/>
    </row>
    <row r="96" spans="2:10" x14ac:dyDescent="0.4">
      <c r="B96" s="1"/>
      <c r="C96" s="4"/>
      <c r="D96" s="1"/>
      <c r="E96" s="1"/>
      <c r="F96" s="1"/>
      <c r="G96" s="1"/>
      <c r="H96" s="1"/>
      <c r="I96" s="1"/>
      <c r="J96" s="1"/>
    </row>
    <row r="97" spans="2:10" x14ac:dyDescent="0.4">
      <c r="B97" s="1"/>
      <c r="C97" s="4"/>
      <c r="D97" s="1"/>
      <c r="E97" s="1"/>
      <c r="F97" s="1"/>
      <c r="G97" s="1"/>
      <c r="H97" s="1"/>
      <c r="I97" s="1"/>
      <c r="J97" s="1"/>
    </row>
    <row r="98" spans="2:10" x14ac:dyDescent="0.4">
      <c r="B98" s="1"/>
      <c r="C98" s="4"/>
      <c r="D98" s="1"/>
      <c r="E98" s="1"/>
      <c r="F98" s="1"/>
      <c r="G98" s="1"/>
      <c r="H98" s="1"/>
      <c r="I98" s="1"/>
      <c r="J98" s="1"/>
    </row>
    <row r="99" spans="2:10" x14ac:dyDescent="0.4">
      <c r="B99" s="1"/>
      <c r="C99" s="4"/>
      <c r="D99" s="1"/>
      <c r="E99" s="1"/>
      <c r="F99" s="1"/>
      <c r="G99" s="1"/>
      <c r="H99" s="1"/>
      <c r="I99" s="1"/>
      <c r="J99" s="1"/>
    </row>
    <row r="100" spans="2:10" x14ac:dyDescent="0.4">
      <c r="B100" s="1"/>
      <c r="C100" s="4"/>
      <c r="D100" s="1"/>
      <c r="E100" s="1"/>
      <c r="F100" s="1"/>
      <c r="G100" s="1"/>
      <c r="H100" s="1"/>
      <c r="I100" s="1"/>
      <c r="J100" s="1"/>
    </row>
    <row r="101" spans="2:10" x14ac:dyDescent="0.4">
      <c r="B101" s="1"/>
      <c r="C101" s="4"/>
      <c r="D101" s="1"/>
      <c r="E101" s="1"/>
      <c r="F101" s="1"/>
      <c r="G101" s="1"/>
      <c r="H101" s="1"/>
      <c r="I101" s="1"/>
      <c r="J101" s="1"/>
    </row>
    <row r="102" spans="2:10" x14ac:dyDescent="0.4">
      <c r="B102" s="1"/>
      <c r="C102" s="4"/>
      <c r="D102" s="1"/>
      <c r="E102" s="1"/>
      <c r="F102" s="1"/>
      <c r="G102" s="1"/>
      <c r="H102" s="1"/>
      <c r="I102" s="1"/>
      <c r="J102" s="1"/>
    </row>
    <row r="103" spans="2:10" x14ac:dyDescent="0.4">
      <c r="B103" s="1"/>
      <c r="C103" s="4"/>
      <c r="D103" s="1"/>
      <c r="E103" s="1"/>
      <c r="F103" s="1"/>
      <c r="G103" s="1"/>
      <c r="H103" s="1"/>
      <c r="I103" s="1"/>
      <c r="J103" s="1"/>
    </row>
    <row r="104" spans="2:10" x14ac:dyDescent="0.4">
      <c r="B104" s="1"/>
      <c r="C104" s="4"/>
      <c r="D104" s="1"/>
      <c r="E104" s="1"/>
      <c r="F104" s="1"/>
      <c r="G104" s="1"/>
      <c r="H104" s="1"/>
      <c r="I104" s="1"/>
      <c r="J104" s="1"/>
    </row>
    <row r="105" spans="2:10" x14ac:dyDescent="0.4">
      <c r="B105" s="1"/>
      <c r="C105" s="4"/>
      <c r="D105" s="1"/>
      <c r="E105" s="1"/>
      <c r="F105" s="1"/>
      <c r="G105" s="1"/>
      <c r="H105" s="1"/>
      <c r="I105" s="1"/>
      <c r="J105" s="1"/>
    </row>
    <row r="106" spans="2:10" x14ac:dyDescent="0.4">
      <c r="B106" s="1"/>
      <c r="C106" s="1"/>
      <c r="D106" s="1"/>
      <c r="E106" s="1"/>
      <c r="F106" s="1"/>
      <c r="G106" s="1"/>
      <c r="H106" s="1"/>
      <c r="I106" s="1"/>
      <c r="J106" s="1"/>
    </row>
    <row r="107" spans="2:10" x14ac:dyDescent="0.4">
      <c r="B107" s="1"/>
      <c r="C107" s="1"/>
      <c r="D107" s="1"/>
      <c r="E107" s="1"/>
      <c r="F107" s="1"/>
      <c r="G107" s="1"/>
      <c r="H107" s="1"/>
      <c r="I107" s="1"/>
      <c r="J107" s="1"/>
    </row>
    <row r="108" spans="2:10" x14ac:dyDescent="0.4">
      <c r="B108" s="1"/>
      <c r="C108" s="1"/>
      <c r="D108" s="1"/>
      <c r="E108" s="1"/>
      <c r="F108" s="1"/>
      <c r="G108" s="1"/>
      <c r="H108" s="1"/>
      <c r="I108" s="1"/>
      <c r="J108" s="1"/>
    </row>
    <row r="109" spans="2:10" x14ac:dyDescent="0.4">
      <c r="B109" s="1"/>
      <c r="C109" s="1"/>
      <c r="D109" s="1"/>
      <c r="E109" s="1"/>
      <c r="F109" s="1"/>
      <c r="G109" s="1"/>
      <c r="H109" s="1"/>
      <c r="I109" s="1"/>
      <c r="J109" s="1"/>
    </row>
    <row r="110" spans="2:10" x14ac:dyDescent="0.4">
      <c r="B110" s="1"/>
      <c r="C110" s="1"/>
      <c r="D110" s="1"/>
      <c r="E110" s="1"/>
      <c r="F110" s="1"/>
      <c r="G110" s="1"/>
      <c r="H110" s="1"/>
      <c r="I110" s="1"/>
      <c r="J110" s="1"/>
    </row>
    <row r="111" spans="2:10" x14ac:dyDescent="0.4">
      <c r="B111" s="1"/>
      <c r="C111" s="1"/>
      <c r="D111" s="1"/>
      <c r="E111" s="1"/>
      <c r="F111" s="1"/>
      <c r="G111" s="1"/>
      <c r="H111" s="1"/>
      <c r="I111" s="1"/>
      <c r="J111" s="1"/>
    </row>
    <row r="112" spans="2:10" x14ac:dyDescent="0.4">
      <c r="B112" s="1"/>
      <c r="C112" s="1"/>
      <c r="D112" s="1"/>
      <c r="E112" s="1"/>
      <c r="F112" s="1"/>
      <c r="G112" s="1"/>
      <c r="H112" s="1"/>
      <c r="I112" s="1"/>
      <c r="J112" s="1"/>
    </row>
    <row r="113" spans="2:10" x14ac:dyDescent="0.4">
      <c r="B113" s="1"/>
      <c r="C113" s="1"/>
      <c r="D113" s="1"/>
      <c r="E113" s="1"/>
      <c r="F113" s="1"/>
      <c r="G113" s="1"/>
      <c r="H113" s="1"/>
      <c r="I113" s="1"/>
      <c r="J113" s="1"/>
    </row>
    <row r="114" spans="2:10" x14ac:dyDescent="0.4">
      <c r="B114" s="1"/>
      <c r="C114" s="1"/>
      <c r="D114" s="1"/>
      <c r="E114" s="1"/>
      <c r="F114" s="1"/>
      <c r="G114" s="1"/>
      <c r="H114" s="1"/>
      <c r="I114" s="1"/>
      <c r="J114" s="1"/>
    </row>
    <row r="115" spans="2:10" x14ac:dyDescent="0.4">
      <c r="B115" s="1"/>
      <c r="C115" s="1"/>
      <c r="D115" s="1"/>
      <c r="E115" s="1"/>
      <c r="F115" s="1"/>
      <c r="G115" s="1"/>
      <c r="H115" s="1"/>
      <c r="I115" s="1"/>
      <c r="J115" s="1"/>
    </row>
    <row r="116" spans="2:10" x14ac:dyDescent="0.4">
      <c r="B116" s="1"/>
      <c r="C116" s="1"/>
      <c r="D116" s="1"/>
      <c r="E116" s="1"/>
      <c r="F116" s="1"/>
      <c r="G116" s="1"/>
      <c r="H116" s="1"/>
      <c r="I116" s="1"/>
      <c r="J116" s="1"/>
    </row>
    <row r="117" spans="2:10" x14ac:dyDescent="0.4">
      <c r="B117" s="1"/>
      <c r="C117" s="1"/>
      <c r="D117" s="1"/>
      <c r="E117" s="1"/>
      <c r="F117" s="1"/>
      <c r="G117" s="1"/>
      <c r="H117" s="1"/>
      <c r="I117" s="1"/>
      <c r="J117" s="1"/>
    </row>
    <row r="118" spans="2:10" x14ac:dyDescent="0.4">
      <c r="B118" s="1"/>
      <c r="C118" s="1"/>
      <c r="D118" s="1"/>
      <c r="E118" s="1"/>
      <c r="F118" s="1"/>
      <c r="G118" s="1"/>
      <c r="H118" s="1"/>
      <c r="I118" s="1"/>
      <c r="J118" s="1"/>
    </row>
    <row r="119" spans="2:10" x14ac:dyDescent="0.4">
      <c r="B119" s="1"/>
      <c r="C119" s="1"/>
      <c r="D119" s="1"/>
      <c r="E119" s="1"/>
      <c r="F119" s="1"/>
      <c r="G119" s="1"/>
      <c r="H119" s="1"/>
      <c r="I119" s="1"/>
      <c r="J119" s="1"/>
    </row>
    <row r="120" spans="2:10" x14ac:dyDescent="0.4">
      <c r="B120" s="1"/>
      <c r="C120" s="1"/>
      <c r="D120" s="1"/>
      <c r="E120" s="1"/>
      <c r="F120" s="1"/>
      <c r="G120" s="1"/>
      <c r="H120" s="1"/>
      <c r="I120" s="1"/>
      <c r="J120" s="1"/>
    </row>
    <row r="121" spans="2:10" x14ac:dyDescent="0.4">
      <c r="B121" s="1"/>
      <c r="C121" s="1"/>
      <c r="D121" s="1"/>
      <c r="E121" s="1"/>
      <c r="F121" s="1"/>
      <c r="G121" s="1"/>
      <c r="H121" s="1"/>
      <c r="I121" s="1"/>
      <c r="J121" s="1"/>
    </row>
    <row r="122" spans="2:10" x14ac:dyDescent="0.4">
      <c r="B122" s="1"/>
      <c r="C122" s="1"/>
      <c r="D122" s="1"/>
      <c r="E122" s="1"/>
      <c r="F122" s="1"/>
      <c r="G122" s="1"/>
      <c r="H122" s="1"/>
      <c r="I122" s="1"/>
      <c r="J122" s="1"/>
    </row>
    <row r="123" spans="2:10" x14ac:dyDescent="0.4">
      <c r="B123" s="1"/>
      <c r="C123" s="1"/>
      <c r="D123" s="1"/>
      <c r="E123" s="1"/>
      <c r="F123" s="1"/>
      <c r="G123" s="1"/>
      <c r="H123" s="1"/>
      <c r="I123" s="1"/>
      <c r="J123" s="1"/>
    </row>
    <row r="124" spans="2:10" x14ac:dyDescent="0.4">
      <c r="B124" s="1"/>
      <c r="C124" s="1"/>
      <c r="D124" s="1"/>
      <c r="E124" s="1"/>
      <c r="F124" s="1"/>
      <c r="G124" s="1"/>
      <c r="H124" s="1"/>
      <c r="I124" s="1"/>
      <c r="J124" s="1"/>
    </row>
    <row r="125" spans="2:10" x14ac:dyDescent="0.4">
      <c r="B125" s="1"/>
      <c r="C125" s="1"/>
      <c r="D125" s="1"/>
      <c r="E125" s="1"/>
      <c r="F125" s="1"/>
      <c r="G125" s="1"/>
      <c r="H125" s="1"/>
      <c r="I125" s="1"/>
      <c r="J125" s="1"/>
    </row>
    <row r="126" spans="2:10" x14ac:dyDescent="0.4">
      <c r="B126" s="1"/>
      <c r="C126" s="1"/>
      <c r="D126" s="1"/>
      <c r="E126" s="1"/>
      <c r="F126" s="1"/>
      <c r="G126" s="1"/>
      <c r="H126" s="1"/>
      <c r="I126" s="1"/>
      <c r="J126" s="1"/>
    </row>
    <row r="127" spans="2:10" x14ac:dyDescent="0.4">
      <c r="B127" s="1"/>
      <c r="C127" s="1"/>
      <c r="D127" s="1"/>
      <c r="E127" s="1"/>
      <c r="F127" s="1"/>
      <c r="G127" s="1"/>
      <c r="H127" s="1"/>
      <c r="I127" s="1"/>
      <c r="J127" s="1"/>
    </row>
    <row r="128" spans="2:10" x14ac:dyDescent="0.4">
      <c r="B128" s="1"/>
      <c r="C128" s="1"/>
      <c r="D128" s="1"/>
      <c r="E128" s="1"/>
      <c r="F128" s="1"/>
      <c r="G128" s="1"/>
      <c r="H128" s="1"/>
      <c r="I128" s="1"/>
      <c r="J128" s="1"/>
    </row>
    <row r="129" spans="2:10" x14ac:dyDescent="0.4">
      <c r="B129" s="1"/>
      <c r="C129" s="1"/>
      <c r="D129" s="1"/>
      <c r="E129" s="1"/>
      <c r="F129" s="1"/>
      <c r="G129" s="1"/>
      <c r="H129" s="1"/>
      <c r="I129" s="1"/>
      <c r="J129" s="1"/>
    </row>
    <row r="130" spans="2:10" x14ac:dyDescent="0.4">
      <c r="B130" s="1"/>
      <c r="C130" s="1"/>
      <c r="D130" s="1"/>
      <c r="E130" s="1"/>
      <c r="F130" s="1"/>
      <c r="G130" s="1"/>
      <c r="H130" s="1"/>
      <c r="I130" s="1"/>
      <c r="J130" s="1"/>
    </row>
    <row r="131" spans="2:10" x14ac:dyDescent="0.4">
      <c r="B131" s="1"/>
      <c r="C131" s="1"/>
      <c r="D131" s="1"/>
      <c r="E131" s="1"/>
      <c r="F131" s="1"/>
      <c r="G131" s="1"/>
      <c r="H131" s="1"/>
      <c r="I131" s="1"/>
      <c r="J131" s="1"/>
    </row>
    <row r="132" spans="2:10" x14ac:dyDescent="0.4">
      <c r="B132" s="1"/>
      <c r="C132" s="1"/>
      <c r="D132" s="1"/>
      <c r="E132" s="1"/>
      <c r="F132" s="1"/>
      <c r="G132" s="1"/>
      <c r="H132" s="1"/>
      <c r="I132" s="1"/>
      <c r="J132" s="1"/>
    </row>
    <row r="133" spans="2:10" x14ac:dyDescent="0.4">
      <c r="B133" s="1"/>
      <c r="C133" s="1"/>
      <c r="D133" s="1"/>
      <c r="E133" s="1"/>
      <c r="F133" s="1"/>
      <c r="G133" s="1"/>
      <c r="H133" s="1"/>
      <c r="I133" s="1"/>
      <c r="J133" s="1"/>
    </row>
    <row r="134" spans="2:10" x14ac:dyDescent="0.4">
      <c r="B134" s="1"/>
      <c r="C134" s="1"/>
      <c r="D134" s="1"/>
      <c r="E134" s="1"/>
      <c r="F134" s="1"/>
      <c r="G134" s="1"/>
      <c r="H134" s="1"/>
      <c r="I134" s="1"/>
      <c r="J134" s="1"/>
    </row>
    <row r="135" spans="2:10" x14ac:dyDescent="0.4">
      <c r="B135" s="1"/>
      <c r="C135" s="1"/>
      <c r="D135" s="1"/>
      <c r="E135" s="1"/>
      <c r="F135" s="1"/>
      <c r="G135" s="1"/>
      <c r="H135" s="1"/>
      <c r="I135" s="1"/>
      <c r="J135" s="1"/>
    </row>
    <row r="136" spans="2:10" x14ac:dyDescent="0.4">
      <c r="B136" s="1"/>
      <c r="C136" s="1"/>
      <c r="D136" s="1"/>
      <c r="E136" s="1"/>
      <c r="F136" s="1"/>
      <c r="G136" s="1"/>
      <c r="H136" s="1"/>
      <c r="I136" s="1"/>
      <c r="J136" s="1"/>
    </row>
    <row r="137" spans="2:10" x14ac:dyDescent="0.4">
      <c r="B137" s="1"/>
      <c r="C137" s="1"/>
      <c r="D137" s="1"/>
      <c r="E137" s="1"/>
      <c r="F137" s="1"/>
      <c r="G137" s="1"/>
      <c r="H137" s="1"/>
      <c r="I137" s="1"/>
      <c r="J137" s="1"/>
    </row>
    <row r="138" spans="2:10" x14ac:dyDescent="0.4">
      <c r="B138" s="1"/>
      <c r="C138" s="1"/>
      <c r="D138" s="1"/>
      <c r="E138" s="1"/>
      <c r="F138" s="1"/>
      <c r="G138" s="1"/>
      <c r="H138" s="1"/>
      <c r="I138" s="1"/>
      <c r="J138" s="1"/>
    </row>
    <row r="139" spans="2:10" x14ac:dyDescent="0.4">
      <c r="B139" s="1"/>
      <c r="C139" s="1"/>
      <c r="D139" s="1"/>
      <c r="E139" s="1"/>
      <c r="F139" s="1"/>
      <c r="G139" s="1"/>
      <c r="H139" s="1"/>
      <c r="I139" s="1"/>
      <c r="J139" s="1"/>
    </row>
    <row r="140" spans="2:10" x14ac:dyDescent="0.4">
      <c r="B140" s="1"/>
      <c r="C140" s="1"/>
      <c r="D140" s="1"/>
      <c r="E140" s="1"/>
      <c r="F140" s="1"/>
      <c r="G140" s="1"/>
      <c r="H140" s="1"/>
      <c r="I140" s="1"/>
      <c r="J140" s="1"/>
    </row>
    <row r="141" spans="2:10" x14ac:dyDescent="0.4">
      <c r="B141" s="1"/>
      <c r="C141" s="1"/>
      <c r="D141" s="1"/>
      <c r="E141" s="1"/>
      <c r="F141" s="1"/>
      <c r="G141" s="1"/>
      <c r="H141" s="1"/>
      <c r="I141" s="1"/>
      <c r="J141" s="1"/>
    </row>
    <row r="142" spans="2:10" x14ac:dyDescent="0.4">
      <c r="B142" s="1"/>
      <c r="C142" s="1"/>
      <c r="D142" s="1"/>
      <c r="E142" s="1"/>
      <c r="F142" s="1"/>
      <c r="G142" s="1"/>
      <c r="H142" s="1"/>
      <c r="I142" s="1"/>
      <c r="J142" s="1"/>
    </row>
    <row r="143" spans="2:10" x14ac:dyDescent="0.4">
      <c r="B143" s="1"/>
      <c r="C143" s="1"/>
      <c r="D143" s="1"/>
      <c r="E143" s="1"/>
      <c r="F143" s="1"/>
      <c r="G143" s="1"/>
      <c r="H143" s="1"/>
      <c r="I143" s="1"/>
      <c r="J143" s="1"/>
    </row>
    <row r="144" spans="2:10" x14ac:dyDescent="0.4">
      <c r="B144" s="1"/>
      <c r="C144" s="1"/>
      <c r="D144" s="1"/>
      <c r="E144" s="1"/>
      <c r="F144" s="1"/>
      <c r="G144" s="1"/>
      <c r="H144" s="1"/>
      <c r="I144" s="1"/>
      <c r="J144" s="1"/>
    </row>
    <row r="145" spans="2:10" x14ac:dyDescent="0.4">
      <c r="B145" s="1"/>
      <c r="C145" s="1"/>
      <c r="D145" s="1"/>
      <c r="E145" s="1"/>
      <c r="F145" s="1"/>
      <c r="G145" s="1"/>
      <c r="H145" s="1"/>
      <c r="I145" s="1"/>
      <c r="J145" s="1"/>
    </row>
    <row r="146" spans="2:10" x14ac:dyDescent="0.4">
      <c r="B146" s="1"/>
      <c r="C146" s="1"/>
      <c r="D146" s="1"/>
      <c r="E146" s="1"/>
      <c r="F146" s="1"/>
      <c r="G146" s="1"/>
      <c r="H146" s="1"/>
      <c r="I146" s="1"/>
      <c r="J146" s="1"/>
    </row>
    <row r="147" spans="2:10" x14ac:dyDescent="0.4">
      <c r="B147" s="1"/>
      <c r="C147" s="1"/>
      <c r="D147" s="1"/>
      <c r="E147" s="1"/>
      <c r="F147" s="1"/>
      <c r="G147" s="1"/>
      <c r="H147" s="1"/>
      <c r="I147" s="1"/>
      <c r="J147" s="1"/>
    </row>
    <row r="148" spans="2:10" x14ac:dyDescent="0.4">
      <c r="B148" s="1"/>
      <c r="C148" s="1"/>
      <c r="D148" s="1"/>
      <c r="E148" s="1"/>
      <c r="F148" s="1"/>
      <c r="G148" s="1"/>
      <c r="H148" s="1"/>
      <c r="I148" s="1"/>
      <c r="J148" s="1"/>
    </row>
    <row r="149" spans="2:10" x14ac:dyDescent="0.4">
      <c r="B149" s="1"/>
      <c r="C149" s="1"/>
      <c r="D149" s="1"/>
      <c r="E149" s="1"/>
      <c r="F149" s="1"/>
      <c r="G149" s="1"/>
      <c r="H149" s="1"/>
      <c r="I149" s="1"/>
      <c r="J149" s="1"/>
    </row>
    <row r="150" spans="2:10" x14ac:dyDescent="0.4">
      <c r="B150" s="1"/>
      <c r="C150" s="1"/>
      <c r="D150" s="1"/>
      <c r="E150" s="1"/>
      <c r="F150" s="1"/>
      <c r="G150" s="1"/>
      <c r="H150" s="1"/>
      <c r="I150" s="1"/>
      <c r="J150" s="1"/>
    </row>
    <row r="151" spans="2:10" x14ac:dyDescent="0.4">
      <c r="B151" s="1"/>
      <c r="C151" s="1"/>
      <c r="D151" s="1"/>
      <c r="E151" s="1"/>
      <c r="F151" s="1"/>
      <c r="G151" s="1"/>
      <c r="H151" s="1"/>
      <c r="I151" s="1"/>
      <c r="J151" s="1"/>
    </row>
    <row r="152" spans="2:10" x14ac:dyDescent="0.4">
      <c r="B152" s="1"/>
      <c r="C152" s="1"/>
      <c r="D152" s="1"/>
      <c r="E152" s="1"/>
      <c r="F152" s="1"/>
      <c r="G152" s="1"/>
      <c r="H152" s="1"/>
      <c r="I152" s="1"/>
      <c r="J152" s="1"/>
    </row>
    <row r="153" spans="2:10" x14ac:dyDescent="0.4">
      <c r="B153" s="1"/>
      <c r="C153" s="1"/>
      <c r="D153" s="1"/>
      <c r="E153" s="1"/>
      <c r="F153" s="1"/>
      <c r="G153" s="1"/>
      <c r="H153" s="1"/>
      <c r="I153" s="1"/>
      <c r="J153" s="1"/>
    </row>
    <row r="154" spans="2:10" x14ac:dyDescent="0.4">
      <c r="B154" s="1"/>
      <c r="C154" s="1"/>
      <c r="D154" s="1"/>
      <c r="E154" s="1"/>
      <c r="F154" s="1"/>
      <c r="G154" s="1"/>
      <c r="H154" s="1"/>
      <c r="I154" s="1"/>
      <c r="J154" s="1"/>
    </row>
    <row r="155" spans="2:10" x14ac:dyDescent="0.4">
      <c r="B155" s="1"/>
      <c r="C155" s="1"/>
      <c r="D155" s="1"/>
      <c r="E155" s="1"/>
      <c r="F155" s="1"/>
      <c r="G155" s="1"/>
      <c r="H155" s="1"/>
      <c r="I155" s="1"/>
      <c r="J155" s="1"/>
    </row>
    <row r="156" spans="2:10" x14ac:dyDescent="0.4">
      <c r="B156" s="1"/>
      <c r="C156" s="1"/>
      <c r="D156" s="1"/>
      <c r="E156" s="1"/>
      <c r="F156" s="1"/>
      <c r="G156" s="1"/>
      <c r="H156" s="1"/>
      <c r="I156" s="1"/>
      <c r="J156" s="1"/>
    </row>
    <row r="157" spans="2:10" x14ac:dyDescent="0.4">
      <c r="B157" s="1"/>
      <c r="C157" s="1"/>
      <c r="D157" s="1"/>
      <c r="E157" s="1"/>
      <c r="F157" s="1"/>
      <c r="G157" s="1"/>
      <c r="H157" s="1"/>
      <c r="I157" s="1"/>
      <c r="J157" s="1"/>
    </row>
    <row r="158" spans="2:10" x14ac:dyDescent="0.4">
      <c r="B158" s="1"/>
      <c r="C158" s="1"/>
      <c r="D158" s="1"/>
      <c r="E158" s="1"/>
      <c r="F158" s="1"/>
      <c r="G158" s="1"/>
      <c r="H158" s="1"/>
      <c r="I158" s="1"/>
      <c r="J158" s="1"/>
    </row>
    <row r="159" spans="2:10" x14ac:dyDescent="0.4">
      <c r="B159" s="1"/>
      <c r="C159" s="1"/>
      <c r="D159" s="1"/>
      <c r="E159" s="1"/>
      <c r="F159" s="1"/>
      <c r="G159" s="1"/>
      <c r="H159" s="1"/>
      <c r="I159" s="1"/>
      <c r="J159" s="1"/>
    </row>
    <row r="160" spans="2:10" x14ac:dyDescent="0.4">
      <c r="B160" s="1"/>
      <c r="C160" s="1"/>
      <c r="D160" s="1"/>
      <c r="E160" s="1"/>
      <c r="F160" s="1"/>
      <c r="G160" s="1"/>
      <c r="H160" s="1"/>
      <c r="I160" s="1"/>
      <c r="J160" s="1"/>
    </row>
    <row r="161" spans="2:10" x14ac:dyDescent="0.4">
      <c r="B161" s="1"/>
      <c r="C161" s="1"/>
      <c r="D161" s="1"/>
      <c r="E161" s="1"/>
      <c r="F161" s="1"/>
      <c r="G161" s="1"/>
      <c r="H161" s="1"/>
      <c r="I161" s="1"/>
      <c r="J161" s="1"/>
    </row>
    <row r="162" spans="2:10" x14ac:dyDescent="0.4">
      <c r="B162" s="1"/>
      <c r="C162" s="1"/>
      <c r="D162" s="1"/>
      <c r="E162" s="1"/>
      <c r="F162" s="1"/>
      <c r="G162" s="1"/>
      <c r="H162" s="1"/>
      <c r="I162" s="1"/>
      <c r="J162" s="1"/>
    </row>
    <row r="163" spans="2:10" x14ac:dyDescent="0.4">
      <c r="B163" s="1"/>
      <c r="C163" s="1"/>
      <c r="D163" s="1"/>
      <c r="E163" s="1"/>
      <c r="F163" s="1"/>
      <c r="G163" s="1"/>
      <c r="H163" s="1"/>
      <c r="I163" s="1"/>
      <c r="J163" s="1"/>
    </row>
    <row r="164" spans="2:10" x14ac:dyDescent="0.4">
      <c r="B164" s="1"/>
      <c r="C164" s="1"/>
      <c r="D164" s="1"/>
      <c r="E164" s="1"/>
      <c r="F164" s="1"/>
      <c r="G164" s="1"/>
      <c r="H164" s="1"/>
      <c r="I164" s="1"/>
      <c r="J164" s="1"/>
    </row>
    <row r="165" spans="2:10" x14ac:dyDescent="0.4">
      <c r="B165" s="1"/>
      <c r="C165" s="1"/>
      <c r="D165" s="1"/>
      <c r="E165" s="1"/>
      <c r="F165" s="1"/>
      <c r="G165" s="1"/>
      <c r="H165" s="1"/>
      <c r="I165" s="1"/>
      <c r="J165" s="1"/>
    </row>
    <row r="166" spans="2:10" x14ac:dyDescent="0.4">
      <c r="B166" s="1"/>
      <c r="C166" s="1"/>
      <c r="D166" s="1"/>
      <c r="E166" s="1"/>
      <c r="F166" s="1"/>
      <c r="G166" s="1"/>
      <c r="H166" s="1"/>
      <c r="I166" s="1"/>
      <c r="J166" s="1"/>
    </row>
    <row r="167" spans="2:10" x14ac:dyDescent="0.4">
      <c r="B167" s="1"/>
      <c r="C167" s="1"/>
      <c r="D167" s="1"/>
      <c r="E167" s="1"/>
      <c r="F167" s="1"/>
      <c r="G167" s="1"/>
      <c r="H167" s="1"/>
      <c r="I167" s="1"/>
      <c r="J167" s="1"/>
    </row>
    <row r="168" spans="2:10" x14ac:dyDescent="0.4">
      <c r="B168" s="1"/>
      <c r="C168" s="1"/>
      <c r="D168" s="1"/>
      <c r="E168" s="1"/>
      <c r="F168" s="1"/>
      <c r="G168" s="1"/>
      <c r="H168" s="1"/>
      <c r="I168" s="1"/>
      <c r="J168" s="1"/>
    </row>
    <row r="169" spans="2:10" x14ac:dyDescent="0.4">
      <c r="B169" s="1"/>
      <c r="C169" s="1"/>
      <c r="D169" s="1"/>
      <c r="E169" s="1"/>
      <c r="F169" s="1"/>
      <c r="G169" s="1"/>
      <c r="H169" s="1"/>
      <c r="I169" s="1"/>
      <c r="J169" s="1"/>
    </row>
    <row r="170" spans="2:10" x14ac:dyDescent="0.4">
      <c r="B170" s="1"/>
      <c r="C170" s="1"/>
      <c r="D170" s="1"/>
      <c r="E170" s="1"/>
      <c r="F170" s="1"/>
      <c r="G170" s="1"/>
      <c r="H170" s="1"/>
      <c r="I170" s="1"/>
      <c r="J170" s="1"/>
    </row>
    <row r="171" spans="2:10" x14ac:dyDescent="0.4">
      <c r="B171" s="1"/>
      <c r="C171" s="1"/>
      <c r="D171" s="1"/>
      <c r="E171" s="1"/>
      <c r="F171" s="1"/>
      <c r="G171" s="1"/>
      <c r="H171" s="1"/>
      <c r="I171" s="1"/>
      <c r="J171" s="1"/>
    </row>
    <row r="172" spans="2:10" x14ac:dyDescent="0.4">
      <c r="B172" s="1"/>
      <c r="C172" s="1"/>
      <c r="D172" s="1"/>
      <c r="E172" s="1"/>
      <c r="F172" s="1"/>
      <c r="G172" s="1"/>
      <c r="H172" s="1"/>
      <c r="I172" s="1"/>
      <c r="J172" s="1"/>
    </row>
    <row r="173" spans="2:10" x14ac:dyDescent="0.4">
      <c r="B173" s="1"/>
      <c r="C173" s="1"/>
      <c r="D173" s="1"/>
      <c r="E173" s="1"/>
      <c r="F173" s="1"/>
      <c r="G173" s="1"/>
      <c r="H173" s="1"/>
      <c r="I173" s="1"/>
      <c r="J173" s="1"/>
    </row>
    <row r="174" spans="2:10" x14ac:dyDescent="0.4">
      <c r="B174" s="1"/>
      <c r="C174" s="1"/>
      <c r="D174" s="1"/>
      <c r="E174" s="1"/>
      <c r="F174" s="1"/>
      <c r="G174" s="1"/>
      <c r="H174" s="1"/>
      <c r="I174" s="1"/>
      <c r="J174" s="1"/>
    </row>
    <row r="175" spans="2:10" x14ac:dyDescent="0.4">
      <c r="B175" s="1"/>
      <c r="C175" s="1"/>
      <c r="D175" s="1"/>
      <c r="E175" s="1"/>
      <c r="F175" s="1"/>
      <c r="G175" s="1"/>
      <c r="H175" s="1"/>
      <c r="I175" s="1"/>
      <c r="J175" s="1"/>
    </row>
    <row r="176" spans="2:10" x14ac:dyDescent="0.4">
      <c r="B176" s="1"/>
      <c r="C176" s="1"/>
      <c r="D176" s="1"/>
      <c r="E176" s="1"/>
      <c r="F176" s="1"/>
      <c r="G176" s="1"/>
      <c r="H176" s="1"/>
      <c r="I176" s="1"/>
      <c r="J176" s="1"/>
    </row>
    <row r="177" spans="2:10" x14ac:dyDescent="0.4">
      <c r="B177" s="1"/>
      <c r="C177" s="1"/>
      <c r="D177" s="1"/>
      <c r="E177" s="1"/>
      <c r="F177" s="1"/>
      <c r="G177" s="1"/>
      <c r="H177" s="1"/>
      <c r="I177" s="1"/>
      <c r="J177" s="1"/>
    </row>
    <row r="178" spans="2:10" x14ac:dyDescent="0.4">
      <c r="B178" s="1"/>
      <c r="C178" s="1"/>
      <c r="D178" s="1"/>
      <c r="E178" s="1"/>
      <c r="F178" s="1"/>
      <c r="G178" s="1"/>
      <c r="H178" s="1"/>
      <c r="I178" s="1"/>
      <c r="J178" s="1"/>
    </row>
    <row r="179" spans="2:10" x14ac:dyDescent="0.4">
      <c r="B179" s="1"/>
      <c r="C179" s="1"/>
      <c r="D179" s="1"/>
      <c r="E179" s="1"/>
      <c r="F179" s="1"/>
      <c r="G179" s="1"/>
      <c r="H179" s="1"/>
      <c r="I179" s="1"/>
      <c r="J179" s="1"/>
    </row>
    <row r="180" spans="2:10" x14ac:dyDescent="0.4">
      <c r="B180" s="1"/>
      <c r="C180" s="1"/>
      <c r="D180" s="1"/>
      <c r="E180" s="1"/>
      <c r="F180" s="1"/>
      <c r="G180" s="1"/>
      <c r="H180" s="1"/>
      <c r="I180" s="1"/>
      <c r="J180" s="1"/>
    </row>
    <row r="181" spans="2:10" x14ac:dyDescent="0.4">
      <c r="B181" s="1"/>
      <c r="C181" s="1"/>
      <c r="D181" s="1"/>
      <c r="E181" s="1"/>
      <c r="F181" s="1"/>
      <c r="G181" s="1"/>
      <c r="H181" s="1"/>
      <c r="I181" s="1"/>
      <c r="J181" s="1"/>
    </row>
    <row r="182" spans="2:10" x14ac:dyDescent="0.4">
      <c r="B182" s="1"/>
      <c r="C182" s="1"/>
      <c r="D182" s="1"/>
      <c r="E182" s="1"/>
      <c r="F182" s="1"/>
      <c r="G182" s="1"/>
      <c r="H182" s="1"/>
      <c r="I182" s="1"/>
      <c r="J182" s="1"/>
    </row>
    <row r="183" spans="2:10" x14ac:dyDescent="0.4">
      <c r="B183" s="1"/>
      <c r="C183" s="1"/>
      <c r="D183" s="1"/>
      <c r="E183" s="1"/>
      <c r="F183" s="1"/>
      <c r="G183" s="1"/>
      <c r="H183" s="1"/>
      <c r="I183" s="1"/>
      <c r="J183" s="1"/>
    </row>
    <row r="184" spans="2:10" x14ac:dyDescent="0.4">
      <c r="B184" s="1"/>
      <c r="C184" s="1"/>
      <c r="D184" s="1"/>
      <c r="E184" s="1"/>
      <c r="F184" s="1"/>
      <c r="G184" s="1"/>
      <c r="H184" s="1"/>
      <c r="I184" s="1"/>
      <c r="J184" s="1"/>
    </row>
    <row r="185" spans="2:10" x14ac:dyDescent="0.4">
      <c r="B185" s="1"/>
      <c r="C185" s="1"/>
      <c r="D185" s="1"/>
      <c r="E185" s="1"/>
      <c r="F185" s="1"/>
      <c r="G185" s="1"/>
      <c r="H185" s="1"/>
      <c r="I185" s="1"/>
      <c r="J185" s="1"/>
    </row>
    <row r="186" spans="2:10" x14ac:dyDescent="0.4">
      <c r="B186" s="1"/>
      <c r="C186" s="1"/>
      <c r="D186" s="1"/>
      <c r="E186" s="1"/>
      <c r="F186" s="1"/>
      <c r="G186" s="1"/>
      <c r="H186" s="1"/>
      <c r="I186" s="1"/>
      <c r="J186" s="1"/>
    </row>
    <row r="187" spans="2:10" x14ac:dyDescent="0.4">
      <c r="B187" s="1"/>
      <c r="C187" s="1"/>
      <c r="D187" s="1"/>
      <c r="E187" s="1"/>
      <c r="F187" s="1"/>
      <c r="G187" s="1"/>
      <c r="H187" s="1"/>
      <c r="I187" s="1"/>
      <c r="J187" s="1"/>
    </row>
    <row r="188" spans="2:10" x14ac:dyDescent="0.4">
      <c r="B188" s="1"/>
      <c r="C188" s="1"/>
      <c r="D188" s="1"/>
      <c r="E188" s="1"/>
      <c r="F188" s="1"/>
      <c r="G188" s="1"/>
      <c r="H188" s="1"/>
      <c r="I188" s="1"/>
      <c r="J188" s="1"/>
    </row>
    <row r="189" spans="2:10" x14ac:dyDescent="0.4">
      <c r="B189" s="1"/>
      <c r="C189" s="1"/>
      <c r="D189" s="1"/>
      <c r="E189" s="1"/>
      <c r="F189" s="1"/>
      <c r="G189" s="1"/>
      <c r="H189" s="1"/>
      <c r="I189" s="1"/>
      <c r="J189" s="1"/>
    </row>
    <row r="190" spans="2:10" x14ac:dyDescent="0.4">
      <c r="B190" s="1"/>
      <c r="C190" s="1"/>
      <c r="D190" s="1"/>
      <c r="E190" s="1"/>
      <c r="F190" s="1"/>
      <c r="G190" s="1"/>
      <c r="H190" s="1"/>
      <c r="I190" s="1"/>
      <c r="J190" s="1"/>
    </row>
    <row r="191" spans="2:10" x14ac:dyDescent="0.4">
      <c r="B191" s="1"/>
      <c r="C191" s="1"/>
      <c r="D191" s="1"/>
      <c r="E191" s="1"/>
      <c r="F191" s="1"/>
      <c r="G191" s="1"/>
      <c r="H191" s="1"/>
      <c r="I191" s="1"/>
      <c r="J191" s="1"/>
    </row>
    <row r="192" spans="2:10" x14ac:dyDescent="0.4">
      <c r="B192" s="1"/>
      <c r="C192" s="1"/>
      <c r="D192" s="1"/>
      <c r="E192" s="1"/>
      <c r="F192" s="1"/>
      <c r="G192" s="1"/>
      <c r="H192" s="1"/>
      <c r="I192" s="1"/>
      <c r="J192" s="1"/>
    </row>
    <row r="193" spans="2:10" x14ac:dyDescent="0.4">
      <c r="B193" s="1"/>
      <c r="C193" s="1"/>
      <c r="D193" s="1"/>
      <c r="E193" s="1"/>
      <c r="F193" s="1"/>
      <c r="G193" s="1"/>
      <c r="H193" s="1"/>
      <c r="I193" s="1"/>
      <c r="J193" s="1"/>
    </row>
    <row r="194" spans="2:10" x14ac:dyDescent="0.4">
      <c r="B194" s="1"/>
      <c r="C194" s="1"/>
      <c r="D194" s="1"/>
      <c r="E194" s="1"/>
      <c r="F194" s="1"/>
      <c r="G194" s="1"/>
      <c r="H194" s="1"/>
      <c r="I194" s="1"/>
      <c r="J194" s="1"/>
    </row>
    <row r="195" spans="2:10" x14ac:dyDescent="0.4">
      <c r="B195" s="1"/>
      <c r="C195" s="1"/>
      <c r="D195" s="1"/>
      <c r="E195" s="1"/>
      <c r="F195" s="1"/>
      <c r="G195" s="1"/>
      <c r="H195" s="1"/>
      <c r="I195" s="1"/>
      <c r="J195" s="1"/>
    </row>
    <row r="196" spans="2:10" x14ac:dyDescent="0.4">
      <c r="B196" s="1"/>
      <c r="C196" s="1"/>
      <c r="D196" s="1"/>
      <c r="E196" s="1"/>
      <c r="F196" s="1"/>
      <c r="G196" s="1"/>
      <c r="H196" s="1"/>
      <c r="I196" s="1"/>
      <c r="J196" s="1"/>
    </row>
    <row r="197" spans="2:10" x14ac:dyDescent="0.4">
      <c r="B197" s="1"/>
      <c r="C197" s="1"/>
      <c r="D197" s="1"/>
      <c r="E197" s="1"/>
      <c r="F197" s="1"/>
      <c r="G197" s="1"/>
      <c r="H197" s="1"/>
      <c r="I197" s="1"/>
      <c r="J197" s="1"/>
    </row>
    <row r="198" spans="2:10" x14ac:dyDescent="0.4">
      <c r="B198" s="1"/>
      <c r="C198" s="1"/>
      <c r="D198" s="1"/>
      <c r="E198" s="1"/>
      <c r="F198" s="1"/>
      <c r="G198" s="1"/>
      <c r="H198" s="1"/>
      <c r="I198" s="1"/>
      <c r="J198" s="1"/>
    </row>
    <row r="199" spans="2:10" x14ac:dyDescent="0.4">
      <c r="B199" s="1"/>
      <c r="C199" s="1"/>
      <c r="D199" s="1"/>
      <c r="E199" s="1"/>
      <c r="F199" s="1"/>
      <c r="G199" s="1"/>
      <c r="H199" s="1"/>
      <c r="I199" s="1"/>
      <c r="J199" s="1"/>
    </row>
    <row r="200" spans="2:10" x14ac:dyDescent="0.4">
      <c r="B200" s="1"/>
      <c r="C200" s="1"/>
      <c r="D200" s="1"/>
      <c r="E200" s="1"/>
      <c r="F200" s="1"/>
      <c r="G200" s="1"/>
      <c r="H200" s="1"/>
      <c r="I200" s="1"/>
      <c r="J200" s="1"/>
    </row>
    <row r="201" spans="2:10" x14ac:dyDescent="0.4">
      <c r="B201" s="1"/>
      <c r="C201" s="1"/>
      <c r="D201" s="1"/>
      <c r="E201" s="1"/>
      <c r="F201" s="1"/>
      <c r="G201" s="1"/>
      <c r="H201" s="1"/>
      <c r="I201" s="1"/>
      <c r="J201" s="1"/>
    </row>
    <row r="202" spans="2:10" x14ac:dyDescent="0.4">
      <c r="B202" s="1"/>
      <c r="C202" s="1"/>
      <c r="D202" s="1"/>
      <c r="E202" s="1"/>
      <c r="F202" s="1"/>
      <c r="G202" s="1"/>
      <c r="H202" s="1"/>
      <c r="I202" s="1"/>
      <c r="J202" s="1"/>
    </row>
    <row r="203" spans="2:10" x14ac:dyDescent="0.4">
      <c r="B203" s="1"/>
      <c r="C203" s="1"/>
      <c r="D203" s="1"/>
      <c r="E203" s="1"/>
      <c r="F203" s="1"/>
      <c r="G203" s="1"/>
      <c r="H203" s="1"/>
      <c r="I203" s="1"/>
      <c r="J203" s="1"/>
    </row>
    <row r="204" spans="2:10" x14ac:dyDescent="0.4">
      <c r="B204" s="1"/>
      <c r="C204" s="1"/>
      <c r="D204" s="1"/>
      <c r="E204" s="1"/>
      <c r="F204" s="1"/>
      <c r="G204" s="1"/>
      <c r="H204" s="1"/>
      <c r="I204" s="1"/>
      <c r="J204" s="1"/>
    </row>
    <row r="205" spans="2:10" x14ac:dyDescent="0.4">
      <c r="B205" s="1"/>
      <c r="C205" s="1"/>
      <c r="D205" s="1"/>
      <c r="E205" s="1"/>
      <c r="F205" s="1"/>
      <c r="G205" s="1"/>
      <c r="H205" s="1"/>
      <c r="I205" s="1"/>
      <c r="J205" s="1"/>
    </row>
    <row r="206" spans="2:10" x14ac:dyDescent="0.4">
      <c r="B206" s="1"/>
      <c r="C206" s="1"/>
      <c r="D206" s="1"/>
      <c r="E206" s="1"/>
      <c r="F206" s="1"/>
      <c r="G206" s="1"/>
      <c r="H206" s="1"/>
      <c r="I206" s="1"/>
      <c r="J206" s="1"/>
    </row>
    <row r="207" spans="2:10" x14ac:dyDescent="0.4">
      <c r="B207" s="1"/>
      <c r="C207" s="1"/>
      <c r="D207" s="1"/>
      <c r="E207" s="1"/>
      <c r="F207" s="1"/>
      <c r="G207" s="1"/>
      <c r="H207" s="1"/>
      <c r="I207" s="1"/>
      <c r="J207" s="1"/>
    </row>
    <row r="208" spans="2:10" x14ac:dyDescent="0.4">
      <c r="B208" s="1"/>
      <c r="C208" s="1"/>
      <c r="D208" s="1"/>
      <c r="E208" s="1"/>
      <c r="F208" s="1"/>
      <c r="G208" s="1"/>
      <c r="H208" s="1"/>
      <c r="I208" s="1"/>
      <c r="J208" s="1"/>
    </row>
    <row r="209" spans="2:10" x14ac:dyDescent="0.4">
      <c r="B209" s="1"/>
      <c r="C209" s="1"/>
      <c r="D209" s="1"/>
      <c r="E209" s="1"/>
      <c r="F209" s="1"/>
      <c r="G209" s="1"/>
      <c r="H209" s="1"/>
      <c r="I209" s="1"/>
      <c r="J209" s="1"/>
    </row>
    <row r="210" spans="2:10" x14ac:dyDescent="0.4">
      <c r="B210" s="1"/>
      <c r="C210" s="1"/>
      <c r="D210" s="1"/>
      <c r="E210" s="1"/>
      <c r="F210" s="1"/>
      <c r="G210" s="1"/>
      <c r="H210" s="1"/>
      <c r="I210" s="1"/>
      <c r="J210" s="1"/>
    </row>
    <row r="211" spans="2:10" x14ac:dyDescent="0.4">
      <c r="B211" s="1"/>
      <c r="C211" s="1"/>
      <c r="D211" s="1"/>
      <c r="E211" s="1"/>
      <c r="F211" s="1"/>
      <c r="G211" s="1"/>
      <c r="H211" s="1"/>
      <c r="I211" s="1"/>
      <c r="J211" s="1"/>
    </row>
    <row r="212" spans="2:10" x14ac:dyDescent="0.4">
      <c r="B212" s="1"/>
      <c r="C212" s="1"/>
      <c r="D212" s="1"/>
      <c r="E212" s="1"/>
      <c r="F212" s="1"/>
      <c r="G212" s="1"/>
      <c r="H212" s="1"/>
      <c r="I212" s="1"/>
      <c r="J212" s="1"/>
    </row>
    <row r="213" spans="2:10" x14ac:dyDescent="0.4">
      <c r="B213" s="1"/>
      <c r="C213" s="1"/>
      <c r="D213" s="1"/>
      <c r="E213" s="1"/>
      <c r="F213" s="1"/>
      <c r="G213" s="1"/>
      <c r="H213" s="1"/>
      <c r="I213" s="1"/>
      <c r="J213" s="1"/>
    </row>
    <row r="214" spans="2:10" x14ac:dyDescent="0.4">
      <c r="B214" s="1"/>
      <c r="C214" s="1"/>
      <c r="D214" s="1"/>
      <c r="E214" s="1"/>
      <c r="F214" s="1"/>
      <c r="G214" s="1"/>
      <c r="H214" s="1"/>
      <c r="I214" s="1"/>
      <c r="J214" s="1"/>
    </row>
    <row r="215" spans="2:10" x14ac:dyDescent="0.4">
      <c r="B215" s="1"/>
      <c r="C215" s="1"/>
      <c r="D215" s="1"/>
      <c r="E215" s="1"/>
      <c r="F215" s="1"/>
      <c r="G215" s="1"/>
      <c r="H215" s="1"/>
      <c r="I215" s="1"/>
      <c r="J215" s="1"/>
    </row>
    <row r="216" spans="2:10" x14ac:dyDescent="0.4">
      <c r="B216" s="1"/>
      <c r="C216" s="1"/>
      <c r="D216" s="1"/>
      <c r="E216" s="1"/>
      <c r="F216" s="1"/>
      <c r="G216" s="1"/>
      <c r="H216" s="1"/>
      <c r="I216" s="1"/>
      <c r="J216" s="1"/>
    </row>
    <row r="217" spans="2:10" x14ac:dyDescent="0.4">
      <c r="B217" s="1"/>
      <c r="C217" s="1"/>
      <c r="D217" s="1"/>
      <c r="E217" s="1"/>
      <c r="F217" s="1"/>
      <c r="G217" s="1"/>
      <c r="H217" s="1"/>
      <c r="I217" s="1"/>
      <c r="J217" s="1"/>
    </row>
    <row r="218" spans="2:10" x14ac:dyDescent="0.4">
      <c r="B218" s="1"/>
      <c r="C218" s="1"/>
      <c r="D218" s="1"/>
      <c r="E218" s="1"/>
      <c r="F218" s="1"/>
      <c r="G218" s="1"/>
      <c r="H218" s="1"/>
      <c r="I218" s="1"/>
      <c r="J218" s="1"/>
    </row>
    <row r="219" spans="2:10" x14ac:dyDescent="0.4">
      <c r="B219" s="1"/>
      <c r="C219" s="1"/>
      <c r="D219" s="1"/>
      <c r="E219" s="1"/>
      <c r="F219" s="1"/>
      <c r="G219" s="1"/>
      <c r="H219" s="1"/>
      <c r="I219" s="1"/>
      <c r="J219" s="1"/>
    </row>
    <row r="220" spans="2:10" x14ac:dyDescent="0.4">
      <c r="B220" s="1"/>
      <c r="C220" s="1"/>
      <c r="D220" s="1"/>
      <c r="E220" s="1"/>
      <c r="F220" s="1"/>
      <c r="G220" s="1"/>
      <c r="H220" s="1"/>
      <c r="I220" s="1"/>
      <c r="J220" s="1"/>
    </row>
    <row r="221" spans="2:10" x14ac:dyDescent="0.4">
      <c r="B221" s="1"/>
      <c r="C221" s="1"/>
      <c r="D221" s="1"/>
      <c r="E221" s="1"/>
      <c r="F221" s="1"/>
      <c r="G221" s="1"/>
      <c r="H221" s="1"/>
      <c r="I221" s="1"/>
      <c r="J221" s="1"/>
    </row>
    <row r="222" spans="2:10" x14ac:dyDescent="0.4">
      <c r="B222" s="1"/>
      <c r="C222" s="1"/>
      <c r="D222" s="1"/>
      <c r="E222" s="1"/>
      <c r="F222" s="1"/>
      <c r="G222" s="1"/>
      <c r="H222" s="1"/>
      <c r="I222" s="1"/>
      <c r="J222" s="1"/>
    </row>
    <row r="223" spans="2:10" x14ac:dyDescent="0.4">
      <c r="B223" s="1"/>
      <c r="C223" s="1"/>
      <c r="D223" s="1"/>
      <c r="E223" s="1"/>
      <c r="F223" s="1"/>
      <c r="G223" s="1"/>
      <c r="H223" s="1"/>
      <c r="I223" s="1"/>
      <c r="J223" s="1"/>
    </row>
    <row r="224" spans="2:10" x14ac:dyDescent="0.4">
      <c r="B224" s="1"/>
      <c r="C224" s="1"/>
      <c r="D224" s="1"/>
      <c r="E224" s="1"/>
      <c r="F224" s="1"/>
      <c r="G224" s="1"/>
      <c r="H224" s="1"/>
      <c r="I224" s="1"/>
      <c r="J224" s="1"/>
    </row>
    <row r="225" spans="2:10" x14ac:dyDescent="0.4">
      <c r="B225" s="1"/>
      <c r="C225" s="1"/>
      <c r="D225" s="1"/>
      <c r="E225" s="1"/>
      <c r="F225" s="1"/>
      <c r="G225" s="1"/>
      <c r="H225" s="1"/>
      <c r="I225" s="1"/>
      <c r="J225" s="1"/>
    </row>
    <row r="226" spans="2:10" x14ac:dyDescent="0.4">
      <c r="B226" s="1"/>
      <c r="C226" s="1"/>
      <c r="D226" s="1"/>
      <c r="E226" s="1"/>
      <c r="F226" s="1"/>
      <c r="G226" s="1"/>
      <c r="H226" s="1"/>
      <c r="I226" s="1"/>
      <c r="J226" s="1"/>
    </row>
    <row r="227" spans="2:10" x14ac:dyDescent="0.4">
      <c r="B227" s="1"/>
      <c r="C227" s="1"/>
      <c r="D227" s="1"/>
      <c r="E227" s="1"/>
      <c r="F227" s="1"/>
      <c r="G227" s="1"/>
      <c r="H227" s="1"/>
      <c r="I227" s="1"/>
      <c r="J227" s="1"/>
    </row>
    <row r="228" spans="2:10" x14ac:dyDescent="0.4">
      <c r="B228" s="1"/>
      <c r="C228" s="1"/>
      <c r="D228" s="1"/>
      <c r="E228" s="1"/>
      <c r="F228" s="1"/>
      <c r="G228" s="1"/>
      <c r="H228" s="1"/>
      <c r="I228" s="1"/>
      <c r="J228" s="1"/>
    </row>
    <row r="229" spans="2:10" x14ac:dyDescent="0.4">
      <c r="B229" s="1"/>
      <c r="C229" s="1"/>
      <c r="D229" s="1"/>
      <c r="E229" s="1"/>
      <c r="F229" s="1"/>
      <c r="G229" s="1"/>
      <c r="H229" s="1"/>
      <c r="I229" s="1"/>
      <c r="J229" s="1"/>
    </row>
    <row r="230" spans="2:10" x14ac:dyDescent="0.4">
      <c r="B230" s="1"/>
      <c r="C230" s="1"/>
      <c r="D230" s="1"/>
      <c r="E230" s="1"/>
      <c r="F230" s="1"/>
      <c r="G230" s="1"/>
      <c r="H230" s="1"/>
      <c r="I230" s="1"/>
      <c r="J230" s="1"/>
    </row>
    <row r="231" spans="2:10" x14ac:dyDescent="0.4">
      <c r="B231" s="1"/>
      <c r="C231" s="1"/>
      <c r="D231" s="1"/>
      <c r="E231" s="1"/>
      <c r="F231" s="1"/>
      <c r="G231" s="1"/>
      <c r="H231" s="1"/>
      <c r="I231" s="1"/>
      <c r="J231" s="1"/>
    </row>
    <row r="232" spans="2:10" x14ac:dyDescent="0.4">
      <c r="B232" s="1"/>
      <c r="C232" s="1"/>
      <c r="D232" s="1"/>
      <c r="E232" s="1"/>
      <c r="F232" s="1"/>
      <c r="G232" s="1"/>
      <c r="H232" s="1"/>
      <c r="I232" s="1"/>
      <c r="J232" s="1"/>
    </row>
    <row r="233" spans="2:10" x14ac:dyDescent="0.4">
      <c r="B233" s="1"/>
      <c r="C233" s="1"/>
      <c r="D233" s="1"/>
      <c r="E233" s="1"/>
      <c r="F233" s="1"/>
      <c r="G233" s="1"/>
      <c r="H233" s="1"/>
      <c r="I233" s="1"/>
      <c r="J233" s="1"/>
    </row>
    <row r="234" spans="2:10" x14ac:dyDescent="0.4">
      <c r="B234" s="1"/>
      <c r="C234" s="1"/>
      <c r="D234" s="1"/>
      <c r="E234" s="1"/>
      <c r="F234" s="1"/>
      <c r="G234" s="1"/>
      <c r="H234" s="1"/>
      <c r="I234" s="1"/>
      <c r="J234" s="1"/>
    </row>
    <row r="235" spans="2:10" x14ac:dyDescent="0.4">
      <c r="B235" s="1"/>
      <c r="C235" s="1"/>
      <c r="D235" s="1"/>
      <c r="E235" s="1"/>
      <c r="F235" s="1"/>
      <c r="G235" s="1"/>
      <c r="H235" s="1"/>
      <c r="I235" s="1"/>
      <c r="J235" s="1"/>
    </row>
    <row r="236" spans="2:10" x14ac:dyDescent="0.4">
      <c r="B236" s="1"/>
      <c r="C236" s="1"/>
      <c r="D236" s="1"/>
      <c r="E236" s="1"/>
      <c r="F236" s="1"/>
      <c r="G236" s="1"/>
      <c r="H236" s="1"/>
      <c r="I236" s="1"/>
      <c r="J236" s="1"/>
    </row>
    <row r="237" spans="2:10" x14ac:dyDescent="0.4">
      <c r="B237" s="1"/>
      <c r="C237" s="1"/>
      <c r="D237" s="1"/>
      <c r="E237" s="1"/>
      <c r="F237" s="1"/>
      <c r="G237" s="1"/>
      <c r="H237" s="1"/>
      <c r="I237" s="1"/>
      <c r="J237" s="1"/>
    </row>
    <row r="238" spans="2:10" x14ac:dyDescent="0.4">
      <c r="B238" s="1"/>
      <c r="C238" s="1"/>
      <c r="D238" s="1"/>
      <c r="E238" s="1"/>
      <c r="F238" s="1"/>
      <c r="G238" s="1"/>
      <c r="H238" s="1"/>
      <c r="I238" s="1"/>
      <c r="J238" s="1"/>
    </row>
    <row r="239" spans="2:10" x14ac:dyDescent="0.4">
      <c r="B239" s="1"/>
      <c r="C239" s="1"/>
      <c r="D239" s="1"/>
      <c r="E239" s="1"/>
      <c r="F239" s="1"/>
      <c r="G239" s="1"/>
      <c r="H239" s="1"/>
      <c r="I239" s="1"/>
      <c r="J239" s="1"/>
    </row>
    <row r="240" spans="2:10" x14ac:dyDescent="0.4">
      <c r="B240" s="1"/>
      <c r="C240" s="1"/>
      <c r="D240" s="1"/>
      <c r="E240" s="1"/>
      <c r="F240" s="1"/>
      <c r="G240" s="1"/>
      <c r="H240" s="1"/>
      <c r="I240" s="1"/>
      <c r="J240" s="1"/>
    </row>
    <row r="241" spans="2:10" x14ac:dyDescent="0.4">
      <c r="B241" s="1"/>
      <c r="C241" s="1"/>
      <c r="D241" s="1"/>
      <c r="E241" s="1"/>
      <c r="F241" s="1"/>
      <c r="G241" s="1"/>
      <c r="H241" s="1"/>
      <c r="I241" s="1"/>
      <c r="J241" s="1"/>
    </row>
    <row r="242" spans="2:10" x14ac:dyDescent="0.4">
      <c r="B242" s="1"/>
      <c r="C242" s="1"/>
      <c r="D242" s="1"/>
      <c r="E242" s="1"/>
      <c r="F242" s="1"/>
      <c r="G242" s="1"/>
      <c r="H242" s="1"/>
      <c r="I242" s="1"/>
      <c r="J242" s="1"/>
    </row>
    <row r="243" spans="2:10" x14ac:dyDescent="0.4">
      <c r="B243" s="1"/>
      <c r="C243" s="1"/>
      <c r="D243" s="1"/>
      <c r="E243" s="1"/>
      <c r="F243" s="1"/>
      <c r="G243" s="1"/>
      <c r="H243" s="1"/>
      <c r="I243" s="1"/>
      <c r="J243" s="1"/>
    </row>
    <row r="244" spans="2:10" x14ac:dyDescent="0.4">
      <c r="B244" s="1"/>
      <c r="C244" s="1"/>
      <c r="D244" s="1"/>
      <c r="E244" s="1"/>
      <c r="F244" s="1"/>
      <c r="G244" s="1"/>
      <c r="H244" s="1"/>
      <c r="I244" s="1"/>
      <c r="J244" s="1"/>
    </row>
    <row r="245" spans="2:10" x14ac:dyDescent="0.4">
      <c r="B245" s="1"/>
      <c r="C245" s="1"/>
      <c r="D245" s="1"/>
      <c r="E245" s="1"/>
      <c r="F245" s="1"/>
      <c r="G245" s="1"/>
      <c r="H245" s="1"/>
      <c r="I245" s="1"/>
      <c r="J245" s="1"/>
    </row>
    <row r="246" spans="2:10" x14ac:dyDescent="0.4">
      <c r="B246" s="1"/>
      <c r="C246" s="1"/>
      <c r="D246" s="1"/>
      <c r="E246" s="1"/>
      <c r="F246" s="1"/>
      <c r="G246" s="1"/>
      <c r="H246" s="1"/>
      <c r="I246" s="1"/>
      <c r="J246" s="1"/>
    </row>
    <row r="247" spans="2:10" x14ac:dyDescent="0.4">
      <c r="B247" s="1"/>
      <c r="C247" s="1"/>
      <c r="D247" s="1"/>
      <c r="E247" s="1"/>
      <c r="F247" s="1"/>
      <c r="G247" s="1"/>
      <c r="H247" s="1"/>
      <c r="I247" s="1"/>
      <c r="J247" s="1"/>
    </row>
    <row r="248" spans="2:10" x14ac:dyDescent="0.4">
      <c r="B248" s="1"/>
      <c r="C248" s="1"/>
      <c r="D248" s="1"/>
      <c r="E248" s="1"/>
      <c r="F248" s="1"/>
      <c r="G248" s="1"/>
      <c r="H248" s="1"/>
      <c r="I248" s="1"/>
      <c r="J248" s="1"/>
    </row>
    <row r="249" spans="2:10" x14ac:dyDescent="0.4">
      <c r="B249" s="1"/>
      <c r="C249" s="1"/>
      <c r="D249" s="1"/>
      <c r="E249" s="1"/>
      <c r="F249" s="1"/>
      <c r="G249" s="1"/>
      <c r="H249" s="1"/>
      <c r="I249" s="1"/>
      <c r="J249" s="1"/>
    </row>
    <row r="250" spans="2:10" x14ac:dyDescent="0.4">
      <c r="B250" s="1"/>
      <c r="C250" s="1"/>
      <c r="D250" s="1"/>
      <c r="E250" s="1"/>
      <c r="F250" s="1"/>
      <c r="G250" s="1"/>
      <c r="H250" s="1"/>
      <c r="I250" s="1"/>
      <c r="J250" s="1"/>
    </row>
    <row r="251" spans="2:10" x14ac:dyDescent="0.4">
      <c r="B251" s="1"/>
      <c r="C251" s="1"/>
      <c r="D251" s="1"/>
      <c r="E251" s="1"/>
      <c r="F251" s="1"/>
      <c r="G251" s="1"/>
      <c r="H251" s="1"/>
      <c r="I251" s="1"/>
      <c r="J251" s="1"/>
    </row>
    <row r="252" spans="2:10" x14ac:dyDescent="0.4">
      <c r="B252" s="1"/>
      <c r="C252" s="1"/>
      <c r="D252" s="1"/>
      <c r="E252" s="1"/>
      <c r="F252" s="1"/>
      <c r="G252" s="1"/>
      <c r="H252" s="1"/>
      <c r="I252" s="1"/>
      <c r="J252" s="1"/>
    </row>
    <row r="253" spans="2:10" x14ac:dyDescent="0.4">
      <c r="B253" s="1"/>
      <c r="C253" s="1"/>
      <c r="D253" s="1"/>
      <c r="E253" s="1"/>
      <c r="F253" s="1"/>
      <c r="G253" s="1"/>
      <c r="H253" s="1"/>
      <c r="I253" s="1"/>
      <c r="J253" s="1"/>
    </row>
    <row r="254" spans="2:10" x14ac:dyDescent="0.4">
      <c r="B254" s="1"/>
      <c r="C254" s="1"/>
      <c r="D254" s="1"/>
      <c r="E254" s="1"/>
      <c r="F254" s="1"/>
      <c r="G254" s="1"/>
      <c r="H254" s="1"/>
      <c r="I254" s="1"/>
      <c r="J254" s="1"/>
    </row>
    <row r="255" spans="2:10" x14ac:dyDescent="0.4">
      <c r="B255" s="1"/>
      <c r="C255" s="1"/>
      <c r="D255" s="1"/>
      <c r="E255" s="1"/>
      <c r="F255" s="1"/>
      <c r="G255" s="1"/>
      <c r="H255" s="1"/>
      <c r="I255" s="1"/>
      <c r="J255" s="1"/>
    </row>
    <row r="256" spans="2:10" x14ac:dyDescent="0.4">
      <c r="B256" s="1"/>
      <c r="C256" s="1"/>
      <c r="D256" s="1"/>
      <c r="E256" s="1"/>
      <c r="F256" s="1"/>
      <c r="G256" s="1"/>
      <c r="H256" s="1"/>
      <c r="I256" s="1"/>
      <c r="J256" s="1"/>
    </row>
    <row r="257" spans="2:10" x14ac:dyDescent="0.4">
      <c r="B257" s="1"/>
      <c r="C257" s="1"/>
      <c r="D257" s="1"/>
      <c r="E257" s="1"/>
      <c r="F257" s="1"/>
      <c r="G257" s="1"/>
      <c r="H257" s="1"/>
      <c r="I257" s="1"/>
      <c r="J257" s="1"/>
    </row>
    <row r="258" spans="2:10" x14ac:dyDescent="0.4">
      <c r="B258" s="1"/>
      <c r="C258" s="1"/>
      <c r="D258" s="1"/>
      <c r="E258" s="1"/>
      <c r="F258" s="1"/>
      <c r="G258" s="1"/>
      <c r="H258" s="1"/>
      <c r="I258" s="1"/>
      <c r="J258" s="1"/>
    </row>
    <row r="259" spans="2:10" x14ac:dyDescent="0.4">
      <c r="B259" s="1"/>
      <c r="C259" s="1"/>
      <c r="D259" s="1"/>
      <c r="E259" s="1"/>
      <c r="F259" s="1"/>
      <c r="G259" s="1"/>
      <c r="H259" s="1"/>
      <c r="I259" s="1"/>
      <c r="J259" s="1"/>
    </row>
    <row r="260" spans="2:10" x14ac:dyDescent="0.4">
      <c r="B260" s="1"/>
      <c r="C260" s="1"/>
      <c r="D260" s="1"/>
      <c r="E260" s="1"/>
      <c r="F260" s="1"/>
      <c r="G260" s="1"/>
      <c r="H260" s="1"/>
      <c r="I260" s="1"/>
      <c r="J260" s="1"/>
    </row>
    <row r="261" spans="2:10" x14ac:dyDescent="0.4">
      <c r="B261" s="1"/>
      <c r="C261" s="1"/>
      <c r="D261" s="1"/>
      <c r="E261" s="1"/>
      <c r="F261" s="1"/>
      <c r="G261" s="1"/>
      <c r="H261" s="1"/>
      <c r="I261" s="1"/>
      <c r="J261" s="1"/>
    </row>
    <row r="262" spans="2:10" x14ac:dyDescent="0.4">
      <c r="B262" s="1"/>
      <c r="C262" s="1"/>
      <c r="D262" s="1"/>
      <c r="E262" s="1"/>
      <c r="F262" s="1"/>
      <c r="G262" s="1"/>
      <c r="H262" s="1"/>
      <c r="I262" s="1"/>
      <c r="J262" s="1"/>
    </row>
    <row r="263" spans="2:10" x14ac:dyDescent="0.4">
      <c r="B263" s="1"/>
      <c r="C263" s="1"/>
      <c r="D263" s="1"/>
      <c r="E263" s="1"/>
      <c r="F263" s="1"/>
      <c r="G263" s="1"/>
      <c r="H263" s="1"/>
      <c r="I263" s="1"/>
      <c r="J263" s="1"/>
    </row>
    <row r="264" spans="2:10" x14ac:dyDescent="0.4">
      <c r="B264" s="1"/>
      <c r="C264" s="1"/>
      <c r="D264" s="1"/>
      <c r="E264" s="1"/>
      <c r="F264" s="1"/>
      <c r="G264" s="1"/>
      <c r="H264" s="1"/>
      <c r="I264" s="1"/>
      <c r="J264" s="1"/>
    </row>
    <row r="265" spans="2:10" x14ac:dyDescent="0.4">
      <c r="B265" s="1"/>
      <c r="C265" s="1"/>
      <c r="D265" s="1"/>
      <c r="E265" s="1"/>
      <c r="F265" s="1"/>
      <c r="G265" s="1"/>
      <c r="H265" s="1"/>
      <c r="I265" s="1"/>
      <c r="J265" s="1"/>
    </row>
    <row r="266" spans="2:10" x14ac:dyDescent="0.4">
      <c r="B266" s="1"/>
      <c r="C266" s="1"/>
      <c r="D266" s="1"/>
      <c r="E266" s="1"/>
      <c r="F266" s="1"/>
      <c r="G266" s="1"/>
      <c r="H266" s="1"/>
      <c r="I266" s="1"/>
      <c r="J266" s="1"/>
    </row>
    <row r="267" spans="2:10" x14ac:dyDescent="0.4">
      <c r="B267" s="1"/>
      <c r="C267" s="1"/>
      <c r="D267" s="1"/>
      <c r="E267" s="1"/>
      <c r="F267" s="1"/>
      <c r="G267" s="1"/>
      <c r="H267" s="1"/>
      <c r="I267" s="1"/>
      <c r="J267" s="1"/>
    </row>
    <row r="268" spans="2:10" x14ac:dyDescent="0.4">
      <c r="B268" s="1"/>
      <c r="C268" s="1"/>
      <c r="D268" s="1"/>
      <c r="E268" s="1"/>
      <c r="F268" s="1"/>
      <c r="G268" s="1"/>
      <c r="H268" s="1"/>
      <c r="I268" s="1"/>
      <c r="J268" s="1"/>
    </row>
    <row r="269" spans="2:10" x14ac:dyDescent="0.4">
      <c r="B269" s="1"/>
      <c r="C269" s="1"/>
      <c r="D269" s="1"/>
      <c r="E269" s="1"/>
      <c r="F269" s="1"/>
      <c r="G269" s="1"/>
      <c r="H269" s="1"/>
      <c r="I269" s="1"/>
      <c r="J269" s="1"/>
    </row>
    <row r="270" spans="2:10" x14ac:dyDescent="0.4">
      <c r="B270" s="1"/>
      <c r="C270" s="1"/>
      <c r="D270" s="1"/>
      <c r="E270" s="1"/>
      <c r="F270" s="1"/>
      <c r="G270" s="1"/>
      <c r="H270" s="1"/>
      <c r="I270" s="1"/>
      <c r="J270" s="1"/>
    </row>
    <row r="271" spans="2:10" x14ac:dyDescent="0.4">
      <c r="B271" s="1"/>
      <c r="C271" s="1"/>
      <c r="D271" s="1"/>
      <c r="E271" s="1"/>
      <c r="F271" s="1"/>
      <c r="G271" s="1"/>
      <c r="H271" s="1"/>
      <c r="I271" s="1"/>
      <c r="J271" s="1"/>
    </row>
    <row r="272" spans="2:10" x14ac:dyDescent="0.4">
      <c r="B272" s="1"/>
      <c r="C272" s="1"/>
      <c r="D272" s="1"/>
      <c r="E272" s="1"/>
      <c r="F272" s="1"/>
      <c r="G272" s="1"/>
      <c r="H272" s="1"/>
      <c r="I272" s="1"/>
      <c r="J272" s="1"/>
    </row>
    <row r="273" spans="2:10" x14ac:dyDescent="0.4">
      <c r="B273" s="1"/>
      <c r="C273" s="1"/>
      <c r="D273" s="1"/>
      <c r="E273" s="1"/>
      <c r="F273" s="1"/>
      <c r="G273" s="1"/>
      <c r="H273" s="1"/>
      <c r="I273" s="1"/>
      <c r="J273" s="1"/>
    </row>
    <row r="274" spans="2:10" x14ac:dyDescent="0.4">
      <c r="B274" s="1"/>
      <c r="C274" s="1"/>
      <c r="D274" s="1"/>
      <c r="E274" s="1"/>
      <c r="F274" s="1"/>
      <c r="G274" s="1"/>
      <c r="H274" s="1"/>
      <c r="I274" s="1"/>
      <c r="J274" s="1"/>
    </row>
    <row r="275" spans="2:10" x14ac:dyDescent="0.4">
      <c r="B275" s="1"/>
      <c r="C275" s="1"/>
      <c r="D275" s="1"/>
      <c r="E275" s="1"/>
      <c r="F275" s="1"/>
      <c r="G275" s="1"/>
      <c r="H275" s="1"/>
      <c r="I275" s="1"/>
      <c r="J275" s="1"/>
    </row>
    <row r="276" spans="2:10" x14ac:dyDescent="0.4">
      <c r="B276" s="1"/>
      <c r="C276" s="1"/>
      <c r="D276" s="1"/>
      <c r="E276" s="1"/>
      <c r="F276" s="1"/>
      <c r="G276" s="1"/>
      <c r="H276" s="1"/>
      <c r="I276" s="1"/>
      <c r="J276" s="1"/>
    </row>
    <row r="277" spans="2:10" x14ac:dyDescent="0.4">
      <c r="B277" s="1"/>
      <c r="C277" s="1"/>
      <c r="D277" s="1"/>
      <c r="E277" s="1"/>
      <c r="F277" s="1"/>
      <c r="G277" s="1"/>
      <c r="H277" s="1"/>
      <c r="I277" s="1"/>
      <c r="J277" s="1"/>
    </row>
    <row r="278" spans="2:10" x14ac:dyDescent="0.4">
      <c r="B278" s="1"/>
      <c r="C278" s="1"/>
      <c r="D278" s="1"/>
      <c r="E278" s="1"/>
      <c r="F278" s="1"/>
      <c r="G278" s="1"/>
      <c r="H278" s="1"/>
      <c r="I278" s="1"/>
      <c r="J278" s="1"/>
    </row>
    <row r="279" spans="2:10" x14ac:dyDescent="0.4">
      <c r="B279" s="1"/>
      <c r="C279" s="1"/>
      <c r="D279" s="1"/>
      <c r="E279" s="1"/>
      <c r="F279" s="1"/>
      <c r="G279" s="1"/>
      <c r="H279" s="1"/>
      <c r="I279" s="1"/>
      <c r="J279" s="1"/>
    </row>
    <row r="280" spans="2:10" x14ac:dyDescent="0.4">
      <c r="B280" s="1"/>
      <c r="C280" s="1"/>
      <c r="D280" s="1"/>
      <c r="E280" s="1"/>
      <c r="F280" s="1"/>
      <c r="G280" s="1"/>
      <c r="H280" s="1"/>
      <c r="I280" s="1"/>
      <c r="J280" s="1"/>
    </row>
    <row r="281" spans="2:10" x14ac:dyDescent="0.4">
      <c r="B281" s="1"/>
      <c r="C281" s="1"/>
      <c r="D281" s="1"/>
      <c r="E281" s="1"/>
      <c r="F281" s="1"/>
      <c r="G281" s="1"/>
      <c r="H281" s="1"/>
      <c r="I281" s="1"/>
      <c r="J281" s="1"/>
    </row>
    <row r="282" spans="2:10" x14ac:dyDescent="0.4">
      <c r="B282" s="1"/>
      <c r="C282" s="1"/>
      <c r="D282" s="1"/>
      <c r="E282" s="1"/>
      <c r="F282" s="1"/>
      <c r="G282" s="1"/>
      <c r="H282" s="1"/>
      <c r="I282" s="1"/>
      <c r="J282" s="1"/>
    </row>
    <row r="283" spans="2:10" x14ac:dyDescent="0.4">
      <c r="B283" s="1"/>
      <c r="C283" s="1"/>
      <c r="D283" s="1"/>
      <c r="E283" s="1"/>
      <c r="F283" s="1"/>
      <c r="G283" s="1"/>
      <c r="H283" s="1"/>
      <c r="I283" s="1"/>
      <c r="J283" s="1"/>
    </row>
    <row r="284" spans="2:10" x14ac:dyDescent="0.4">
      <c r="B284" s="1"/>
      <c r="C284" s="1"/>
      <c r="D284" s="1"/>
      <c r="E284" s="1"/>
      <c r="F284" s="1"/>
      <c r="G284" s="1"/>
      <c r="H284" s="1"/>
      <c r="I284" s="1"/>
      <c r="J284" s="1"/>
    </row>
    <row r="285" spans="2:10" x14ac:dyDescent="0.4">
      <c r="B285" s="1"/>
      <c r="C285" s="1"/>
      <c r="D285" s="1"/>
      <c r="E285" s="1"/>
      <c r="F285" s="1"/>
      <c r="G285" s="1"/>
      <c r="H285" s="1"/>
      <c r="I285" s="1"/>
      <c r="J285" s="1"/>
    </row>
    <row r="286" spans="2:10" x14ac:dyDescent="0.4">
      <c r="B286" s="1"/>
      <c r="C286" s="1"/>
      <c r="D286" s="1"/>
      <c r="E286" s="1"/>
      <c r="F286" s="1"/>
      <c r="G286" s="1"/>
      <c r="H286" s="1"/>
      <c r="I286" s="1"/>
      <c r="J286" s="1"/>
    </row>
    <row r="287" spans="2:10" x14ac:dyDescent="0.4">
      <c r="B287" s="1"/>
      <c r="C287" s="1"/>
      <c r="D287" s="1"/>
      <c r="E287" s="1"/>
      <c r="F287" s="1"/>
      <c r="G287" s="1"/>
      <c r="H287" s="1"/>
      <c r="I287" s="1"/>
      <c r="J287" s="1"/>
    </row>
    <row r="288" spans="2:10" x14ac:dyDescent="0.4">
      <c r="B288" s="1"/>
      <c r="C288" s="1"/>
      <c r="D288" s="1"/>
      <c r="E288" s="1"/>
      <c r="F288" s="1"/>
      <c r="G288" s="1"/>
      <c r="H288" s="1"/>
      <c r="I288" s="1"/>
      <c r="J288" s="1"/>
    </row>
    <row r="289" spans="2:10" x14ac:dyDescent="0.4">
      <c r="B289" s="1"/>
      <c r="C289" s="1"/>
      <c r="D289" s="1"/>
      <c r="E289" s="1"/>
      <c r="F289" s="1"/>
      <c r="G289" s="1"/>
      <c r="H289" s="1"/>
      <c r="I289" s="1"/>
      <c r="J289" s="1"/>
    </row>
    <row r="290" spans="2:10" x14ac:dyDescent="0.4">
      <c r="B290" s="1"/>
      <c r="C290" s="1"/>
      <c r="D290" s="1"/>
      <c r="E290" s="1"/>
      <c r="F290" s="1"/>
      <c r="G290" s="1"/>
      <c r="H290" s="1"/>
      <c r="I290" s="1"/>
      <c r="J290" s="1"/>
    </row>
    <row r="291" spans="2:10" x14ac:dyDescent="0.4">
      <c r="B291" s="1"/>
      <c r="C291" s="1"/>
      <c r="D291" s="1"/>
      <c r="E291" s="1"/>
      <c r="F291" s="1"/>
      <c r="G291" s="1"/>
      <c r="H291" s="1"/>
      <c r="I291" s="1"/>
      <c r="J291" s="1"/>
    </row>
    <row r="292" spans="2:10" x14ac:dyDescent="0.4">
      <c r="B292" s="1"/>
      <c r="C292" s="1"/>
      <c r="D292" s="1"/>
      <c r="E292" s="1"/>
      <c r="F292" s="1"/>
      <c r="G292" s="1"/>
      <c r="H292" s="1"/>
      <c r="I292" s="1"/>
      <c r="J292" s="1"/>
    </row>
    <row r="293" spans="2:10" x14ac:dyDescent="0.4">
      <c r="B293" s="1"/>
      <c r="C293" s="1"/>
      <c r="D293" s="1"/>
      <c r="E293" s="1"/>
      <c r="F293" s="1"/>
      <c r="G293" s="1"/>
      <c r="H293" s="1"/>
      <c r="I293" s="1"/>
      <c r="J293" s="1"/>
    </row>
    <row r="294" spans="2:10" x14ac:dyDescent="0.4">
      <c r="B294" s="1"/>
      <c r="C294" s="1"/>
      <c r="D294" s="1"/>
      <c r="E294" s="1"/>
      <c r="F294" s="1"/>
      <c r="G294" s="1"/>
      <c r="H294" s="1"/>
      <c r="I294" s="1"/>
      <c r="J294" s="1"/>
    </row>
    <row r="295" spans="2:10" x14ac:dyDescent="0.4">
      <c r="B295" s="1"/>
      <c r="C295" s="1"/>
      <c r="D295" s="1"/>
      <c r="E295" s="1"/>
      <c r="F295" s="1"/>
      <c r="G295" s="1"/>
      <c r="H295" s="1"/>
      <c r="I295" s="1"/>
      <c r="J295" s="1"/>
    </row>
    <row r="296" spans="2:10" x14ac:dyDescent="0.4">
      <c r="B296" s="1"/>
      <c r="C296" s="1"/>
      <c r="D296" s="1"/>
      <c r="E296" s="1"/>
      <c r="F296" s="1"/>
      <c r="G296" s="1"/>
      <c r="H296" s="1"/>
      <c r="I296" s="1"/>
      <c r="J296" s="1"/>
    </row>
    <row r="297" spans="2:10" x14ac:dyDescent="0.4">
      <c r="B297" s="1"/>
      <c r="C297" s="1"/>
      <c r="D297" s="1"/>
      <c r="E297" s="1"/>
      <c r="F297" s="1"/>
      <c r="G297" s="1"/>
      <c r="H297" s="1"/>
      <c r="I297" s="1"/>
      <c r="J297" s="1"/>
    </row>
    <row r="298" spans="2:10" x14ac:dyDescent="0.4">
      <c r="B298" s="1"/>
      <c r="C298" s="1"/>
      <c r="D298" s="1"/>
      <c r="E298" s="1"/>
      <c r="F298" s="1"/>
      <c r="G298" s="1"/>
      <c r="H298" s="1"/>
      <c r="I298" s="1"/>
      <c r="J298" s="1"/>
    </row>
    <row r="299" spans="2:10" x14ac:dyDescent="0.4">
      <c r="B299" s="1"/>
      <c r="C299" s="1"/>
      <c r="D299" s="1"/>
      <c r="E299" s="1"/>
      <c r="F299" s="1"/>
      <c r="G299" s="1"/>
      <c r="H299" s="1"/>
      <c r="I299" s="1"/>
      <c r="J299" s="1"/>
    </row>
    <row r="300" spans="2:10" x14ac:dyDescent="0.4">
      <c r="B300" s="1"/>
      <c r="C300" s="1"/>
      <c r="D300" s="1"/>
      <c r="E300" s="1"/>
      <c r="F300" s="1"/>
      <c r="G300" s="1"/>
      <c r="H300" s="1"/>
      <c r="I300" s="1"/>
      <c r="J300" s="1"/>
    </row>
    <row r="301" spans="2:10" x14ac:dyDescent="0.4">
      <c r="B301" s="1"/>
      <c r="C301" s="1"/>
      <c r="D301" s="1"/>
      <c r="E301" s="1"/>
      <c r="F301" s="1"/>
      <c r="G301" s="1"/>
      <c r="H301" s="1"/>
      <c r="I301" s="1"/>
      <c r="J301" s="1"/>
    </row>
    <row r="302" spans="2:10" x14ac:dyDescent="0.4">
      <c r="B302" s="1"/>
      <c r="C302" s="1"/>
      <c r="D302" s="1"/>
      <c r="E302" s="1"/>
      <c r="F302" s="1"/>
      <c r="G302" s="1"/>
      <c r="H302" s="1"/>
      <c r="I302" s="1"/>
      <c r="J302" s="1"/>
    </row>
    <row r="303" spans="2:10" x14ac:dyDescent="0.4">
      <c r="B303" s="1"/>
      <c r="C303" s="1"/>
      <c r="D303" s="1"/>
      <c r="E303" s="1"/>
      <c r="F303" s="1"/>
      <c r="G303" s="1"/>
      <c r="H303" s="1"/>
      <c r="I303" s="1"/>
      <c r="J303" s="1"/>
    </row>
    <row r="304" spans="2:10" x14ac:dyDescent="0.4">
      <c r="B304" s="1"/>
      <c r="C304" s="1"/>
      <c r="D304" s="1"/>
      <c r="E304" s="1"/>
      <c r="F304" s="1"/>
      <c r="G304" s="1"/>
      <c r="H304" s="1"/>
      <c r="I304" s="1"/>
      <c r="J304" s="1"/>
    </row>
    <row r="305" spans="2:10" x14ac:dyDescent="0.4">
      <c r="B305" s="1"/>
      <c r="C305" s="1"/>
      <c r="D305" s="1"/>
      <c r="E305" s="1"/>
      <c r="F305" s="1"/>
      <c r="G305" s="1"/>
      <c r="H305" s="1"/>
      <c r="I305" s="1"/>
      <c r="J305" s="1"/>
    </row>
    <row r="306" spans="2:10" x14ac:dyDescent="0.4">
      <c r="B306" s="1"/>
      <c r="C306" s="1"/>
      <c r="D306" s="1"/>
      <c r="E306" s="1"/>
      <c r="F306" s="1"/>
      <c r="G306" s="1"/>
      <c r="H306" s="1"/>
      <c r="I306" s="1"/>
      <c r="J306" s="1"/>
    </row>
    <row r="307" spans="2:10" x14ac:dyDescent="0.4">
      <c r="B307" s="1"/>
      <c r="C307" s="1"/>
      <c r="D307" s="1"/>
      <c r="E307" s="1"/>
      <c r="F307" s="1"/>
      <c r="G307" s="1"/>
      <c r="H307" s="1"/>
      <c r="I307" s="1"/>
      <c r="J307" s="1"/>
    </row>
    <row r="308" spans="2:10" x14ac:dyDescent="0.4">
      <c r="B308" s="1"/>
      <c r="C308" s="1"/>
      <c r="D308" s="1"/>
      <c r="E308" s="1"/>
      <c r="F308" s="1"/>
      <c r="G308" s="1"/>
      <c r="H308" s="1"/>
      <c r="I308" s="1"/>
      <c r="J308" s="1"/>
    </row>
    <row r="309" spans="2:10" x14ac:dyDescent="0.4">
      <c r="B309" s="1"/>
      <c r="C309" s="1"/>
      <c r="D309" s="1"/>
      <c r="E309" s="1"/>
      <c r="F309" s="1"/>
      <c r="G309" s="1"/>
      <c r="H309" s="1"/>
      <c r="I309" s="1"/>
      <c r="J309" s="1"/>
    </row>
    <row r="310" spans="2:10" x14ac:dyDescent="0.4">
      <c r="B310" s="1"/>
      <c r="C310" s="1"/>
      <c r="D310" s="1"/>
      <c r="E310" s="1"/>
      <c r="F310" s="1"/>
      <c r="G310" s="1"/>
      <c r="H310" s="1"/>
      <c r="I310" s="1"/>
      <c r="J310" s="1"/>
    </row>
    <row r="311" spans="2:10" x14ac:dyDescent="0.4">
      <c r="B311" s="1"/>
      <c r="C311" s="1"/>
      <c r="D311" s="1"/>
      <c r="E311" s="1"/>
      <c r="F311" s="1"/>
      <c r="G311" s="1"/>
      <c r="H311" s="1"/>
      <c r="I311" s="1"/>
      <c r="J311" s="1"/>
    </row>
    <row r="312" spans="2:10" x14ac:dyDescent="0.4">
      <c r="B312" s="1"/>
      <c r="C312" s="1"/>
      <c r="D312" s="1"/>
      <c r="E312" s="1"/>
      <c r="F312" s="1"/>
      <c r="G312" s="1"/>
      <c r="H312" s="1"/>
      <c r="I312" s="1"/>
      <c r="J312" s="1"/>
    </row>
    <row r="313" spans="2:10" x14ac:dyDescent="0.4">
      <c r="B313" s="1"/>
      <c r="C313" s="1"/>
      <c r="D313" s="1"/>
      <c r="E313" s="1"/>
      <c r="F313" s="1"/>
      <c r="G313" s="1"/>
      <c r="H313" s="1"/>
      <c r="I313" s="1"/>
      <c r="J313" s="1"/>
    </row>
    <row r="314" spans="2:10" x14ac:dyDescent="0.4">
      <c r="B314" s="1"/>
      <c r="C314" s="1"/>
      <c r="D314" s="1"/>
      <c r="E314" s="1"/>
      <c r="F314" s="1"/>
      <c r="G314" s="1"/>
      <c r="H314" s="1"/>
      <c r="I314" s="1"/>
      <c r="J314" s="1"/>
    </row>
    <row r="315" spans="2:10" x14ac:dyDescent="0.4">
      <c r="B315" s="1"/>
      <c r="C315" s="1"/>
      <c r="D315" s="1"/>
      <c r="E315" s="1"/>
      <c r="F315" s="1"/>
      <c r="G315" s="1"/>
      <c r="H315" s="1"/>
      <c r="I315" s="1"/>
      <c r="J315" s="1"/>
    </row>
    <row r="316" spans="2:10" x14ac:dyDescent="0.4">
      <c r="B316" s="1"/>
      <c r="C316" s="1"/>
      <c r="D316" s="1"/>
      <c r="E316" s="1"/>
      <c r="F316" s="1"/>
      <c r="G316" s="1"/>
      <c r="H316" s="1"/>
      <c r="I316" s="1"/>
      <c r="J316" s="1"/>
    </row>
    <row r="317" spans="2:10" x14ac:dyDescent="0.4">
      <c r="B317" s="1"/>
      <c r="C317" s="1"/>
      <c r="D317" s="1"/>
      <c r="E317" s="1"/>
      <c r="F317" s="1"/>
      <c r="G317" s="1"/>
      <c r="H317" s="1"/>
      <c r="I317" s="1"/>
      <c r="J317" s="1"/>
    </row>
    <row r="318" spans="2:10" x14ac:dyDescent="0.4">
      <c r="B318" s="1"/>
      <c r="C318" s="1"/>
      <c r="D318" s="1"/>
      <c r="E318" s="1"/>
      <c r="F318" s="1"/>
      <c r="G318" s="1"/>
      <c r="H318" s="1"/>
      <c r="I318" s="1"/>
      <c r="J318" s="1"/>
    </row>
    <row r="319" spans="2:10" x14ac:dyDescent="0.4">
      <c r="B319" s="1"/>
      <c r="C319" s="1"/>
      <c r="D319" s="1"/>
      <c r="E319" s="1"/>
      <c r="F319" s="1"/>
      <c r="G319" s="1"/>
      <c r="H319" s="1"/>
      <c r="I319" s="1"/>
      <c r="J319" s="1"/>
    </row>
    <row r="320" spans="2:10" x14ac:dyDescent="0.4">
      <c r="B320" s="1"/>
      <c r="C320" s="1"/>
      <c r="D320" s="1"/>
      <c r="E320" s="1"/>
      <c r="F320" s="1"/>
      <c r="G320" s="1"/>
      <c r="H320" s="1"/>
      <c r="I320" s="1"/>
      <c r="J320" s="1"/>
    </row>
    <row r="321" spans="2:10" x14ac:dyDescent="0.4">
      <c r="B321" s="1"/>
      <c r="C321" s="1"/>
      <c r="D321" s="1"/>
      <c r="E321" s="1"/>
      <c r="F321" s="1"/>
      <c r="G321" s="1"/>
      <c r="H321" s="1"/>
      <c r="I321" s="1"/>
      <c r="J321" s="1"/>
    </row>
    <row r="322" spans="2:10" x14ac:dyDescent="0.4">
      <c r="B322" s="1"/>
      <c r="C322" s="1"/>
      <c r="D322" s="1"/>
      <c r="E322" s="1"/>
      <c r="F322" s="1"/>
      <c r="G322" s="1"/>
      <c r="H322" s="1"/>
      <c r="I322" s="1"/>
      <c r="J322" s="1"/>
    </row>
    <row r="323" spans="2:10" x14ac:dyDescent="0.4">
      <c r="B323" s="1"/>
      <c r="C323" s="1"/>
      <c r="D323" s="1"/>
      <c r="E323" s="1"/>
      <c r="F323" s="1"/>
      <c r="G323" s="1"/>
      <c r="H323" s="1"/>
      <c r="I323" s="1"/>
      <c r="J323" s="1"/>
    </row>
    <row r="324" spans="2:10" x14ac:dyDescent="0.4">
      <c r="B324" s="1"/>
      <c r="C324" s="1"/>
      <c r="D324" s="1"/>
      <c r="E324" s="1"/>
      <c r="F324" s="1"/>
      <c r="G324" s="1"/>
      <c r="H324" s="1"/>
      <c r="I324" s="1"/>
      <c r="J324" s="1"/>
    </row>
    <row r="325" spans="2:10" x14ac:dyDescent="0.4">
      <c r="B325" s="1"/>
      <c r="C325" s="1"/>
      <c r="D325" s="1"/>
      <c r="E325" s="1"/>
      <c r="F325" s="1"/>
      <c r="G325" s="1"/>
      <c r="H325" s="1"/>
      <c r="I325" s="1"/>
      <c r="J325" s="1"/>
    </row>
    <row r="326" spans="2:10" x14ac:dyDescent="0.4">
      <c r="B326" s="1"/>
      <c r="C326" s="1"/>
      <c r="D326" s="1"/>
      <c r="E326" s="1"/>
      <c r="F326" s="1"/>
      <c r="G326" s="1"/>
      <c r="H326" s="1"/>
      <c r="I326" s="1"/>
      <c r="J326" s="1"/>
    </row>
    <row r="327" spans="2:10" x14ac:dyDescent="0.4">
      <c r="B327" s="1"/>
      <c r="C327" s="1"/>
      <c r="D327" s="1"/>
      <c r="E327" s="1"/>
      <c r="F327" s="1"/>
      <c r="G327" s="1"/>
      <c r="H327" s="1"/>
      <c r="I327" s="1"/>
      <c r="J327" s="1"/>
    </row>
    <row r="328" spans="2:10" x14ac:dyDescent="0.4">
      <c r="B328" s="1"/>
      <c r="C328" s="1"/>
      <c r="D328" s="1"/>
      <c r="E328" s="1"/>
      <c r="F328" s="1"/>
      <c r="G328" s="1"/>
      <c r="H328" s="1"/>
      <c r="I328" s="1"/>
      <c r="J328" s="1"/>
    </row>
    <row r="329" spans="2:10" x14ac:dyDescent="0.4">
      <c r="B329" s="1"/>
      <c r="C329" s="1"/>
      <c r="D329" s="1"/>
      <c r="E329" s="1"/>
      <c r="F329" s="1"/>
      <c r="G329" s="1"/>
      <c r="H329" s="1"/>
      <c r="I329" s="1"/>
      <c r="J329" s="1"/>
    </row>
    <row r="330" spans="2:10" x14ac:dyDescent="0.4">
      <c r="B330" s="1"/>
      <c r="C330" s="1"/>
      <c r="D330" s="1"/>
      <c r="E330" s="1"/>
      <c r="F330" s="1"/>
      <c r="G330" s="1"/>
      <c r="H330" s="1"/>
      <c r="I330" s="1"/>
      <c r="J330" s="1"/>
    </row>
    <row r="331" spans="2:10" x14ac:dyDescent="0.4">
      <c r="B331" s="1"/>
      <c r="C331" s="1"/>
      <c r="D331" s="1"/>
      <c r="E331" s="1"/>
      <c r="F331" s="1"/>
      <c r="G331" s="1"/>
      <c r="H331" s="1"/>
      <c r="I331" s="1"/>
      <c r="J331" s="1"/>
    </row>
    <row r="332" spans="2:10" x14ac:dyDescent="0.4">
      <c r="B332" s="1"/>
      <c r="C332" s="1"/>
      <c r="D332" s="1"/>
      <c r="E332" s="1"/>
      <c r="F332" s="1"/>
      <c r="G332" s="1"/>
      <c r="H332" s="1"/>
      <c r="I332" s="1"/>
      <c r="J332" s="1"/>
    </row>
    <row r="333" spans="2:10" x14ac:dyDescent="0.4">
      <c r="B333" s="1"/>
      <c r="C333" s="1"/>
      <c r="D333" s="1"/>
      <c r="E333" s="1"/>
      <c r="F333" s="1"/>
      <c r="G333" s="1"/>
      <c r="H333" s="1"/>
      <c r="I333" s="1"/>
      <c r="J333" s="1"/>
    </row>
    <row r="334" spans="2:10" x14ac:dyDescent="0.4">
      <c r="B334" s="1"/>
      <c r="C334" s="1"/>
      <c r="D334" s="1"/>
      <c r="E334" s="1"/>
      <c r="F334" s="1"/>
      <c r="G334" s="1"/>
      <c r="H334" s="1"/>
      <c r="I334" s="1"/>
      <c r="J334" s="1"/>
    </row>
    <row r="335" spans="2:10" x14ac:dyDescent="0.4">
      <c r="B335" s="1"/>
      <c r="C335" s="1"/>
      <c r="D335" s="1"/>
      <c r="E335" s="1"/>
      <c r="F335" s="1"/>
      <c r="G335" s="1"/>
      <c r="H335" s="1"/>
      <c r="I335" s="1"/>
      <c r="J335" s="1"/>
    </row>
    <row r="336" spans="2:10" x14ac:dyDescent="0.4">
      <c r="B336" s="1"/>
      <c r="C336" s="1"/>
      <c r="D336" s="1"/>
      <c r="E336" s="1"/>
      <c r="F336" s="1"/>
      <c r="G336" s="1"/>
      <c r="H336" s="1"/>
      <c r="I336" s="1"/>
      <c r="J336" s="1"/>
    </row>
    <row r="337" spans="2:10" x14ac:dyDescent="0.4">
      <c r="B337" s="1"/>
      <c r="C337" s="1"/>
      <c r="D337" s="1"/>
      <c r="E337" s="1"/>
      <c r="F337" s="1"/>
      <c r="G337" s="1"/>
      <c r="H337" s="1"/>
      <c r="I337" s="1"/>
      <c r="J337" s="1"/>
    </row>
    <row r="338" spans="2:10" x14ac:dyDescent="0.4">
      <c r="B338" s="1"/>
      <c r="C338" s="1"/>
      <c r="D338" s="1"/>
      <c r="E338" s="1"/>
      <c r="F338" s="1"/>
      <c r="G338" s="1"/>
      <c r="H338" s="1"/>
      <c r="I338" s="1"/>
      <c r="J338" s="1"/>
    </row>
    <row r="339" spans="2:10" x14ac:dyDescent="0.4">
      <c r="B339" s="1"/>
      <c r="C339" s="1"/>
      <c r="D339" s="1"/>
      <c r="E339" s="1"/>
      <c r="F339" s="1"/>
      <c r="G339" s="1"/>
      <c r="H339" s="1"/>
      <c r="I339" s="1"/>
      <c r="J339" s="1"/>
    </row>
    <row r="340" spans="2:10" x14ac:dyDescent="0.4">
      <c r="B340" s="1"/>
      <c r="C340" s="1"/>
      <c r="D340" s="1"/>
      <c r="E340" s="1"/>
      <c r="F340" s="1"/>
      <c r="G340" s="1"/>
      <c r="H340" s="1"/>
      <c r="I340" s="1"/>
      <c r="J340" s="1"/>
    </row>
    <row r="341" spans="2:10" x14ac:dyDescent="0.4">
      <c r="B341" s="1"/>
      <c r="C341" s="1"/>
      <c r="D341" s="1"/>
      <c r="E341" s="1"/>
      <c r="F341" s="1"/>
      <c r="G341" s="1"/>
      <c r="H341" s="1"/>
      <c r="I341" s="1"/>
      <c r="J341" s="1"/>
    </row>
    <row r="342" spans="2:10" x14ac:dyDescent="0.4">
      <c r="B342" s="1"/>
      <c r="C342" s="1"/>
      <c r="D342" s="1"/>
      <c r="E342" s="1"/>
      <c r="F342" s="1"/>
      <c r="G342" s="1"/>
      <c r="H342" s="1"/>
      <c r="I342" s="1"/>
      <c r="J342" s="1"/>
    </row>
    <row r="343" spans="2:10" x14ac:dyDescent="0.4">
      <c r="B343" s="1"/>
      <c r="C343" s="1"/>
      <c r="D343" s="1"/>
      <c r="E343" s="1"/>
      <c r="F343" s="1"/>
      <c r="G343" s="1"/>
      <c r="H343" s="1"/>
      <c r="I343" s="1"/>
      <c r="J343" s="1"/>
    </row>
    <row r="344" spans="2:10" x14ac:dyDescent="0.4">
      <c r="B344" s="1"/>
      <c r="C344" s="1"/>
      <c r="D344" s="1"/>
      <c r="E344" s="1"/>
      <c r="F344" s="1"/>
      <c r="G344" s="1"/>
      <c r="H344" s="1"/>
      <c r="I344" s="1"/>
      <c r="J344" s="1"/>
    </row>
    <row r="345" spans="2:10" x14ac:dyDescent="0.4">
      <c r="B345" s="1"/>
      <c r="C345" s="1"/>
      <c r="D345" s="1"/>
      <c r="E345" s="1"/>
      <c r="F345" s="1"/>
      <c r="G345" s="1"/>
      <c r="H345" s="1"/>
      <c r="I345" s="1"/>
      <c r="J345" s="1"/>
    </row>
    <row r="346" spans="2:10" x14ac:dyDescent="0.4">
      <c r="B346" s="1"/>
      <c r="C346" s="1"/>
      <c r="D346" s="1"/>
      <c r="E346" s="1"/>
      <c r="F346" s="1"/>
      <c r="G346" s="1"/>
      <c r="H346" s="1"/>
      <c r="I346" s="1"/>
      <c r="J346" s="1"/>
    </row>
    <row r="347" spans="2:10" x14ac:dyDescent="0.4">
      <c r="B347" s="1"/>
      <c r="C347" s="1"/>
      <c r="D347" s="1"/>
      <c r="E347" s="1"/>
      <c r="F347" s="1"/>
      <c r="G347" s="1"/>
      <c r="H347" s="1"/>
      <c r="I347" s="1"/>
      <c r="J347" s="1"/>
    </row>
    <row r="348" spans="2:10" x14ac:dyDescent="0.4">
      <c r="B348" s="1"/>
      <c r="C348" s="1"/>
      <c r="D348" s="1"/>
      <c r="E348" s="1"/>
      <c r="F348" s="1"/>
      <c r="G348" s="1"/>
      <c r="H348" s="1"/>
      <c r="I348" s="1"/>
      <c r="J348" s="1"/>
    </row>
    <row r="349" spans="2:10" x14ac:dyDescent="0.4">
      <c r="B349" s="1"/>
      <c r="C349" s="1"/>
      <c r="D349" s="1"/>
      <c r="E349" s="1"/>
      <c r="F349" s="1"/>
      <c r="G349" s="1"/>
      <c r="H349" s="1"/>
      <c r="I349" s="1"/>
      <c r="J349" s="1"/>
    </row>
    <row r="350" spans="2:10" x14ac:dyDescent="0.4">
      <c r="B350" s="1"/>
      <c r="C350" s="1"/>
      <c r="D350" s="1"/>
      <c r="E350" s="1"/>
      <c r="F350" s="1"/>
      <c r="G350" s="1"/>
      <c r="H350" s="1"/>
      <c r="I350" s="1"/>
      <c r="J350" s="1"/>
    </row>
    <row r="351" spans="2:10" x14ac:dyDescent="0.4">
      <c r="B351" s="1"/>
      <c r="C351" s="1"/>
      <c r="D351" s="1"/>
      <c r="E351" s="1"/>
      <c r="F351" s="1"/>
      <c r="G351" s="1"/>
      <c r="H351" s="1"/>
      <c r="I351" s="1"/>
      <c r="J351" s="1"/>
    </row>
    <row r="352" spans="2:10" x14ac:dyDescent="0.4">
      <c r="B352" s="1"/>
      <c r="C352" s="1"/>
      <c r="D352" s="1"/>
      <c r="E352" s="1"/>
      <c r="F352" s="1"/>
      <c r="G352" s="1"/>
      <c r="H352" s="1"/>
      <c r="I352" s="1"/>
      <c r="J352" s="1"/>
    </row>
    <row r="353" spans="2:10" x14ac:dyDescent="0.4">
      <c r="B353" s="1"/>
      <c r="C353" s="1"/>
      <c r="D353" s="1"/>
      <c r="E353" s="1"/>
      <c r="F353" s="1"/>
      <c r="G353" s="1"/>
      <c r="H353" s="1"/>
      <c r="I353" s="1"/>
      <c r="J353" s="1"/>
    </row>
    <row r="354" spans="2:10" x14ac:dyDescent="0.4">
      <c r="B354" s="1"/>
      <c r="C354" s="1"/>
      <c r="D354" s="1"/>
      <c r="E354" s="1"/>
      <c r="F354" s="1"/>
      <c r="G354" s="1"/>
      <c r="H354" s="1"/>
      <c r="I354" s="1"/>
      <c r="J354" s="1"/>
    </row>
    <row r="355" spans="2:10" x14ac:dyDescent="0.4">
      <c r="B355" s="1"/>
      <c r="C355" s="1"/>
      <c r="D355" s="1"/>
      <c r="E355" s="1"/>
      <c r="F355" s="1"/>
      <c r="G355" s="1"/>
      <c r="H355" s="1"/>
      <c r="I355" s="1"/>
      <c r="J355" s="1"/>
    </row>
    <row r="356" spans="2:10" x14ac:dyDescent="0.4">
      <c r="B356" s="1"/>
      <c r="C356" s="1"/>
      <c r="D356" s="1"/>
      <c r="E356" s="1"/>
      <c r="F356" s="1"/>
      <c r="G356" s="1"/>
      <c r="H356" s="1"/>
      <c r="I356" s="1"/>
      <c r="J356" s="1"/>
    </row>
    <row r="357" spans="2:10" x14ac:dyDescent="0.4">
      <c r="B357" s="1"/>
      <c r="C357" s="1"/>
      <c r="D357" s="1"/>
      <c r="E357" s="1"/>
      <c r="F357" s="1"/>
      <c r="G357" s="1"/>
      <c r="H357" s="1"/>
      <c r="I357" s="1"/>
      <c r="J357" s="1"/>
    </row>
    <row r="358" spans="2:10" x14ac:dyDescent="0.4">
      <c r="B358" s="1"/>
      <c r="C358" s="1"/>
      <c r="D358" s="1"/>
      <c r="E358" s="1"/>
      <c r="F358" s="1"/>
      <c r="G358" s="1"/>
      <c r="H358" s="1"/>
      <c r="I358" s="1"/>
      <c r="J358" s="1"/>
    </row>
    <row r="359" spans="2:10" x14ac:dyDescent="0.4">
      <c r="B359" s="1"/>
      <c r="C359" s="1"/>
      <c r="D359" s="1"/>
      <c r="E359" s="1"/>
      <c r="F359" s="1"/>
      <c r="G359" s="1"/>
      <c r="H359" s="1"/>
      <c r="I359" s="1"/>
      <c r="J359" s="1"/>
    </row>
    <row r="360" spans="2:10" x14ac:dyDescent="0.4">
      <c r="B360" s="1"/>
      <c r="C360" s="1"/>
      <c r="D360" s="1"/>
      <c r="E360" s="1"/>
      <c r="F360" s="1"/>
      <c r="G360" s="1"/>
      <c r="H360" s="1"/>
      <c r="I360" s="1"/>
      <c r="J360" s="1"/>
    </row>
    <row r="361" spans="2:10" x14ac:dyDescent="0.4">
      <c r="B361" s="1"/>
      <c r="C361" s="1"/>
      <c r="D361" s="1"/>
      <c r="E361" s="1"/>
      <c r="F361" s="1"/>
      <c r="G361" s="1"/>
      <c r="H361" s="1"/>
      <c r="I361" s="1"/>
      <c r="J361" s="1"/>
    </row>
    <row r="362" spans="2:10" x14ac:dyDescent="0.4">
      <c r="B362" s="1"/>
      <c r="C362" s="1"/>
      <c r="D362" s="1"/>
      <c r="E362" s="1"/>
      <c r="F362" s="1"/>
      <c r="G362" s="1"/>
      <c r="H362" s="1"/>
      <c r="I362" s="1"/>
      <c r="J362" s="1"/>
    </row>
    <row r="363" spans="2:10" x14ac:dyDescent="0.4">
      <c r="B363" s="1"/>
      <c r="C363" s="1"/>
      <c r="D363" s="1"/>
      <c r="E363" s="1"/>
      <c r="F363" s="1"/>
      <c r="G363" s="1"/>
      <c r="H363" s="1"/>
      <c r="I363" s="1"/>
      <c r="J363" s="1"/>
    </row>
    <row r="364" spans="2:10" x14ac:dyDescent="0.4">
      <c r="B364" s="1"/>
      <c r="C364" s="1"/>
      <c r="D364" s="1"/>
      <c r="E364" s="1"/>
      <c r="F364" s="1"/>
      <c r="G364" s="1"/>
      <c r="H364" s="1"/>
      <c r="I364" s="1"/>
      <c r="J364" s="1"/>
    </row>
    <row r="365" spans="2:10" x14ac:dyDescent="0.4">
      <c r="B365" s="1"/>
      <c r="C365" s="1"/>
      <c r="D365" s="1"/>
      <c r="E365" s="1"/>
      <c r="F365" s="1"/>
      <c r="G365" s="1"/>
      <c r="H365" s="1"/>
      <c r="I365" s="1"/>
      <c r="J365" s="1"/>
    </row>
    <row r="366" spans="2:10" x14ac:dyDescent="0.4">
      <c r="B366" s="1"/>
      <c r="C366" s="1"/>
      <c r="D366" s="1"/>
      <c r="E366" s="1"/>
      <c r="F366" s="1"/>
      <c r="G366" s="1"/>
      <c r="H366" s="1"/>
      <c r="I366" s="1"/>
      <c r="J366" s="1"/>
    </row>
    <row r="367" spans="2:10" x14ac:dyDescent="0.4">
      <c r="B367" s="1"/>
      <c r="C367" s="1"/>
      <c r="D367" s="1"/>
      <c r="E367" s="1"/>
      <c r="F367" s="1"/>
      <c r="G367" s="1"/>
      <c r="H367" s="1"/>
      <c r="I367" s="1"/>
      <c r="J367" s="1"/>
    </row>
    <row r="368" spans="2:10" x14ac:dyDescent="0.4">
      <c r="B368" s="1"/>
      <c r="C368" s="1"/>
      <c r="D368" s="1"/>
      <c r="E368" s="1"/>
      <c r="F368" s="1"/>
      <c r="G368" s="1"/>
      <c r="H368" s="1"/>
      <c r="I368" s="1"/>
      <c r="J368" s="1"/>
    </row>
    <row r="369" spans="2:10" x14ac:dyDescent="0.4">
      <c r="B369" s="1"/>
      <c r="C369" s="1"/>
      <c r="D369" s="1"/>
      <c r="E369" s="1"/>
      <c r="F369" s="1"/>
      <c r="G369" s="1"/>
      <c r="H369" s="1"/>
      <c r="I369" s="1"/>
      <c r="J369" s="1"/>
    </row>
  </sheetData>
  <mergeCells count="8">
    <mergeCell ref="D31:I31"/>
    <mergeCell ref="H27:I27"/>
    <mergeCell ref="B3:J6"/>
    <mergeCell ref="B12:J12"/>
    <mergeCell ref="H7:I7"/>
    <mergeCell ref="H10:I10"/>
    <mergeCell ref="B7:G10"/>
    <mergeCell ref="H8:I8"/>
  </mergeCells>
  <phoneticPr fontId="7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85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16643-E0AB-44AC-9531-66A1E72E3C49}">
  <sheetPr codeName="Planilha5">
    <tabColor theme="5"/>
  </sheetPr>
  <dimension ref="B4:Q87"/>
  <sheetViews>
    <sheetView showGridLines="0" zoomScale="70" zoomScaleNormal="70" workbookViewId="0">
      <selection activeCell="D80" sqref="D80:H80"/>
    </sheetView>
  </sheetViews>
  <sheetFormatPr defaultRowHeight="14.6" x14ac:dyDescent="0.4"/>
  <cols>
    <col min="10" max="10" width="10.69140625" customWidth="1"/>
    <col min="12" max="12" width="10.61328125" customWidth="1"/>
    <col min="14" max="14" width="8.15234375" customWidth="1"/>
    <col min="15" max="15" width="7.23046875" customWidth="1"/>
    <col min="16" max="16" width="19.3046875" customWidth="1"/>
  </cols>
  <sheetData>
    <row r="4" spans="2:15" ht="14.25" customHeight="1" x14ac:dyDescent="0.4">
      <c r="B4" s="112" t="s">
        <v>70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2:15" ht="14.25" customHeight="1" x14ac:dyDescent="0.4">
      <c r="B5" s="115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7"/>
    </row>
    <row r="6" spans="2:15" ht="14.25" customHeight="1" x14ac:dyDescent="0.4">
      <c r="B6" s="115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7"/>
    </row>
    <row r="7" spans="2:15" ht="14.25" customHeight="1" x14ac:dyDescent="0.4">
      <c r="B7" s="131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3"/>
    </row>
    <row r="8" spans="2:15" ht="7.2" customHeight="1" x14ac:dyDescent="0.4"/>
    <row r="9" spans="2:15" ht="14.25" customHeight="1" x14ac:dyDescent="0.4">
      <c r="B9" s="138" t="str">
        <f>'ORÇAMENTO GLOBAL'!B7</f>
        <v>OBRA: Pavimentação - Rua Damiana Ernestina, Rua Neuza Marcelino de Oliveira, Rua Nicolau Bezerra da Trindade, Rua Edite Gomes, Rua Projetada 01 e Rua Projetada 02.                                                                                                                                     MUNICÍPIO: Equador-RN</v>
      </c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40"/>
    </row>
    <row r="10" spans="2:15" ht="14.25" customHeight="1" x14ac:dyDescent="0.4">
      <c r="B10" s="141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3"/>
    </row>
    <row r="11" spans="2:15" ht="14.25" customHeight="1" x14ac:dyDescent="0.4">
      <c r="B11" s="144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6"/>
    </row>
    <row r="12" spans="2:15" ht="7.2" customHeight="1" x14ac:dyDescent="0.4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5" ht="15.9" x14ac:dyDescent="0.45">
      <c r="B13" s="134" t="s">
        <v>98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6"/>
    </row>
    <row r="14" spans="2:15" ht="7.2" customHeight="1" x14ac:dyDescent="0.4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2:15" x14ac:dyDescent="0.4">
      <c r="B15" s="66" t="s">
        <v>10</v>
      </c>
      <c r="C15" s="130" t="str">
        <f>'ORÇAMENTO GLOBAL'!D15</f>
        <v xml:space="preserve">SERVIÇOS PRELIMINARES </v>
      </c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</row>
    <row r="16" spans="2:15" ht="16.95" customHeight="1" x14ac:dyDescent="0.4">
      <c r="B16" s="12" t="s">
        <v>12</v>
      </c>
      <c r="C16" s="127" t="str">
        <f>'ORÇAMENTO GLOBAL'!D16</f>
        <v>Placa de obra em chapa aço galvanizado, instalada</v>
      </c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</row>
    <row r="17" spans="2:15" x14ac:dyDescent="0.4">
      <c r="B17" s="13"/>
      <c r="C17" s="14"/>
      <c r="D17" s="14"/>
      <c r="E17" s="14"/>
      <c r="F17" s="14"/>
      <c r="G17" s="14"/>
      <c r="H17" s="3"/>
      <c r="I17" s="79"/>
      <c r="J17" s="15" t="s">
        <v>19</v>
      </c>
      <c r="K17" s="15"/>
      <c r="L17" s="15" t="s">
        <v>20</v>
      </c>
      <c r="M17" s="15"/>
      <c r="N17" s="16" t="s">
        <v>21</v>
      </c>
      <c r="O17" s="17"/>
    </row>
    <row r="18" spans="2:15" ht="21" customHeight="1" x14ac:dyDescent="0.4">
      <c r="B18" s="12"/>
      <c r="C18" s="18"/>
      <c r="D18" s="137"/>
      <c r="E18" s="137"/>
      <c r="F18" s="137"/>
      <c r="G18" s="137"/>
      <c r="H18" s="137"/>
      <c r="I18" s="15"/>
      <c r="J18" s="75">
        <v>2</v>
      </c>
      <c r="K18" s="75" t="s">
        <v>16</v>
      </c>
      <c r="L18" s="75">
        <v>4</v>
      </c>
      <c r="M18" s="19" t="s">
        <v>17</v>
      </c>
      <c r="N18" s="16">
        <f>ROUND(J18*L18,2)</f>
        <v>8</v>
      </c>
      <c r="O18" s="17"/>
    </row>
    <row r="19" spans="2:15" ht="21" customHeight="1" x14ac:dyDescent="0.4">
      <c r="B19" s="12"/>
      <c r="C19" s="18"/>
      <c r="D19" s="137"/>
      <c r="E19" s="137"/>
      <c r="F19" s="137"/>
      <c r="G19" s="137"/>
      <c r="H19" s="137"/>
      <c r="I19" s="15"/>
      <c r="J19" s="15"/>
      <c r="K19" s="15"/>
      <c r="L19" s="15"/>
      <c r="M19" s="20" t="s">
        <v>22</v>
      </c>
      <c r="N19" s="21">
        <f>ROUND(SUM(N18:N18),2)</f>
        <v>8</v>
      </c>
      <c r="O19" s="22" t="s">
        <v>14</v>
      </c>
    </row>
    <row r="20" spans="2:15" x14ac:dyDescent="0.4">
      <c r="B20" s="13"/>
      <c r="C20" s="14"/>
      <c r="D20" s="14"/>
      <c r="E20" s="14"/>
      <c r="F20" s="14"/>
      <c r="G20" s="14"/>
      <c r="H20" s="3"/>
      <c r="I20" s="15"/>
      <c r="J20" s="15"/>
      <c r="K20" s="15"/>
      <c r="L20" s="15"/>
      <c r="M20" s="15"/>
      <c r="N20" s="17"/>
      <c r="O20" s="17"/>
    </row>
    <row r="21" spans="2:15" x14ac:dyDescent="0.4">
      <c r="B21" s="12" t="s">
        <v>13</v>
      </c>
      <c r="C21" s="127" t="str">
        <f>'ORÇAMENTO GLOBAL'!D17</f>
        <v>Locação topográfica com nivelamento de seções transversais de serviços de terraplenagem, inclusive conferências</v>
      </c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</row>
    <row r="22" spans="2:15" x14ac:dyDescent="0.4">
      <c r="B22" s="13"/>
      <c r="C22" s="14"/>
      <c r="D22" s="14"/>
      <c r="E22" s="14"/>
      <c r="F22" s="14"/>
      <c r="G22" s="14"/>
      <c r="H22" s="129" t="s">
        <v>92</v>
      </c>
      <c r="I22" s="129"/>
      <c r="J22" s="129"/>
      <c r="K22" s="129"/>
      <c r="L22" s="15"/>
      <c r="M22" s="15"/>
      <c r="N22" s="16" t="s">
        <v>19</v>
      </c>
      <c r="O22" s="17"/>
    </row>
    <row r="23" spans="2:15" ht="16.75" customHeight="1" x14ac:dyDescent="0.4">
      <c r="B23" s="12"/>
      <c r="C23" s="18"/>
      <c r="D23" s="126" t="s">
        <v>101</v>
      </c>
      <c r="E23" s="126"/>
      <c r="F23" s="126"/>
      <c r="G23" s="126"/>
      <c r="H23" s="126"/>
      <c r="I23" s="15"/>
      <c r="J23" s="75" t="s">
        <v>102</v>
      </c>
      <c r="K23" s="75"/>
      <c r="L23" s="75"/>
      <c r="M23" s="19" t="s">
        <v>17</v>
      </c>
      <c r="N23" s="16">
        <f>ROUND(2*20+15.05,2)</f>
        <v>55.05</v>
      </c>
      <c r="O23" s="16" t="s">
        <v>18</v>
      </c>
    </row>
    <row r="24" spans="2:15" ht="16.75" customHeight="1" x14ac:dyDescent="0.4">
      <c r="B24" s="12"/>
      <c r="C24" s="18"/>
      <c r="D24" s="126" t="s">
        <v>103</v>
      </c>
      <c r="E24" s="126"/>
      <c r="F24" s="126"/>
      <c r="G24" s="126"/>
      <c r="H24" s="126"/>
      <c r="I24" s="15"/>
      <c r="J24" s="75" t="s">
        <v>104</v>
      </c>
      <c r="K24" s="75"/>
      <c r="L24" s="75"/>
      <c r="M24" s="19" t="s">
        <v>17</v>
      </c>
      <c r="N24" s="16">
        <f>ROUND(6*20+9.67,2)</f>
        <v>129.66999999999999</v>
      </c>
      <c r="O24" s="16" t="s">
        <v>18</v>
      </c>
    </row>
    <row r="25" spans="2:15" ht="16.75" customHeight="1" x14ac:dyDescent="0.4">
      <c r="B25" s="12"/>
      <c r="C25" s="18"/>
      <c r="D25" s="126" t="s">
        <v>106</v>
      </c>
      <c r="E25" s="126"/>
      <c r="F25" s="126"/>
      <c r="G25" s="126"/>
      <c r="H25" s="126"/>
      <c r="I25" s="15"/>
      <c r="J25" s="75" t="s">
        <v>105</v>
      </c>
      <c r="K25" s="75"/>
      <c r="L25" s="75"/>
      <c r="M25" s="19" t="s">
        <v>17</v>
      </c>
      <c r="N25" s="16">
        <f>ROUND(2*20+4.41,2)</f>
        <v>44.41</v>
      </c>
      <c r="O25" s="16" t="s">
        <v>18</v>
      </c>
    </row>
    <row r="26" spans="2:15" ht="16.75" customHeight="1" x14ac:dyDescent="0.4">
      <c r="B26" s="12"/>
      <c r="C26" s="18"/>
      <c r="D26" s="126" t="s">
        <v>107</v>
      </c>
      <c r="E26" s="126"/>
      <c r="F26" s="126"/>
      <c r="G26" s="126"/>
      <c r="H26" s="126"/>
      <c r="I26" s="15"/>
      <c r="J26" s="75" t="s">
        <v>108</v>
      </c>
      <c r="K26" s="75"/>
      <c r="L26" s="75"/>
      <c r="M26" s="19" t="s">
        <v>17</v>
      </c>
      <c r="N26" s="16">
        <f>ROUND(9*20+14.97,2)</f>
        <v>194.97</v>
      </c>
      <c r="O26" s="16" t="s">
        <v>18</v>
      </c>
    </row>
    <row r="27" spans="2:15" ht="16.75" customHeight="1" x14ac:dyDescent="0.4">
      <c r="B27" s="12"/>
      <c r="C27" s="18"/>
      <c r="D27" s="126" t="s">
        <v>109</v>
      </c>
      <c r="E27" s="126"/>
      <c r="F27" s="126"/>
      <c r="G27" s="126"/>
      <c r="H27" s="126"/>
      <c r="I27" s="15"/>
      <c r="J27" s="75" t="s">
        <v>110</v>
      </c>
      <c r="K27" s="75"/>
      <c r="L27" s="75"/>
      <c r="M27" s="19" t="s">
        <v>17</v>
      </c>
      <c r="N27" s="16">
        <f>ROUND(4*20+4,2)</f>
        <v>84</v>
      </c>
      <c r="O27" s="16" t="s">
        <v>18</v>
      </c>
    </row>
    <row r="28" spans="2:15" ht="16.75" customHeight="1" x14ac:dyDescent="0.4">
      <c r="B28" s="12"/>
      <c r="C28" s="18"/>
      <c r="D28" s="126" t="s">
        <v>111</v>
      </c>
      <c r="E28" s="126"/>
      <c r="F28" s="126"/>
      <c r="G28" s="126"/>
      <c r="H28" s="126"/>
      <c r="I28" s="15"/>
      <c r="J28" s="75" t="s">
        <v>112</v>
      </c>
      <c r="K28" s="75"/>
      <c r="L28" s="75"/>
      <c r="M28" s="19" t="s">
        <v>17</v>
      </c>
      <c r="N28" s="16">
        <f>ROUND(1*20+12,2)</f>
        <v>32</v>
      </c>
      <c r="O28" s="16" t="s">
        <v>18</v>
      </c>
    </row>
    <row r="29" spans="2:15" ht="16.75" customHeight="1" x14ac:dyDescent="0.4">
      <c r="B29" s="12"/>
      <c r="C29" s="18"/>
      <c r="D29" s="126" t="s">
        <v>113</v>
      </c>
      <c r="E29" s="126"/>
      <c r="F29" s="126"/>
      <c r="G29" s="126"/>
      <c r="H29" s="126"/>
      <c r="I29" s="15"/>
      <c r="J29" s="75" t="s">
        <v>114</v>
      </c>
      <c r="K29" s="75"/>
      <c r="L29" s="75"/>
      <c r="M29" s="19" t="s">
        <v>17</v>
      </c>
      <c r="N29" s="16">
        <f>ROUND(2*20+17.75,2)</f>
        <v>57.75</v>
      </c>
      <c r="O29" s="16" t="s">
        <v>18</v>
      </c>
    </row>
    <row r="30" spans="2:15" x14ac:dyDescent="0.4">
      <c r="B30" s="13"/>
      <c r="C30" s="14"/>
      <c r="D30" s="14"/>
      <c r="E30" s="14"/>
      <c r="F30" s="14"/>
      <c r="G30" s="14"/>
      <c r="H30" s="3"/>
      <c r="I30" s="15"/>
      <c r="J30" s="15"/>
      <c r="K30" s="15"/>
      <c r="L30" s="15"/>
      <c r="M30" s="20" t="s">
        <v>22</v>
      </c>
      <c r="N30" s="21">
        <f>ROUND(SUM(N23:N29),2)</f>
        <v>597.85</v>
      </c>
      <c r="O30" s="22" t="s">
        <v>72</v>
      </c>
    </row>
    <row r="31" spans="2:15" x14ac:dyDescent="0.4">
      <c r="B31" s="13"/>
      <c r="C31" s="14"/>
      <c r="D31" s="14"/>
      <c r="E31" s="14"/>
      <c r="F31" s="14"/>
      <c r="G31" s="14"/>
      <c r="H31" s="3"/>
      <c r="I31" s="15"/>
      <c r="J31" s="15"/>
      <c r="K31" s="15"/>
      <c r="L31" s="15"/>
      <c r="M31" s="20"/>
      <c r="N31" s="28"/>
      <c r="O31" s="22"/>
    </row>
    <row r="32" spans="2:15" x14ac:dyDescent="0.4">
      <c r="B32" s="66" t="s">
        <v>11</v>
      </c>
      <c r="C32" s="130" t="str">
        <f>'ORÇAMENTO GLOBAL'!D18</f>
        <v>MOVIMENTO DE TERRA</v>
      </c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</row>
    <row r="33" spans="2:15" ht="22.4" customHeight="1" x14ac:dyDescent="0.4">
      <c r="B33" s="12" t="s">
        <v>15</v>
      </c>
      <c r="C33" s="127" t="str">
        <f>'ORÇAMENTO GLOBAL'!D19</f>
        <v>Regularização e compactação de subleito de solo predominantemente arenoso.</v>
      </c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</row>
    <row r="34" spans="2:15" x14ac:dyDescent="0.4">
      <c r="B34" s="13"/>
      <c r="C34" s="14"/>
      <c r="D34" s="14"/>
      <c r="E34" s="14"/>
      <c r="F34" s="14"/>
      <c r="G34" s="14"/>
      <c r="H34" s="3"/>
      <c r="I34" s="129" t="s">
        <v>78</v>
      </c>
      <c r="J34" s="129"/>
      <c r="K34" s="129"/>
      <c r="L34" s="15"/>
      <c r="M34" s="15"/>
      <c r="N34" s="16" t="s">
        <v>21</v>
      </c>
      <c r="O34" s="17"/>
    </row>
    <row r="35" spans="2:15" ht="14.7" customHeight="1" x14ac:dyDescent="0.4">
      <c r="B35" s="12"/>
      <c r="C35" s="18"/>
      <c r="D35" s="126" t="s">
        <v>101</v>
      </c>
      <c r="E35" s="126"/>
      <c r="F35" s="126"/>
      <c r="G35" s="126"/>
      <c r="H35" s="126"/>
      <c r="I35" s="15"/>
      <c r="J35" s="75">
        <v>338.75</v>
      </c>
      <c r="K35" s="75"/>
      <c r="L35" s="75"/>
      <c r="M35" s="19" t="s">
        <v>17</v>
      </c>
      <c r="N35" s="16">
        <f t="shared" ref="N35:N41" si="0">J35</f>
        <v>338.75</v>
      </c>
      <c r="O35" s="16" t="s">
        <v>18</v>
      </c>
    </row>
    <row r="36" spans="2:15" ht="14.7" customHeight="1" x14ac:dyDescent="0.4">
      <c r="B36" s="12"/>
      <c r="C36" s="18"/>
      <c r="D36" s="126" t="s">
        <v>103</v>
      </c>
      <c r="E36" s="126"/>
      <c r="F36" s="126"/>
      <c r="G36" s="126"/>
      <c r="H36" s="126"/>
      <c r="I36" s="15"/>
      <c r="J36" s="75">
        <v>779.18</v>
      </c>
      <c r="K36" s="75"/>
      <c r="L36" s="75"/>
      <c r="M36" s="19" t="s">
        <v>17</v>
      </c>
      <c r="N36" s="16">
        <f t="shared" si="0"/>
        <v>779.18</v>
      </c>
      <c r="O36" s="16" t="s">
        <v>18</v>
      </c>
    </row>
    <row r="37" spans="2:15" ht="14.7" customHeight="1" x14ac:dyDescent="0.4">
      <c r="B37" s="12"/>
      <c r="C37" s="18"/>
      <c r="D37" s="126" t="s">
        <v>106</v>
      </c>
      <c r="E37" s="126"/>
      <c r="F37" s="126"/>
      <c r="G37" s="126"/>
      <c r="H37" s="126"/>
      <c r="I37" s="15"/>
      <c r="J37" s="75">
        <v>286.52</v>
      </c>
      <c r="K37" s="75"/>
      <c r="L37" s="75"/>
      <c r="M37" s="19" t="s">
        <v>17</v>
      </c>
      <c r="N37" s="16">
        <f t="shared" si="0"/>
        <v>286.52</v>
      </c>
      <c r="O37" s="16" t="s">
        <v>18</v>
      </c>
    </row>
    <row r="38" spans="2:15" ht="14.7" customHeight="1" x14ac:dyDescent="0.4">
      <c r="B38" s="12"/>
      <c r="C38" s="18"/>
      <c r="D38" s="126" t="s">
        <v>107</v>
      </c>
      <c r="E38" s="126"/>
      <c r="F38" s="126"/>
      <c r="G38" s="126"/>
      <c r="H38" s="126"/>
      <c r="I38" s="15"/>
      <c r="J38" s="75">
        <v>1071.98</v>
      </c>
      <c r="K38" s="75"/>
      <c r="L38" s="75"/>
      <c r="M38" s="19" t="s">
        <v>17</v>
      </c>
      <c r="N38" s="16">
        <f t="shared" si="0"/>
        <v>1071.98</v>
      </c>
      <c r="O38" s="16" t="s">
        <v>18</v>
      </c>
    </row>
    <row r="39" spans="2:15" ht="14.7" customHeight="1" x14ac:dyDescent="0.4">
      <c r="B39" s="12"/>
      <c r="C39" s="18"/>
      <c r="D39" s="126" t="s">
        <v>109</v>
      </c>
      <c r="E39" s="126"/>
      <c r="F39" s="126"/>
      <c r="G39" s="126"/>
      <c r="H39" s="126"/>
      <c r="I39" s="15"/>
      <c r="J39" s="75">
        <v>566.49</v>
      </c>
      <c r="K39" s="75"/>
      <c r="L39" s="75"/>
      <c r="M39" s="19" t="s">
        <v>17</v>
      </c>
      <c r="N39" s="16">
        <f t="shared" si="0"/>
        <v>566.49</v>
      </c>
      <c r="O39" s="16" t="s">
        <v>18</v>
      </c>
    </row>
    <row r="40" spans="2:15" ht="14.7" customHeight="1" x14ac:dyDescent="0.4">
      <c r="B40" s="12"/>
      <c r="C40" s="18"/>
      <c r="D40" s="126" t="s">
        <v>111</v>
      </c>
      <c r="E40" s="126"/>
      <c r="F40" s="126"/>
      <c r="G40" s="126"/>
      <c r="H40" s="126"/>
      <c r="I40" s="15"/>
      <c r="J40" s="75">
        <v>209.09</v>
      </c>
      <c r="K40" s="75"/>
      <c r="L40" s="75"/>
      <c r="M40" s="19" t="s">
        <v>17</v>
      </c>
      <c r="N40" s="16">
        <f t="shared" si="0"/>
        <v>209.09</v>
      </c>
      <c r="O40" s="16" t="s">
        <v>18</v>
      </c>
    </row>
    <row r="41" spans="2:15" ht="14.7" customHeight="1" x14ac:dyDescent="0.4">
      <c r="B41" s="12"/>
      <c r="C41" s="18"/>
      <c r="D41" s="126" t="s">
        <v>113</v>
      </c>
      <c r="E41" s="126"/>
      <c r="F41" s="126"/>
      <c r="G41" s="126"/>
      <c r="H41" s="126"/>
      <c r="I41" s="15"/>
      <c r="J41" s="75">
        <v>376.52</v>
      </c>
      <c r="K41" s="75"/>
      <c r="L41" s="75"/>
      <c r="M41" s="19" t="s">
        <v>17</v>
      </c>
      <c r="N41" s="16">
        <f t="shared" si="0"/>
        <v>376.52</v>
      </c>
      <c r="O41" s="16" t="s">
        <v>18</v>
      </c>
    </row>
    <row r="42" spans="2:15" x14ac:dyDescent="0.4">
      <c r="B42" s="12"/>
      <c r="C42" s="18"/>
      <c r="D42" s="78"/>
      <c r="E42" s="78"/>
      <c r="F42" s="78"/>
      <c r="G42" s="78"/>
      <c r="H42" s="78"/>
      <c r="I42" s="15"/>
      <c r="J42" s="75"/>
      <c r="K42" s="75"/>
      <c r="L42" s="75"/>
      <c r="M42" s="20" t="s">
        <v>22</v>
      </c>
      <c r="N42" s="21">
        <f>ROUND(SUM(N35:N41),2)</f>
        <v>3628.53</v>
      </c>
      <c r="O42" s="22" t="s">
        <v>14</v>
      </c>
    </row>
    <row r="43" spans="2:15" x14ac:dyDescent="0.4">
      <c r="B43" s="12"/>
      <c r="C43" s="18"/>
      <c r="D43" s="78"/>
      <c r="E43" s="78"/>
      <c r="F43" s="78"/>
      <c r="G43" s="78"/>
      <c r="H43" s="78"/>
      <c r="I43" s="15"/>
      <c r="J43" s="75"/>
      <c r="K43" s="75"/>
      <c r="L43" s="75"/>
      <c r="M43" s="19"/>
      <c r="N43" s="16"/>
      <c r="O43" s="16"/>
    </row>
    <row r="44" spans="2:15" x14ac:dyDescent="0.4">
      <c r="B44" s="66" t="s">
        <v>86</v>
      </c>
      <c r="C44" s="130" t="str">
        <f>'ORÇAMENTO GLOBAL'!D20</f>
        <v>PAVIMENTAÇÃO</v>
      </c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</row>
    <row r="45" spans="2:15" x14ac:dyDescent="0.4">
      <c r="B45" s="12" t="s">
        <v>88</v>
      </c>
      <c r="C45" s="127" t="str">
        <f>'ORÇAMENTO GLOBAL'!D21</f>
        <v xml:space="preserve">
Execução de pavimento em paralelepípedos, rejuntamento com argamassa traço 1:3 (cimento e areia).
</v>
      </c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</row>
    <row r="46" spans="2:15" x14ac:dyDescent="0.4">
      <c r="B46" s="13"/>
      <c r="C46" s="14"/>
      <c r="D46" s="14"/>
      <c r="E46" s="14"/>
      <c r="F46" s="14"/>
      <c r="G46" s="14"/>
      <c r="H46" s="3"/>
      <c r="I46" s="129" t="s">
        <v>78</v>
      </c>
      <c r="J46" s="129"/>
      <c r="K46" s="129"/>
      <c r="L46" s="15"/>
      <c r="M46" s="15"/>
      <c r="N46" s="16" t="s">
        <v>21</v>
      </c>
      <c r="O46" s="17"/>
    </row>
    <row r="47" spans="2:15" ht="14.7" customHeight="1" x14ac:dyDescent="0.4">
      <c r="B47" s="12"/>
      <c r="C47" s="18"/>
      <c r="D47" s="126" t="s">
        <v>101</v>
      </c>
      <c r="E47" s="126"/>
      <c r="F47" s="126"/>
      <c r="G47" s="126"/>
      <c r="H47" s="126"/>
      <c r="I47" s="15"/>
      <c r="J47" s="75">
        <f>N35</f>
        <v>338.75</v>
      </c>
      <c r="K47" s="75"/>
      <c r="L47" s="75"/>
      <c r="M47" s="19" t="s">
        <v>17</v>
      </c>
      <c r="N47" s="16">
        <f>J47</f>
        <v>338.75</v>
      </c>
      <c r="O47" s="16" t="s">
        <v>18</v>
      </c>
    </row>
    <row r="48" spans="2:15" ht="14.7" customHeight="1" x14ac:dyDescent="0.4">
      <c r="B48" s="12"/>
      <c r="C48" s="18"/>
      <c r="D48" s="126" t="s">
        <v>103</v>
      </c>
      <c r="E48" s="126"/>
      <c r="F48" s="126"/>
      <c r="G48" s="126"/>
      <c r="H48" s="126"/>
      <c r="I48" s="15"/>
      <c r="J48" s="75">
        <v>779.18</v>
      </c>
      <c r="K48" s="75"/>
      <c r="L48" s="75"/>
      <c r="M48" s="19" t="s">
        <v>17</v>
      </c>
      <c r="N48" s="16">
        <f>J48</f>
        <v>779.18</v>
      </c>
      <c r="O48" s="16" t="s">
        <v>18</v>
      </c>
    </row>
    <row r="49" spans="2:15" ht="14.7" customHeight="1" x14ac:dyDescent="0.4">
      <c r="B49" s="12"/>
      <c r="C49" s="18"/>
      <c r="D49" s="126" t="s">
        <v>106</v>
      </c>
      <c r="E49" s="126"/>
      <c r="F49" s="126"/>
      <c r="G49" s="126"/>
      <c r="H49" s="126"/>
      <c r="I49" s="15"/>
      <c r="J49" s="75">
        <v>286.52</v>
      </c>
      <c r="K49" s="75"/>
      <c r="L49" s="75"/>
      <c r="M49" s="19" t="s">
        <v>17</v>
      </c>
      <c r="N49" s="16">
        <f>J49</f>
        <v>286.52</v>
      </c>
      <c r="O49" s="16" t="s">
        <v>18</v>
      </c>
    </row>
    <row r="50" spans="2:15" ht="14.7" customHeight="1" x14ac:dyDescent="0.4">
      <c r="B50" s="12"/>
      <c r="C50" s="18"/>
      <c r="D50" s="126" t="s">
        <v>107</v>
      </c>
      <c r="E50" s="126"/>
      <c r="F50" s="126"/>
      <c r="G50" s="126"/>
      <c r="H50" s="126"/>
      <c r="I50" s="15"/>
      <c r="J50" s="75">
        <v>1071.98</v>
      </c>
      <c r="K50" s="75"/>
      <c r="L50" s="75"/>
      <c r="M50" s="19" t="s">
        <v>17</v>
      </c>
      <c r="N50" s="16">
        <f t="shared" ref="N50" si="1">J50</f>
        <v>1071.98</v>
      </c>
      <c r="O50" s="16" t="s">
        <v>18</v>
      </c>
    </row>
    <row r="51" spans="2:15" ht="14.7" customHeight="1" x14ac:dyDescent="0.4">
      <c r="B51" s="12"/>
      <c r="C51" s="18"/>
      <c r="D51" s="126" t="s">
        <v>109</v>
      </c>
      <c r="E51" s="126"/>
      <c r="F51" s="126"/>
      <c r="G51" s="126"/>
      <c r="H51" s="126"/>
      <c r="I51" s="15"/>
      <c r="J51" s="75">
        <v>566.49</v>
      </c>
      <c r="K51" s="75"/>
      <c r="L51" s="75"/>
      <c r="M51" s="19" t="s">
        <v>17</v>
      </c>
      <c r="N51" s="16">
        <f>J51</f>
        <v>566.49</v>
      </c>
      <c r="O51" s="16" t="s">
        <v>18</v>
      </c>
    </row>
    <row r="52" spans="2:15" ht="14.7" customHeight="1" x14ac:dyDescent="0.4">
      <c r="B52" s="12"/>
      <c r="C52" s="18"/>
      <c r="D52" s="126" t="s">
        <v>111</v>
      </c>
      <c r="E52" s="126"/>
      <c r="F52" s="126"/>
      <c r="G52" s="126"/>
      <c r="H52" s="126"/>
      <c r="I52" s="15"/>
      <c r="J52" s="75">
        <v>209.09</v>
      </c>
      <c r="K52" s="75"/>
      <c r="L52" s="75"/>
      <c r="M52" s="19" t="s">
        <v>17</v>
      </c>
      <c r="N52" s="16">
        <f>J52</f>
        <v>209.09</v>
      </c>
      <c r="O52" s="16" t="s">
        <v>18</v>
      </c>
    </row>
    <row r="53" spans="2:15" ht="14.7" customHeight="1" x14ac:dyDescent="0.4">
      <c r="B53" s="12"/>
      <c r="C53" s="18"/>
      <c r="D53" s="126" t="s">
        <v>113</v>
      </c>
      <c r="E53" s="126"/>
      <c r="F53" s="126"/>
      <c r="G53" s="126"/>
      <c r="H53" s="126"/>
      <c r="I53" s="15"/>
      <c r="J53" s="75">
        <f>J41</f>
        <v>376.52</v>
      </c>
      <c r="K53" s="75"/>
      <c r="L53" s="75"/>
      <c r="M53" s="19" t="s">
        <v>17</v>
      </c>
      <c r="N53" s="16">
        <f>J53</f>
        <v>376.52</v>
      </c>
      <c r="O53" s="16" t="s">
        <v>18</v>
      </c>
    </row>
    <row r="54" spans="2:15" x14ac:dyDescent="0.4">
      <c r="B54" s="13"/>
      <c r="C54" s="14"/>
      <c r="D54" s="14"/>
      <c r="E54" s="14"/>
      <c r="F54" s="14"/>
      <c r="G54" s="14"/>
      <c r="H54" s="3"/>
      <c r="I54" s="15"/>
      <c r="J54" s="15"/>
      <c r="K54" s="15"/>
      <c r="L54" s="15"/>
      <c r="M54" s="20" t="s">
        <v>22</v>
      </c>
      <c r="N54" s="21">
        <f>ROUND(SUM(N47:N53),2)</f>
        <v>3628.53</v>
      </c>
      <c r="O54" s="22" t="s">
        <v>14</v>
      </c>
    </row>
    <row r="55" spans="2:15" x14ac:dyDescent="0.4">
      <c r="B55" s="13"/>
      <c r="C55" s="14"/>
      <c r="D55" s="14"/>
      <c r="E55" s="14"/>
      <c r="F55" s="14"/>
      <c r="G55" s="14"/>
      <c r="H55" s="3"/>
      <c r="I55" s="15"/>
      <c r="J55" s="15"/>
      <c r="K55" s="15"/>
      <c r="L55" s="15"/>
      <c r="M55" s="15"/>
      <c r="N55" s="17"/>
      <c r="O55" s="17"/>
    </row>
    <row r="56" spans="2:15" x14ac:dyDescent="0.4">
      <c r="B56" s="12" t="s">
        <v>89</v>
      </c>
      <c r="C56" s="127" t="str">
        <f>'ORÇAMENTO GLOBAL'!D22</f>
        <v>Guia (meio-fio) concreto, moldada in loco em trecho reto com extrusora, 13 cm base x 22 cm altura.</v>
      </c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</row>
    <row r="57" spans="2:15" x14ac:dyDescent="0.4">
      <c r="B57" s="12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15" t="s">
        <v>19</v>
      </c>
      <c r="O57" s="84"/>
    </row>
    <row r="58" spans="2:15" ht="14.7" customHeight="1" x14ac:dyDescent="0.4">
      <c r="B58" s="13"/>
      <c r="C58" s="14"/>
      <c r="D58" s="126" t="s">
        <v>101</v>
      </c>
      <c r="E58" s="126"/>
      <c r="F58" s="126"/>
      <c r="G58" s="126"/>
      <c r="H58" s="126"/>
      <c r="I58" s="15"/>
      <c r="J58" s="75">
        <f>ROUND(45.95+46.48,2)</f>
        <v>92.43</v>
      </c>
      <c r="K58" s="15"/>
      <c r="L58" s="15"/>
      <c r="M58" s="19" t="s">
        <v>17</v>
      </c>
      <c r="N58" s="16">
        <f>J58</f>
        <v>92.43</v>
      </c>
      <c r="O58" s="16" t="s">
        <v>18</v>
      </c>
    </row>
    <row r="59" spans="2:15" ht="14.7" customHeight="1" x14ac:dyDescent="0.4">
      <c r="B59" s="12"/>
      <c r="C59" s="18"/>
      <c r="D59" s="126" t="s">
        <v>103</v>
      </c>
      <c r="E59" s="126"/>
      <c r="F59" s="126"/>
      <c r="G59" s="126"/>
      <c r="H59" s="126"/>
      <c r="I59" s="15"/>
      <c r="J59" s="75">
        <f>ROUND(126.98+129.38,2)</f>
        <v>256.36</v>
      </c>
      <c r="K59" s="85"/>
      <c r="L59" s="85"/>
      <c r="M59" s="19" t="s">
        <v>17</v>
      </c>
      <c r="N59" s="16">
        <f>J59</f>
        <v>256.36</v>
      </c>
      <c r="O59" s="16" t="s">
        <v>18</v>
      </c>
    </row>
    <row r="60" spans="2:15" ht="14.7" customHeight="1" x14ac:dyDescent="0.4">
      <c r="B60" s="12"/>
      <c r="C60" s="18"/>
      <c r="D60" s="126" t="s">
        <v>106</v>
      </c>
      <c r="E60" s="126"/>
      <c r="F60" s="126"/>
      <c r="G60" s="126"/>
      <c r="H60" s="126"/>
      <c r="I60" s="15"/>
      <c r="J60" s="75">
        <f>ROUND(35.81+34.86,2)</f>
        <v>70.67</v>
      </c>
      <c r="K60" s="85"/>
      <c r="L60" s="85"/>
      <c r="M60" s="19" t="s">
        <v>17</v>
      </c>
      <c r="N60" s="16">
        <f t="shared" ref="N60:N64" si="2">J60</f>
        <v>70.67</v>
      </c>
      <c r="O60" s="16" t="s">
        <v>18</v>
      </c>
    </row>
    <row r="61" spans="2:15" ht="14.7" customHeight="1" x14ac:dyDescent="0.4">
      <c r="B61" s="12"/>
      <c r="C61" s="18"/>
      <c r="D61" s="126" t="s">
        <v>107</v>
      </c>
      <c r="E61" s="126"/>
      <c r="F61" s="126"/>
      <c r="G61" s="126"/>
      <c r="H61" s="126"/>
      <c r="I61" s="15"/>
      <c r="J61" s="75">
        <f>ROUND(194.84*2,2)</f>
        <v>389.68</v>
      </c>
      <c r="K61" s="85"/>
      <c r="L61" s="85"/>
      <c r="M61" s="19" t="s">
        <v>17</v>
      </c>
      <c r="N61" s="16">
        <f t="shared" ref="N61" si="3">J61</f>
        <v>389.68</v>
      </c>
      <c r="O61" s="16" t="s">
        <v>18</v>
      </c>
    </row>
    <row r="62" spans="2:15" ht="14.7" customHeight="1" x14ac:dyDescent="0.4">
      <c r="B62" s="12"/>
      <c r="C62" s="18"/>
      <c r="D62" s="126" t="s">
        <v>109</v>
      </c>
      <c r="E62" s="126"/>
      <c r="F62" s="126"/>
      <c r="G62" s="126"/>
      <c r="H62" s="126"/>
      <c r="I62" s="15"/>
      <c r="J62" s="75">
        <f>ROUND(36.08+36.18+30.2+30.3+1.48+7.93,2)</f>
        <v>142.16999999999999</v>
      </c>
      <c r="K62" s="85"/>
      <c r="L62" s="85"/>
      <c r="M62" s="19" t="s">
        <v>17</v>
      </c>
      <c r="N62" s="16">
        <f t="shared" ref="N62" si="4">J62</f>
        <v>142.16999999999999</v>
      </c>
      <c r="O62" s="16" t="s">
        <v>18</v>
      </c>
    </row>
    <row r="63" spans="2:15" ht="14.7" customHeight="1" x14ac:dyDescent="0.4">
      <c r="B63" s="12"/>
      <c r="C63" s="18"/>
      <c r="D63" s="126" t="s">
        <v>111</v>
      </c>
      <c r="E63" s="126"/>
      <c r="F63" s="126"/>
      <c r="G63" s="126"/>
      <c r="H63" s="126"/>
      <c r="I63" s="15"/>
      <c r="J63" s="75">
        <f>ROUND(30.55+30.26,2)</f>
        <v>60.81</v>
      </c>
      <c r="K63" s="85"/>
      <c r="L63" s="85"/>
      <c r="M63" s="19" t="s">
        <v>17</v>
      </c>
      <c r="N63" s="16">
        <f t="shared" ref="N63" si="5">J63</f>
        <v>60.81</v>
      </c>
      <c r="O63" s="16" t="s">
        <v>18</v>
      </c>
    </row>
    <row r="64" spans="2:15" ht="14.7" customHeight="1" x14ac:dyDescent="0.4">
      <c r="B64" s="12"/>
      <c r="C64" s="18"/>
      <c r="D64" s="126" t="s">
        <v>113</v>
      </c>
      <c r="E64" s="126"/>
      <c r="F64" s="126"/>
      <c r="G64" s="126"/>
      <c r="H64" s="126"/>
      <c r="I64" s="15"/>
      <c r="J64" s="75">
        <v>111.25</v>
      </c>
      <c r="K64" s="85"/>
      <c r="L64" s="85"/>
      <c r="M64" s="19" t="s">
        <v>17</v>
      </c>
      <c r="N64" s="16">
        <f t="shared" si="2"/>
        <v>111.25</v>
      </c>
      <c r="O64" s="16" t="s">
        <v>18</v>
      </c>
    </row>
    <row r="65" spans="2:17" x14ac:dyDescent="0.4">
      <c r="B65" s="13"/>
      <c r="C65" s="14"/>
      <c r="D65" s="14"/>
      <c r="E65" s="14"/>
      <c r="F65" s="128"/>
      <c r="G65" s="128"/>
      <c r="H65" s="3"/>
      <c r="I65" s="15"/>
      <c r="J65" s="15"/>
      <c r="K65" s="15"/>
      <c r="L65" s="15"/>
      <c r="M65" s="20" t="s">
        <v>22</v>
      </c>
      <c r="N65" s="21">
        <f>ROUND(SUM(N58:N64),2)</f>
        <v>1123.3699999999999</v>
      </c>
      <c r="O65" s="22" t="s">
        <v>72</v>
      </c>
      <c r="P65" s="103"/>
      <c r="Q65" s="103"/>
    </row>
    <row r="66" spans="2:17" x14ac:dyDescent="0.4">
      <c r="P66" s="103"/>
      <c r="Q66" s="103"/>
    </row>
    <row r="67" spans="2:17" x14ac:dyDescent="0.4">
      <c r="B67" s="12" t="s">
        <v>95</v>
      </c>
      <c r="C67" s="127" t="str">
        <f>'ORÇAMENTO GLOBAL'!D23</f>
        <v>Guia (meio-fio) concreto, moldada in loco em trecho curvo com extrusora, 13 cm base x 22 cm altura.</v>
      </c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03"/>
      <c r="Q67" s="103"/>
    </row>
    <row r="68" spans="2:17" ht="18.45" x14ac:dyDescent="0.5">
      <c r="B68" s="12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15" t="s">
        <v>19</v>
      </c>
      <c r="O68" s="84"/>
      <c r="P68" s="104"/>
      <c r="Q68" s="103"/>
    </row>
    <row r="69" spans="2:17" ht="14.25" customHeight="1" x14ac:dyDescent="0.4">
      <c r="B69" s="13"/>
      <c r="C69" s="14"/>
      <c r="D69" s="126" t="s">
        <v>101</v>
      </c>
      <c r="E69" s="126"/>
      <c r="F69" s="126"/>
      <c r="G69" s="126"/>
      <c r="H69" s="126"/>
      <c r="I69" s="15"/>
      <c r="J69" s="75">
        <f>ROUND(2.36+2.42,2)</f>
        <v>4.78</v>
      </c>
      <c r="K69" s="15"/>
      <c r="L69" s="15"/>
      <c r="M69" s="19" t="s">
        <v>17</v>
      </c>
      <c r="N69" s="16">
        <f>J69</f>
        <v>4.78</v>
      </c>
      <c r="O69" s="16" t="s">
        <v>18</v>
      </c>
      <c r="P69" s="105"/>
      <c r="Q69" s="103"/>
    </row>
    <row r="70" spans="2:17" ht="14.25" customHeight="1" x14ac:dyDescent="0.4">
      <c r="B70" s="13"/>
      <c r="C70" s="14"/>
      <c r="D70" s="126" t="s">
        <v>103</v>
      </c>
      <c r="E70" s="126"/>
      <c r="F70" s="126"/>
      <c r="G70" s="126"/>
      <c r="H70" s="126"/>
      <c r="I70" s="15"/>
      <c r="J70" s="75">
        <f>ROUND(2.16+2.51,2)</f>
        <v>4.67</v>
      </c>
      <c r="K70" s="15"/>
      <c r="L70" s="15"/>
      <c r="M70" s="19" t="s">
        <v>17</v>
      </c>
      <c r="N70" s="16">
        <f t="shared" ref="N70:N71" si="6">J70</f>
        <v>4.67</v>
      </c>
      <c r="O70" s="16" t="s">
        <v>18</v>
      </c>
      <c r="P70" s="103"/>
      <c r="Q70" s="103"/>
    </row>
    <row r="71" spans="2:17" ht="14.25" customHeight="1" x14ac:dyDescent="0.4">
      <c r="B71" s="13"/>
      <c r="C71" s="14"/>
      <c r="D71" s="126" t="s">
        <v>106</v>
      </c>
      <c r="E71" s="126"/>
      <c r="F71" s="126"/>
      <c r="G71" s="126"/>
      <c r="H71" s="126"/>
      <c r="I71" s="15"/>
      <c r="J71" s="75">
        <f>ROUND(2.48+2.23+2.39+2.17,2)</f>
        <v>9.27</v>
      </c>
      <c r="K71" s="15"/>
      <c r="L71" s="15"/>
      <c r="M71" s="19" t="s">
        <v>17</v>
      </c>
      <c r="N71" s="16">
        <f t="shared" si="6"/>
        <v>9.27</v>
      </c>
      <c r="O71" s="16" t="s">
        <v>18</v>
      </c>
      <c r="P71" s="103"/>
      <c r="Q71" s="103"/>
    </row>
    <row r="72" spans="2:17" ht="14.25" customHeight="1" x14ac:dyDescent="0.4">
      <c r="B72" s="13"/>
      <c r="C72" s="14"/>
      <c r="D72" s="126" t="s">
        <v>109</v>
      </c>
      <c r="E72" s="126"/>
      <c r="F72" s="126"/>
      <c r="G72" s="126"/>
      <c r="H72" s="126"/>
      <c r="I72" s="15"/>
      <c r="J72" s="75">
        <f>ROUND(2.34+2.15,2)</f>
        <v>4.49</v>
      </c>
      <c r="K72" s="15"/>
      <c r="L72" s="15"/>
      <c r="M72" s="19" t="s">
        <v>17</v>
      </c>
      <c r="N72" s="16">
        <f t="shared" ref="N72" si="7">J72</f>
        <v>4.49</v>
      </c>
      <c r="O72" s="16" t="s">
        <v>18</v>
      </c>
      <c r="P72" s="103"/>
      <c r="Q72" s="103"/>
    </row>
    <row r="73" spans="2:17" ht="14.25" customHeight="1" x14ac:dyDescent="0.4">
      <c r="B73" s="13"/>
      <c r="C73" s="14"/>
      <c r="D73" s="126" t="s">
        <v>111</v>
      </c>
      <c r="E73" s="126"/>
      <c r="F73" s="126"/>
      <c r="G73" s="126"/>
      <c r="H73" s="126"/>
      <c r="I73" s="15"/>
      <c r="J73" s="75">
        <f>ROUND(2.13+2.07,2)</f>
        <v>4.2</v>
      </c>
      <c r="K73" s="15"/>
      <c r="L73" s="15"/>
      <c r="M73" s="19" t="s">
        <v>17</v>
      </c>
      <c r="N73" s="16">
        <f t="shared" ref="N73:N74" si="8">J73</f>
        <v>4.2</v>
      </c>
      <c r="O73" s="16" t="s">
        <v>18</v>
      </c>
    </row>
    <row r="74" spans="2:17" ht="14.25" customHeight="1" x14ac:dyDescent="0.4">
      <c r="B74" s="13"/>
      <c r="C74" s="14"/>
      <c r="D74" s="126" t="s">
        <v>113</v>
      </c>
      <c r="E74" s="126"/>
      <c r="F74" s="126"/>
      <c r="G74" s="126"/>
      <c r="H74" s="126"/>
      <c r="I74" s="15"/>
      <c r="J74" s="75">
        <f>ROUND(2.11+2.09,2)</f>
        <v>4.2</v>
      </c>
      <c r="K74" s="15"/>
      <c r="L74" s="15"/>
      <c r="M74" s="19" t="s">
        <v>17</v>
      </c>
      <c r="N74" s="16">
        <f t="shared" si="8"/>
        <v>4.2</v>
      </c>
      <c r="O74" s="16" t="s">
        <v>18</v>
      </c>
    </row>
    <row r="75" spans="2:17" x14ac:dyDescent="0.4">
      <c r="B75" s="13"/>
      <c r="C75" s="14"/>
      <c r="D75" s="14"/>
      <c r="E75" s="14"/>
      <c r="F75" s="128"/>
      <c r="G75" s="128"/>
      <c r="H75" s="3"/>
      <c r="I75" s="15"/>
      <c r="J75" s="15"/>
      <c r="K75" s="15"/>
      <c r="L75" s="15"/>
      <c r="M75" s="20" t="s">
        <v>22</v>
      </c>
      <c r="N75" s="21">
        <f>ROUND(SUM(N69:N74),4)</f>
        <v>31.61</v>
      </c>
      <c r="O75" s="22" t="s">
        <v>72</v>
      </c>
    </row>
    <row r="77" spans="2:17" x14ac:dyDescent="0.4">
      <c r="B77" s="66" t="s">
        <v>90</v>
      </c>
      <c r="C77" s="130" t="str">
        <f>'ORÇAMENTO GLOBAL'!D24</f>
        <v>PINTURA</v>
      </c>
      <c r="D77" s="130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</row>
    <row r="78" spans="2:17" x14ac:dyDescent="0.4">
      <c r="B78" s="12" t="s">
        <v>91</v>
      </c>
      <c r="C78" s="127" t="str">
        <f>'ORÇAMENTO GLOBAL'!D25</f>
        <v xml:space="preserve">Pintura de meio-fio com tinta branca a base de cal (caiação). </v>
      </c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</row>
    <row r="79" spans="2:17" x14ac:dyDescent="0.4">
      <c r="J79" s="15" t="s">
        <v>19</v>
      </c>
      <c r="K79" s="15"/>
      <c r="L79" s="15" t="s">
        <v>20</v>
      </c>
      <c r="M79" s="15"/>
      <c r="N79" s="16" t="s">
        <v>21</v>
      </c>
      <c r="O79" s="17"/>
    </row>
    <row r="80" spans="2:17" ht="14.7" customHeight="1" x14ac:dyDescent="0.4">
      <c r="D80" s="126" t="s">
        <v>101</v>
      </c>
      <c r="E80" s="126"/>
      <c r="F80" s="126"/>
      <c r="G80" s="126"/>
      <c r="H80" s="126"/>
      <c r="J80" s="75">
        <f>N58+N69</f>
        <v>97.210000000000008</v>
      </c>
      <c r="K80" s="75" t="s">
        <v>16</v>
      </c>
      <c r="L80" s="75">
        <v>0.3</v>
      </c>
      <c r="M80" s="19" t="s">
        <v>17</v>
      </c>
      <c r="N80" s="16">
        <f>ROUND(J80*L80,2)</f>
        <v>29.16</v>
      </c>
      <c r="O80" s="16" t="s">
        <v>18</v>
      </c>
    </row>
    <row r="81" spans="4:15" ht="14.7" customHeight="1" x14ac:dyDescent="0.4">
      <c r="D81" s="126" t="s">
        <v>103</v>
      </c>
      <c r="E81" s="126"/>
      <c r="F81" s="126"/>
      <c r="G81" s="126"/>
      <c r="H81" s="126"/>
      <c r="J81" s="75">
        <f>N59+N70</f>
        <v>261.03000000000003</v>
      </c>
      <c r="K81" s="75" t="s">
        <v>16</v>
      </c>
      <c r="L81" s="75">
        <v>0.3</v>
      </c>
      <c r="M81" s="19" t="s">
        <v>17</v>
      </c>
      <c r="N81" s="16">
        <f>ROUND(J81*L81,2)</f>
        <v>78.31</v>
      </c>
      <c r="O81" s="16" t="s">
        <v>18</v>
      </c>
    </row>
    <row r="82" spans="4:15" ht="14.7" customHeight="1" x14ac:dyDescent="0.4">
      <c r="D82" s="126" t="s">
        <v>106</v>
      </c>
      <c r="E82" s="126"/>
      <c r="F82" s="126"/>
      <c r="G82" s="126"/>
      <c r="H82" s="126"/>
      <c r="J82" s="75">
        <f>N60+N71</f>
        <v>79.94</v>
      </c>
      <c r="K82" s="75" t="s">
        <v>16</v>
      </c>
      <c r="L82" s="75">
        <v>0.3</v>
      </c>
      <c r="M82" s="19" t="s">
        <v>17</v>
      </c>
      <c r="N82" s="16">
        <f>ROUND(J82*L82,2)</f>
        <v>23.98</v>
      </c>
      <c r="O82" s="16" t="s">
        <v>18</v>
      </c>
    </row>
    <row r="83" spans="4:15" ht="14.7" customHeight="1" x14ac:dyDescent="0.4">
      <c r="D83" s="126" t="s">
        <v>107</v>
      </c>
      <c r="E83" s="126"/>
      <c r="F83" s="126"/>
      <c r="G83" s="126"/>
      <c r="H83" s="126"/>
      <c r="J83" s="75">
        <f>N61</f>
        <v>389.68</v>
      </c>
      <c r="K83" s="75" t="s">
        <v>16</v>
      </c>
      <c r="L83" s="75">
        <v>0.3</v>
      </c>
      <c r="M83" s="19" t="s">
        <v>17</v>
      </c>
      <c r="N83" s="16">
        <f>ROUND(J83*L83,2)</f>
        <v>116.9</v>
      </c>
      <c r="O83" s="16" t="s">
        <v>18</v>
      </c>
    </row>
    <row r="84" spans="4:15" ht="14.7" customHeight="1" x14ac:dyDescent="0.4">
      <c r="D84" s="126" t="s">
        <v>109</v>
      </c>
      <c r="E84" s="126"/>
      <c r="F84" s="126"/>
      <c r="G84" s="126"/>
      <c r="H84" s="126"/>
      <c r="J84" s="75">
        <f>N62+N72</f>
        <v>146.66</v>
      </c>
      <c r="K84" s="75" t="s">
        <v>16</v>
      </c>
      <c r="L84" s="75">
        <v>0.3</v>
      </c>
      <c r="M84" s="19" t="s">
        <v>17</v>
      </c>
      <c r="N84" s="16">
        <f>ROUND(J84*L84,2)</f>
        <v>44</v>
      </c>
      <c r="O84" s="16" t="s">
        <v>18</v>
      </c>
    </row>
    <row r="85" spans="4:15" ht="14.7" customHeight="1" x14ac:dyDescent="0.4">
      <c r="D85" s="126" t="s">
        <v>111</v>
      </c>
      <c r="E85" s="126"/>
      <c r="F85" s="126"/>
      <c r="G85" s="126"/>
      <c r="H85" s="126"/>
      <c r="J85" s="75">
        <f t="shared" ref="J85:J86" si="9">N63+N73</f>
        <v>65.010000000000005</v>
      </c>
      <c r="K85" s="75" t="s">
        <v>16</v>
      </c>
      <c r="L85" s="75">
        <v>0.3</v>
      </c>
      <c r="M85" s="19" t="s">
        <v>17</v>
      </c>
      <c r="N85" s="16">
        <f t="shared" ref="N85:N86" si="10">ROUND(J85*L85,2)</f>
        <v>19.5</v>
      </c>
      <c r="O85" s="16" t="s">
        <v>18</v>
      </c>
    </row>
    <row r="86" spans="4:15" ht="14.7" customHeight="1" x14ac:dyDescent="0.4">
      <c r="D86" s="126" t="s">
        <v>113</v>
      </c>
      <c r="E86" s="126"/>
      <c r="F86" s="126"/>
      <c r="G86" s="126"/>
      <c r="H86" s="126"/>
      <c r="J86" s="75">
        <f t="shared" si="9"/>
        <v>115.45</v>
      </c>
      <c r="K86" s="75" t="s">
        <v>16</v>
      </c>
      <c r="L86" s="75">
        <v>0.3</v>
      </c>
      <c r="M86" s="19" t="s">
        <v>17</v>
      </c>
      <c r="N86" s="16">
        <f t="shared" si="10"/>
        <v>34.64</v>
      </c>
      <c r="O86" s="16" t="s">
        <v>18</v>
      </c>
    </row>
    <row r="87" spans="4:15" x14ac:dyDescent="0.4">
      <c r="J87" s="15"/>
      <c r="K87" s="15"/>
      <c r="L87" s="15"/>
      <c r="M87" s="20" t="s">
        <v>22</v>
      </c>
      <c r="N87" s="21">
        <f>ROUND(SUM(N80:N86),2)</f>
        <v>346.49</v>
      </c>
      <c r="O87" s="22" t="s">
        <v>14</v>
      </c>
    </row>
  </sheetData>
  <mergeCells count="62">
    <mergeCell ref="D80:H80"/>
    <mergeCell ref="D81:H81"/>
    <mergeCell ref="C77:O77"/>
    <mergeCell ref="C78:O78"/>
    <mergeCell ref="C67:O67"/>
    <mergeCell ref="D69:H69"/>
    <mergeCell ref="D70:H70"/>
    <mergeCell ref="F75:G75"/>
    <mergeCell ref="D24:H24"/>
    <mergeCell ref="D25:H25"/>
    <mergeCell ref="D71:H71"/>
    <mergeCell ref="D48:H48"/>
    <mergeCell ref="D58:H58"/>
    <mergeCell ref="D59:H59"/>
    <mergeCell ref="D53:H53"/>
    <mergeCell ref="D64:H64"/>
    <mergeCell ref="D26:H26"/>
    <mergeCell ref="D38:H38"/>
    <mergeCell ref="D50:H50"/>
    <mergeCell ref="D61:H61"/>
    <mergeCell ref="B4:O7"/>
    <mergeCell ref="B13:O13"/>
    <mergeCell ref="D23:H23"/>
    <mergeCell ref="C15:O15"/>
    <mergeCell ref="C16:O16"/>
    <mergeCell ref="C21:O21"/>
    <mergeCell ref="D18:H18"/>
    <mergeCell ref="D19:H19"/>
    <mergeCell ref="H22:K22"/>
    <mergeCell ref="B9:O11"/>
    <mergeCell ref="D27:H27"/>
    <mergeCell ref="D39:H39"/>
    <mergeCell ref="D51:H51"/>
    <mergeCell ref="D62:H62"/>
    <mergeCell ref="D72:H72"/>
    <mergeCell ref="C33:O33"/>
    <mergeCell ref="F65:G65"/>
    <mergeCell ref="C56:O56"/>
    <mergeCell ref="I34:K34"/>
    <mergeCell ref="D35:H35"/>
    <mergeCell ref="C44:O44"/>
    <mergeCell ref="D47:H47"/>
    <mergeCell ref="C45:O45"/>
    <mergeCell ref="I46:K46"/>
    <mergeCell ref="D36:H36"/>
    <mergeCell ref="D37:H37"/>
    <mergeCell ref="D85:H85"/>
    <mergeCell ref="D86:H86"/>
    <mergeCell ref="D84:H84"/>
    <mergeCell ref="D28:H28"/>
    <mergeCell ref="D29:H29"/>
    <mergeCell ref="D40:H40"/>
    <mergeCell ref="D41:H41"/>
    <mergeCell ref="D52:H52"/>
    <mergeCell ref="D63:H63"/>
    <mergeCell ref="D73:H73"/>
    <mergeCell ref="D74:H74"/>
    <mergeCell ref="D83:H83"/>
    <mergeCell ref="D49:H49"/>
    <mergeCell ref="D60:H60"/>
    <mergeCell ref="D82:H82"/>
    <mergeCell ref="C32:O32"/>
  </mergeCells>
  <phoneticPr fontId="7" type="noConversion"/>
  <printOptions horizontalCentered="1"/>
  <pageMargins left="0.51181102362204722" right="0.51181102362204722" top="0.78740157480314965" bottom="1.1811023622047245" header="0.31496062992125984" footer="0.31496062992125984"/>
  <pageSetup scale="70" orientation="portrait" r:id="rId1"/>
  <headerFooter>
    <oddFooter>&amp;C&amp;G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CA95A-10FF-4D80-981F-C5D62DDC9E57}">
  <sheetPr codeName="Planilha3">
    <tabColor rgb="FFFF0000"/>
  </sheetPr>
  <dimension ref="B3:Q33"/>
  <sheetViews>
    <sheetView showGridLines="0" zoomScale="70" zoomScaleNormal="70" workbookViewId="0">
      <selection activeCell="M42" sqref="M42"/>
    </sheetView>
  </sheetViews>
  <sheetFormatPr defaultRowHeight="14.6" x14ac:dyDescent="0.4"/>
  <cols>
    <col min="3" max="3" width="18.61328125" customWidth="1"/>
    <col min="5" max="5" width="9.15234375" customWidth="1"/>
    <col min="6" max="6" width="3.69140625" customWidth="1"/>
    <col min="15" max="15" width="10.23046875" customWidth="1"/>
    <col min="17" max="17" width="12.23046875" bestFit="1" customWidth="1"/>
  </cols>
  <sheetData>
    <row r="3" spans="2:17" x14ac:dyDescent="0.4">
      <c r="B3" s="112" t="s">
        <v>70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4"/>
    </row>
    <row r="4" spans="2:17" x14ac:dyDescent="0.4">
      <c r="B4" s="115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7"/>
    </row>
    <row r="5" spans="2:17" x14ac:dyDescent="0.4">
      <c r="B5" s="115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7"/>
    </row>
    <row r="6" spans="2:17" x14ac:dyDescent="0.4">
      <c r="B6" s="131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3"/>
    </row>
    <row r="8" spans="2:17" ht="15.9" x14ac:dyDescent="0.4">
      <c r="B8" s="138" t="str">
        <f>'ORÇAMENTO GLOBAL'!B7</f>
        <v>OBRA: Pavimentação - Rua Damiana Ernestina, Rua Neuza Marcelino de Oliveira, Rua Nicolau Bezerra da Trindade, Rua Edite Gomes, Rua Projetada 01 e Rua Projetada 02.                                                                                                                                     MUNICÍPIO: Equador-RN</v>
      </c>
      <c r="C8" s="139"/>
      <c r="D8" s="139"/>
      <c r="E8" s="139"/>
      <c r="F8" s="139"/>
      <c r="G8" s="139"/>
      <c r="H8" s="139"/>
      <c r="I8" s="139"/>
      <c r="J8" s="139"/>
      <c r="K8" s="139"/>
      <c r="L8" s="164"/>
      <c r="M8" s="164"/>
      <c r="N8" s="164"/>
      <c r="O8" s="32"/>
    </row>
    <row r="9" spans="2:17" ht="15.9" x14ac:dyDescent="0.45">
      <c r="B9" s="144"/>
      <c r="C9" s="145"/>
      <c r="D9" s="145"/>
      <c r="E9" s="145"/>
      <c r="F9" s="145"/>
      <c r="G9" s="145"/>
      <c r="H9" s="145"/>
      <c r="I9" s="145"/>
      <c r="J9" s="145"/>
      <c r="K9" s="145"/>
      <c r="L9" s="121"/>
      <c r="M9" s="121"/>
      <c r="N9" s="121"/>
      <c r="O9" s="37"/>
    </row>
    <row r="10" spans="2:17" ht="4.75" customHeight="1" x14ac:dyDescent="0.4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2:17" ht="15.9" x14ac:dyDescent="0.45">
      <c r="B11" s="165" t="s">
        <v>54</v>
      </c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7"/>
    </row>
    <row r="12" spans="2:17" ht="7.75" customHeight="1" x14ac:dyDescent="0.4"/>
    <row r="13" spans="2:17" x14ac:dyDescent="0.4">
      <c r="B13" s="150" t="s">
        <v>23</v>
      </c>
      <c r="C13" s="150"/>
      <c r="D13" s="150" t="s">
        <v>53</v>
      </c>
      <c r="E13" s="150"/>
      <c r="G13" s="150" t="s">
        <v>35</v>
      </c>
      <c r="H13" s="150"/>
      <c r="I13" s="150"/>
      <c r="J13" s="150"/>
      <c r="K13" s="150"/>
      <c r="L13" s="150"/>
      <c r="M13" s="150"/>
      <c r="N13" s="150"/>
      <c r="O13" s="150"/>
    </row>
    <row r="14" spans="2:17" ht="14.25" customHeight="1" x14ac:dyDescent="0.4">
      <c r="B14" s="163" t="s">
        <v>24</v>
      </c>
      <c r="C14" s="163"/>
      <c r="D14" s="161">
        <v>3.8</v>
      </c>
      <c r="E14" s="161"/>
      <c r="G14" s="168" t="s">
        <v>55</v>
      </c>
      <c r="H14" s="168"/>
      <c r="I14" s="168"/>
      <c r="J14" s="168"/>
      <c r="K14" s="168"/>
      <c r="L14" s="168"/>
      <c r="M14" s="168"/>
      <c r="N14" s="153" t="s">
        <v>36</v>
      </c>
      <c r="O14" s="154">
        <f>ROUND(((1+(D14+D15+D16)/100)*((1+D17/100)*(1+D18/100))/(1-D19/100))-1,4)</f>
        <v>0.19600000000000001</v>
      </c>
    </row>
    <row r="15" spans="2:17" ht="14.25" customHeight="1" x14ac:dyDescent="0.4">
      <c r="B15" s="151" t="s">
        <v>25</v>
      </c>
      <c r="C15" s="151"/>
      <c r="D15" s="161">
        <v>0.32</v>
      </c>
      <c r="E15" s="161"/>
      <c r="G15" s="62"/>
      <c r="H15" s="62"/>
      <c r="I15" s="62"/>
      <c r="J15" s="62"/>
      <c r="K15" s="62"/>
      <c r="L15" s="62"/>
      <c r="M15" s="62"/>
      <c r="N15" s="153"/>
      <c r="O15" s="154"/>
    </row>
    <row r="16" spans="2:17" ht="14.25" customHeight="1" x14ac:dyDescent="0.4">
      <c r="B16" s="151" t="s">
        <v>34</v>
      </c>
      <c r="C16" s="151"/>
      <c r="D16" s="161">
        <v>0.5</v>
      </c>
      <c r="E16" s="161"/>
      <c r="G16" s="62"/>
      <c r="H16" s="62"/>
      <c r="I16" s="62"/>
      <c r="J16" s="62"/>
      <c r="K16" s="62"/>
      <c r="L16" s="62"/>
      <c r="M16" s="62"/>
      <c r="N16" s="153"/>
      <c r="O16" s="154"/>
      <c r="Q16" s="96">
        <f>'ORÇAMENTO GLOBAL'!J27</f>
        <v>497500.0048</v>
      </c>
    </row>
    <row r="17" spans="2:17" ht="14.25" customHeight="1" x14ac:dyDescent="0.4">
      <c r="B17" s="151" t="s">
        <v>26</v>
      </c>
      <c r="C17" s="151"/>
      <c r="D17" s="161">
        <v>1.02</v>
      </c>
      <c r="E17" s="161"/>
      <c r="G17" s="62"/>
      <c r="H17" s="62"/>
      <c r="I17" s="62"/>
      <c r="J17" s="62"/>
      <c r="K17" s="62"/>
      <c r="L17" s="62"/>
      <c r="M17" s="62"/>
      <c r="N17" s="153"/>
      <c r="O17" s="154"/>
    </row>
    <row r="18" spans="2:17" ht="14.25" customHeight="1" x14ac:dyDescent="0.4">
      <c r="B18" s="151" t="s">
        <v>27</v>
      </c>
      <c r="C18" s="151"/>
      <c r="D18" s="161">
        <v>6.77</v>
      </c>
      <c r="E18" s="161"/>
      <c r="G18" s="62"/>
      <c r="H18" s="62"/>
      <c r="I18" s="62"/>
      <c r="J18" s="62"/>
      <c r="K18" s="62"/>
      <c r="L18" s="62"/>
      <c r="M18" s="62"/>
      <c r="N18" s="153"/>
      <c r="O18" s="154"/>
      <c r="Q18" s="96">
        <f>400000</f>
        <v>400000</v>
      </c>
    </row>
    <row r="19" spans="2:17" ht="28.2" customHeight="1" x14ac:dyDescent="0.4">
      <c r="B19" s="158" t="s">
        <v>28</v>
      </c>
      <c r="C19" s="158"/>
      <c r="D19" s="159">
        <f>D27</f>
        <v>5.65</v>
      </c>
      <c r="E19" s="160"/>
    </row>
    <row r="20" spans="2:17" x14ac:dyDescent="0.4">
      <c r="B20" s="151"/>
      <c r="C20" s="151"/>
      <c r="D20" s="161"/>
      <c r="E20" s="147"/>
      <c r="G20" s="150" t="s">
        <v>37</v>
      </c>
      <c r="H20" s="150"/>
      <c r="I20" s="150"/>
      <c r="J20" s="150"/>
      <c r="K20" s="150"/>
      <c r="L20" s="150"/>
      <c r="M20" s="150"/>
      <c r="N20" s="150"/>
      <c r="O20" s="150"/>
    </row>
    <row r="21" spans="2:17" x14ac:dyDescent="0.4">
      <c r="B21" s="162"/>
      <c r="C21" s="162"/>
      <c r="D21" s="156"/>
      <c r="E21" s="156"/>
      <c r="G21" s="155" t="s">
        <v>41</v>
      </c>
      <c r="H21" s="155"/>
      <c r="I21" s="155"/>
      <c r="J21" s="155"/>
      <c r="K21" s="155"/>
      <c r="L21" s="155"/>
      <c r="M21" s="38" t="s">
        <v>38</v>
      </c>
      <c r="N21" s="38" t="s">
        <v>39</v>
      </c>
      <c r="O21" s="38" t="s">
        <v>40</v>
      </c>
      <c r="Q21" s="96">
        <f>Q18-Q16</f>
        <v>-97500.004799999995</v>
      </c>
    </row>
    <row r="22" spans="2:17" x14ac:dyDescent="0.4">
      <c r="B22" s="157"/>
      <c r="C22" s="157"/>
      <c r="D22" s="157"/>
      <c r="E22" s="157"/>
      <c r="G22" s="149" t="s">
        <v>42</v>
      </c>
      <c r="H22" s="149"/>
      <c r="I22" s="149"/>
      <c r="J22" s="149"/>
      <c r="K22" s="149"/>
      <c r="L22" s="149"/>
      <c r="M22" s="39">
        <v>20.34</v>
      </c>
      <c r="N22" s="39">
        <v>22.12</v>
      </c>
      <c r="O22" s="39">
        <v>25</v>
      </c>
    </row>
    <row r="23" spans="2:17" x14ac:dyDescent="0.4">
      <c r="B23" s="150" t="s">
        <v>33</v>
      </c>
      <c r="C23" s="150"/>
      <c r="D23" s="150"/>
      <c r="E23" s="150"/>
      <c r="G23" s="149" t="s">
        <v>43</v>
      </c>
      <c r="H23" s="149"/>
      <c r="I23" s="149"/>
      <c r="J23" s="149"/>
      <c r="K23" s="149"/>
      <c r="L23" s="149"/>
      <c r="M23" s="76">
        <v>19.600000000000001</v>
      </c>
      <c r="N23" s="76">
        <v>20.97</v>
      </c>
      <c r="O23" s="76">
        <v>24.23</v>
      </c>
    </row>
    <row r="24" spans="2:17" x14ac:dyDescent="0.4">
      <c r="B24" s="151" t="s">
        <v>31</v>
      </c>
      <c r="C24" s="151"/>
      <c r="D24" s="63">
        <v>2</v>
      </c>
      <c r="E24" s="63"/>
      <c r="G24" s="149" t="s">
        <v>44</v>
      </c>
      <c r="H24" s="149"/>
      <c r="I24" s="149"/>
      <c r="J24" s="149"/>
      <c r="K24" s="149"/>
      <c r="L24" s="149"/>
      <c r="M24" s="39">
        <v>20.76</v>
      </c>
      <c r="N24" s="39">
        <v>24.18</v>
      </c>
      <c r="O24" s="39">
        <v>26.44</v>
      </c>
    </row>
    <row r="25" spans="2:17" x14ac:dyDescent="0.4">
      <c r="B25" s="151" t="s">
        <v>29</v>
      </c>
      <c r="C25" s="151"/>
      <c r="D25" s="63">
        <v>0.65</v>
      </c>
      <c r="E25" s="63"/>
      <c r="G25" s="149" t="s">
        <v>45</v>
      </c>
      <c r="H25" s="149"/>
      <c r="I25" s="149"/>
      <c r="J25" s="149"/>
      <c r="K25" s="149"/>
      <c r="L25" s="149"/>
      <c r="M25" s="39">
        <v>24</v>
      </c>
      <c r="N25" s="39">
        <v>25.84</v>
      </c>
      <c r="O25" s="39">
        <v>27.86</v>
      </c>
    </row>
    <row r="26" spans="2:17" x14ac:dyDescent="0.4">
      <c r="B26" s="151" t="s">
        <v>30</v>
      </c>
      <c r="C26" s="151"/>
      <c r="D26" s="63">
        <v>3</v>
      </c>
      <c r="E26" s="63"/>
      <c r="G26" s="149" t="s">
        <v>46</v>
      </c>
      <c r="H26" s="149"/>
      <c r="I26" s="149"/>
      <c r="J26" s="149"/>
      <c r="K26" s="149"/>
      <c r="L26" s="149"/>
      <c r="M26" s="39">
        <v>22.8</v>
      </c>
      <c r="N26" s="39">
        <v>27.48</v>
      </c>
      <c r="O26" s="39">
        <v>30.95</v>
      </c>
    </row>
    <row r="27" spans="2:17" x14ac:dyDescent="0.4">
      <c r="B27" s="152" t="s">
        <v>32</v>
      </c>
      <c r="C27" s="152"/>
      <c r="D27" s="64">
        <f>SUM(D24:E26)</f>
        <v>5.65</v>
      </c>
      <c r="E27" s="63"/>
      <c r="G27" s="149" t="s">
        <v>47</v>
      </c>
      <c r="H27" s="149"/>
      <c r="I27" s="149"/>
      <c r="J27" s="149"/>
      <c r="K27" s="149"/>
      <c r="L27" s="149"/>
      <c r="M27" s="39">
        <v>11.1</v>
      </c>
      <c r="N27" s="39">
        <v>14.02</v>
      </c>
      <c r="O27" s="39">
        <v>16.8</v>
      </c>
    </row>
    <row r="28" spans="2:17" x14ac:dyDescent="0.4">
      <c r="B28" s="156"/>
      <c r="C28" s="156"/>
      <c r="D28" s="156"/>
      <c r="E28" s="156"/>
    </row>
    <row r="29" spans="2:17" x14ac:dyDescent="0.4">
      <c r="B29" s="150" t="s">
        <v>48</v>
      </c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</row>
    <row r="30" spans="2:17" x14ac:dyDescent="0.4">
      <c r="B30" s="147" t="s">
        <v>49</v>
      </c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</row>
    <row r="31" spans="2:17" ht="16.95" customHeight="1" x14ac:dyDescent="0.4">
      <c r="B31" s="65" t="s">
        <v>50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</row>
    <row r="32" spans="2:17" ht="23.25" customHeight="1" x14ac:dyDescent="0.4">
      <c r="B32" s="65" t="s">
        <v>51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</row>
    <row r="33" spans="2:15" ht="19.5" customHeight="1" x14ac:dyDescent="0.4">
      <c r="B33" s="148" t="s">
        <v>52</v>
      </c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</row>
  </sheetData>
  <mergeCells count="46">
    <mergeCell ref="B23:E23"/>
    <mergeCell ref="B14:C14"/>
    <mergeCell ref="B8:K9"/>
    <mergeCell ref="B3:O6"/>
    <mergeCell ref="L8:N8"/>
    <mergeCell ref="L9:N9"/>
    <mergeCell ref="B11:O11"/>
    <mergeCell ref="B13:C13"/>
    <mergeCell ref="D13:E13"/>
    <mergeCell ref="G13:O13"/>
    <mergeCell ref="G14:M14"/>
    <mergeCell ref="D14:E14"/>
    <mergeCell ref="D15:E15"/>
    <mergeCell ref="D16:E16"/>
    <mergeCell ref="D17:E17"/>
    <mergeCell ref="D18:E18"/>
    <mergeCell ref="G23:L23"/>
    <mergeCell ref="D28:E28"/>
    <mergeCell ref="B22:E22"/>
    <mergeCell ref="B15:C15"/>
    <mergeCell ref="B16:C16"/>
    <mergeCell ref="B17:C17"/>
    <mergeCell ref="B18:C18"/>
    <mergeCell ref="B19:C19"/>
    <mergeCell ref="B20:C20"/>
    <mergeCell ref="D21:E21"/>
    <mergeCell ref="B28:C28"/>
    <mergeCell ref="D19:E19"/>
    <mergeCell ref="D20:E20"/>
    <mergeCell ref="B21:C21"/>
    <mergeCell ref="B24:C24"/>
    <mergeCell ref="B25:C25"/>
    <mergeCell ref="G20:O20"/>
    <mergeCell ref="N14:N18"/>
    <mergeCell ref="O14:O18"/>
    <mergeCell ref="G21:L21"/>
    <mergeCell ref="G22:L22"/>
    <mergeCell ref="B30:O30"/>
    <mergeCell ref="B33:O33"/>
    <mergeCell ref="G24:L24"/>
    <mergeCell ref="G25:L25"/>
    <mergeCell ref="G26:L26"/>
    <mergeCell ref="G27:L27"/>
    <mergeCell ref="B29:O29"/>
    <mergeCell ref="B26:C26"/>
    <mergeCell ref="B27:C27"/>
  </mergeCells>
  <pageMargins left="0.51181102362204722" right="0.51181102362204722" top="0.78740157480314965" bottom="0.78740157480314965" header="0.31496062992125984" footer="0.31496062992125984"/>
  <pageSetup scale="70" orientation="portrait" r:id="rId1"/>
  <headerFooter>
    <oddFooter>&amp;C&amp;G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Microsoft Equation 3.0" shapeId="3073" r:id="rId5">
          <objectPr defaultSize="0" autoPict="0" r:id="rId6">
            <anchor moveWithCells="1" sizeWithCells="1">
              <from>
                <xdr:col>6</xdr:col>
                <xdr:colOff>522514</xdr:colOff>
                <xdr:row>14</xdr:row>
                <xdr:rowOff>59871</xdr:rowOff>
              </from>
              <to>
                <xdr:col>12</xdr:col>
                <xdr:colOff>217714</xdr:colOff>
                <xdr:row>17</xdr:row>
                <xdr:rowOff>59871</xdr:rowOff>
              </to>
            </anchor>
          </objectPr>
        </oleObject>
      </mc:Choice>
      <mc:Fallback>
        <oleObject progId="Microsoft Equation 3.0" shapeId="3073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82499-5146-4D72-AF32-9B5FA5761409}">
  <sheetPr codeName="Planilha6">
    <tabColor rgb="FF00B050"/>
  </sheetPr>
  <dimension ref="B3:J42"/>
  <sheetViews>
    <sheetView showGridLines="0" tabSelected="1" zoomScale="55" zoomScaleNormal="55" workbookViewId="0">
      <selection activeCell="O45" sqref="O45"/>
    </sheetView>
  </sheetViews>
  <sheetFormatPr defaultRowHeight="14.6" x14ac:dyDescent="0.4"/>
  <cols>
    <col min="3" max="3" width="17.3828125" customWidth="1"/>
    <col min="5" max="5" width="43.23046875" customWidth="1"/>
    <col min="6" max="6" width="16" customWidth="1"/>
    <col min="7" max="7" width="15.61328125" customWidth="1"/>
    <col min="8" max="8" width="16" customWidth="1"/>
    <col min="9" max="9" width="18" customWidth="1"/>
    <col min="10" max="10" width="17.69140625" customWidth="1"/>
  </cols>
  <sheetData>
    <row r="3" spans="2:10" x14ac:dyDescent="0.4">
      <c r="B3" s="112" t="s">
        <v>70</v>
      </c>
      <c r="C3" s="113"/>
      <c r="D3" s="113"/>
      <c r="E3" s="113"/>
      <c r="F3" s="113"/>
      <c r="G3" s="113"/>
      <c r="H3" s="113"/>
      <c r="I3" s="113"/>
      <c r="J3" s="114"/>
    </row>
    <row r="4" spans="2:10" x14ac:dyDescent="0.4">
      <c r="B4" s="115"/>
      <c r="C4" s="116"/>
      <c r="D4" s="116"/>
      <c r="E4" s="116"/>
      <c r="F4" s="116"/>
      <c r="G4" s="116"/>
      <c r="H4" s="116"/>
      <c r="I4" s="116"/>
      <c r="J4" s="117"/>
    </row>
    <row r="5" spans="2:10" x14ac:dyDescent="0.4">
      <c r="B5" s="115"/>
      <c r="C5" s="116"/>
      <c r="D5" s="116"/>
      <c r="E5" s="116"/>
      <c r="F5" s="116"/>
      <c r="G5" s="116"/>
      <c r="H5" s="116"/>
      <c r="I5" s="116"/>
      <c r="J5" s="117"/>
    </row>
    <row r="6" spans="2:10" x14ac:dyDescent="0.4">
      <c r="B6" s="131"/>
      <c r="C6" s="132"/>
      <c r="D6" s="132"/>
      <c r="E6" s="132"/>
      <c r="F6" s="132"/>
      <c r="G6" s="132"/>
      <c r="H6" s="132"/>
      <c r="I6" s="132"/>
      <c r="J6" s="133"/>
    </row>
    <row r="7" spans="2:10" ht="7.2" customHeight="1" x14ac:dyDescent="0.4"/>
    <row r="8" spans="2:10" x14ac:dyDescent="0.4">
      <c r="B8" s="138" t="str">
        <f>'ORÇAMENTO GLOBAL'!B7</f>
        <v>OBRA: Pavimentação - Rua Damiana Ernestina, Rua Neuza Marcelino de Oliveira, Rua Nicolau Bezerra da Trindade, Rua Edite Gomes, Rua Projetada 01 e Rua Projetada 02.                                                                                                                                     MUNICÍPIO: Equador-RN</v>
      </c>
      <c r="C8" s="139"/>
      <c r="D8" s="139"/>
      <c r="E8" s="139"/>
      <c r="F8" s="139"/>
      <c r="G8" s="186"/>
      <c r="H8" s="186"/>
      <c r="I8" s="86"/>
      <c r="J8" s="6"/>
    </row>
    <row r="9" spans="2:10" x14ac:dyDescent="0.4">
      <c r="B9" s="141"/>
      <c r="C9" s="142"/>
      <c r="D9" s="142"/>
      <c r="E9" s="142"/>
      <c r="F9" s="142"/>
      <c r="G9" s="25"/>
      <c r="H9" s="25"/>
      <c r="I9" s="25"/>
      <c r="J9" s="26"/>
    </row>
    <row r="10" spans="2:10" x14ac:dyDescent="0.4">
      <c r="B10" s="144"/>
      <c r="C10" s="145"/>
      <c r="D10" s="145"/>
      <c r="E10" s="145"/>
      <c r="F10" s="145"/>
      <c r="G10" s="187"/>
      <c r="H10" s="187"/>
      <c r="I10" s="87"/>
      <c r="J10" s="29"/>
    </row>
    <row r="11" spans="2:10" ht="7.2" customHeight="1" x14ac:dyDescent="0.4">
      <c r="B11" s="2"/>
      <c r="C11" s="2"/>
      <c r="D11" s="2"/>
      <c r="E11" s="2"/>
      <c r="F11" s="2"/>
      <c r="G11" s="2"/>
      <c r="H11" s="2"/>
      <c r="I11" s="2"/>
    </row>
    <row r="12" spans="2:10" ht="15.9" x14ac:dyDescent="0.45">
      <c r="B12" s="188" t="s">
        <v>93</v>
      </c>
      <c r="C12" s="189"/>
      <c r="D12" s="189"/>
      <c r="E12" s="189"/>
      <c r="F12" s="189"/>
      <c r="G12" s="189"/>
      <c r="H12" s="189"/>
      <c r="I12" s="189"/>
      <c r="J12" s="190"/>
    </row>
    <row r="13" spans="2:10" ht="4.75" customHeight="1" x14ac:dyDescent="0.4"/>
    <row r="14" spans="2:10" ht="34.4" customHeight="1" x14ac:dyDescent="0.4">
      <c r="B14" s="68" t="s">
        <v>56</v>
      </c>
      <c r="C14" s="68" t="s">
        <v>57</v>
      </c>
      <c r="D14" s="68" t="s">
        <v>58</v>
      </c>
      <c r="E14" s="68" t="s">
        <v>59</v>
      </c>
      <c r="F14" s="68" t="s">
        <v>60</v>
      </c>
      <c r="G14" s="68" t="s">
        <v>61</v>
      </c>
      <c r="H14" s="68" t="s">
        <v>62</v>
      </c>
      <c r="I14" s="68" t="s">
        <v>94</v>
      </c>
      <c r="J14" s="68" t="s">
        <v>32</v>
      </c>
    </row>
    <row r="15" spans="2:10" ht="20.149999999999999" customHeight="1" x14ac:dyDescent="0.4">
      <c r="B15" s="172">
        <v>1</v>
      </c>
      <c r="C15" s="191" t="str">
        <f>'ORÇAMENTO GLOBAL'!D15</f>
        <v xml:space="preserve">SERVIÇOS PRELIMINARES </v>
      </c>
      <c r="D15" s="56" t="str">
        <f>'ORÇAMENTO GLOBAL'!B16</f>
        <v>1.1</v>
      </c>
      <c r="E15" s="57" t="str">
        <f>'ORÇAMENTO GLOBAL'!D16</f>
        <v>Placa de obra em chapa aço galvanizado, instalada</v>
      </c>
      <c r="F15" s="55">
        <f>'ORÇAMENTO GLOBAL'!I16</f>
        <v>3479.04</v>
      </c>
      <c r="G15" s="77"/>
      <c r="H15" s="58"/>
      <c r="I15" s="89"/>
      <c r="J15" s="70">
        <f>ROUND(SUM(F15:H15),2)</f>
        <v>3479.04</v>
      </c>
    </row>
    <row r="16" spans="2:10" ht="49" customHeight="1" x14ac:dyDescent="0.4">
      <c r="B16" s="173"/>
      <c r="C16" s="192"/>
      <c r="D16" s="56" t="str">
        <f>'ORÇAMENTO GLOBAL'!B17</f>
        <v>1.2</v>
      </c>
      <c r="E16" s="57" t="str">
        <f>'ORÇAMENTO GLOBAL'!D17</f>
        <v>Locação topográfica com nivelamento de seções transversais de serviços de terraplenagem, inclusive conferências</v>
      </c>
      <c r="F16" s="55">
        <f>'ORÇAMENTO GLOBAL'!I17</f>
        <v>3318.07</v>
      </c>
      <c r="H16" s="55"/>
      <c r="I16" s="90"/>
      <c r="J16" s="70">
        <f t="shared" ref="J16:J18" si="0">ROUND(SUM(F16:H16),2)</f>
        <v>3318.07</v>
      </c>
    </row>
    <row r="17" spans="2:10" ht="40.75" customHeight="1" x14ac:dyDescent="0.4">
      <c r="B17" s="80">
        <v>2</v>
      </c>
      <c r="C17" s="81" t="str">
        <f>'ORÇAMENTO GLOBAL'!D18</f>
        <v>MOVIMENTO DE TERRA</v>
      </c>
      <c r="D17" s="56" t="s">
        <v>15</v>
      </c>
      <c r="E17" s="83" t="str">
        <f>'ORÇAMENTO GLOBAL'!D25</f>
        <v xml:space="preserve">Pintura de meio-fio com tinta branca a base de cal (caiação). </v>
      </c>
      <c r="F17" s="58">
        <f>'ORÇAMENTO GLOBAL'!I19</f>
        <v>6422.5</v>
      </c>
      <c r="G17" s="58"/>
      <c r="H17" s="55"/>
      <c r="I17" s="90"/>
      <c r="J17" s="70">
        <f t="shared" si="0"/>
        <v>6422.5</v>
      </c>
    </row>
    <row r="18" spans="2:10" ht="57.45" customHeight="1" x14ac:dyDescent="0.4">
      <c r="B18" s="172">
        <v>3</v>
      </c>
      <c r="C18" s="172" t="str">
        <f>'ORÇAMENTO GLOBAL'!D20</f>
        <v>PAVIMENTAÇÃO</v>
      </c>
      <c r="D18" s="56" t="s">
        <v>88</v>
      </c>
      <c r="E18" s="83" t="str">
        <f>'ORÇAMENTO GLOBAL'!D21</f>
        <v xml:space="preserve">
Execução de pavimento em paralelepípedos, rejuntamento com argamassa traço 1:3 (cimento e areia).
</v>
      </c>
      <c r="F18" s="58">
        <v>92038</v>
      </c>
      <c r="G18" s="58">
        <v>100000</v>
      </c>
      <c r="H18" s="55">
        <v>100000</v>
      </c>
      <c r="I18" s="90">
        <f>'ORÇAMENTO GLOBAL'!I21-G18-F18-H18</f>
        <v>139684.5</v>
      </c>
      <c r="J18" s="70">
        <f t="shared" si="0"/>
        <v>292038</v>
      </c>
    </row>
    <row r="19" spans="2:10" ht="41.15" customHeight="1" x14ac:dyDescent="0.4">
      <c r="B19" s="173"/>
      <c r="C19" s="173"/>
      <c r="D19" s="56" t="s">
        <v>89</v>
      </c>
      <c r="E19" s="83" t="str">
        <f>'ORÇAMENTO GLOBAL'!D22</f>
        <v>Guia (meio-fio) concreto, moldada in loco em trecho reto com extrusora, 13 cm base x 22 cm altura.</v>
      </c>
      <c r="F19" s="69"/>
      <c r="G19" s="58"/>
      <c r="H19" s="69"/>
      <c r="I19" s="58">
        <f>'ORÇAMENTO GLOBAL'!I22</f>
        <v>50237.11</v>
      </c>
      <c r="J19" s="70">
        <f>ROUND(SUM(F19:I19),2)</f>
        <v>50237.11</v>
      </c>
    </row>
    <row r="20" spans="2:10" ht="41.15" customHeight="1" x14ac:dyDescent="0.4">
      <c r="B20" s="91"/>
      <c r="C20" s="193"/>
      <c r="D20" s="56" t="s">
        <v>95</v>
      </c>
      <c r="E20" s="83" t="str">
        <f>'ORÇAMENTO GLOBAL'!D23</f>
        <v>Guia (meio-fio) concreto, moldada in loco em trecho curvo com extrusora, 13 cm base x 22 cm altura.</v>
      </c>
      <c r="F20" s="69"/>
      <c r="G20" s="58"/>
      <c r="H20" s="69"/>
      <c r="I20" s="58">
        <f>'ORÇAMENTO GLOBAL'!I23</f>
        <v>1607.0524</v>
      </c>
      <c r="J20" s="70">
        <f>ROUND(SUM(F20:I20),2)</f>
        <v>1607.05</v>
      </c>
    </row>
    <row r="21" spans="2:10" ht="43.4" customHeight="1" x14ac:dyDescent="0.4">
      <c r="B21" s="80">
        <v>4</v>
      </c>
      <c r="C21" s="82" t="str">
        <f>'ORÇAMENTO GLOBAL'!D24</f>
        <v>PINTURA</v>
      </c>
      <c r="D21" s="56" t="s">
        <v>91</v>
      </c>
      <c r="E21" s="83" t="str">
        <f>'ORÇAMENTO GLOBAL'!D25</f>
        <v xml:space="preserve">Pintura de meio-fio com tinta branca a base de cal (caiação). </v>
      </c>
      <c r="F21" s="69"/>
      <c r="G21" s="58"/>
      <c r="H21" s="69"/>
      <c r="I21" s="58">
        <f>'ORÇAMENTO GLOBAL'!I25</f>
        <v>713.73479999999995</v>
      </c>
      <c r="J21" s="70">
        <f>ROUND(SUM(F21:I21),2)</f>
        <v>713.73</v>
      </c>
    </row>
    <row r="22" spans="2:10" x14ac:dyDescent="0.4">
      <c r="B22" s="170" t="s">
        <v>63</v>
      </c>
      <c r="C22" s="171"/>
      <c r="D22" s="171"/>
      <c r="E22" s="171"/>
      <c r="F22" s="40">
        <f>SUM(F15:F21)</f>
        <v>105257.61</v>
      </c>
      <c r="G22" s="40">
        <f t="shared" ref="G22" si="1">SUM(G15:G21)</f>
        <v>100000</v>
      </c>
      <c r="H22" s="40">
        <f>SUM(H15:H21)</f>
        <v>100000</v>
      </c>
      <c r="I22" s="40">
        <f>SUM(I15:I21)</f>
        <v>192242.39719999998</v>
      </c>
      <c r="J22" s="71">
        <v>497500</v>
      </c>
    </row>
    <row r="23" spans="2:10" x14ac:dyDescent="0.4">
      <c r="B23" s="170" t="s">
        <v>64</v>
      </c>
      <c r="C23" s="171"/>
      <c r="D23" s="171"/>
      <c r="E23" s="171"/>
      <c r="F23" s="41">
        <f>F22/J22</f>
        <v>0.21157308542713568</v>
      </c>
      <c r="G23" s="41">
        <f>G22/J22</f>
        <v>0.20100502512562815</v>
      </c>
      <c r="H23" s="41">
        <f>H22/J22</f>
        <v>0.20100502512562815</v>
      </c>
      <c r="I23" s="41">
        <f>I22/J22</f>
        <v>0.3864168787939698</v>
      </c>
      <c r="J23" s="72"/>
    </row>
    <row r="24" spans="2:10" x14ac:dyDescent="0.4">
      <c r="B24" s="170" t="s">
        <v>65</v>
      </c>
      <c r="C24" s="171"/>
      <c r="D24" s="171"/>
      <c r="E24" s="171"/>
      <c r="F24" s="41">
        <f>F23</f>
        <v>0.21157308542713568</v>
      </c>
      <c r="G24" s="41">
        <f>G23+F24</f>
        <v>0.41257811055276383</v>
      </c>
      <c r="H24" s="41">
        <f>H23+G24</f>
        <v>0.61358313567839196</v>
      </c>
      <c r="I24" s="41">
        <f>I23+H24</f>
        <v>1.0000000144723618</v>
      </c>
      <c r="J24" s="71"/>
    </row>
    <row r="25" spans="2:10" ht="6.75" customHeight="1" x14ac:dyDescent="0.4">
      <c r="B25" s="169"/>
      <c r="C25" s="169"/>
      <c r="D25" s="169"/>
      <c r="E25" s="169"/>
      <c r="F25" s="169"/>
      <c r="G25" s="169"/>
      <c r="H25" s="169"/>
      <c r="I25" s="169"/>
      <c r="J25" s="169"/>
    </row>
    <row r="26" spans="2:10" x14ac:dyDescent="0.4">
      <c r="B26" s="170" t="s">
        <v>66</v>
      </c>
      <c r="C26" s="171"/>
      <c r="D26" s="171"/>
      <c r="E26" s="171"/>
      <c r="F26" s="171"/>
      <c r="G26" s="171"/>
      <c r="H26" s="171"/>
      <c r="I26" s="88"/>
      <c r="J26" s="73"/>
    </row>
    <row r="27" spans="2:10" x14ac:dyDescent="0.4">
      <c r="B27" s="180" t="s">
        <v>67</v>
      </c>
      <c r="C27" s="181"/>
      <c r="D27" s="181"/>
      <c r="E27" s="181"/>
      <c r="F27" s="181"/>
      <c r="G27" s="181"/>
      <c r="H27" s="181"/>
      <c r="I27" s="181"/>
      <c r="J27" s="182"/>
    </row>
    <row r="28" spans="2:10" ht="14.25" customHeight="1" x14ac:dyDescent="0.4">
      <c r="B28" s="183" t="s">
        <v>116</v>
      </c>
      <c r="C28" s="184"/>
      <c r="D28" s="184"/>
      <c r="E28" s="184"/>
      <c r="F28" s="184"/>
      <c r="G28" s="184"/>
      <c r="H28" s="184"/>
      <c r="I28" s="184"/>
      <c r="J28" s="185"/>
    </row>
    <row r="29" spans="2:10" x14ac:dyDescent="0.4">
      <c r="B29" s="177"/>
      <c r="C29" s="175"/>
      <c r="D29" s="175"/>
      <c r="E29" s="175"/>
      <c r="F29" s="175"/>
      <c r="G29" s="175"/>
      <c r="H29" s="175"/>
      <c r="I29" s="175"/>
      <c r="J29" s="176"/>
    </row>
    <row r="30" spans="2:10" x14ac:dyDescent="0.4">
      <c r="B30" s="177"/>
      <c r="C30" s="175"/>
      <c r="D30" s="175"/>
      <c r="E30" s="175"/>
      <c r="F30" s="175"/>
      <c r="G30" s="175"/>
      <c r="H30" s="175"/>
      <c r="I30" s="175"/>
      <c r="J30" s="176"/>
    </row>
    <row r="31" spans="2:10" x14ac:dyDescent="0.4">
      <c r="B31" s="177"/>
      <c r="C31" s="175"/>
      <c r="D31" s="175"/>
      <c r="E31" s="175"/>
      <c r="F31" s="175"/>
      <c r="G31" s="175"/>
      <c r="H31" s="175"/>
      <c r="I31" s="175"/>
      <c r="J31" s="176"/>
    </row>
    <row r="32" spans="2:10" ht="16.5" customHeight="1" x14ac:dyDescent="0.4">
      <c r="B32" s="178" t="s">
        <v>68</v>
      </c>
      <c r="C32" s="179"/>
      <c r="D32" s="179"/>
      <c r="E32" s="179"/>
      <c r="F32" s="179"/>
      <c r="G32" s="42"/>
      <c r="H32" s="42"/>
      <c r="I32" s="42"/>
      <c r="J32" s="43"/>
    </row>
    <row r="33" spans="2:10" x14ac:dyDescent="0.4">
      <c r="B33" s="174" t="s">
        <v>79</v>
      </c>
      <c r="C33" s="175"/>
      <c r="D33" s="175"/>
      <c r="E33" s="175"/>
      <c r="F33" s="175"/>
      <c r="G33" s="175"/>
      <c r="H33" s="175"/>
      <c r="I33" s="175"/>
      <c r="J33" s="176"/>
    </row>
    <row r="34" spans="2:10" x14ac:dyDescent="0.4">
      <c r="B34" s="177"/>
      <c r="C34" s="175"/>
      <c r="D34" s="175"/>
      <c r="E34" s="175"/>
      <c r="F34" s="175"/>
      <c r="G34" s="175"/>
      <c r="H34" s="175"/>
      <c r="I34" s="175"/>
      <c r="J34" s="176"/>
    </row>
    <row r="35" spans="2:10" x14ac:dyDescent="0.4">
      <c r="B35" s="177"/>
      <c r="C35" s="175"/>
      <c r="D35" s="175"/>
      <c r="E35" s="175"/>
      <c r="F35" s="175"/>
      <c r="G35" s="175"/>
      <c r="H35" s="175"/>
      <c r="I35" s="175"/>
      <c r="J35" s="176"/>
    </row>
    <row r="36" spans="2:10" x14ac:dyDescent="0.4">
      <c r="B36" s="177"/>
      <c r="C36" s="175"/>
      <c r="D36" s="175"/>
      <c r="E36" s="175"/>
      <c r="F36" s="175"/>
      <c r="G36" s="175"/>
      <c r="H36" s="175"/>
      <c r="I36" s="175"/>
      <c r="J36" s="176"/>
    </row>
    <row r="37" spans="2:10" x14ac:dyDescent="0.4">
      <c r="B37" s="48"/>
      <c r="C37" s="49"/>
      <c r="D37" s="49"/>
      <c r="E37" s="49"/>
      <c r="F37" s="49"/>
      <c r="G37" s="49"/>
      <c r="H37" s="49"/>
      <c r="I37" s="49"/>
      <c r="J37" s="50"/>
    </row>
    <row r="38" spans="2:10" x14ac:dyDescent="0.4">
      <c r="B38" s="48"/>
      <c r="C38" s="49"/>
      <c r="D38" s="49"/>
      <c r="E38" s="49"/>
      <c r="F38" s="49"/>
      <c r="G38" s="49"/>
      <c r="H38" s="49"/>
      <c r="I38" s="49"/>
      <c r="J38" s="50"/>
    </row>
    <row r="39" spans="2:10" x14ac:dyDescent="0.4">
      <c r="B39" s="48"/>
      <c r="C39" s="49"/>
      <c r="D39" s="49"/>
      <c r="E39" s="49"/>
      <c r="F39" s="49"/>
      <c r="G39" s="49"/>
      <c r="H39" s="49"/>
      <c r="I39" s="49"/>
      <c r="J39" s="50"/>
    </row>
    <row r="40" spans="2:10" x14ac:dyDescent="0.4">
      <c r="B40" s="48"/>
      <c r="C40" s="49"/>
      <c r="D40" s="49"/>
      <c r="E40" s="49"/>
      <c r="F40" s="49"/>
      <c r="G40" s="49"/>
      <c r="H40" s="49"/>
      <c r="I40" s="49"/>
      <c r="J40" s="50"/>
    </row>
    <row r="41" spans="2:10" x14ac:dyDescent="0.4">
      <c r="B41" s="48"/>
      <c r="C41" s="49"/>
      <c r="D41" s="49"/>
      <c r="E41" s="49"/>
      <c r="F41" s="49"/>
      <c r="G41" s="47"/>
      <c r="H41" s="47"/>
      <c r="I41" s="47"/>
      <c r="J41" s="74"/>
    </row>
    <row r="42" spans="2:10" x14ac:dyDescent="0.4">
      <c r="B42" s="46"/>
      <c r="C42" s="44"/>
      <c r="D42" s="44"/>
      <c r="E42" s="44"/>
      <c r="F42" s="44"/>
      <c r="G42" s="44"/>
      <c r="H42" s="44"/>
      <c r="I42" s="44"/>
      <c r="J42" s="45"/>
    </row>
  </sheetData>
  <mergeCells count="18">
    <mergeCell ref="B15:B16"/>
    <mergeCell ref="C15:C16"/>
    <mergeCell ref="B22:E22"/>
    <mergeCell ref="B23:E23"/>
    <mergeCell ref="B24:E24"/>
    <mergeCell ref="C18:C20"/>
    <mergeCell ref="B3:J6"/>
    <mergeCell ref="B8:F10"/>
    <mergeCell ref="G8:H8"/>
    <mergeCell ref="G10:H10"/>
    <mergeCell ref="B12:J12"/>
    <mergeCell ref="B25:J25"/>
    <mergeCell ref="B26:H26"/>
    <mergeCell ref="B18:B19"/>
    <mergeCell ref="B33:J36"/>
    <mergeCell ref="B32:F32"/>
    <mergeCell ref="B27:J27"/>
    <mergeCell ref="B28:J31"/>
  </mergeCells>
  <phoneticPr fontId="7" type="noConversion"/>
  <pageMargins left="0.51181102362204722" right="0.51181102362204722" top="0.78740157480314965" bottom="0.78740157480314965" header="0.31496062992125984" footer="0.31496062992125984"/>
  <pageSetup paperSize="9" scale="55" orientation="portrait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ORÇAMENTO GLOBAL</vt:lpstr>
      <vt:lpstr>MEMÓRIA DE CÁLCULO GLOBAL</vt:lpstr>
      <vt:lpstr>BDI</vt:lpstr>
      <vt:lpstr>CRONOGRAMA </vt:lpstr>
      <vt:lpstr>BDI!Area_de_impressao</vt:lpstr>
      <vt:lpstr>'CRONOGRAMA '!Area_de_impressao</vt:lpstr>
      <vt:lpstr>'MEMÓRIA DE CÁLCULO GLOBAL'!Area_de_impressao</vt:lpstr>
      <vt:lpstr>'ORÇAMENTO GLOBAL'!Area_de_impressao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Andresa de Oliveira</dc:creator>
  <cp:lastModifiedBy>Andresa de Oliveira</cp:lastModifiedBy>
  <cp:lastPrinted>2026-04-01T19:54:10Z</cp:lastPrinted>
  <dcterms:created xsi:type="dcterms:W3CDTF">2019-10-15T19:20:05Z</dcterms:created>
  <dcterms:modified xsi:type="dcterms:W3CDTF">2026-04-01T19:55:05Z</dcterms:modified>
</cp:coreProperties>
</file>