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gustavo.cortes\Downloads\TRATANDO\TR MÃOS DE OBRA\"/>
    </mc:Choice>
  </mc:AlternateContent>
  <xr:revisionPtr revIDLastSave="0" documentId="13_ncr:1_{02EF60DE-F93E-485B-AD37-760A524AF5CF}" xr6:coauthVersionLast="47" xr6:coauthVersionMax="47" xr10:uidLastSave="{00000000-0000-0000-0000-000000000000}"/>
  <bookViews>
    <workbookView xWindow="28680" yWindow="-120" windowWidth="29040" windowHeight="15720" tabRatio="753" activeTab="3" xr2:uid="{00000000-000D-0000-FFFF-FFFF00000000}"/>
  </bookViews>
  <sheets>
    <sheet name="1. FUNÇÃO" sheetId="19" r:id="rId1"/>
    <sheet name="3.QUADRO-RESUMO TOTAL LOTE I" sheetId="41" r:id="rId2"/>
    <sheet name="4.QUADRO-RESUMO TOTAL LOTE II" sheetId="42" r:id="rId3"/>
    <sheet name="5.QUADRO-RESUMO LOTES I E II" sheetId="43" r:id="rId4"/>
  </sheets>
  <definedNames>
    <definedName name="_xlnm.Print_Area" localSheetId="0">'1. FUNÇÃO'!$A$1:$G$141</definedName>
    <definedName name="_xlnm.Print_Titles" localSheetId="0">'1. FUNÇÃO'!$1:$3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43" l="1"/>
  <c r="F19" i="43"/>
  <c r="G19" i="43"/>
  <c r="D19" i="43"/>
  <c r="G18" i="43"/>
  <c r="E18" i="43"/>
  <c r="F18" i="43"/>
  <c r="D18" i="43"/>
  <c r="D14" i="43"/>
  <c r="E14" i="43"/>
  <c r="G4" i="42"/>
  <c r="F4" i="42"/>
  <c r="E5" i="42"/>
  <c r="D5" i="42"/>
  <c r="G5" i="42"/>
  <c r="E14" i="41"/>
  <c r="D14" i="41"/>
  <c r="F13" i="41"/>
  <c r="G13" i="41" s="1"/>
  <c r="F12" i="41"/>
  <c r="G12" i="41" s="1"/>
  <c r="F11" i="41"/>
  <c r="G11" i="41" s="1"/>
  <c r="F10" i="41"/>
  <c r="G10" i="41" s="1"/>
  <c r="F9" i="41"/>
  <c r="G9" i="41" s="1"/>
  <c r="F8" i="41"/>
  <c r="G8" i="41" s="1"/>
  <c r="F7" i="41"/>
  <c r="G7" i="41" s="1"/>
  <c r="F6" i="41"/>
  <c r="G6" i="41" s="1"/>
  <c r="F5" i="41"/>
  <c r="G5" i="41" s="1"/>
  <c r="F4" i="41"/>
  <c r="G4" i="41" s="1"/>
  <c r="G14" i="41" s="1"/>
  <c r="F14" i="43" l="1"/>
  <c r="G14" i="43"/>
  <c r="F5" i="42"/>
  <c r="F14" i="41"/>
  <c r="G136" i="19"/>
  <c r="G138" i="19"/>
  <c r="F135" i="19"/>
  <c r="A135" i="19"/>
  <c r="C135" i="19"/>
  <c r="E135" i="19" s="1"/>
  <c r="D135" i="19"/>
  <c r="F138" i="19"/>
  <c r="G131" i="19"/>
  <c r="G129" i="19"/>
  <c r="G124" i="19"/>
  <c r="G120" i="19"/>
  <c r="E120" i="19"/>
  <c r="F92" i="19"/>
  <c r="F91" i="19"/>
  <c r="F90" i="19"/>
  <c r="F89" i="19"/>
  <c r="F88" i="19"/>
  <c r="G64" i="19"/>
  <c r="F82" i="19"/>
  <c r="F94" i="19" l="1"/>
  <c r="F95" i="19" s="1"/>
  <c r="G66" i="19" l="1"/>
  <c r="G65" i="19"/>
  <c r="G31" i="19"/>
  <c r="G37" i="19" s="1"/>
  <c r="F79" i="19"/>
  <c r="G78" i="19" l="1"/>
  <c r="G88" i="19"/>
  <c r="G95" i="19"/>
  <c r="G43" i="19"/>
  <c r="G42" i="19"/>
  <c r="G62" i="19"/>
  <c r="G63" i="19"/>
  <c r="G109" i="19" l="1"/>
  <c r="G128" i="19" s="1"/>
  <c r="F50" i="19"/>
  <c r="F81" i="19" s="1"/>
  <c r="G81" i="19" s="1"/>
  <c r="F56" i="19"/>
  <c r="B5" i="19"/>
  <c r="G67" i="19" l="1"/>
  <c r="G73" i="19" s="1"/>
  <c r="F57" i="19"/>
  <c r="G57" i="19" s="1"/>
  <c r="F58" i="19" l="1"/>
  <c r="G54" i="19"/>
  <c r="G55" i="19"/>
  <c r="G45" i="19"/>
  <c r="G93" i="19"/>
  <c r="G47" i="19"/>
  <c r="G44" i="19"/>
  <c r="G48" i="19"/>
  <c r="G46" i="19"/>
  <c r="G80" i="19"/>
  <c r="G89" i="19"/>
  <c r="G94" i="19" s="1"/>
  <c r="G96" i="19" s="1"/>
  <c r="G100" i="19" s="1"/>
  <c r="G101" i="19" s="1"/>
  <c r="G90" i="19"/>
  <c r="G82" i="19"/>
  <c r="G91" i="19"/>
  <c r="G49" i="19"/>
  <c r="G92" i="19"/>
  <c r="G79" i="19"/>
  <c r="G56" i="19" l="1"/>
  <c r="G58" i="19" s="1"/>
  <c r="G72" i="19" s="1"/>
  <c r="G83" i="19"/>
  <c r="G126" i="19" s="1"/>
  <c r="G50" i="19"/>
  <c r="G71" i="19" s="1"/>
  <c r="G74" i="19" s="1"/>
  <c r="G125" i="19" l="1"/>
  <c r="G127" i="19" l="1"/>
  <c r="G135" i="19"/>
  <c r="G130" i="19" l="1"/>
</calcChain>
</file>

<file path=xl/sharedStrings.xml><?xml version="1.0" encoding="utf-8"?>
<sst xmlns="http://schemas.openxmlformats.org/spreadsheetml/2006/main" count="313" uniqueCount="194">
  <si>
    <t>LOCAL DE PRESTAÇÃO DOS SERVIÇOS</t>
  </si>
  <si>
    <t>DISCRIMINAÇÃO DOS SERVIÇOS (DADOS REFERENTES À CONTRATAÇÃO)</t>
  </si>
  <si>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- Data da apresentação da proposta (dia/mês/ano):</t>
    </r>
  </si>
  <si>
    <r>
      <rPr>
        <b/>
        <sz val="10"/>
        <rFont val="Arial"/>
        <family val="2"/>
      </rPr>
      <t>C</t>
    </r>
    <r>
      <rPr>
        <sz val="10"/>
        <rFont val="Arial"/>
        <family val="2"/>
      </rPr>
      <t xml:space="preserve"> - Ano do Acordo, Convenção Coletiva ou  Dissídio Coletivo:</t>
    </r>
  </si>
  <si>
    <r>
      <rPr>
        <b/>
        <sz val="10"/>
        <rFont val="Arial"/>
        <family val="2"/>
      </rPr>
      <t>D</t>
    </r>
    <r>
      <rPr>
        <sz val="10"/>
        <rFont val="Arial"/>
        <family val="2"/>
      </rPr>
      <t xml:space="preserve"> - Número de meses de execução contratual:</t>
    </r>
  </si>
  <si>
    <t>IDENTIFICAÇÃO DO SERVIÇO</t>
  </si>
  <si>
    <t>Unidade de Medida</t>
  </si>
  <si>
    <t>Quantidade total a contratar (em função da unidade de medida)</t>
  </si>
  <si>
    <t>1. MÓDULOS</t>
  </si>
  <si>
    <t>MÃO-DE-OBRA VINCULADA À EXECUÇÃO CONTRATUAL</t>
  </si>
  <si>
    <t>Dados para composição de custos referentes á mão-de-obra</t>
  </si>
  <si>
    <t>2 - Classificação Brasileira de Ocupações (CBO)</t>
  </si>
  <si>
    <t>4 - Categoria profissional (vinculada à execução contratual)</t>
  </si>
  <si>
    <t>MÓDULO 1 - COMPOSIÇÃO DA REMUNERAÇÃO</t>
  </si>
  <si>
    <t>Composição da Remuneração</t>
  </si>
  <si>
    <t>Valor (R$)</t>
  </si>
  <si>
    <t>A</t>
  </si>
  <si>
    <t>B</t>
  </si>
  <si>
    <t>C</t>
  </si>
  <si>
    <t>D</t>
  </si>
  <si>
    <t>E</t>
  </si>
  <si>
    <t>F</t>
  </si>
  <si>
    <t>G</t>
  </si>
  <si>
    <t>Outros (especificar)</t>
  </si>
  <si>
    <t>TOTAL MÓDULO 1</t>
  </si>
  <si>
    <t>MÓDULO 2 -   ENCARGOS E BENEFÍCIOS ANUAIS, MENSAIS E DIÁRIOS</t>
  </si>
  <si>
    <t>2.1</t>
  </si>
  <si>
    <t>13° (décimo terceiro) Salário, Férias e Adicional de Férias</t>
  </si>
  <si>
    <t>R$</t>
  </si>
  <si>
    <t>2.2</t>
  </si>
  <si>
    <t>GPS, FGTS e outras contribuições</t>
  </si>
  <si>
    <t>Percentual(%)</t>
  </si>
  <si>
    <t>INSS</t>
  </si>
  <si>
    <t>Salário Educação</t>
  </si>
  <si>
    <t>SAT</t>
  </si>
  <si>
    <t>SESC ou SESI</t>
  </si>
  <si>
    <t>SEBRAE</t>
  </si>
  <si>
    <t>INCRA</t>
  </si>
  <si>
    <t>H</t>
  </si>
  <si>
    <t>FGTS</t>
  </si>
  <si>
    <t>SUBTOTAL 2.2</t>
  </si>
  <si>
    <t>Submódulo 2.3 - Benefícios Mensais e Diários</t>
  </si>
  <si>
    <t>2.3</t>
  </si>
  <si>
    <t xml:space="preserve">Benefícios Mensais e Diários </t>
  </si>
  <si>
    <t>SUBTOTAL 2.3</t>
  </si>
  <si>
    <t>QUADRO-RESUMO DO MÓDULO 2 - ENCARGOS E BENEFÍCIOS ANUAIS, MENSAIS E DIÁRIOS</t>
  </si>
  <si>
    <t>Encargos e benefícios Anuais, Mensais e Diários</t>
  </si>
  <si>
    <t>Benefícios Mensais e diários</t>
  </si>
  <si>
    <t>MÓDULO 3 - PROVISÃO PARA RESCISÃO</t>
  </si>
  <si>
    <t>Provisão para Rescisão</t>
  </si>
  <si>
    <t>TOTAL MÓDULO 3</t>
  </si>
  <si>
    <t>MÓDULO 4 - CUSTO DE REPOSIÇÃO DO PROFISSIONAL AUSENTE</t>
  </si>
  <si>
    <t>Submódulo 4.1 - Ausências Legais</t>
  </si>
  <si>
    <t>4.1</t>
  </si>
  <si>
    <t xml:space="preserve">Ausências Legais </t>
  </si>
  <si>
    <t>SUBTOTAL 4.1</t>
  </si>
  <si>
    <t>QUADRO-RESUMO DO MÓDULO 4 - CUSTO DE REPOSIÇÃO DO PROFISSIONAL AUSENTE</t>
  </si>
  <si>
    <t>Custo de Reposição do Profissional Ausente</t>
  </si>
  <si>
    <t>TOTAL MÓDULO 4</t>
  </si>
  <si>
    <t>MÓDULO 5 - INSUMOS DIVERSOS</t>
  </si>
  <si>
    <t>Insumos Diversos</t>
  </si>
  <si>
    <t>TOTAL MÓDULO 5</t>
  </si>
  <si>
    <t>MÓDULO 6 - CUSTOS INDIRETOS, TRIBUTOS E LUCRO</t>
  </si>
  <si>
    <t>Custos Indiretos,Tributos e Lucro</t>
  </si>
  <si>
    <t>Percentual (%)</t>
  </si>
  <si>
    <t>Lucro</t>
  </si>
  <si>
    <t>Tributos</t>
  </si>
  <si>
    <t>TOTAL MÓDULO 6</t>
  </si>
  <si>
    <t>2. QUADRO-RESUMO DO CUSTO POR EMPREGADO</t>
  </si>
  <si>
    <t>Mão de obra vinculada à execução contratual (valor por empregado)</t>
  </si>
  <si>
    <t>Módulo 1 - Composição da Remuneração</t>
  </si>
  <si>
    <t>Módulo 2 - Encargos e benefícios Anuais, Mensais e Diários</t>
  </si>
  <si>
    <t>Módulo 3 - Provisão para Rescisão</t>
  </si>
  <si>
    <t>Módulo 4 - Custo de Reposição do Profissional Ausente</t>
  </si>
  <si>
    <t>Módulo 5 - Insumos Diversos</t>
  </si>
  <si>
    <t>Subtotal (A + B + C + D + E)</t>
  </si>
  <si>
    <t>Módulo 6 - Custos Indiretos, Tributos e Lucro</t>
  </si>
  <si>
    <t>Valor Total por Empregado</t>
  </si>
  <si>
    <t>3. QUADRO RESUMO DO VALOR MENSAL DOS SERVIÇOS</t>
  </si>
  <si>
    <t>Valor proposto por empregado
(B)</t>
  </si>
  <si>
    <t>Seguro de Vida</t>
  </si>
  <si>
    <t xml:space="preserve">3 - Salário Normativo da Categoria Profissional </t>
  </si>
  <si>
    <t>5 - Data base da categoria (dia/mês/ano)</t>
  </si>
  <si>
    <t>TOTAL</t>
  </si>
  <si>
    <t>TOTAL ENCARGOS</t>
  </si>
  <si>
    <t>DESCRIÇÃO</t>
  </si>
  <si>
    <t>Contagem/MG</t>
  </si>
  <si>
    <t xml:space="preserve">Processo nº: </t>
  </si>
  <si>
    <t xml:space="preserve">Dia:                                                                                                </t>
  </si>
  <si>
    <t>Hora:</t>
  </si>
  <si>
    <r>
      <t xml:space="preserve">B </t>
    </r>
    <r>
      <rPr>
        <sz val="10"/>
        <rFont val="Arial"/>
        <family val="2"/>
      </rPr>
      <t>- Município de Prestação do Serviço:</t>
    </r>
  </si>
  <si>
    <t>Adicional de Periculosidade (se aplicável)</t>
  </si>
  <si>
    <t>Adicional de Insalubridade (se aplicável)</t>
  </si>
  <si>
    <t>CÓD. CBO</t>
  </si>
  <si>
    <t>Horas extras (Ver previsão junto ao Termo de Referência)</t>
  </si>
  <si>
    <t xml:space="preserve">Licitação: Emergencial nº: </t>
  </si>
  <si>
    <t>5143-20</t>
  </si>
  <si>
    <t>5174-10</t>
  </si>
  <si>
    <t>4221-05</t>
  </si>
  <si>
    <t>5141-20</t>
  </si>
  <si>
    <t>Adicional Noturno (se aplicável)</t>
  </si>
  <si>
    <t>ITEM</t>
  </si>
  <si>
    <t>MODELO PROPOSTA DE PREÇOS</t>
  </si>
  <si>
    <r>
      <rPr>
        <b/>
        <sz val="10"/>
        <rFont val="Arial"/>
        <family val="2"/>
      </rPr>
      <t xml:space="preserve">         LOCAL 1</t>
    </r>
    <r>
      <rPr>
        <sz val="10"/>
        <rFont val="Arial"/>
        <family val="2"/>
      </rPr>
      <t xml:space="preserve">: Sede da TransCon, sito na Avenida Babita Camargos, nº 1295, Bairro Cidade Industrial, Contagem/MG.
</t>
    </r>
    <r>
      <rPr>
        <b/>
        <sz val="10"/>
        <rFont val="Arial"/>
        <family val="2"/>
      </rPr>
      <t xml:space="preserve">         LOCAL 2</t>
    </r>
    <r>
      <rPr>
        <sz val="10"/>
        <rFont val="Arial"/>
        <family val="2"/>
      </rPr>
      <t>: Rua Frei Tito Frankort, nº 400, Funcionários, Contagem/MG.</t>
    </r>
  </si>
  <si>
    <t>Função</t>
  </si>
  <si>
    <t>1.1</t>
  </si>
  <si>
    <t>Salário</t>
  </si>
  <si>
    <t>Submódulo 2.1 - Encargos Previdenciários (GPS), Fundo de Garantia por Tempo de Serviço (FGTS) e outras contribuições</t>
  </si>
  <si>
    <t>SENAI ou SENAC</t>
  </si>
  <si>
    <t>Submódulo 2.2 – Benefícios Anuais - 13° (décimo terceiro) Salário, Férias e Adicional de Férias</t>
  </si>
  <si>
    <t>13° (décimo terceiro) Salário</t>
  </si>
  <si>
    <t xml:space="preserve">Férias e Adicional de Férias </t>
  </si>
  <si>
    <t>Cálculo Valor</t>
  </si>
  <si>
    <t>(%)</t>
  </si>
  <si>
    <t>(1/12) x Total da Remuneração</t>
  </si>
  <si>
    <t>((1/12) x Total da Remuneração (8,33%)) + 1/3 (2,78%)</t>
  </si>
  <si>
    <t>Incidência módulo 2.1 (Total Modulo 2.1 x Total Modulo 2.2)</t>
  </si>
  <si>
    <t xml:space="preserve"> (26,76%) x Total da Remuneração</t>
  </si>
  <si>
    <t xml:space="preserve">Transporte </t>
  </si>
  <si>
    <t>Auxílio-Refeição/Alimentação</t>
  </si>
  <si>
    <t>Assistência médica e familiar (se aplicável)</t>
  </si>
  <si>
    <t>Auxílio creche (se aplicável)</t>
  </si>
  <si>
    <t>((Tarifa x Nº de dias x Qtd. Diária) - (Salário Base x 6%))</t>
  </si>
  <si>
    <t>(Qtd. de dias x Valor do Benefício - Desconto Funcionário)</t>
  </si>
  <si>
    <t>Incidência dos Encargos do submódulo 2.1 sobre o Aviso Prévio Trabalhado</t>
  </si>
  <si>
    <t xml:space="preserve"> (5% x (1/12)) x Total da Remuneração </t>
  </si>
  <si>
    <t>(8% x 0,42%) x Total da Remuneração</t>
  </si>
  <si>
    <t>1,94% x Total da Remuneração</t>
  </si>
  <si>
    <t>(35,81% x 1,94%) x Total da Remuneração</t>
  </si>
  <si>
    <t>(40% x 8% x 10%) x Total da Remuneração</t>
  </si>
  <si>
    <t>Aviso Prévio Indenizado (Estudo CNJ–Reso-098/2009)</t>
  </si>
  <si>
    <t>Aviso Prévio Trabalhado (conforme TCU)</t>
  </si>
  <si>
    <t>Incidência do FGTS sobre o Aviso Prévio Indenizado
(AcórdãoTCUn.2.271/2010-PlenárioeSúmulaTSTn.305)</t>
  </si>
  <si>
    <t>Multa do FGTS e contribuição social sobre o Aviso Prévio Trabalhado</t>
  </si>
  <si>
    <t>TOTAL MÓDULO 2</t>
  </si>
  <si>
    <t>Férias</t>
  </si>
  <si>
    <t xml:space="preserve">Ausência por doença </t>
  </si>
  <si>
    <t xml:space="preserve">Licença paternidade </t>
  </si>
  <si>
    <t xml:space="preserve">Ausências legais </t>
  </si>
  <si>
    <t xml:space="preserve">Ausência por acidente de trabalho </t>
  </si>
  <si>
    <t>Outros (Especificar)</t>
  </si>
  <si>
    <t>Incidência do submódulo 2.1 sobre custo de reposição</t>
  </si>
  <si>
    <t>((5/30) /12) x Total da Remuneração</t>
  </si>
  <si>
    <t>((5/30) /12) x 1%) x Total da Remuneração</t>
  </si>
  <si>
    <t>((2/30) /12) x Total da Remuneração</t>
  </si>
  <si>
    <t>(((15/30) /12) x 1%) x Total da Remuneração</t>
  </si>
  <si>
    <t>35,81% x subtotal submódulo 4.1</t>
  </si>
  <si>
    <r>
      <t xml:space="preserve">Ausências Legais </t>
    </r>
    <r>
      <rPr>
        <b/>
        <sz val="10"/>
        <rFont val="Arial"/>
        <family val="2"/>
      </rPr>
      <t>(A + B + C + D + E + F + G)</t>
    </r>
  </si>
  <si>
    <t>Uniformes</t>
  </si>
  <si>
    <t>EPIs</t>
  </si>
  <si>
    <t>Equipamentos destinados a execução das atividades correlatas (Item 9 do Termo de Referência)</t>
  </si>
  <si>
    <t>Custos indiretos (especificar)</t>
  </si>
  <si>
    <t>B1. Tributos Federais = PIS e COFINS</t>
  </si>
  <si>
    <t>B2. Tributos Estaduais (especificar)</t>
  </si>
  <si>
    <t>B3. Tributos Municipais = ISS</t>
  </si>
  <si>
    <t>B4. Outros tributos (especificar)</t>
  </si>
  <si>
    <t>Tipo de Função (A)</t>
  </si>
  <si>
    <t>Valor proposto (D) =  (B x C)</t>
  </si>
  <si>
    <t>Quantidade de empregados (E)</t>
  </si>
  <si>
    <t xml:space="preserve">Quantidade de empregados (C) </t>
  </si>
  <si>
    <t>Valor total do serviço
(F) = (D x E)</t>
  </si>
  <si>
    <t>VALOR GLOBAL DOS SERVIÇOS PARA 24 MESES</t>
  </si>
  <si>
    <t>3. QUADRO-RESUMO VALOR TOTAL DOS SERVIÇOS</t>
  </si>
  <si>
    <r>
      <rPr>
        <b/>
        <sz val="10"/>
        <rFont val="Calibri"/>
        <family val="1"/>
      </rPr>
      <t>LOTE I</t>
    </r>
  </si>
  <si>
    <t>FUNÇÃO</t>
  </si>
  <si>
    <t>QTDE.</t>
  </si>
  <si>
    <t>VALOR UNITÁRIO
(R$)</t>
  </si>
  <si>
    <t>VALOR MENSAL
(R$)</t>
  </si>
  <si>
    <t>VALOR TOTAL 24 MESES (R$)</t>
  </si>
  <si>
    <t>5143-21</t>
  </si>
  <si>
    <t>Auxiliar de Serviços Gerais com Insalubridade 40% (44 horas) (SEDE)</t>
  </si>
  <si>
    <t>Auxiliar de Serviços Gerais com acúmulo de Copeiragem (44 horas) (SEDE)</t>
  </si>
  <si>
    <t>Auxiliar de Serviços Gerais com acúmulo de Copeiragem e Insalubridade 40% (12x36) (SEDE)</t>
  </si>
  <si>
    <t>4101-05</t>
  </si>
  <si>
    <t>Encarregado (44 horas) (SEDE)</t>
  </si>
  <si>
    <t>Porteiros 12x36 – Diurno – Intrajornada (SEDE)</t>
  </si>
  <si>
    <t>Porteiros 12x36 – Noturno – Intrajornada (SEDE)</t>
  </si>
  <si>
    <t>Porteiros 12x36 – Diurno – Intrajornada (PÁTIO)</t>
  </si>
  <si>
    <t>Porteiros 12x36 – Noturno – Intrajornada (PÁTIO)</t>
  </si>
  <si>
    <t>Recepcionista (40 horas) (SEDE)</t>
  </si>
  <si>
    <t>Zelador (44 horas) (SEDE)</t>
  </si>
  <si>
    <t>VALOR TOTAL LOTE I (R$)</t>
  </si>
  <si>
    <t>VALOR TOTAL LOTE II (R$)</t>
  </si>
  <si>
    <r>
      <rPr>
        <b/>
        <sz val="10"/>
        <rFont val="Calibri"/>
        <family val="1"/>
      </rPr>
      <t>LOTE I</t>
    </r>
    <r>
      <rPr>
        <b/>
        <sz val="10"/>
        <rFont val="Calibri"/>
        <family val="2"/>
      </rPr>
      <t>I</t>
    </r>
  </si>
  <si>
    <t>4. QUADRO-RESUMO VALOR TOTAL DOS SERVIÇOS</t>
  </si>
  <si>
    <t>Telefonista (30 horas) (SEDE)</t>
  </si>
  <si>
    <t>SUBTOTAL LOTE I (R$)</t>
  </si>
  <si>
    <t>SUBTOTAL LOTE II (R$)</t>
  </si>
  <si>
    <t>TOTAL (LOTES I + II)</t>
  </si>
  <si>
    <t>5. QUADRO-RESUMO PRAZO CONTRATUAL TOTAL DE 24 (VINTE E QUATRO) MESES – LOTES I E II</t>
  </si>
  <si>
    <t>Total Pessoal (R$)</t>
  </si>
  <si>
    <t>Total Insumos (R$)</t>
  </si>
  <si>
    <t>Total BDI
(R$)</t>
  </si>
  <si>
    <t>Total Final
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</si>
</sst>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 &quot;* #,##0.00_);_(&quot;R$ &quot;* \(#,##0.00\);_(&quot;R$ &quot;* \-??_);_(@_)"/>
    <numFmt numFmtId="165" formatCode="_(* #,##0.00_);_(* \(#,##0.00\);_(* \-??_);_(@_)"/>
    <numFmt numFmtId="166" formatCode="_(&quot;R$ &quot;* #,##0.00_);_(&quot;R$ &quot;* \(#,##0.00\);_(&quot;R$ &quot;* &quot;-&quot;??_);_(@_)"/>
    <numFmt numFmtId="167" formatCode="0.000000"/>
    <numFmt numFmtId="168" formatCode="&quot;R$&quot;\ #,##0.00"/>
    <numFmt numFmtId="175" formatCode="0.0000%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color rgb="FF000000"/>
      <name val="Arial"/>
      <family val="2"/>
    </font>
    <font>
      <sz val="10"/>
      <color theme="0"/>
      <name val="Arial"/>
      <family val="2"/>
    </font>
    <font>
      <b/>
      <sz val="11.5"/>
      <color rgb="FFFFFFFF"/>
      <name val="Calibri"/>
      <family val="1"/>
    </font>
    <font>
      <b/>
      <sz val="11.5"/>
      <name val="Calibri"/>
      <family val="2"/>
    </font>
    <font>
      <b/>
      <sz val="10"/>
      <name val="Calibri"/>
      <family val="2"/>
    </font>
    <font>
      <b/>
      <sz val="10"/>
      <name val="Calibri"/>
      <family val="1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8.5"/>
      <name val="Calibri"/>
      <family val="1"/>
    </font>
    <font>
      <b/>
      <sz val="8.5"/>
      <name val="Calibri"/>
      <family val="2"/>
    </font>
    <font>
      <b/>
      <sz val="8.5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3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14999847407452621"/>
        <bgColor indexed="46"/>
      </patternFill>
    </fill>
    <fill>
      <patternFill patternType="solid">
        <fgColor theme="0"/>
        <bgColor indexed="26"/>
      </patternFill>
    </fill>
    <fill>
      <patternFill patternType="solid">
        <fgColor theme="6" tint="0.39997558519241921"/>
        <bgColor indexed="46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65623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44" fontId="1" fillId="0" borderId="0" applyFill="0" applyBorder="0" applyAlignment="0" applyProtection="0"/>
    <xf numFmtId="164" fontId="6" fillId="0" borderId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9" fontId="1" fillId="0" borderId="0" applyFill="0" applyBorder="0" applyAlignment="0" applyProtection="0"/>
    <xf numFmtId="165" fontId="6" fillId="0" borderId="0" applyFill="0" applyBorder="0" applyAlignment="0" applyProtection="0"/>
    <xf numFmtId="9" fontId="1" fillId="0" borderId="0" applyFill="0" applyBorder="0" applyAlignment="0" applyProtection="0"/>
    <xf numFmtId="44" fontId="1" fillId="0" borderId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21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4" fontId="2" fillId="2" borderId="1" xfId="6" applyNumberFormat="1" applyFont="1" applyFill="1" applyBorder="1" applyAlignment="1" applyProtection="1">
      <alignment horizontal="center" vertical="center"/>
      <protection locked="0"/>
    </xf>
    <xf numFmtId="44" fontId="1" fillId="2" borderId="1" xfId="1" applyFill="1" applyBorder="1" applyAlignment="1">
      <alignment horizontal="center" vertical="center"/>
    </xf>
    <xf numFmtId="44" fontId="1" fillId="2" borderId="1" xfId="1" applyFill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44" fontId="1" fillId="2" borderId="1" xfId="1" applyFill="1" applyBorder="1" applyAlignment="1">
      <alignment horizontal="left" vertical="center" wrapText="1"/>
    </xf>
    <xf numFmtId="44" fontId="1" fillId="2" borderId="1" xfId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44" fontId="2" fillId="4" borderId="4" xfId="1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left" vertical="center" wrapText="1"/>
    </xf>
    <xf numFmtId="44" fontId="2" fillId="6" borderId="1" xfId="1" applyFont="1" applyFill="1" applyBorder="1" applyAlignment="1">
      <alignment horizontal="center" vertical="center" wrapText="1"/>
    </xf>
    <xf numFmtId="44" fontId="1" fillId="2" borderId="4" xfId="1" applyFill="1" applyBorder="1" applyAlignment="1">
      <alignment horizontal="center" vertical="center" wrapText="1"/>
    </xf>
    <xf numFmtId="10" fontId="1" fillId="2" borderId="9" xfId="5" applyNumberForma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44" fontId="1" fillId="2" borderId="7" xfId="1" applyFill="1" applyBorder="1" applyAlignment="1">
      <alignment horizontal="center" vertical="center" wrapText="1"/>
    </xf>
    <xf numFmtId="44" fontId="2" fillId="4" borderId="9" xfId="1" applyFont="1" applyFill="1" applyBorder="1" applyAlignment="1">
      <alignment horizontal="center" vertical="center" wrapText="1"/>
    </xf>
    <xf numFmtId="10" fontId="2" fillId="4" borderId="9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10" fontId="2" fillId="6" borderId="6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6" xfId="0" applyFont="1" applyFill="1" applyBorder="1" applyAlignment="1">
      <alignment vertical="center"/>
    </xf>
    <xf numFmtId="44" fontId="2" fillId="4" borderId="1" xfId="1" applyFont="1" applyFill="1" applyBorder="1" applyAlignment="1" applyProtection="1">
      <alignment horizontal="center" vertical="center"/>
      <protection locked="0"/>
    </xf>
    <xf numFmtId="44" fontId="1" fillId="2" borderId="4" xfId="1" applyFill="1" applyBorder="1" applyAlignment="1" applyProtection="1">
      <alignment horizontal="center" vertical="center"/>
      <protection locked="0"/>
    </xf>
    <xf numFmtId="167" fontId="1" fillId="0" borderId="0" xfId="5" applyNumberFormat="1" applyAlignment="1">
      <alignment vertical="center"/>
    </xf>
    <xf numFmtId="44" fontId="0" fillId="0" borderId="0" xfId="0" applyNumberFormat="1" applyAlignment="1">
      <alignment vertical="center"/>
    </xf>
    <xf numFmtId="0" fontId="0" fillId="2" borderId="0" xfId="0" applyFill="1" applyAlignment="1">
      <alignment horizontal="center" vertical="center"/>
    </xf>
    <xf numFmtId="4" fontId="0" fillId="2" borderId="0" xfId="0" applyNumberFormat="1" applyFill="1" applyAlignment="1">
      <alignment vertical="center"/>
    </xf>
    <xf numFmtId="0" fontId="2" fillId="2" borderId="0" xfId="0" applyFont="1" applyFill="1" applyAlignment="1">
      <alignment vertical="center" wrapText="1"/>
    </xf>
    <xf numFmtId="4" fontId="0" fillId="0" borderId="0" xfId="0" applyNumberFormat="1" applyAlignment="1">
      <alignment vertical="center"/>
    </xf>
    <xf numFmtId="44" fontId="1" fillId="0" borderId="0" xfId="1" applyAlignment="1">
      <alignment vertical="center"/>
    </xf>
    <xf numFmtId="10" fontId="0" fillId="0" borderId="0" xfId="0" applyNumberFormat="1" applyAlignment="1">
      <alignment vertical="center"/>
    </xf>
    <xf numFmtId="0" fontId="7" fillId="9" borderId="1" xfId="0" applyFont="1" applyFill="1" applyBorder="1" applyAlignment="1">
      <alignment horizontal="center" vertical="center"/>
    </xf>
    <xf numFmtId="8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14" fontId="2" fillId="2" borderId="12" xfId="0" applyNumberFormat="1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/>
    </xf>
    <xf numFmtId="168" fontId="0" fillId="0" borderId="0" xfId="0" applyNumberFormat="1" applyAlignment="1">
      <alignment vertical="center"/>
    </xf>
    <xf numFmtId="44" fontId="2" fillId="4" borderId="8" xfId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 wrapText="1"/>
    </xf>
    <xf numFmtId="44" fontId="1" fillId="2" borderId="9" xfId="1" applyFill="1" applyBorder="1" applyAlignment="1" applyProtection="1">
      <alignment horizontal="center" vertical="center"/>
      <protection locked="0"/>
    </xf>
    <xf numFmtId="44" fontId="1" fillId="2" borderId="4" xfId="1" applyFill="1" applyBorder="1" applyAlignment="1" applyProtection="1">
      <alignment horizontal="left" vertical="center"/>
      <protection locked="0"/>
    </xf>
    <xf numFmtId="44" fontId="1" fillId="2" borderId="1" xfId="1" applyFill="1" applyBorder="1" applyAlignment="1" applyProtection="1">
      <alignment horizontal="left" vertical="center"/>
      <protection locked="0"/>
    </xf>
    <xf numFmtId="44" fontId="2" fillId="4" borderId="10" xfId="1" applyFont="1" applyFill="1" applyBorder="1" applyAlignment="1">
      <alignment horizontal="left" vertical="center"/>
    </xf>
    <xf numFmtId="44" fontId="2" fillId="6" borderId="1" xfId="1" applyFont="1" applyFill="1" applyBorder="1" applyAlignment="1" applyProtection="1">
      <alignment horizontal="left" vertical="center"/>
      <protection locked="0"/>
    </xf>
    <xf numFmtId="2" fontId="0" fillId="0" borderId="0" xfId="0" applyNumberFormat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19" xfId="0" applyFill="1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10" fontId="2" fillId="2" borderId="4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10" fontId="2" fillId="4" borderId="2" xfId="0" applyNumberFormat="1" applyFont="1" applyFill="1" applyBorder="1" applyAlignment="1">
      <alignment horizontal="center" vertical="center" wrapText="1"/>
    </xf>
    <xf numFmtId="10" fontId="2" fillId="4" borderId="3" xfId="0" applyNumberFormat="1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left" vertical="center"/>
    </xf>
    <xf numFmtId="10" fontId="1" fillId="2" borderId="17" xfId="5" applyNumberForma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10" fontId="0" fillId="2" borderId="9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 wrapText="1"/>
    </xf>
    <xf numFmtId="10" fontId="2" fillId="6" borderId="4" xfId="0" applyNumberFormat="1" applyFont="1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44" fontId="1" fillId="2" borderId="9" xfId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left" vertical="center"/>
    </xf>
    <xf numFmtId="0" fontId="0" fillId="2" borderId="9" xfId="0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left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10" fontId="2" fillId="4" borderId="25" xfId="0" applyNumberFormat="1" applyFont="1" applyFill="1" applyBorder="1" applyAlignment="1">
      <alignment horizontal="center" vertical="center" wrapText="1"/>
    </xf>
    <xf numFmtId="44" fontId="2" fillId="4" borderId="10" xfId="1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10" fontId="2" fillId="4" borderId="26" xfId="0" applyNumberFormat="1" applyFont="1" applyFill="1" applyBorder="1" applyAlignment="1">
      <alignment horizontal="center" vertical="center" wrapText="1"/>
    </xf>
    <xf numFmtId="44" fontId="2" fillId="4" borderId="6" xfId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175" fontId="1" fillId="2" borderId="9" xfId="5" applyNumberFormat="1" applyFill="1" applyBorder="1" applyAlignment="1">
      <alignment horizontal="center" vertical="center" wrapText="1"/>
    </xf>
    <xf numFmtId="44" fontId="1" fillId="4" borderId="1" xfId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4" xfId="0" applyBorder="1" applyAlignment="1">
      <alignment horizontal="justify" vertical="center"/>
    </xf>
    <xf numFmtId="0" fontId="9" fillId="0" borderId="0" xfId="0" applyFont="1" applyAlignment="1">
      <alignment horizontal="center" vertical="center"/>
    </xf>
    <xf numFmtId="0" fontId="10" fillId="12" borderId="9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14" fillId="10" borderId="9" xfId="0" applyFont="1" applyFill="1" applyBorder="1" applyAlignment="1">
      <alignment horizontal="center" vertical="center" wrapText="1"/>
    </xf>
    <xf numFmtId="1" fontId="15" fillId="0" borderId="9" xfId="0" applyNumberFormat="1" applyFont="1" applyBorder="1" applyAlignment="1">
      <alignment horizontal="center" vertical="top" shrinkToFit="1"/>
    </xf>
    <xf numFmtId="0" fontId="16" fillId="0" borderId="9" xfId="0" applyFont="1" applyBorder="1" applyAlignment="1">
      <alignment horizontal="center" vertical="top" wrapText="1"/>
    </xf>
    <xf numFmtId="1" fontId="17" fillId="0" borderId="9" xfId="0" applyNumberFormat="1" applyFont="1" applyBorder="1" applyAlignment="1">
      <alignment horizontal="left" vertical="top" shrinkToFit="1"/>
    </xf>
    <xf numFmtId="1" fontId="17" fillId="0" borderId="9" xfId="0" applyNumberFormat="1" applyFont="1" applyBorder="1" applyAlignment="1">
      <alignment horizontal="center" vertical="top" shrinkToFit="1"/>
    </xf>
    <xf numFmtId="44" fontId="17" fillId="0" borderId="9" xfId="1" applyFont="1" applyFill="1" applyBorder="1" applyAlignment="1">
      <alignment horizontal="left" vertical="top" shrinkToFit="1"/>
    </xf>
    <xf numFmtId="1" fontId="20" fillId="3" borderId="9" xfId="0" applyNumberFormat="1" applyFont="1" applyFill="1" applyBorder="1" applyAlignment="1">
      <alignment horizontal="center" vertical="center" shrinkToFit="1"/>
    </xf>
    <xf numFmtId="44" fontId="19" fillId="3" borderId="9" xfId="0" applyNumberFormat="1" applyFont="1" applyFill="1" applyBorder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2" fillId="13" borderId="9" xfId="0" applyFont="1" applyFill="1" applyBorder="1" applyAlignment="1">
      <alignment horizontal="center" vertical="center" wrapText="1"/>
    </xf>
    <xf numFmtId="0" fontId="13" fillId="13" borderId="9" xfId="0" applyFont="1" applyFill="1" applyBorder="1" applyAlignment="1">
      <alignment horizontal="center" vertical="center" wrapText="1"/>
    </xf>
    <xf numFmtId="0" fontId="18" fillId="11" borderId="9" xfId="0" applyFont="1" applyFill="1" applyBorder="1" applyAlignment="1">
      <alignment horizontal="center" vertical="center" wrapText="1"/>
    </xf>
    <xf numFmtId="0" fontId="19" fillId="11" borderId="9" xfId="0" applyFont="1" applyFill="1" applyBorder="1" applyAlignment="1">
      <alignment horizontal="center" vertical="center" wrapText="1"/>
    </xf>
    <xf numFmtId="44" fontId="19" fillId="11" borderId="9" xfId="0" applyNumberFormat="1" applyFont="1" applyFill="1" applyBorder="1" applyAlignment="1">
      <alignment vertical="center" wrapText="1"/>
    </xf>
    <xf numFmtId="0" fontId="18" fillId="11" borderId="14" xfId="0" applyFont="1" applyFill="1" applyBorder="1" applyAlignment="1">
      <alignment horizontal="center" vertical="center" wrapText="1"/>
    </xf>
    <xf numFmtId="0" fontId="18" fillId="11" borderId="15" xfId="0" applyFont="1" applyFill="1" applyBorder="1" applyAlignment="1">
      <alignment horizontal="center" vertical="center" wrapText="1"/>
    </xf>
    <xf numFmtId="0" fontId="18" fillId="11" borderId="16" xfId="0" applyFont="1" applyFill="1" applyBorder="1" applyAlignment="1">
      <alignment horizontal="center" vertical="center" wrapText="1"/>
    </xf>
  </cellXfs>
  <cellStyles count="11">
    <cellStyle name="Moeda" xfId="1" builtinId="4"/>
    <cellStyle name="Moeda 2" xfId="8" xr:uid="{F7E6DE16-0457-458E-BC50-52FC10955A7B}"/>
    <cellStyle name="Moeda 3" xfId="2" xr:uid="{00000000-0005-0000-0000-000001000000}"/>
    <cellStyle name="Moeda 4" xfId="3" xr:uid="{00000000-0005-0000-0000-000002000000}"/>
    <cellStyle name="Moeda 5" xfId="10" xr:uid="{EBD7F40E-BA88-40B1-85E2-EB7104FDB441}"/>
    <cellStyle name="Normal" xfId="0" builtinId="0"/>
    <cellStyle name="Normal 2" xfId="4" xr:uid="{00000000-0005-0000-0000-000005000000}"/>
    <cellStyle name="Normal 3" xfId="9" xr:uid="{91897819-191C-4B7F-AC52-9E7BAA92E47A}"/>
    <cellStyle name="Porcentagem" xfId="5" builtinId="5"/>
    <cellStyle name="Porcentagem 2" xfId="7" xr:uid="{E6970069-E087-4A14-9AB8-6622A33150B1}"/>
    <cellStyle name="Vírgula" xfId="6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6D9F1"/>
      <rgbColor rgb="00000080"/>
      <rgbColor rgb="00FF00FF"/>
      <rgbColor rgb="00FFF45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B4C7E7"/>
      <rgbColor rgb="00FFCC99"/>
      <rgbColor rgb="003366FF"/>
      <rgbColor rgb="0033CCCC"/>
      <rgbColor rgb="0072BF44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</xdr:row>
      <xdr:rowOff>238125</xdr:rowOff>
    </xdr:from>
    <xdr:to>
      <xdr:col>0</xdr:col>
      <xdr:colOff>304800</xdr:colOff>
      <xdr:row>6</xdr:row>
      <xdr:rowOff>390525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2BAFFFB3-BDD8-4694-A22F-11C10C58D217}"/>
            </a:ext>
          </a:extLst>
        </xdr:cNvPr>
        <xdr:cNvSpPr/>
      </xdr:nvSpPr>
      <xdr:spPr>
        <a:xfrm>
          <a:off x="47625" y="1704975"/>
          <a:ext cx="257175" cy="1524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pt-BR"/>
        </a:p>
      </xdr:txBody>
    </xdr:sp>
    <xdr:clientData/>
  </xdr:twoCellAnchor>
  <xdr:twoCellAnchor>
    <xdr:from>
      <xdr:col>0</xdr:col>
      <xdr:colOff>47625</xdr:colOff>
      <xdr:row>6</xdr:row>
      <xdr:rowOff>47625</xdr:rowOff>
    </xdr:from>
    <xdr:to>
      <xdr:col>0</xdr:col>
      <xdr:colOff>304800</xdr:colOff>
      <xdr:row>6</xdr:row>
      <xdr:rowOff>200025</xdr:rowOff>
    </xdr:to>
    <xdr:sp macro="" textlink="">
      <xdr:nvSpPr>
        <xdr:cNvPr id="4" name="Retângulo 3">
          <a:extLst>
            <a:ext uri="{FF2B5EF4-FFF2-40B4-BE49-F238E27FC236}">
              <a16:creationId xmlns:a16="http://schemas.microsoft.com/office/drawing/2014/main" id="{A984EE75-ADBB-482B-8937-A5D71AF46BF4}"/>
            </a:ext>
          </a:extLst>
        </xdr:cNvPr>
        <xdr:cNvSpPr/>
      </xdr:nvSpPr>
      <xdr:spPr>
        <a:xfrm>
          <a:off x="47625" y="1514475"/>
          <a:ext cx="257175" cy="1524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pt-BR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0CA5-7203-44D5-ABAA-60321899ED69}">
  <dimension ref="A1:K141"/>
  <sheetViews>
    <sheetView showGridLines="0" view="pageBreakPreview" topLeftCell="A120" zoomScale="130" zoomScaleNormal="100" zoomScaleSheetLayoutView="130" workbookViewId="0">
      <selection activeCell="G138" sqref="G138"/>
    </sheetView>
  </sheetViews>
  <sheetFormatPr defaultColWidth="9" defaultRowHeight="12.75" x14ac:dyDescent="0.2"/>
  <cols>
    <col min="1" max="1" width="8" style="51" customWidth="1"/>
    <col min="2" max="2" width="20.7109375" style="51" customWidth="1"/>
    <col min="3" max="3" width="31.28515625" style="33" customWidth="1"/>
    <col min="4" max="4" width="17.7109375" style="33" customWidth="1"/>
    <col min="5" max="5" width="19.28515625" style="33" customWidth="1"/>
    <col min="6" max="6" width="15.7109375" style="52" customWidth="1"/>
    <col min="7" max="7" width="20.7109375" style="33" customWidth="1"/>
    <col min="8" max="8" width="22.5703125" style="16" customWidth="1"/>
    <col min="9" max="9" width="11.7109375" style="16" customWidth="1"/>
    <col min="10" max="10" width="14.28515625" style="16" bestFit="1" customWidth="1"/>
    <col min="11" max="16384" width="9" style="16"/>
  </cols>
  <sheetData>
    <row r="1" spans="1:9" ht="20.25" customHeight="1" x14ac:dyDescent="0.2">
      <c r="A1" s="53"/>
      <c r="B1" s="53"/>
      <c r="C1" s="93"/>
      <c r="D1" s="93"/>
      <c r="E1" s="93"/>
      <c r="F1" s="93"/>
      <c r="G1" s="93"/>
    </row>
    <row r="2" spans="1:9" ht="20.25" customHeight="1" x14ac:dyDescent="0.2">
      <c r="A2" s="94" t="s">
        <v>102</v>
      </c>
      <c r="B2" s="94"/>
      <c r="C2" s="94"/>
      <c r="D2" s="94"/>
      <c r="E2" s="94"/>
      <c r="F2" s="94"/>
      <c r="G2" s="94"/>
      <c r="H2" s="19"/>
      <c r="I2" s="19"/>
    </row>
    <row r="3" spans="1:9" ht="30" customHeight="1" x14ac:dyDescent="0.2">
      <c r="A3" s="1"/>
      <c r="B3" s="1"/>
      <c r="C3" s="1"/>
      <c r="D3" s="61"/>
      <c r="E3" s="1"/>
      <c r="F3" s="1"/>
      <c r="G3" s="1"/>
    </row>
    <row r="4" spans="1:9" ht="15" customHeight="1" x14ac:dyDescent="0.2">
      <c r="A4" s="95" t="s">
        <v>87</v>
      </c>
      <c r="B4" s="95"/>
      <c r="C4" s="95"/>
      <c r="D4" s="95" t="s">
        <v>95</v>
      </c>
      <c r="E4" s="95"/>
      <c r="F4" s="95"/>
      <c r="G4" s="95"/>
    </row>
    <row r="5" spans="1:9" ht="15" customHeight="1" x14ac:dyDescent="0.2">
      <c r="A5" s="72" t="s">
        <v>88</v>
      </c>
      <c r="B5" s="74">
        <f ca="1">TODAY()</f>
        <v>45891</v>
      </c>
      <c r="C5" s="73"/>
      <c r="D5" s="76" t="s">
        <v>89</v>
      </c>
      <c r="E5" s="73"/>
      <c r="F5" s="73"/>
      <c r="G5" s="75"/>
    </row>
    <row r="6" spans="1:9" ht="15" customHeight="1" x14ac:dyDescent="0.2">
      <c r="A6" s="96" t="s">
        <v>0</v>
      </c>
      <c r="B6" s="96"/>
      <c r="C6" s="96"/>
      <c r="D6" s="96"/>
      <c r="E6" s="96"/>
      <c r="F6" s="96"/>
      <c r="G6" s="96"/>
    </row>
    <row r="7" spans="1:9" ht="33.75" customHeight="1" x14ac:dyDescent="0.2">
      <c r="A7" s="125" t="s">
        <v>103</v>
      </c>
      <c r="B7" s="118"/>
      <c r="C7" s="118"/>
      <c r="D7" s="118"/>
      <c r="E7" s="118"/>
      <c r="F7" s="118"/>
      <c r="G7" s="118"/>
    </row>
    <row r="8" spans="1:9" ht="15" customHeight="1" x14ac:dyDescent="0.2">
      <c r="A8" s="96" t="s">
        <v>1</v>
      </c>
      <c r="B8" s="96"/>
      <c r="C8" s="96"/>
      <c r="D8" s="96"/>
      <c r="E8" s="96"/>
      <c r="F8" s="96"/>
      <c r="G8" s="96"/>
    </row>
    <row r="9" spans="1:9" ht="15" customHeight="1" x14ac:dyDescent="0.2">
      <c r="A9" s="31"/>
      <c r="B9" s="32"/>
      <c r="F9" s="33"/>
      <c r="G9" s="34"/>
    </row>
    <row r="10" spans="1:9" ht="15" customHeight="1" x14ac:dyDescent="0.2">
      <c r="A10" s="97" t="s">
        <v>2</v>
      </c>
      <c r="B10" s="97"/>
      <c r="C10" s="97"/>
      <c r="D10" s="97"/>
      <c r="E10" s="99"/>
      <c r="F10" s="98"/>
      <c r="G10" s="98"/>
    </row>
    <row r="11" spans="1:9" ht="15" customHeight="1" x14ac:dyDescent="0.2">
      <c r="A11" s="97" t="s">
        <v>90</v>
      </c>
      <c r="B11" s="97"/>
      <c r="C11" s="97"/>
      <c r="D11" s="97"/>
      <c r="E11" s="98" t="s">
        <v>86</v>
      </c>
      <c r="F11" s="98"/>
      <c r="G11" s="98"/>
    </row>
    <row r="12" spans="1:9" ht="15" customHeight="1" x14ac:dyDescent="0.2">
      <c r="A12" s="97" t="s">
        <v>3</v>
      </c>
      <c r="B12" s="97"/>
      <c r="C12" s="97"/>
      <c r="D12" s="97"/>
      <c r="E12" s="98"/>
      <c r="F12" s="98"/>
      <c r="G12" s="98"/>
    </row>
    <row r="13" spans="1:9" ht="15" customHeight="1" x14ac:dyDescent="0.2">
      <c r="A13" s="97" t="s">
        <v>4</v>
      </c>
      <c r="B13" s="97"/>
      <c r="C13" s="97"/>
      <c r="D13" s="97"/>
      <c r="E13" s="98">
        <v>24</v>
      </c>
      <c r="F13" s="98"/>
      <c r="G13" s="98"/>
    </row>
    <row r="14" spans="1:9" ht="15" customHeight="1" x14ac:dyDescent="0.2">
      <c r="A14" s="2"/>
      <c r="B14" s="3"/>
      <c r="C14" s="3"/>
      <c r="D14" s="3"/>
      <c r="E14" s="3"/>
      <c r="F14" s="3"/>
      <c r="G14" s="4"/>
    </row>
    <row r="15" spans="1:9" ht="15" customHeight="1" x14ac:dyDescent="0.2">
      <c r="A15" s="96" t="s">
        <v>5</v>
      </c>
      <c r="B15" s="96"/>
      <c r="C15" s="96"/>
      <c r="D15" s="96"/>
      <c r="E15" s="96"/>
      <c r="F15" s="96"/>
      <c r="G15" s="96"/>
    </row>
    <row r="16" spans="1:9" ht="30" customHeight="1" x14ac:dyDescent="0.2">
      <c r="A16" s="98" t="s">
        <v>104</v>
      </c>
      <c r="B16" s="98"/>
      <c r="C16" s="98"/>
      <c r="D16" s="98" t="s">
        <v>6</v>
      </c>
      <c r="E16" s="98"/>
      <c r="F16" s="98" t="s">
        <v>7</v>
      </c>
      <c r="G16" s="98"/>
    </row>
    <row r="17" spans="1:7" ht="31.5" customHeight="1" x14ac:dyDescent="0.2">
      <c r="A17" s="103"/>
      <c r="B17" s="103"/>
      <c r="C17" s="103"/>
      <c r="D17" s="104"/>
      <c r="E17" s="104"/>
      <c r="F17" s="104"/>
      <c r="G17" s="104"/>
    </row>
    <row r="18" spans="1:7" ht="15" customHeight="1" x14ac:dyDescent="0.2">
      <c r="A18" s="5"/>
      <c r="B18" s="1"/>
      <c r="C18" s="1"/>
      <c r="D18" s="6"/>
      <c r="E18" s="6"/>
      <c r="F18" s="7"/>
      <c r="G18" s="8"/>
    </row>
    <row r="19" spans="1:7" ht="15" customHeight="1" x14ac:dyDescent="0.2">
      <c r="A19" s="96" t="s">
        <v>8</v>
      </c>
      <c r="B19" s="96"/>
      <c r="C19" s="96"/>
      <c r="D19" s="96"/>
      <c r="E19" s="96"/>
      <c r="F19" s="96"/>
      <c r="G19" s="96"/>
    </row>
    <row r="20" spans="1:7" ht="15" customHeight="1" x14ac:dyDescent="0.2">
      <c r="A20" s="64"/>
      <c r="B20" s="65"/>
      <c r="C20" s="35"/>
      <c r="D20" s="35"/>
      <c r="E20" s="35"/>
      <c r="F20" s="35"/>
      <c r="G20" s="36"/>
    </row>
    <row r="21" spans="1:7" ht="15" customHeight="1" x14ac:dyDescent="0.2">
      <c r="A21" s="96" t="s">
        <v>9</v>
      </c>
      <c r="B21" s="96"/>
      <c r="C21" s="96"/>
      <c r="D21" s="96"/>
      <c r="E21" s="96"/>
      <c r="F21" s="96"/>
      <c r="G21" s="96"/>
    </row>
    <row r="22" spans="1:7" ht="15" customHeight="1" x14ac:dyDescent="0.2">
      <c r="A22" s="105" t="s">
        <v>10</v>
      </c>
      <c r="B22" s="105"/>
      <c r="C22" s="105"/>
      <c r="D22" s="105"/>
      <c r="E22" s="105"/>
      <c r="F22" s="105"/>
      <c r="G22" s="105"/>
    </row>
    <row r="23" spans="1:7" ht="18" customHeight="1" x14ac:dyDescent="0.2">
      <c r="A23" s="97" t="s">
        <v>11</v>
      </c>
      <c r="B23" s="97"/>
      <c r="C23" s="97"/>
      <c r="D23" s="97"/>
      <c r="E23" s="97"/>
      <c r="F23" s="97"/>
      <c r="G23" s="59"/>
    </row>
    <row r="24" spans="1:7" ht="18" customHeight="1" x14ac:dyDescent="0.2">
      <c r="A24" s="97" t="s">
        <v>81</v>
      </c>
      <c r="B24" s="97"/>
      <c r="C24" s="97"/>
      <c r="D24" s="97"/>
      <c r="E24" s="97"/>
      <c r="F24" s="97"/>
      <c r="G24" s="58"/>
    </row>
    <row r="25" spans="1:7" ht="24.95" customHeight="1" x14ac:dyDescent="0.2">
      <c r="A25" s="97" t="s">
        <v>12</v>
      </c>
      <c r="B25" s="97"/>
      <c r="C25" s="97"/>
      <c r="D25" s="97"/>
      <c r="E25" s="97"/>
      <c r="F25" s="97"/>
      <c r="G25" s="60"/>
    </row>
    <row r="26" spans="1:7" ht="18" customHeight="1" x14ac:dyDescent="0.2">
      <c r="A26" s="97" t="s">
        <v>82</v>
      </c>
      <c r="B26" s="97"/>
      <c r="C26" s="97"/>
      <c r="D26" s="97"/>
      <c r="E26" s="97"/>
      <c r="F26" s="97"/>
      <c r="G26" s="12"/>
    </row>
    <row r="27" spans="1:7" ht="15" customHeight="1" x14ac:dyDescent="0.2">
      <c r="A27" s="37"/>
      <c r="B27" s="38"/>
      <c r="C27" s="38"/>
      <c r="D27" s="38"/>
      <c r="E27" s="38"/>
      <c r="F27" s="38"/>
      <c r="G27" s="39"/>
    </row>
    <row r="28" spans="1:7" ht="15" customHeight="1" x14ac:dyDescent="0.2">
      <c r="A28" s="96" t="s">
        <v>13</v>
      </c>
      <c r="B28" s="96"/>
      <c r="C28" s="96"/>
      <c r="D28" s="96"/>
      <c r="E28" s="96"/>
      <c r="F28" s="96"/>
      <c r="G28" s="96"/>
    </row>
    <row r="29" spans="1:7" ht="15" customHeight="1" x14ac:dyDescent="0.2">
      <c r="A29" s="100" t="s">
        <v>14</v>
      </c>
      <c r="B29" s="101"/>
      <c r="C29" s="101"/>
      <c r="D29" s="101"/>
      <c r="E29" s="101"/>
      <c r="F29" s="101"/>
      <c r="G29" s="102"/>
    </row>
    <row r="30" spans="1:7" ht="15" customHeight="1" x14ac:dyDescent="0.2">
      <c r="A30" s="92" t="s">
        <v>105</v>
      </c>
      <c r="B30" s="111" t="s">
        <v>85</v>
      </c>
      <c r="C30" s="112"/>
      <c r="D30" s="112"/>
      <c r="E30" s="112"/>
      <c r="F30" s="113"/>
      <c r="G30" s="57" t="s">
        <v>83</v>
      </c>
    </row>
    <row r="31" spans="1:7" ht="15" customHeight="1" x14ac:dyDescent="0.2">
      <c r="A31" s="141" t="s">
        <v>16</v>
      </c>
      <c r="B31" s="109" t="s">
        <v>106</v>
      </c>
      <c r="C31" s="110"/>
      <c r="D31" s="110"/>
      <c r="E31" s="110"/>
      <c r="F31" s="114"/>
      <c r="G31" s="84">
        <f>G24</f>
        <v>0</v>
      </c>
    </row>
    <row r="32" spans="1:7" ht="15" customHeight="1" x14ac:dyDescent="0.2">
      <c r="A32" s="141" t="s">
        <v>17</v>
      </c>
      <c r="B32" s="109" t="s">
        <v>91</v>
      </c>
      <c r="C32" s="110"/>
      <c r="D32" s="110"/>
      <c r="E32" s="110"/>
      <c r="F32" s="114"/>
      <c r="G32" s="84">
        <v>0</v>
      </c>
    </row>
    <row r="33" spans="1:9" ht="15" customHeight="1" x14ac:dyDescent="0.2">
      <c r="A33" s="141" t="s">
        <v>18</v>
      </c>
      <c r="B33" s="109" t="s">
        <v>92</v>
      </c>
      <c r="C33" s="110"/>
      <c r="D33" s="110"/>
      <c r="E33" s="110"/>
      <c r="F33" s="114"/>
      <c r="G33" s="84">
        <v>0</v>
      </c>
    </row>
    <row r="34" spans="1:9" ht="15" customHeight="1" x14ac:dyDescent="0.2">
      <c r="A34" s="141" t="s">
        <v>19</v>
      </c>
      <c r="B34" s="109" t="s">
        <v>100</v>
      </c>
      <c r="C34" s="110"/>
      <c r="D34" s="110"/>
      <c r="E34" s="110"/>
      <c r="F34" s="114"/>
      <c r="G34" s="84">
        <v>0</v>
      </c>
    </row>
    <row r="35" spans="1:9" ht="15" customHeight="1" x14ac:dyDescent="0.2">
      <c r="A35" s="142" t="s">
        <v>20</v>
      </c>
      <c r="B35" s="115" t="s">
        <v>94</v>
      </c>
      <c r="C35" s="116"/>
      <c r="D35" s="116"/>
      <c r="E35" s="116"/>
      <c r="F35" s="117"/>
      <c r="G35" s="84">
        <v>0</v>
      </c>
    </row>
    <row r="36" spans="1:9" ht="15" customHeight="1" x14ac:dyDescent="0.2">
      <c r="A36" s="143" t="s">
        <v>21</v>
      </c>
      <c r="B36" s="78" t="s">
        <v>23</v>
      </c>
      <c r="C36" s="106"/>
      <c r="D36" s="106"/>
      <c r="E36" s="106"/>
      <c r="F36" s="107"/>
      <c r="G36" s="84">
        <v>0</v>
      </c>
      <c r="I36" s="79"/>
    </row>
    <row r="37" spans="1:9" ht="15" customHeight="1" x14ac:dyDescent="0.2">
      <c r="A37" s="108" t="s">
        <v>24</v>
      </c>
      <c r="B37" s="108"/>
      <c r="C37" s="108"/>
      <c r="D37" s="108"/>
      <c r="E37" s="108"/>
      <c r="F37" s="108"/>
      <c r="G37" s="85">
        <f>SUM(G31:G36)</f>
        <v>0</v>
      </c>
    </row>
    <row r="38" spans="1:9" ht="15" customHeight="1" x14ac:dyDescent="0.2">
      <c r="A38" s="40"/>
      <c r="B38" s="41"/>
      <c r="C38" s="42"/>
      <c r="D38" s="42"/>
      <c r="E38" s="42"/>
      <c r="F38" s="42"/>
      <c r="G38" s="43"/>
    </row>
    <row r="39" spans="1:9" ht="15" customHeight="1" x14ac:dyDescent="0.2">
      <c r="A39" s="96" t="s">
        <v>25</v>
      </c>
      <c r="B39" s="96"/>
      <c r="C39" s="96"/>
      <c r="D39" s="96"/>
      <c r="E39" s="96"/>
      <c r="F39" s="96"/>
      <c r="G39" s="96"/>
    </row>
    <row r="40" spans="1:9" ht="15" customHeight="1" x14ac:dyDescent="0.2">
      <c r="A40" s="96" t="s">
        <v>107</v>
      </c>
      <c r="B40" s="96"/>
      <c r="C40" s="96"/>
      <c r="D40" s="96"/>
      <c r="E40" s="96"/>
      <c r="F40" s="96"/>
      <c r="G40" s="96" t="s">
        <v>28</v>
      </c>
    </row>
    <row r="41" spans="1:9" ht="15" customHeight="1" x14ac:dyDescent="0.2">
      <c r="A41" s="59" t="s">
        <v>26</v>
      </c>
      <c r="B41" s="105" t="s">
        <v>30</v>
      </c>
      <c r="C41" s="105"/>
      <c r="D41" s="105"/>
      <c r="E41" s="105"/>
      <c r="F41" s="59" t="s">
        <v>31</v>
      </c>
      <c r="G41" s="59" t="s">
        <v>15</v>
      </c>
    </row>
    <row r="42" spans="1:9" ht="15" customHeight="1" x14ac:dyDescent="0.2">
      <c r="A42" s="9" t="s">
        <v>16</v>
      </c>
      <c r="B42" s="118" t="s">
        <v>32</v>
      </c>
      <c r="C42" s="118"/>
      <c r="D42" s="118"/>
      <c r="E42" s="118"/>
      <c r="F42" s="10">
        <v>0.2</v>
      </c>
      <c r="G42" s="13">
        <f>ROUND($G$37*F42,2)</f>
        <v>0</v>
      </c>
    </row>
    <row r="43" spans="1:9" ht="15" customHeight="1" x14ac:dyDescent="0.2">
      <c r="A43" s="9" t="s">
        <v>17</v>
      </c>
      <c r="B43" s="118" t="s">
        <v>33</v>
      </c>
      <c r="C43" s="118"/>
      <c r="D43" s="118"/>
      <c r="E43" s="118"/>
      <c r="F43" s="10">
        <v>2.5000000000000001E-2</v>
      </c>
      <c r="G43" s="13">
        <f>ROUND($G$37*F43,2)</f>
        <v>0</v>
      </c>
    </row>
    <row r="44" spans="1:9" ht="15" customHeight="1" x14ac:dyDescent="0.2">
      <c r="A44" s="9" t="s">
        <v>18</v>
      </c>
      <c r="B44" s="118" t="s">
        <v>34</v>
      </c>
      <c r="C44" s="118"/>
      <c r="D44" s="118"/>
      <c r="E44" s="118"/>
      <c r="F44" s="10">
        <v>2.0057999999999999E-2</v>
      </c>
      <c r="G44" s="13">
        <f t="shared" ref="G44:G48" si="0">ROUND($G$37*F44,2)</f>
        <v>0</v>
      </c>
    </row>
    <row r="45" spans="1:9" ht="15" customHeight="1" x14ac:dyDescent="0.2">
      <c r="A45" s="9" t="s">
        <v>19</v>
      </c>
      <c r="B45" s="118" t="s">
        <v>35</v>
      </c>
      <c r="C45" s="118"/>
      <c r="D45" s="118"/>
      <c r="E45" s="118"/>
      <c r="F45" s="10">
        <v>1.4999999999999999E-2</v>
      </c>
      <c r="G45" s="13">
        <f t="shared" si="0"/>
        <v>0</v>
      </c>
    </row>
    <row r="46" spans="1:9" ht="15" customHeight="1" x14ac:dyDescent="0.2">
      <c r="A46" s="9" t="s">
        <v>20</v>
      </c>
      <c r="B46" s="118" t="s">
        <v>108</v>
      </c>
      <c r="C46" s="118"/>
      <c r="D46" s="118"/>
      <c r="E46" s="118"/>
      <c r="F46" s="10">
        <v>0.01</v>
      </c>
      <c r="G46" s="13">
        <f t="shared" si="0"/>
        <v>0</v>
      </c>
    </row>
    <row r="47" spans="1:9" ht="15" customHeight="1" x14ac:dyDescent="0.2">
      <c r="A47" s="9" t="s">
        <v>21</v>
      </c>
      <c r="B47" s="118" t="s">
        <v>36</v>
      </c>
      <c r="C47" s="118"/>
      <c r="D47" s="118"/>
      <c r="E47" s="118"/>
      <c r="F47" s="10">
        <v>6.0000000000000001E-3</v>
      </c>
      <c r="G47" s="13">
        <f t="shared" si="0"/>
        <v>0</v>
      </c>
    </row>
    <row r="48" spans="1:9" ht="15" customHeight="1" x14ac:dyDescent="0.2">
      <c r="A48" s="9" t="s">
        <v>22</v>
      </c>
      <c r="B48" s="118" t="s">
        <v>37</v>
      </c>
      <c r="C48" s="118"/>
      <c r="D48" s="118"/>
      <c r="E48" s="118"/>
      <c r="F48" s="10">
        <v>2E-3</v>
      </c>
      <c r="G48" s="13">
        <f t="shared" si="0"/>
        <v>0</v>
      </c>
    </row>
    <row r="49" spans="1:8" ht="15" customHeight="1" x14ac:dyDescent="0.2">
      <c r="A49" s="9" t="s">
        <v>38</v>
      </c>
      <c r="B49" s="118" t="s">
        <v>39</v>
      </c>
      <c r="C49" s="118"/>
      <c r="D49" s="118"/>
      <c r="E49" s="118"/>
      <c r="F49" s="10">
        <v>0.08</v>
      </c>
      <c r="G49" s="13">
        <f>ROUND($G$37*F49,2)</f>
        <v>0</v>
      </c>
    </row>
    <row r="50" spans="1:8" ht="15" customHeight="1" x14ac:dyDescent="0.2">
      <c r="A50" s="124" t="s">
        <v>40</v>
      </c>
      <c r="B50" s="124"/>
      <c r="C50" s="124"/>
      <c r="D50" s="124"/>
      <c r="E50" s="124"/>
      <c r="F50" s="20">
        <f>SUM(F42:F49)</f>
        <v>0.35805800000000004</v>
      </c>
      <c r="G50" s="47">
        <f>ROUND(SUM(G42:G49),2)</f>
        <v>0</v>
      </c>
    </row>
    <row r="51" spans="1:8" ht="15" customHeight="1" x14ac:dyDescent="0.2">
      <c r="A51" s="31"/>
      <c r="B51" s="32"/>
      <c r="C51" s="45"/>
      <c r="D51" s="45"/>
      <c r="E51" s="45"/>
      <c r="F51" s="45"/>
      <c r="G51" s="46"/>
    </row>
    <row r="52" spans="1:8" ht="15" customHeight="1" x14ac:dyDescent="0.2">
      <c r="A52" s="96" t="s">
        <v>109</v>
      </c>
      <c r="B52" s="96"/>
      <c r="C52" s="96"/>
      <c r="D52" s="151"/>
      <c r="E52" s="151"/>
      <c r="F52" s="151"/>
      <c r="G52" s="96"/>
    </row>
    <row r="53" spans="1:8" ht="15" customHeight="1" x14ac:dyDescent="0.2">
      <c r="A53" s="146" t="s">
        <v>29</v>
      </c>
      <c r="B53" s="149" t="s">
        <v>27</v>
      </c>
      <c r="C53" s="162"/>
      <c r="D53" s="153" t="s">
        <v>112</v>
      </c>
      <c r="E53" s="153"/>
      <c r="F53" s="154" t="s">
        <v>113</v>
      </c>
      <c r="G53" s="150" t="s">
        <v>15</v>
      </c>
    </row>
    <row r="54" spans="1:8" ht="15" customHeight="1" x14ac:dyDescent="0.2">
      <c r="A54" s="9" t="s">
        <v>16</v>
      </c>
      <c r="B54" s="145" t="s">
        <v>110</v>
      </c>
      <c r="C54" s="35"/>
      <c r="D54" s="156" t="s">
        <v>114</v>
      </c>
      <c r="E54" s="156"/>
      <c r="F54" s="155">
        <v>8.3299999999999999E-2</v>
      </c>
      <c r="G54" s="48">
        <f>ROUND($G$37*F54,2)</f>
        <v>0</v>
      </c>
    </row>
    <row r="55" spans="1:8" ht="26.25" customHeight="1" x14ac:dyDescent="0.2">
      <c r="A55" s="9" t="s">
        <v>17</v>
      </c>
      <c r="B55" s="144" t="s">
        <v>111</v>
      </c>
      <c r="C55" s="35"/>
      <c r="D55" s="157" t="s">
        <v>115</v>
      </c>
      <c r="E55" s="157"/>
      <c r="F55" s="155">
        <v>0.1111</v>
      </c>
      <c r="G55" s="48">
        <f>ROUND(G37*F55,2)</f>
        <v>0</v>
      </c>
      <c r="H55" s="79"/>
    </row>
    <row r="56" spans="1:8" ht="15" customHeight="1" x14ac:dyDescent="0.2">
      <c r="A56" s="119" t="s">
        <v>40</v>
      </c>
      <c r="B56" s="120"/>
      <c r="C56" s="120"/>
      <c r="D56" s="152"/>
      <c r="E56" s="152"/>
      <c r="F56" s="44">
        <f>SUM(F54:F55)</f>
        <v>0.19440000000000002</v>
      </c>
      <c r="G56" s="86">
        <f>ROUND(SUM(G54:G55),2)</f>
        <v>0</v>
      </c>
    </row>
    <row r="57" spans="1:8" ht="15" customHeight="1" x14ac:dyDescent="0.2">
      <c r="A57" s="9" t="s">
        <v>18</v>
      </c>
      <c r="B57" s="109" t="s">
        <v>116</v>
      </c>
      <c r="C57" s="110"/>
      <c r="D57" s="147"/>
      <c r="E57" s="147"/>
      <c r="F57" s="148">
        <f>F56*F50</f>
        <v>6.9606475200000018E-2</v>
      </c>
      <c r="G57" s="83">
        <f>ROUND(G37*F57,2)</f>
        <v>0</v>
      </c>
    </row>
    <row r="58" spans="1:8" ht="15" customHeight="1" x14ac:dyDescent="0.2">
      <c r="A58" s="119" t="s">
        <v>40</v>
      </c>
      <c r="B58" s="120"/>
      <c r="C58" s="120"/>
      <c r="D58" s="160" t="s">
        <v>117</v>
      </c>
      <c r="E58" s="160"/>
      <c r="F58" s="158">
        <f>SUM(F56:F57)</f>
        <v>0.26400647520000003</v>
      </c>
      <c r="G58" s="86">
        <f>ROUND(SUM(G56:G57),2)</f>
        <v>0</v>
      </c>
      <c r="H58" s="50"/>
    </row>
    <row r="59" spans="1:8" ht="15" customHeight="1" x14ac:dyDescent="0.2">
      <c r="A59" s="66"/>
      <c r="B59" s="67"/>
      <c r="C59" s="67"/>
      <c r="D59" s="159"/>
      <c r="E59" s="159"/>
      <c r="F59" s="67"/>
      <c r="G59" s="68"/>
    </row>
    <row r="60" spans="1:8" ht="15" customHeight="1" x14ac:dyDescent="0.2">
      <c r="A60" s="151" t="s">
        <v>41</v>
      </c>
      <c r="B60" s="151"/>
      <c r="C60" s="151"/>
      <c r="D60" s="151"/>
      <c r="E60" s="151"/>
      <c r="F60" s="151"/>
      <c r="G60" s="151" t="s">
        <v>28</v>
      </c>
    </row>
    <row r="61" spans="1:8" ht="15" customHeight="1" x14ac:dyDescent="0.2">
      <c r="A61" s="154" t="s">
        <v>42</v>
      </c>
      <c r="B61" s="153" t="s">
        <v>43</v>
      </c>
      <c r="C61" s="153"/>
      <c r="D61" s="153" t="s">
        <v>112</v>
      </c>
      <c r="E61" s="153"/>
      <c r="F61" s="153"/>
      <c r="G61" s="154" t="s">
        <v>15</v>
      </c>
    </row>
    <row r="62" spans="1:8" ht="15" customHeight="1" x14ac:dyDescent="0.2">
      <c r="A62" s="77" t="s">
        <v>16</v>
      </c>
      <c r="B62" s="163" t="s">
        <v>118</v>
      </c>
      <c r="C62" s="163"/>
      <c r="D62" s="157" t="s">
        <v>122</v>
      </c>
      <c r="E62" s="157"/>
      <c r="F62" s="157"/>
      <c r="G62" s="82">
        <f>(F62*22*2.5)-(G31*0.06)</f>
        <v>0</v>
      </c>
    </row>
    <row r="63" spans="1:8" ht="15" customHeight="1" x14ac:dyDescent="0.2">
      <c r="A63" s="77" t="s">
        <v>17</v>
      </c>
      <c r="B63" s="163" t="s">
        <v>119</v>
      </c>
      <c r="C63" s="163"/>
      <c r="D63" s="157" t="s">
        <v>123</v>
      </c>
      <c r="E63" s="157"/>
      <c r="F63" s="157"/>
      <c r="G63" s="82">
        <f>ROUND(F63*22*0.8,2)</f>
        <v>0</v>
      </c>
    </row>
    <row r="64" spans="1:8" ht="15" customHeight="1" x14ac:dyDescent="0.2">
      <c r="A64" s="77" t="s">
        <v>18</v>
      </c>
      <c r="B64" s="163" t="s">
        <v>120</v>
      </c>
      <c r="C64" s="163"/>
      <c r="D64" s="164"/>
      <c r="E64" s="164"/>
      <c r="F64" s="164"/>
      <c r="G64" s="82">
        <f>ROUND(F64*22*0.8,2)</f>
        <v>0</v>
      </c>
    </row>
    <row r="65" spans="1:7" ht="15" customHeight="1" x14ac:dyDescent="0.2">
      <c r="A65" s="77" t="s">
        <v>19</v>
      </c>
      <c r="B65" s="163" t="s">
        <v>121</v>
      </c>
      <c r="C65" s="163"/>
      <c r="D65" s="164"/>
      <c r="E65" s="164"/>
      <c r="F65" s="164"/>
      <c r="G65" s="82">
        <f>F65</f>
        <v>0</v>
      </c>
    </row>
    <row r="66" spans="1:7" ht="15" customHeight="1" x14ac:dyDescent="0.2">
      <c r="A66" s="77" t="s">
        <v>20</v>
      </c>
      <c r="B66" s="163" t="s">
        <v>80</v>
      </c>
      <c r="C66" s="163"/>
      <c r="D66" s="164"/>
      <c r="E66" s="164"/>
      <c r="F66" s="164"/>
      <c r="G66" s="82">
        <f>F66</f>
        <v>0</v>
      </c>
    </row>
    <row r="67" spans="1:7" ht="15" customHeight="1" x14ac:dyDescent="0.2">
      <c r="A67" s="123" t="s">
        <v>44</v>
      </c>
      <c r="B67" s="123"/>
      <c r="C67" s="123"/>
      <c r="D67" s="123"/>
      <c r="E67" s="123"/>
      <c r="F67" s="123"/>
      <c r="G67" s="80">
        <f>ROUND(SUM(G62:G66),2)</f>
        <v>0</v>
      </c>
    </row>
    <row r="68" spans="1:7" ht="15" customHeight="1" x14ac:dyDescent="0.2">
      <c r="A68" s="69"/>
      <c r="B68" s="11"/>
      <c r="C68" s="11"/>
      <c r="D68" s="11"/>
      <c r="E68" s="11"/>
      <c r="F68" s="11"/>
      <c r="G68" s="70"/>
    </row>
    <row r="69" spans="1:7" ht="15" customHeight="1" x14ac:dyDescent="0.2">
      <c r="A69" s="96" t="s">
        <v>45</v>
      </c>
      <c r="B69" s="96"/>
      <c r="C69" s="96"/>
      <c r="D69" s="96"/>
      <c r="E69" s="96"/>
      <c r="F69" s="96"/>
      <c r="G69" s="96" t="s">
        <v>28</v>
      </c>
    </row>
    <row r="70" spans="1:7" ht="15" customHeight="1" x14ac:dyDescent="0.2">
      <c r="A70" s="165">
        <v>2</v>
      </c>
      <c r="B70" s="166" t="s">
        <v>46</v>
      </c>
      <c r="C70" s="166"/>
      <c r="D70" s="166"/>
      <c r="E70" s="166"/>
      <c r="F70" s="166"/>
      <c r="G70" s="165" t="s">
        <v>15</v>
      </c>
    </row>
    <row r="71" spans="1:7" ht="15" customHeight="1" x14ac:dyDescent="0.2">
      <c r="A71" s="63" t="s">
        <v>26</v>
      </c>
      <c r="B71" s="121" t="s">
        <v>30</v>
      </c>
      <c r="C71" s="122"/>
      <c r="D71" s="122"/>
      <c r="E71" s="122"/>
      <c r="F71" s="167"/>
      <c r="G71" s="14">
        <f>G50</f>
        <v>0</v>
      </c>
    </row>
    <row r="72" spans="1:7" ht="15" customHeight="1" x14ac:dyDescent="0.2">
      <c r="A72" s="63" t="s">
        <v>29</v>
      </c>
      <c r="B72" s="125" t="s">
        <v>27</v>
      </c>
      <c r="C72" s="125"/>
      <c r="D72" s="125"/>
      <c r="E72" s="125"/>
      <c r="F72" s="125"/>
      <c r="G72" s="14">
        <f>G58</f>
        <v>0</v>
      </c>
    </row>
    <row r="73" spans="1:7" ht="15" customHeight="1" x14ac:dyDescent="0.2">
      <c r="A73" s="63" t="s">
        <v>42</v>
      </c>
      <c r="B73" s="125" t="s">
        <v>47</v>
      </c>
      <c r="C73" s="125"/>
      <c r="D73" s="125"/>
      <c r="E73" s="125"/>
      <c r="F73" s="125"/>
      <c r="G73" s="14">
        <f>G67</f>
        <v>0</v>
      </c>
    </row>
    <row r="74" spans="1:7" ht="15" customHeight="1" x14ac:dyDescent="0.2">
      <c r="A74" s="126" t="s">
        <v>134</v>
      </c>
      <c r="B74" s="126"/>
      <c r="C74" s="126"/>
      <c r="D74" s="126"/>
      <c r="E74" s="126"/>
      <c r="F74" s="126"/>
      <c r="G74" s="21">
        <f>ROUND(SUM(G71:G73),2)</f>
        <v>0</v>
      </c>
    </row>
    <row r="75" spans="1:7" ht="15" customHeight="1" x14ac:dyDescent="0.2">
      <c r="A75" s="69"/>
      <c r="B75" s="11"/>
      <c r="C75" s="11"/>
      <c r="D75" s="11"/>
      <c r="E75" s="11"/>
      <c r="F75" s="11"/>
      <c r="G75" s="70"/>
    </row>
    <row r="76" spans="1:7" ht="15" customHeight="1" x14ac:dyDescent="0.2">
      <c r="A76" s="168" t="s">
        <v>48</v>
      </c>
      <c r="B76" s="169"/>
      <c r="C76" s="169"/>
      <c r="D76" s="169"/>
      <c r="E76" s="169"/>
      <c r="F76" s="169"/>
      <c r="G76" s="170" t="s">
        <v>28</v>
      </c>
    </row>
    <row r="77" spans="1:7" ht="13.5" customHeight="1" x14ac:dyDescent="0.2">
      <c r="A77" s="165">
        <v>3</v>
      </c>
      <c r="B77" s="171" t="s">
        <v>49</v>
      </c>
      <c r="C77" s="172"/>
      <c r="D77" s="171" t="s">
        <v>112</v>
      </c>
      <c r="E77" s="172"/>
      <c r="F77" s="173" t="s">
        <v>113</v>
      </c>
      <c r="G77" s="165" t="s">
        <v>15</v>
      </c>
    </row>
    <row r="78" spans="1:7" x14ac:dyDescent="0.2">
      <c r="A78" s="63" t="s">
        <v>16</v>
      </c>
      <c r="B78" s="121" t="s">
        <v>130</v>
      </c>
      <c r="C78" s="167"/>
      <c r="D78" s="121" t="s">
        <v>125</v>
      </c>
      <c r="E78" s="174"/>
      <c r="F78" s="26">
        <v>4.1999999999999997E-3</v>
      </c>
      <c r="G78" s="25">
        <f>ROUND($G$37*F78,2)</f>
        <v>0</v>
      </c>
    </row>
    <row r="79" spans="1:7" ht="29.25" customHeight="1" x14ac:dyDescent="0.2">
      <c r="A79" s="63" t="s">
        <v>17</v>
      </c>
      <c r="B79" s="121" t="s">
        <v>132</v>
      </c>
      <c r="C79" s="167"/>
      <c r="D79" s="121" t="s">
        <v>126</v>
      </c>
      <c r="E79" s="174"/>
      <c r="F79" s="26">
        <f>F78*F49</f>
        <v>3.3599999999999998E-4</v>
      </c>
      <c r="G79" s="25">
        <f>ROUND($G$37*F79,2)</f>
        <v>0</v>
      </c>
    </row>
    <row r="80" spans="1:7" ht="12.75" customHeight="1" x14ac:dyDescent="0.2">
      <c r="A80" s="63" t="s">
        <v>18</v>
      </c>
      <c r="B80" s="121" t="s">
        <v>131</v>
      </c>
      <c r="C80" s="167"/>
      <c r="D80" s="121" t="s">
        <v>127</v>
      </c>
      <c r="E80" s="174"/>
      <c r="F80" s="26">
        <v>1.9400000000000001E-2</v>
      </c>
      <c r="G80" s="25">
        <f t="shared" ref="G80:G82" si="1">ROUND($G$37*F80,2)</f>
        <v>0</v>
      </c>
    </row>
    <row r="81" spans="1:11" ht="24.75" customHeight="1" x14ac:dyDescent="0.2">
      <c r="A81" s="63" t="s">
        <v>19</v>
      </c>
      <c r="B81" s="121" t="s">
        <v>124</v>
      </c>
      <c r="C81" s="167"/>
      <c r="D81" s="121" t="s">
        <v>128</v>
      </c>
      <c r="E81" s="174"/>
      <c r="F81" s="26">
        <f>F50*F80</f>
        <v>6.9463252000000007E-3</v>
      </c>
      <c r="G81" s="25">
        <f>ROUND($G$37*F81,2)</f>
        <v>0</v>
      </c>
    </row>
    <row r="82" spans="1:11" ht="24.75" customHeight="1" x14ac:dyDescent="0.2">
      <c r="A82" s="91" t="s">
        <v>20</v>
      </c>
      <c r="B82" s="121" t="s">
        <v>133</v>
      </c>
      <c r="C82" s="167"/>
      <c r="D82" s="121" t="s">
        <v>129</v>
      </c>
      <c r="E82" s="174"/>
      <c r="F82" s="26">
        <f>(0.4*0.08*0.1)</f>
        <v>3.2000000000000002E-3</v>
      </c>
      <c r="G82" s="25">
        <f t="shared" si="1"/>
        <v>0</v>
      </c>
    </row>
    <row r="83" spans="1:11" ht="15" customHeight="1" x14ac:dyDescent="0.2">
      <c r="A83" s="127" t="s">
        <v>50</v>
      </c>
      <c r="B83" s="128"/>
      <c r="C83" s="128"/>
      <c r="D83" s="128"/>
      <c r="E83" s="128"/>
      <c r="F83" s="30">
        <v>3.4000000000000002E-2</v>
      </c>
      <c r="G83" s="21">
        <f>ROUND(SUM(G78:G82),2)</f>
        <v>0</v>
      </c>
    </row>
    <row r="84" spans="1:11" ht="15" customHeight="1" x14ac:dyDescent="0.2">
      <c r="A84" s="104"/>
      <c r="B84" s="104"/>
      <c r="C84" s="104"/>
      <c r="D84" s="104"/>
      <c r="E84" s="104"/>
      <c r="F84" s="129"/>
      <c r="G84" s="104"/>
    </row>
    <row r="85" spans="1:11" ht="15" customHeight="1" x14ac:dyDescent="0.2">
      <c r="A85" s="96" t="s">
        <v>51</v>
      </c>
      <c r="B85" s="96"/>
      <c r="C85" s="96"/>
      <c r="D85" s="96"/>
      <c r="E85" s="96"/>
      <c r="F85" s="96"/>
      <c r="G85" s="96" t="s">
        <v>28</v>
      </c>
    </row>
    <row r="86" spans="1:11" ht="15" customHeight="1" x14ac:dyDescent="0.2">
      <c r="A86" s="151" t="s">
        <v>52</v>
      </c>
      <c r="B86" s="151"/>
      <c r="C86" s="151"/>
      <c r="D86" s="151"/>
      <c r="E86" s="151"/>
      <c r="F86" s="151"/>
      <c r="G86" s="151" t="s">
        <v>28</v>
      </c>
    </row>
    <row r="87" spans="1:11" ht="15" customHeight="1" x14ac:dyDescent="0.2">
      <c r="A87" s="179" t="s">
        <v>53</v>
      </c>
      <c r="B87" s="180" t="s">
        <v>54</v>
      </c>
      <c r="C87" s="180"/>
      <c r="D87" s="180" t="s">
        <v>112</v>
      </c>
      <c r="E87" s="180"/>
      <c r="F87" s="179" t="s">
        <v>113</v>
      </c>
      <c r="G87" s="179" t="s">
        <v>15</v>
      </c>
    </row>
    <row r="88" spans="1:11" ht="29.25" customHeight="1" x14ac:dyDescent="0.2">
      <c r="A88" s="81" t="s">
        <v>16</v>
      </c>
      <c r="B88" s="157" t="s">
        <v>135</v>
      </c>
      <c r="C88" s="157"/>
      <c r="D88" s="185" t="s">
        <v>114</v>
      </c>
      <c r="E88" s="186"/>
      <c r="F88" s="187">
        <f>1/12</f>
        <v>8.3333333333333329E-2</v>
      </c>
      <c r="G88" s="161">
        <f>ROUND(F88*$G$37,2)</f>
        <v>0</v>
      </c>
    </row>
    <row r="89" spans="1:11" ht="29.25" customHeight="1" x14ac:dyDescent="0.2">
      <c r="A89" s="81" t="s">
        <v>17</v>
      </c>
      <c r="B89" s="157" t="s">
        <v>136</v>
      </c>
      <c r="C89" s="157"/>
      <c r="D89" s="185" t="s">
        <v>142</v>
      </c>
      <c r="E89" s="186"/>
      <c r="F89" s="187">
        <f>((5/30) /12)</f>
        <v>1.3888888888888888E-2</v>
      </c>
      <c r="G89" s="161">
        <f>ROUND(F89*$G$37,2)</f>
        <v>0</v>
      </c>
    </row>
    <row r="90" spans="1:11" ht="29.25" customHeight="1" x14ac:dyDescent="0.2">
      <c r="A90" s="81" t="s">
        <v>18</v>
      </c>
      <c r="B90" s="157" t="s">
        <v>137</v>
      </c>
      <c r="C90" s="157"/>
      <c r="D90" s="185" t="s">
        <v>143</v>
      </c>
      <c r="E90" s="186"/>
      <c r="F90" s="187">
        <f>((5/30)/12)*1%</f>
        <v>1.3888888888888889E-4</v>
      </c>
      <c r="G90" s="161">
        <f>ROUND(F90*$G$37,2)</f>
        <v>0</v>
      </c>
    </row>
    <row r="91" spans="1:11" ht="29.25" customHeight="1" x14ac:dyDescent="0.2">
      <c r="A91" s="81" t="s">
        <v>19</v>
      </c>
      <c r="B91" s="157" t="s">
        <v>138</v>
      </c>
      <c r="C91" s="157"/>
      <c r="D91" s="185" t="s">
        <v>144</v>
      </c>
      <c r="E91" s="186"/>
      <c r="F91" s="187">
        <f>((2/30) /12)</f>
        <v>5.5555555555555558E-3</v>
      </c>
      <c r="G91" s="161">
        <f>ROUND(F91*$G$37,2)</f>
        <v>0</v>
      </c>
      <c r="K91" s="49"/>
    </row>
    <row r="92" spans="1:11" ht="29.25" customHeight="1" x14ac:dyDescent="0.2">
      <c r="A92" s="81" t="s">
        <v>20</v>
      </c>
      <c r="B92" s="157" t="s">
        <v>139</v>
      </c>
      <c r="C92" s="157"/>
      <c r="D92" s="185" t="s">
        <v>145</v>
      </c>
      <c r="E92" s="186"/>
      <c r="F92" s="187">
        <f>(((15/30)/12)*1%)</f>
        <v>4.1666666666666664E-4</v>
      </c>
      <c r="G92" s="161">
        <f>ROUND(F92*$G$37,2)</f>
        <v>0</v>
      </c>
    </row>
    <row r="93" spans="1:11" ht="29.25" customHeight="1" x14ac:dyDescent="0.2">
      <c r="A93" s="81" t="s">
        <v>21</v>
      </c>
      <c r="B93" s="157" t="s">
        <v>140</v>
      </c>
      <c r="C93" s="157"/>
      <c r="D93" s="185"/>
      <c r="E93" s="186"/>
      <c r="F93" s="26"/>
      <c r="G93" s="161">
        <f>ROUND(F93*$G$37,2)</f>
        <v>0</v>
      </c>
    </row>
    <row r="94" spans="1:11" ht="15" customHeight="1" x14ac:dyDescent="0.2">
      <c r="A94" s="181" t="s">
        <v>55</v>
      </c>
      <c r="B94" s="182"/>
      <c r="C94" s="182"/>
      <c r="D94" s="182"/>
      <c r="E94" s="182"/>
      <c r="F94" s="183">
        <f>SUM(F88:F93)</f>
        <v>0.1033333333333333</v>
      </c>
      <c r="G94" s="184">
        <f>ROUND(SUM(G88:G93),2)</f>
        <v>0</v>
      </c>
    </row>
    <row r="95" spans="1:11" ht="29.25" customHeight="1" x14ac:dyDescent="0.2">
      <c r="A95" s="81" t="s">
        <v>22</v>
      </c>
      <c r="B95" s="185" t="s">
        <v>141</v>
      </c>
      <c r="C95" s="186"/>
      <c r="D95" s="185" t="s">
        <v>146</v>
      </c>
      <c r="E95" s="186"/>
      <c r="F95" s="26">
        <f>35.81%*F94</f>
        <v>3.7003666666666657E-2</v>
      </c>
      <c r="G95" s="161">
        <f>ROUND(F95*$G$37,2)</f>
        <v>0</v>
      </c>
    </row>
    <row r="96" spans="1:11" ht="15" customHeight="1" x14ac:dyDescent="0.2">
      <c r="A96" s="175" t="s">
        <v>55</v>
      </c>
      <c r="B96" s="176"/>
      <c r="C96" s="176"/>
      <c r="D96" s="176"/>
      <c r="E96" s="176"/>
      <c r="F96" s="177"/>
      <c r="G96" s="178">
        <f>ROUND(SUM(G94:G95),2)</f>
        <v>0</v>
      </c>
    </row>
    <row r="97" spans="1:7" ht="15" customHeight="1" x14ac:dyDescent="0.2">
      <c r="A97" s="62"/>
      <c r="B97" s="11"/>
      <c r="C97" s="11"/>
      <c r="D97" s="11"/>
      <c r="E97" s="11"/>
      <c r="F97" s="11"/>
      <c r="G97" s="70"/>
    </row>
    <row r="98" spans="1:7" ht="15" customHeight="1" x14ac:dyDescent="0.2">
      <c r="A98" s="96" t="s">
        <v>56</v>
      </c>
      <c r="B98" s="96"/>
      <c r="C98" s="96"/>
      <c r="D98" s="96"/>
      <c r="E98" s="96"/>
      <c r="F98" s="96"/>
      <c r="G98" s="96" t="s">
        <v>28</v>
      </c>
    </row>
    <row r="99" spans="1:7" ht="15" customHeight="1" x14ac:dyDescent="0.2">
      <c r="A99" s="60">
        <v>4</v>
      </c>
      <c r="B99" s="98" t="s">
        <v>57</v>
      </c>
      <c r="C99" s="98"/>
      <c r="D99" s="98"/>
      <c r="E99" s="98"/>
      <c r="F99" s="98"/>
      <c r="G99" s="60" t="s">
        <v>15</v>
      </c>
    </row>
    <row r="100" spans="1:7" ht="15" customHeight="1" x14ac:dyDescent="0.2">
      <c r="A100" s="63" t="s">
        <v>53</v>
      </c>
      <c r="B100" s="125" t="s">
        <v>147</v>
      </c>
      <c r="C100" s="125"/>
      <c r="D100" s="125"/>
      <c r="E100" s="125"/>
      <c r="F100" s="125"/>
      <c r="G100" s="14">
        <f>G96</f>
        <v>0</v>
      </c>
    </row>
    <row r="101" spans="1:7" ht="15" customHeight="1" x14ac:dyDescent="0.2">
      <c r="A101" s="126" t="s">
        <v>58</v>
      </c>
      <c r="B101" s="126"/>
      <c r="C101" s="126"/>
      <c r="D101" s="126"/>
      <c r="E101" s="126"/>
      <c r="F101" s="126"/>
      <c r="G101" s="22">
        <f>SUM(G100:G100)</f>
        <v>0</v>
      </c>
    </row>
    <row r="102" spans="1:7" ht="15" customHeight="1" x14ac:dyDescent="0.2">
      <c r="A102" s="98"/>
      <c r="B102" s="98"/>
      <c r="C102" s="98"/>
      <c r="D102" s="98"/>
      <c r="E102" s="98"/>
      <c r="F102" s="98"/>
      <c r="G102" s="98"/>
    </row>
    <row r="103" spans="1:7" ht="15" customHeight="1" x14ac:dyDescent="0.2">
      <c r="A103" s="96" t="s">
        <v>59</v>
      </c>
      <c r="B103" s="96"/>
      <c r="C103" s="96"/>
      <c r="D103" s="96"/>
      <c r="E103" s="96"/>
      <c r="F103" s="96"/>
      <c r="G103" s="96" t="s">
        <v>28</v>
      </c>
    </row>
    <row r="104" spans="1:7" ht="15" customHeight="1" x14ac:dyDescent="0.2">
      <c r="A104" s="165">
        <v>5</v>
      </c>
      <c r="B104" s="166" t="s">
        <v>60</v>
      </c>
      <c r="C104" s="166"/>
      <c r="D104" s="166"/>
      <c r="E104" s="166"/>
      <c r="F104" s="166"/>
      <c r="G104" s="165" t="s">
        <v>15</v>
      </c>
    </row>
    <row r="105" spans="1:7" ht="15" customHeight="1" x14ac:dyDescent="0.2">
      <c r="A105" s="63" t="s">
        <v>16</v>
      </c>
      <c r="B105" s="125" t="s">
        <v>148</v>
      </c>
      <c r="C105" s="125"/>
      <c r="D105" s="125"/>
      <c r="E105" s="125"/>
      <c r="F105" s="125"/>
      <c r="G105" s="14">
        <v>0</v>
      </c>
    </row>
    <row r="106" spans="1:7" ht="15" customHeight="1" x14ac:dyDescent="0.2">
      <c r="A106" s="63" t="s">
        <v>17</v>
      </c>
      <c r="B106" s="125" t="s">
        <v>149</v>
      </c>
      <c r="C106" s="125"/>
      <c r="D106" s="125"/>
      <c r="E106" s="125"/>
      <c r="F106" s="125"/>
      <c r="G106" s="14">
        <v>0</v>
      </c>
    </row>
    <row r="107" spans="1:7" ht="15" customHeight="1" x14ac:dyDescent="0.2">
      <c r="A107" s="63" t="s">
        <v>18</v>
      </c>
      <c r="B107" s="125" t="s">
        <v>150</v>
      </c>
      <c r="C107" s="125"/>
      <c r="D107" s="125"/>
      <c r="E107" s="125"/>
      <c r="F107" s="125"/>
      <c r="G107" s="14">
        <v>0</v>
      </c>
    </row>
    <row r="108" spans="1:7" ht="15" customHeight="1" x14ac:dyDescent="0.2">
      <c r="A108" s="63" t="s">
        <v>19</v>
      </c>
      <c r="B108" s="125" t="s">
        <v>23</v>
      </c>
      <c r="C108" s="125"/>
      <c r="D108" s="125"/>
      <c r="E108" s="125"/>
      <c r="F108" s="125"/>
      <c r="G108" s="14">
        <v>0</v>
      </c>
    </row>
    <row r="109" spans="1:7" ht="15" customHeight="1" x14ac:dyDescent="0.2">
      <c r="A109" s="126" t="s">
        <v>61</v>
      </c>
      <c r="B109" s="126"/>
      <c r="C109" s="126"/>
      <c r="D109" s="126"/>
      <c r="E109" s="126"/>
      <c r="F109" s="126"/>
      <c r="G109" s="188">
        <f>ROUND(SUM(G105:G108),2)</f>
        <v>0</v>
      </c>
    </row>
    <row r="110" spans="1:7" ht="15" customHeight="1" x14ac:dyDescent="0.2">
      <c r="A110" s="62"/>
      <c r="B110" s="11"/>
      <c r="C110" s="11"/>
      <c r="D110" s="11"/>
      <c r="E110" s="11"/>
      <c r="F110" s="11"/>
      <c r="G110" s="70"/>
    </row>
    <row r="111" spans="1:7" ht="15" customHeight="1" x14ac:dyDescent="0.2">
      <c r="A111" s="96" t="s">
        <v>62</v>
      </c>
      <c r="B111" s="96"/>
      <c r="C111" s="96"/>
      <c r="D111" s="96"/>
      <c r="E111" s="96"/>
      <c r="F111" s="96"/>
      <c r="G111" s="96" t="s">
        <v>28</v>
      </c>
    </row>
    <row r="112" spans="1:7" ht="15" customHeight="1" x14ac:dyDescent="0.2">
      <c r="A112" s="165">
        <v>6</v>
      </c>
      <c r="B112" s="166" t="s">
        <v>63</v>
      </c>
      <c r="C112" s="166"/>
      <c r="D112" s="166"/>
      <c r="E112" s="189" t="s">
        <v>64</v>
      </c>
      <c r="F112" s="189"/>
      <c r="G112" s="165" t="s">
        <v>15</v>
      </c>
    </row>
    <row r="113" spans="1:8" ht="15" customHeight="1" x14ac:dyDescent="0.2">
      <c r="A113" s="91" t="s">
        <v>16</v>
      </c>
      <c r="B113" s="121" t="s">
        <v>151</v>
      </c>
      <c r="C113" s="122"/>
      <c r="D113" s="167"/>
      <c r="E113" s="132"/>
      <c r="F113" s="133"/>
      <c r="G113" s="14">
        <v>0</v>
      </c>
    </row>
    <row r="114" spans="1:8" ht="15" customHeight="1" x14ac:dyDescent="0.2">
      <c r="A114" s="91" t="s">
        <v>17</v>
      </c>
      <c r="B114" s="121" t="s">
        <v>66</v>
      </c>
      <c r="C114" s="122"/>
      <c r="D114" s="167"/>
      <c r="E114" s="132"/>
      <c r="F114" s="133"/>
      <c r="G114" s="14">
        <v>0</v>
      </c>
    </row>
    <row r="115" spans="1:8" ht="15" customHeight="1" x14ac:dyDescent="0.2">
      <c r="A115" s="91"/>
      <c r="B115" s="121" t="s">
        <v>152</v>
      </c>
      <c r="C115" s="122"/>
      <c r="D115" s="167"/>
      <c r="E115" s="130"/>
      <c r="F115" s="131"/>
      <c r="G115" s="14">
        <v>0</v>
      </c>
    </row>
    <row r="116" spans="1:8" ht="15" customHeight="1" x14ac:dyDescent="0.2">
      <c r="A116" s="91"/>
      <c r="B116" s="121" t="s">
        <v>153</v>
      </c>
      <c r="C116" s="122"/>
      <c r="D116" s="167"/>
      <c r="E116" s="132"/>
      <c r="F116" s="133"/>
      <c r="G116" s="14">
        <v>0</v>
      </c>
    </row>
    <row r="117" spans="1:8" ht="15" customHeight="1" x14ac:dyDescent="0.2">
      <c r="A117" s="91"/>
      <c r="B117" s="121" t="s">
        <v>154</v>
      </c>
      <c r="C117" s="122"/>
      <c r="D117" s="167"/>
      <c r="E117" s="103"/>
      <c r="F117" s="134"/>
      <c r="G117" s="14">
        <v>0</v>
      </c>
    </row>
    <row r="118" spans="1:8" ht="15" customHeight="1" x14ac:dyDescent="0.2">
      <c r="A118" s="91"/>
      <c r="B118" s="121" t="s">
        <v>155</v>
      </c>
      <c r="C118" s="122"/>
      <c r="D118" s="167"/>
      <c r="E118" s="89"/>
      <c r="F118" s="90"/>
      <c r="G118" s="28">
        <v>0</v>
      </c>
    </row>
    <row r="119" spans="1:8" ht="15" customHeight="1" x14ac:dyDescent="0.2">
      <c r="A119" s="91" t="s">
        <v>18</v>
      </c>
      <c r="B119" s="121" t="s">
        <v>65</v>
      </c>
      <c r="C119" s="122"/>
      <c r="D119" s="167"/>
      <c r="E119" s="89"/>
      <c r="F119" s="90"/>
      <c r="G119" s="28">
        <v>0</v>
      </c>
    </row>
    <row r="120" spans="1:8" ht="15" customHeight="1" x14ac:dyDescent="0.2">
      <c r="A120" s="126" t="s">
        <v>67</v>
      </c>
      <c r="B120" s="126"/>
      <c r="C120" s="126"/>
      <c r="D120" s="126"/>
      <c r="E120" s="135">
        <f>SUM(E113:F119)</f>
        <v>0</v>
      </c>
      <c r="F120" s="136"/>
      <c r="G120" s="29">
        <f>ROUND(SUM(G113:G119),2)</f>
        <v>0</v>
      </c>
    </row>
    <row r="121" spans="1:8" ht="15" customHeight="1" x14ac:dyDescent="0.2">
      <c r="A121" s="125"/>
      <c r="B121" s="125"/>
      <c r="C121" s="125"/>
      <c r="D121" s="125"/>
      <c r="E121" s="125"/>
      <c r="F121" s="125"/>
      <c r="G121" s="137"/>
    </row>
    <row r="122" spans="1:8" ht="15" customHeight="1" x14ac:dyDescent="0.2">
      <c r="A122" s="96" t="s">
        <v>68</v>
      </c>
      <c r="B122" s="96"/>
      <c r="C122" s="96"/>
      <c r="D122" s="96"/>
      <c r="E122" s="96"/>
      <c r="F122" s="96"/>
      <c r="G122" s="96" t="s">
        <v>28</v>
      </c>
    </row>
    <row r="123" spans="1:8" ht="15" customHeight="1" x14ac:dyDescent="0.2">
      <c r="A123" s="59"/>
      <c r="B123" s="98" t="s">
        <v>69</v>
      </c>
      <c r="C123" s="98"/>
      <c r="D123" s="98"/>
      <c r="E123" s="98"/>
      <c r="F123" s="98"/>
      <c r="G123" s="60" t="s">
        <v>15</v>
      </c>
    </row>
    <row r="124" spans="1:8" ht="15" customHeight="1" x14ac:dyDescent="0.2">
      <c r="A124" s="60" t="s">
        <v>16</v>
      </c>
      <c r="B124" s="125" t="s">
        <v>70</v>
      </c>
      <c r="C124" s="125"/>
      <c r="D124" s="125"/>
      <c r="E124" s="125"/>
      <c r="F124" s="125"/>
      <c r="G124" s="15">
        <f>G37</f>
        <v>0</v>
      </c>
      <c r="H124" s="50"/>
    </row>
    <row r="125" spans="1:8" ht="15" customHeight="1" x14ac:dyDescent="0.2">
      <c r="A125" s="60" t="s">
        <v>17</v>
      </c>
      <c r="B125" s="125" t="s">
        <v>71</v>
      </c>
      <c r="C125" s="125"/>
      <c r="D125" s="125"/>
      <c r="E125" s="125"/>
      <c r="F125" s="125"/>
      <c r="G125" s="15">
        <f>G74</f>
        <v>0</v>
      </c>
      <c r="H125" s="50"/>
    </row>
    <row r="126" spans="1:8" ht="15" customHeight="1" x14ac:dyDescent="0.2">
      <c r="A126" s="60" t="s">
        <v>18</v>
      </c>
      <c r="B126" s="125" t="s">
        <v>72</v>
      </c>
      <c r="C126" s="125"/>
      <c r="D126" s="125"/>
      <c r="E126" s="125"/>
      <c r="F126" s="125"/>
      <c r="G126" s="15">
        <f>G83</f>
        <v>0</v>
      </c>
    </row>
    <row r="127" spans="1:8" ht="15" customHeight="1" x14ac:dyDescent="0.2">
      <c r="A127" s="60" t="s">
        <v>19</v>
      </c>
      <c r="B127" s="125" t="s">
        <v>73</v>
      </c>
      <c r="C127" s="125"/>
      <c r="D127" s="125"/>
      <c r="E127" s="125"/>
      <c r="F127" s="125"/>
      <c r="G127" s="15">
        <f>G101</f>
        <v>0</v>
      </c>
    </row>
    <row r="128" spans="1:8" ht="15" customHeight="1" x14ac:dyDescent="0.2">
      <c r="A128" s="60" t="s">
        <v>20</v>
      </c>
      <c r="B128" s="125" t="s">
        <v>74</v>
      </c>
      <c r="C128" s="125"/>
      <c r="D128" s="125"/>
      <c r="E128" s="125"/>
      <c r="F128" s="125"/>
      <c r="G128" s="17">
        <f>G109</f>
        <v>0</v>
      </c>
      <c r="H128" s="50"/>
    </row>
    <row r="129" spans="1:10" ht="15" customHeight="1" x14ac:dyDescent="0.2">
      <c r="A129" s="98" t="s">
        <v>75</v>
      </c>
      <c r="B129" s="98"/>
      <c r="C129" s="98"/>
      <c r="D129" s="98"/>
      <c r="E129" s="98"/>
      <c r="F129" s="98"/>
      <c r="G129" s="190">
        <f>SUM(G124:G128)</f>
        <v>0</v>
      </c>
    </row>
    <row r="130" spans="1:10" ht="15" customHeight="1" x14ac:dyDescent="0.2">
      <c r="A130" s="60" t="s">
        <v>21</v>
      </c>
      <c r="B130" s="125" t="s">
        <v>76</v>
      </c>
      <c r="C130" s="125"/>
      <c r="D130" s="125"/>
      <c r="E130" s="125"/>
      <c r="F130" s="125"/>
      <c r="G130" s="17">
        <f>G120</f>
        <v>0</v>
      </c>
    </row>
    <row r="131" spans="1:10" ht="15" customHeight="1" x14ac:dyDescent="0.2">
      <c r="A131" s="140" t="s">
        <v>77</v>
      </c>
      <c r="B131" s="140"/>
      <c r="C131" s="140"/>
      <c r="D131" s="140"/>
      <c r="E131" s="140"/>
      <c r="F131" s="140"/>
      <c r="G131" s="23">
        <f>G129+G130</f>
        <v>0</v>
      </c>
      <c r="H131" s="87"/>
    </row>
    <row r="132" spans="1:10" ht="15" customHeight="1" x14ac:dyDescent="0.2">
      <c r="A132" s="125"/>
      <c r="B132" s="125"/>
      <c r="C132" s="125"/>
      <c r="D132" s="125"/>
      <c r="E132" s="125"/>
      <c r="F132" s="125"/>
      <c r="G132" s="125"/>
    </row>
    <row r="133" spans="1:10" ht="15" customHeight="1" x14ac:dyDescent="0.2">
      <c r="A133" s="96" t="s">
        <v>78</v>
      </c>
      <c r="B133" s="96"/>
      <c r="C133" s="96"/>
      <c r="D133" s="96"/>
      <c r="E133" s="96"/>
      <c r="F133" s="96"/>
      <c r="G133" s="96"/>
    </row>
    <row r="134" spans="1:10" ht="40.5" customHeight="1" x14ac:dyDescent="0.2">
      <c r="A134" s="138" t="s">
        <v>156</v>
      </c>
      <c r="B134" s="191"/>
      <c r="C134" s="88" t="s">
        <v>79</v>
      </c>
      <c r="D134" s="88" t="s">
        <v>159</v>
      </c>
      <c r="E134" s="88" t="s">
        <v>157</v>
      </c>
      <c r="F134" s="88" t="s">
        <v>158</v>
      </c>
      <c r="G134" s="71" t="s">
        <v>160</v>
      </c>
      <c r="H134" s="50"/>
      <c r="I134" s="50"/>
    </row>
    <row r="135" spans="1:10" ht="42" customHeight="1" x14ac:dyDescent="0.2">
      <c r="A135" s="192">
        <f>A17</f>
        <v>0</v>
      </c>
      <c r="B135" s="193"/>
      <c r="C135" s="14">
        <f>G131</f>
        <v>0</v>
      </c>
      <c r="D135" s="91">
        <f>F17</f>
        <v>0</v>
      </c>
      <c r="E135" s="14">
        <f>C135*D135</f>
        <v>0</v>
      </c>
      <c r="F135" s="91">
        <f>F17</f>
        <v>0</v>
      </c>
      <c r="G135" s="18">
        <f>E135*F135</f>
        <v>0</v>
      </c>
      <c r="H135" s="50"/>
      <c r="I135" s="56"/>
    </row>
    <row r="136" spans="1:10" ht="15" customHeight="1" x14ac:dyDescent="0.2">
      <c r="A136" s="138" t="s">
        <v>161</v>
      </c>
      <c r="B136" s="139"/>
      <c r="C136" s="139"/>
      <c r="D136" s="139"/>
      <c r="E136" s="139"/>
      <c r="F136" s="27"/>
      <c r="G136" s="24">
        <f>G135*G138</f>
        <v>0</v>
      </c>
      <c r="H136" s="50"/>
      <c r="I136" s="54"/>
      <c r="J136" s="54"/>
    </row>
    <row r="137" spans="1:10" ht="15" customHeight="1" x14ac:dyDescent="0.2">
      <c r="J137" s="55"/>
    </row>
    <row r="138" spans="1:10" ht="15" customHeight="1" x14ac:dyDescent="0.2">
      <c r="A138" s="127" t="s">
        <v>84</v>
      </c>
      <c r="B138" s="128"/>
      <c r="C138" s="128"/>
      <c r="D138" s="128"/>
      <c r="E138" s="128"/>
      <c r="F138" s="30" t="e">
        <f>(G58+G50+G83+G96)/G37</f>
        <v>#DIV/0!</v>
      </c>
      <c r="G138" s="194">
        <f>E13</f>
        <v>24</v>
      </c>
      <c r="J138" s="54"/>
    </row>
    <row r="139" spans="1:10" ht="15" customHeight="1" x14ac:dyDescent="0.2">
      <c r="J139" s="50"/>
    </row>
    <row r="140" spans="1:10" ht="15" customHeight="1" x14ac:dyDescent="0.2"/>
    <row r="141" spans="1:10" ht="15" customHeight="1" x14ac:dyDescent="0.2"/>
  </sheetData>
  <sheetProtection formatCells="0" formatColumns="0" formatRows="0" insertRows="0" selectLockedCells="1"/>
  <mergeCells count="162">
    <mergeCell ref="B118:D118"/>
    <mergeCell ref="B119:D119"/>
    <mergeCell ref="A96:E96"/>
    <mergeCell ref="B87:C87"/>
    <mergeCell ref="D87:E87"/>
    <mergeCell ref="B88:C88"/>
    <mergeCell ref="B89:C89"/>
    <mergeCell ref="B90:C90"/>
    <mergeCell ref="B91:C91"/>
    <mergeCell ref="B92:C92"/>
    <mergeCell ref="B93:C93"/>
    <mergeCell ref="D95:E95"/>
    <mergeCell ref="D93:E93"/>
    <mergeCell ref="D92:E92"/>
    <mergeCell ref="D91:E91"/>
    <mergeCell ref="D90:E90"/>
    <mergeCell ref="D89:E89"/>
    <mergeCell ref="D88:E88"/>
    <mergeCell ref="B95:C95"/>
    <mergeCell ref="B64:C64"/>
    <mergeCell ref="B65:C65"/>
    <mergeCell ref="B66:C66"/>
    <mergeCell ref="D63:F63"/>
    <mergeCell ref="D64:F64"/>
    <mergeCell ref="D65:F65"/>
    <mergeCell ref="D66:F66"/>
    <mergeCell ref="B77:C77"/>
    <mergeCell ref="B78:C78"/>
    <mergeCell ref="D78:E78"/>
    <mergeCell ref="D77:E77"/>
    <mergeCell ref="A135:B135"/>
    <mergeCell ref="A136:E136"/>
    <mergeCell ref="A138:E138"/>
    <mergeCell ref="A129:F129"/>
    <mergeCell ref="B130:F130"/>
    <mergeCell ref="A131:F131"/>
    <mergeCell ref="A132:G132"/>
    <mergeCell ref="A133:G133"/>
    <mergeCell ref="A134:B134"/>
    <mergeCell ref="B123:F123"/>
    <mergeCell ref="B124:F124"/>
    <mergeCell ref="B125:F125"/>
    <mergeCell ref="B126:F126"/>
    <mergeCell ref="B127:F127"/>
    <mergeCell ref="B128:F128"/>
    <mergeCell ref="A120:D120"/>
    <mergeCell ref="E120:F120"/>
    <mergeCell ref="A121:G121"/>
    <mergeCell ref="A122:G122"/>
    <mergeCell ref="B115:D115"/>
    <mergeCell ref="E115:F115"/>
    <mergeCell ref="B116:D116"/>
    <mergeCell ref="E116:F116"/>
    <mergeCell ref="B117:D117"/>
    <mergeCell ref="E117:F117"/>
    <mergeCell ref="A111:G111"/>
    <mergeCell ref="B112:D112"/>
    <mergeCell ref="E112:F112"/>
    <mergeCell ref="B113:D113"/>
    <mergeCell ref="E113:F113"/>
    <mergeCell ref="B114:D114"/>
    <mergeCell ref="E114:F114"/>
    <mergeCell ref="B104:F104"/>
    <mergeCell ref="B105:F105"/>
    <mergeCell ref="B106:F106"/>
    <mergeCell ref="B108:F108"/>
    <mergeCell ref="A109:F109"/>
    <mergeCell ref="A98:G98"/>
    <mergeCell ref="B99:F99"/>
    <mergeCell ref="B100:F100"/>
    <mergeCell ref="A101:F101"/>
    <mergeCell ref="A102:G102"/>
    <mergeCell ref="A103:G103"/>
    <mergeCell ref="B107:F107"/>
    <mergeCell ref="A94:E94"/>
    <mergeCell ref="A83:E83"/>
    <mergeCell ref="A84:G84"/>
    <mergeCell ref="A85:G85"/>
    <mergeCell ref="A86:G86"/>
    <mergeCell ref="B71:F71"/>
    <mergeCell ref="B72:F72"/>
    <mergeCell ref="B73:F73"/>
    <mergeCell ref="A74:F74"/>
    <mergeCell ref="A76:G76"/>
    <mergeCell ref="B79:C79"/>
    <mergeCell ref="B80:C80"/>
    <mergeCell ref="B81:C81"/>
    <mergeCell ref="B82:C82"/>
    <mergeCell ref="D79:E79"/>
    <mergeCell ref="D80:E80"/>
    <mergeCell ref="D81:E81"/>
    <mergeCell ref="D82:E82"/>
    <mergeCell ref="A67:F67"/>
    <mergeCell ref="A69:G69"/>
    <mergeCell ref="B70:F70"/>
    <mergeCell ref="B48:E48"/>
    <mergeCell ref="B49:E49"/>
    <mergeCell ref="A50:E50"/>
    <mergeCell ref="A60:G60"/>
    <mergeCell ref="D53:E53"/>
    <mergeCell ref="D54:E54"/>
    <mergeCell ref="D55:E55"/>
    <mergeCell ref="D58:E58"/>
    <mergeCell ref="A58:C58"/>
    <mergeCell ref="D62:F62"/>
    <mergeCell ref="B53:C53"/>
    <mergeCell ref="B61:C61"/>
    <mergeCell ref="D61:F61"/>
    <mergeCell ref="B62:C62"/>
    <mergeCell ref="B63:C63"/>
    <mergeCell ref="B42:E42"/>
    <mergeCell ref="B43:E43"/>
    <mergeCell ref="B44:E44"/>
    <mergeCell ref="B45:E45"/>
    <mergeCell ref="B46:E46"/>
    <mergeCell ref="B47:E47"/>
    <mergeCell ref="A56:E56"/>
    <mergeCell ref="B57:E57"/>
    <mergeCell ref="A40:G40"/>
    <mergeCell ref="B41:E41"/>
    <mergeCell ref="C36:F36"/>
    <mergeCell ref="A37:F37"/>
    <mergeCell ref="A39:G39"/>
    <mergeCell ref="A52:G52"/>
    <mergeCell ref="B30:F30"/>
    <mergeCell ref="B31:F31"/>
    <mergeCell ref="B32:F32"/>
    <mergeCell ref="B33:F33"/>
    <mergeCell ref="B34:F34"/>
    <mergeCell ref="B35:F35"/>
    <mergeCell ref="A23:F23"/>
    <mergeCell ref="A24:F24"/>
    <mergeCell ref="A25:F25"/>
    <mergeCell ref="A26:F26"/>
    <mergeCell ref="A28:G28"/>
    <mergeCell ref="A29:G29"/>
    <mergeCell ref="A17:C17"/>
    <mergeCell ref="D17:E17"/>
    <mergeCell ref="F17:G17"/>
    <mergeCell ref="A19:G19"/>
    <mergeCell ref="A21:G21"/>
    <mergeCell ref="A22:G22"/>
    <mergeCell ref="A15:G15"/>
    <mergeCell ref="A16:C16"/>
    <mergeCell ref="D16:E16"/>
    <mergeCell ref="F16:G16"/>
    <mergeCell ref="A7:G7"/>
    <mergeCell ref="A8:G8"/>
    <mergeCell ref="A10:D10"/>
    <mergeCell ref="E10:G10"/>
    <mergeCell ref="A11:D11"/>
    <mergeCell ref="E11:G11"/>
    <mergeCell ref="C1:G1"/>
    <mergeCell ref="A4:C4"/>
    <mergeCell ref="D4:E4"/>
    <mergeCell ref="F4:G4"/>
    <mergeCell ref="A6:G6"/>
    <mergeCell ref="A12:D12"/>
    <mergeCell ref="E12:G12"/>
    <mergeCell ref="A13:D13"/>
    <mergeCell ref="E13:G13"/>
    <mergeCell ref="A2:G2"/>
  </mergeCells>
  <printOptions horizontalCentered="1"/>
  <pageMargins left="0.19685039370078741" right="0.19685039370078741" top="0.19685039370078741" bottom="0.78740157480314965" header="0.51181102362204722" footer="0.51181102362204722"/>
  <pageSetup paperSize="9" scale="75" firstPageNumber="0" fitToHeight="3" orientation="portrait" horizontalDpi="300" verticalDpi="300" r:id="rId1"/>
  <headerFooter alignWithMargins="0">
    <oddFooter>Página &amp;P de &amp;N</oddFooter>
  </headerFooter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72DEF-9FF6-44D2-B42C-FC1F606ADC7E}">
  <dimension ref="A1:G14"/>
  <sheetViews>
    <sheetView zoomScale="130" zoomScaleNormal="130" workbookViewId="0">
      <selection activeCell="C23" sqref="C23"/>
    </sheetView>
  </sheetViews>
  <sheetFormatPr defaultRowHeight="12.75" x14ac:dyDescent="0.2"/>
  <cols>
    <col min="1" max="1" width="4.5703125" style="197" customWidth="1"/>
    <col min="2" max="2" width="8.7109375" style="197" customWidth="1"/>
    <col min="3" max="3" width="63.7109375" style="197" customWidth="1"/>
    <col min="4" max="4" width="12.28515625" style="197" customWidth="1"/>
    <col min="5" max="5" width="13.7109375" style="197" customWidth="1"/>
    <col min="6" max="6" width="13.28515625" style="197" customWidth="1"/>
    <col min="7" max="7" width="13.140625" style="197" customWidth="1"/>
    <col min="8" max="16384" width="9.140625" style="197"/>
  </cols>
  <sheetData>
    <row r="1" spans="1:7" ht="15" x14ac:dyDescent="0.2">
      <c r="A1" s="195" t="s">
        <v>162</v>
      </c>
      <c r="B1" s="196"/>
      <c r="C1" s="196"/>
      <c r="D1" s="196"/>
      <c r="E1" s="196"/>
      <c r="F1" s="196"/>
      <c r="G1" s="196"/>
    </row>
    <row r="2" spans="1:7" x14ac:dyDescent="0.2">
      <c r="A2" s="206" t="s">
        <v>163</v>
      </c>
      <c r="B2" s="206"/>
      <c r="C2" s="206"/>
      <c r="D2" s="206"/>
      <c r="E2" s="206"/>
      <c r="F2" s="206"/>
      <c r="G2" s="206"/>
    </row>
    <row r="3" spans="1:7" ht="24" x14ac:dyDescent="0.2">
      <c r="A3" s="198" t="s">
        <v>101</v>
      </c>
      <c r="B3" s="198" t="s">
        <v>93</v>
      </c>
      <c r="C3" s="198" t="s">
        <v>164</v>
      </c>
      <c r="D3" s="198" t="s">
        <v>165</v>
      </c>
      <c r="E3" s="198" t="s">
        <v>166</v>
      </c>
      <c r="F3" s="198" t="s">
        <v>167</v>
      </c>
      <c r="G3" s="198" t="s">
        <v>168</v>
      </c>
    </row>
    <row r="4" spans="1:7" x14ac:dyDescent="0.2">
      <c r="A4" s="199">
        <v>1</v>
      </c>
      <c r="B4" s="200" t="s">
        <v>169</v>
      </c>
      <c r="C4" s="201" t="s">
        <v>170</v>
      </c>
      <c r="D4" s="202">
        <v>5</v>
      </c>
      <c r="E4" s="203">
        <v>0</v>
      </c>
      <c r="F4" s="203">
        <f>D4*E4</f>
        <v>0</v>
      </c>
      <c r="G4" s="203">
        <f>F4*24</f>
        <v>0</v>
      </c>
    </row>
    <row r="5" spans="1:7" x14ac:dyDescent="0.2">
      <c r="A5" s="199">
        <v>2</v>
      </c>
      <c r="B5" s="200" t="s">
        <v>96</v>
      </c>
      <c r="C5" s="201" t="s">
        <v>171</v>
      </c>
      <c r="D5" s="202">
        <v>1</v>
      </c>
      <c r="E5" s="203">
        <v>0</v>
      </c>
      <c r="F5" s="203">
        <f t="shared" ref="F5:F13" si="0">D5*E5</f>
        <v>0</v>
      </c>
      <c r="G5" s="203">
        <f t="shared" ref="G5:G13" si="1">F5*24</f>
        <v>0</v>
      </c>
    </row>
    <row r="6" spans="1:7" x14ac:dyDescent="0.2">
      <c r="A6" s="199">
        <v>3</v>
      </c>
      <c r="B6" s="200" t="s">
        <v>96</v>
      </c>
      <c r="C6" s="201" t="s">
        <v>172</v>
      </c>
      <c r="D6" s="202">
        <v>2</v>
      </c>
      <c r="E6" s="203">
        <v>0</v>
      </c>
      <c r="F6" s="203">
        <f t="shared" si="0"/>
        <v>0</v>
      </c>
      <c r="G6" s="203">
        <f t="shared" si="1"/>
        <v>0</v>
      </c>
    </row>
    <row r="7" spans="1:7" x14ac:dyDescent="0.2">
      <c r="A7" s="199">
        <v>4</v>
      </c>
      <c r="B7" s="200" t="s">
        <v>173</v>
      </c>
      <c r="C7" s="201" t="s">
        <v>174</v>
      </c>
      <c r="D7" s="202">
        <v>1</v>
      </c>
      <c r="E7" s="203">
        <v>0</v>
      </c>
      <c r="F7" s="203">
        <f t="shared" si="0"/>
        <v>0</v>
      </c>
      <c r="G7" s="203">
        <f t="shared" si="1"/>
        <v>0</v>
      </c>
    </row>
    <row r="8" spans="1:7" x14ac:dyDescent="0.2">
      <c r="A8" s="199">
        <v>5</v>
      </c>
      <c r="B8" s="200" t="s">
        <v>97</v>
      </c>
      <c r="C8" s="201" t="s">
        <v>175</v>
      </c>
      <c r="D8" s="202">
        <v>2</v>
      </c>
      <c r="E8" s="203">
        <v>0</v>
      </c>
      <c r="F8" s="203">
        <f t="shared" si="0"/>
        <v>0</v>
      </c>
      <c r="G8" s="203">
        <f t="shared" si="1"/>
        <v>0</v>
      </c>
    </row>
    <row r="9" spans="1:7" x14ac:dyDescent="0.2">
      <c r="A9" s="199">
        <v>6</v>
      </c>
      <c r="B9" s="200" t="s">
        <v>97</v>
      </c>
      <c r="C9" s="201" t="s">
        <v>176</v>
      </c>
      <c r="D9" s="202">
        <v>2</v>
      </c>
      <c r="E9" s="203">
        <v>0</v>
      </c>
      <c r="F9" s="203">
        <f t="shared" si="0"/>
        <v>0</v>
      </c>
      <c r="G9" s="203">
        <f t="shared" si="1"/>
        <v>0</v>
      </c>
    </row>
    <row r="10" spans="1:7" x14ac:dyDescent="0.2">
      <c r="A10" s="199">
        <v>7</v>
      </c>
      <c r="B10" s="200" t="s">
        <v>97</v>
      </c>
      <c r="C10" s="201" t="s">
        <v>177</v>
      </c>
      <c r="D10" s="202">
        <v>2</v>
      </c>
      <c r="E10" s="203">
        <v>0</v>
      </c>
      <c r="F10" s="203">
        <f t="shared" si="0"/>
        <v>0</v>
      </c>
      <c r="G10" s="203">
        <f t="shared" si="1"/>
        <v>0</v>
      </c>
    </row>
    <row r="11" spans="1:7" x14ac:dyDescent="0.2">
      <c r="A11" s="199">
        <v>8</v>
      </c>
      <c r="B11" s="200" t="s">
        <v>97</v>
      </c>
      <c r="C11" s="201" t="s">
        <v>178</v>
      </c>
      <c r="D11" s="202">
        <v>2</v>
      </c>
      <c r="E11" s="203">
        <v>0</v>
      </c>
      <c r="F11" s="203">
        <f t="shared" si="0"/>
        <v>0</v>
      </c>
      <c r="G11" s="203">
        <f t="shared" si="1"/>
        <v>0</v>
      </c>
    </row>
    <row r="12" spans="1:7" x14ac:dyDescent="0.2">
      <c r="A12" s="199">
        <v>9</v>
      </c>
      <c r="B12" s="200" t="s">
        <v>98</v>
      </c>
      <c r="C12" s="201" t="s">
        <v>179</v>
      </c>
      <c r="D12" s="202">
        <v>2</v>
      </c>
      <c r="E12" s="203">
        <v>0</v>
      </c>
      <c r="F12" s="203">
        <f t="shared" si="0"/>
        <v>0</v>
      </c>
      <c r="G12" s="203">
        <f t="shared" si="1"/>
        <v>0</v>
      </c>
    </row>
    <row r="13" spans="1:7" x14ac:dyDescent="0.2">
      <c r="A13" s="199">
        <v>10</v>
      </c>
      <c r="B13" s="200" t="s">
        <v>99</v>
      </c>
      <c r="C13" s="201" t="s">
        <v>180</v>
      </c>
      <c r="D13" s="202">
        <v>1</v>
      </c>
      <c r="E13" s="203">
        <v>0</v>
      </c>
      <c r="F13" s="203">
        <f t="shared" si="0"/>
        <v>0</v>
      </c>
      <c r="G13" s="203">
        <f t="shared" si="1"/>
        <v>0</v>
      </c>
    </row>
    <row r="14" spans="1:7" ht="22.35" customHeight="1" x14ac:dyDescent="0.2">
      <c r="A14" s="207" t="s">
        <v>181</v>
      </c>
      <c r="B14" s="208"/>
      <c r="C14" s="208"/>
      <c r="D14" s="204">
        <f>SUM(D4:D13)</f>
        <v>20</v>
      </c>
      <c r="E14" s="205">
        <f>SUM(E4:E13)</f>
        <v>0</v>
      </c>
      <c r="F14" s="205">
        <f t="shared" ref="F14:G14" si="2">SUM(F4:F13)</f>
        <v>0</v>
      </c>
      <c r="G14" s="205">
        <f t="shared" si="2"/>
        <v>0</v>
      </c>
    </row>
  </sheetData>
  <mergeCells count="3">
    <mergeCell ref="A1:G1"/>
    <mergeCell ref="A2:G2"/>
    <mergeCell ref="A14:C1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110B-9389-41A4-B2F4-6A16EFE1306A}">
  <dimension ref="A1:G5"/>
  <sheetViews>
    <sheetView zoomScale="115" zoomScaleNormal="115" workbookViewId="0">
      <selection activeCell="C17" sqref="C17"/>
    </sheetView>
  </sheetViews>
  <sheetFormatPr defaultRowHeight="12.75" x14ac:dyDescent="0.2"/>
  <cols>
    <col min="1" max="1" width="4.5703125" style="197" customWidth="1"/>
    <col min="2" max="2" width="8.7109375" style="197" customWidth="1"/>
    <col min="3" max="3" width="63.7109375" style="197" customWidth="1"/>
    <col min="4" max="4" width="12.28515625" style="197" customWidth="1"/>
    <col min="5" max="5" width="13.7109375" style="197" customWidth="1"/>
    <col min="6" max="6" width="13.28515625" style="197" customWidth="1"/>
    <col min="7" max="7" width="13.140625" style="197" customWidth="1"/>
    <col min="8" max="16384" width="9.140625" style="197"/>
  </cols>
  <sheetData>
    <row r="1" spans="1:7" ht="15" x14ac:dyDescent="0.2">
      <c r="A1" s="195" t="s">
        <v>184</v>
      </c>
      <c r="B1" s="196"/>
      <c r="C1" s="196"/>
      <c r="D1" s="196"/>
      <c r="E1" s="196"/>
      <c r="F1" s="196"/>
      <c r="G1" s="196"/>
    </row>
    <row r="2" spans="1:7" x14ac:dyDescent="0.2">
      <c r="A2" s="212" t="s">
        <v>183</v>
      </c>
      <c r="B2" s="206"/>
      <c r="C2" s="206"/>
      <c r="D2" s="206"/>
      <c r="E2" s="206"/>
      <c r="F2" s="206"/>
      <c r="G2" s="206"/>
    </row>
    <row r="3" spans="1:7" ht="24" x14ac:dyDescent="0.2">
      <c r="A3" s="198" t="s">
        <v>101</v>
      </c>
      <c r="B3" s="198" t="s">
        <v>93</v>
      </c>
      <c r="C3" s="198" t="s">
        <v>164</v>
      </c>
      <c r="D3" s="198" t="s">
        <v>165</v>
      </c>
      <c r="E3" s="198" t="s">
        <v>166</v>
      </c>
      <c r="F3" s="198" t="s">
        <v>167</v>
      </c>
      <c r="G3" s="198" t="s">
        <v>168</v>
      </c>
    </row>
    <row r="4" spans="1:7" x14ac:dyDescent="0.2">
      <c r="A4" s="199">
        <v>1</v>
      </c>
      <c r="B4" s="200" t="s">
        <v>169</v>
      </c>
      <c r="C4" s="201" t="s">
        <v>185</v>
      </c>
      <c r="D4" s="202">
        <v>4</v>
      </c>
      <c r="E4" s="203">
        <v>0</v>
      </c>
      <c r="F4" s="203">
        <f>D4*E4</f>
        <v>0</v>
      </c>
      <c r="G4" s="203">
        <f>F4*24</f>
        <v>0</v>
      </c>
    </row>
    <row r="5" spans="1:7" ht="22.35" customHeight="1" x14ac:dyDescent="0.2">
      <c r="A5" s="209" t="s">
        <v>182</v>
      </c>
      <c r="B5" s="210"/>
      <c r="C5" s="211"/>
      <c r="D5" s="204">
        <f>SUM(D4:D4)</f>
        <v>4</v>
      </c>
      <c r="E5" s="205">
        <f>SUM(E4:E4)</f>
        <v>0</v>
      </c>
      <c r="F5" s="205">
        <f>SUM(F4:F4)</f>
        <v>0</v>
      </c>
      <c r="G5" s="205">
        <f>SUM(G4:G4)</f>
        <v>0</v>
      </c>
    </row>
  </sheetData>
  <mergeCells count="3">
    <mergeCell ref="A1:G1"/>
    <mergeCell ref="A2:G2"/>
    <mergeCell ref="A5:C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14D5E-6700-43A8-AE50-E8455CA3875C}">
  <dimension ref="A1:G19"/>
  <sheetViews>
    <sheetView tabSelected="1" zoomScale="130" zoomScaleNormal="130" workbookViewId="0">
      <selection activeCell="C21" sqref="C21"/>
    </sheetView>
  </sheetViews>
  <sheetFormatPr defaultRowHeight="12.75" x14ac:dyDescent="0.2"/>
  <cols>
    <col min="1" max="1" width="4.5703125" style="197" customWidth="1"/>
    <col min="2" max="2" width="8.7109375" style="197" customWidth="1"/>
    <col min="3" max="3" width="63.7109375" style="197" customWidth="1"/>
    <col min="4" max="4" width="12.28515625" style="197" customWidth="1"/>
    <col min="5" max="5" width="13.7109375" style="197" customWidth="1"/>
    <col min="6" max="6" width="13.28515625" style="197" customWidth="1"/>
    <col min="7" max="7" width="13.140625" style="197" customWidth="1"/>
    <col min="8" max="16384" width="9.140625" style="197"/>
  </cols>
  <sheetData>
    <row r="1" spans="1:7" ht="15" x14ac:dyDescent="0.2">
      <c r="A1" s="195" t="s">
        <v>189</v>
      </c>
      <c r="B1" s="196"/>
      <c r="C1" s="196"/>
      <c r="D1" s="196"/>
      <c r="E1" s="196"/>
      <c r="F1" s="196"/>
      <c r="G1" s="196"/>
    </row>
    <row r="2" spans="1:7" x14ac:dyDescent="0.2">
      <c r="A2" s="213" t="s">
        <v>163</v>
      </c>
      <c r="B2" s="213"/>
      <c r="C2" s="213"/>
      <c r="D2" s="213"/>
      <c r="E2" s="213"/>
      <c r="F2" s="213"/>
      <c r="G2" s="213"/>
    </row>
    <row r="3" spans="1:7" ht="24" x14ac:dyDescent="0.2">
      <c r="A3" s="198" t="s">
        <v>101</v>
      </c>
      <c r="B3" s="198" t="s">
        <v>93</v>
      </c>
      <c r="C3" s="198" t="s">
        <v>164</v>
      </c>
      <c r="D3" s="198" t="s">
        <v>190</v>
      </c>
      <c r="E3" s="198" t="s">
        <v>191</v>
      </c>
      <c r="F3" s="198" t="s">
        <v>192</v>
      </c>
      <c r="G3" s="198" t="s">
        <v>193</v>
      </c>
    </row>
    <row r="4" spans="1:7" x14ac:dyDescent="0.2">
      <c r="A4" s="199">
        <v>1</v>
      </c>
      <c r="B4" s="200" t="s">
        <v>169</v>
      </c>
      <c r="C4" s="201" t="s">
        <v>170</v>
      </c>
      <c r="D4" s="203">
        <v>0</v>
      </c>
      <c r="E4" s="203">
        <v>0</v>
      </c>
      <c r="F4" s="203">
        <v>0</v>
      </c>
      <c r="G4" s="203">
        <v>0</v>
      </c>
    </row>
    <row r="5" spans="1:7" x14ac:dyDescent="0.2">
      <c r="A5" s="199">
        <v>2</v>
      </c>
      <c r="B5" s="200" t="s">
        <v>96</v>
      </c>
      <c r="C5" s="201" t="s">
        <v>171</v>
      </c>
      <c r="D5" s="203">
        <v>0</v>
      </c>
      <c r="E5" s="203">
        <v>0</v>
      </c>
      <c r="F5" s="203">
        <v>0</v>
      </c>
      <c r="G5" s="203">
        <v>0</v>
      </c>
    </row>
    <row r="6" spans="1:7" x14ac:dyDescent="0.2">
      <c r="A6" s="199">
        <v>3</v>
      </c>
      <c r="B6" s="200" t="s">
        <v>96</v>
      </c>
      <c r="C6" s="201" t="s">
        <v>172</v>
      </c>
      <c r="D6" s="203">
        <v>0</v>
      </c>
      <c r="E6" s="203">
        <v>0</v>
      </c>
      <c r="F6" s="203">
        <v>0</v>
      </c>
      <c r="G6" s="203">
        <v>0</v>
      </c>
    </row>
    <row r="7" spans="1:7" x14ac:dyDescent="0.2">
      <c r="A7" s="199">
        <v>4</v>
      </c>
      <c r="B7" s="200" t="s">
        <v>173</v>
      </c>
      <c r="C7" s="201" t="s">
        <v>174</v>
      </c>
      <c r="D7" s="203">
        <v>0</v>
      </c>
      <c r="E7" s="203">
        <v>0</v>
      </c>
      <c r="F7" s="203">
        <v>0</v>
      </c>
      <c r="G7" s="203">
        <v>0</v>
      </c>
    </row>
    <row r="8" spans="1:7" x14ac:dyDescent="0.2">
      <c r="A8" s="199">
        <v>5</v>
      </c>
      <c r="B8" s="200" t="s">
        <v>97</v>
      </c>
      <c r="C8" s="201" t="s">
        <v>175</v>
      </c>
      <c r="D8" s="203">
        <v>0</v>
      </c>
      <c r="E8" s="203">
        <v>0</v>
      </c>
      <c r="F8" s="203">
        <v>0</v>
      </c>
      <c r="G8" s="203">
        <v>0</v>
      </c>
    </row>
    <row r="9" spans="1:7" x14ac:dyDescent="0.2">
      <c r="A9" s="199">
        <v>6</v>
      </c>
      <c r="B9" s="200" t="s">
        <v>97</v>
      </c>
      <c r="C9" s="201" t="s">
        <v>176</v>
      </c>
      <c r="D9" s="203">
        <v>0</v>
      </c>
      <c r="E9" s="203">
        <v>0</v>
      </c>
      <c r="F9" s="203">
        <v>0</v>
      </c>
      <c r="G9" s="203">
        <v>0</v>
      </c>
    </row>
    <row r="10" spans="1:7" x14ac:dyDescent="0.2">
      <c r="A10" s="199">
        <v>7</v>
      </c>
      <c r="B10" s="200" t="s">
        <v>97</v>
      </c>
      <c r="C10" s="201" t="s">
        <v>177</v>
      </c>
      <c r="D10" s="203">
        <v>0</v>
      </c>
      <c r="E10" s="203">
        <v>0</v>
      </c>
      <c r="F10" s="203">
        <v>0</v>
      </c>
      <c r="G10" s="203">
        <v>0</v>
      </c>
    </row>
    <row r="11" spans="1:7" x14ac:dyDescent="0.2">
      <c r="A11" s="199">
        <v>8</v>
      </c>
      <c r="B11" s="200" t="s">
        <v>97</v>
      </c>
      <c r="C11" s="201" t="s">
        <v>178</v>
      </c>
      <c r="D11" s="203">
        <v>0</v>
      </c>
      <c r="E11" s="203">
        <v>0</v>
      </c>
      <c r="F11" s="203">
        <v>0</v>
      </c>
      <c r="G11" s="203">
        <v>0</v>
      </c>
    </row>
    <row r="12" spans="1:7" x14ac:dyDescent="0.2">
      <c r="A12" s="199">
        <v>9</v>
      </c>
      <c r="B12" s="200" t="s">
        <v>98</v>
      </c>
      <c r="C12" s="201" t="s">
        <v>179</v>
      </c>
      <c r="D12" s="203">
        <v>0</v>
      </c>
      <c r="E12" s="203">
        <v>0</v>
      </c>
      <c r="F12" s="203">
        <v>0</v>
      </c>
      <c r="G12" s="203">
        <v>0</v>
      </c>
    </row>
    <row r="13" spans="1:7" x14ac:dyDescent="0.2">
      <c r="A13" s="199">
        <v>10</v>
      </c>
      <c r="B13" s="200" t="s">
        <v>99</v>
      </c>
      <c r="C13" s="201" t="s">
        <v>180</v>
      </c>
      <c r="D13" s="203">
        <v>0</v>
      </c>
      <c r="E13" s="203">
        <v>0</v>
      </c>
      <c r="F13" s="203">
        <v>0</v>
      </c>
      <c r="G13" s="203">
        <v>0</v>
      </c>
    </row>
    <row r="14" spans="1:7" x14ac:dyDescent="0.2">
      <c r="A14" s="215" t="s">
        <v>186</v>
      </c>
      <c r="B14" s="216"/>
      <c r="C14" s="216"/>
      <c r="D14" s="217">
        <f>SUM(D4:D13)</f>
        <v>0</v>
      </c>
      <c r="E14" s="217">
        <f>SUM(E4:E13)</f>
        <v>0</v>
      </c>
      <c r="F14" s="217">
        <f t="shared" ref="F14:G14" si="0">SUM(F4:F13)</f>
        <v>0</v>
      </c>
      <c r="G14" s="217">
        <f t="shared" si="0"/>
        <v>0</v>
      </c>
    </row>
    <row r="15" spans="1:7" x14ac:dyDescent="0.2">
      <c r="A15" s="214" t="s">
        <v>183</v>
      </c>
      <c r="B15" s="213"/>
      <c r="C15" s="213"/>
      <c r="D15" s="213"/>
      <c r="E15" s="213"/>
      <c r="F15" s="213"/>
      <c r="G15" s="213"/>
    </row>
    <row r="16" spans="1:7" ht="24" x14ac:dyDescent="0.2">
      <c r="A16" s="198" t="s">
        <v>101</v>
      </c>
      <c r="B16" s="198" t="s">
        <v>93</v>
      </c>
      <c r="C16" s="198" t="s">
        <v>164</v>
      </c>
      <c r="D16" s="198" t="s">
        <v>190</v>
      </c>
      <c r="E16" s="198" t="s">
        <v>191</v>
      </c>
      <c r="F16" s="198" t="s">
        <v>192</v>
      </c>
      <c r="G16" s="198" t="s">
        <v>193</v>
      </c>
    </row>
    <row r="17" spans="1:7" x14ac:dyDescent="0.2">
      <c r="A17" s="199">
        <v>1</v>
      </c>
      <c r="B17" s="200" t="s">
        <v>169</v>
      </c>
      <c r="C17" s="201" t="s">
        <v>185</v>
      </c>
      <c r="D17" s="203">
        <v>0</v>
      </c>
      <c r="E17" s="203">
        <v>0</v>
      </c>
      <c r="F17" s="203">
        <v>0</v>
      </c>
      <c r="G17" s="203">
        <v>0</v>
      </c>
    </row>
    <row r="18" spans="1:7" x14ac:dyDescent="0.2">
      <c r="A18" s="218" t="s">
        <v>187</v>
      </c>
      <c r="B18" s="219"/>
      <c r="C18" s="220"/>
      <c r="D18" s="217">
        <f>D17</f>
        <v>0</v>
      </c>
      <c r="E18" s="217">
        <f t="shared" ref="E18:F18" si="1">E17</f>
        <v>0</v>
      </c>
      <c r="F18" s="217">
        <f t="shared" si="1"/>
        <v>0</v>
      </c>
      <c r="G18" s="217">
        <f>G17</f>
        <v>0</v>
      </c>
    </row>
    <row r="19" spans="1:7" ht="17.25" customHeight="1" x14ac:dyDescent="0.2">
      <c r="A19" s="209" t="s">
        <v>188</v>
      </c>
      <c r="B19" s="210"/>
      <c r="C19" s="211"/>
      <c r="D19" s="205">
        <f>D14+D18</f>
        <v>0</v>
      </c>
      <c r="E19" s="205">
        <f t="shared" ref="E19:G19" si="2">E14+E18</f>
        <v>0</v>
      </c>
      <c r="F19" s="205">
        <f t="shared" si="2"/>
        <v>0</v>
      </c>
      <c r="G19" s="205">
        <f t="shared" si="2"/>
        <v>0</v>
      </c>
    </row>
  </sheetData>
  <mergeCells count="6">
    <mergeCell ref="A19:C19"/>
    <mergeCell ref="A1:G1"/>
    <mergeCell ref="A2:G2"/>
    <mergeCell ref="A14:C14"/>
    <mergeCell ref="A15:G15"/>
    <mergeCell ref="A18:C1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1. FUNÇÃO</vt:lpstr>
      <vt:lpstr>3.QUADRO-RESUMO TOTAL LOTE I</vt:lpstr>
      <vt:lpstr>4.QUADRO-RESUMO TOTAL LOTE II</vt:lpstr>
      <vt:lpstr>5.QUADRO-RESUMO LOTES I E II</vt:lpstr>
      <vt:lpstr>'1. FUNÇÃO'!Area_de_impressao</vt:lpstr>
      <vt:lpstr>'1. FUNÇÃO'!Titulos_de_impressao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Gerencia</dc:creator>
  <cp:lastModifiedBy>Gustavo Henrique Silva</cp:lastModifiedBy>
  <cp:lastPrinted>2024-09-06T17:55:02Z</cp:lastPrinted>
  <dcterms:created xsi:type="dcterms:W3CDTF">2019-11-29T17:39:52Z</dcterms:created>
  <dcterms:modified xsi:type="dcterms:W3CDTF">2025-08-22T13:43:39Z</dcterms:modified>
</cp:coreProperties>
</file>