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érgio\Desktop\PROJETO MODELO ESPAÇO ESPORTE-20251126T191659Z-1-001\JURIPIRANGA\Consultoria\"/>
    </mc:Choice>
  </mc:AlternateContent>
  <xr:revisionPtr revIDLastSave="0" documentId="13_ncr:1_{E8666C10-29B0-4088-8649-287D3FF529D0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O-PLE" sheetId="1" r:id="rId1"/>
    <sheet name="CFF - P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25" i="1" l="1"/>
  <c r="L125" i="1"/>
  <c r="K125" i="1"/>
  <c r="F125" i="1"/>
  <c r="S124" i="1"/>
  <c r="L124" i="1"/>
  <c r="L123" i="1" s="1"/>
  <c r="K124" i="1"/>
  <c r="F124" i="1"/>
  <c r="S122" i="1"/>
  <c r="L122" i="1" s="1"/>
  <c r="K122" i="1"/>
  <c r="F122" i="1"/>
  <c r="S121" i="1"/>
  <c r="L121" i="1" s="1"/>
  <c r="K121" i="1"/>
  <c r="F121" i="1"/>
  <c r="S120" i="1"/>
  <c r="L120" i="1" s="1"/>
  <c r="K120" i="1"/>
  <c r="F120" i="1"/>
  <c r="S119" i="1"/>
  <c r="L119" i="1" s="1"/>
  <c r="L118" i="1" s="1"/>
  <c r="K119" i="1"/>
  <c r="F119" i="1"/>
  <c r="K117" i="1"/>
  <c r="S117" i="1" s="1"/>
  <c r="L117" i="1" s="1"/>
  <c r="F117" i="1"/>
  <c r="K116" i="1"/>
  <c r="S116" i="1" s="1"/>
  <c r="L116" i="1" s="1"/>
  <c r="F116" i="1"/>
  <c r="K115" i="1"/>
  <c r="S115" i="1" s="1"/>
  <c r="L115" i="1" s="1"/>
  <c r="F115" i="1"/>
  <c r="K114" i="1"/>
  <c r="S114" i="1" s="1"/>
  <c r="L114" i="1" s="1"/>
  <c r="F114" i="1"/>
  <c r="K113" i="1"/>
  <c r="S113" i="1" s="1"/>
  <c r="L113" i="1" s="1"/>
  <c r="F113" i="1"/>
  <c r="K112" i="1"/>
  <c r="S112" i="1" s="1"/>
  <c r="L112" i="1" s="1"/>
  <c r="F112" i="1"/>
  <c r="K111" i="1"/>
  <c r="S111" i="1" s="1"/>
  <c r="L111" i="1" s="1"/>
  <c r="F111" i="1"/>
  <c r="K110" i="1"/>
  <c r="S110" i="1" s="1"/>
  <c r="L110" i="1" s="1"/>
  <c r="L109" i="1" s="1"/>
  <c r="F110" i="1"/>
  <c r="K108" i="1"/>
  <c r="S108" i="1" s="1"/>
  <c r="L108" i="1" s="1"/>
  <c r="F108" i="1"/>
  <c r="K107" i="1"/>
  <c r="S107" i="1" s="1"/>
  <c r="L107" i="1" s="1"/>
  <c r="F107" i="1"/>
  <c r="K106" i="1"/>
  <c r="S106" i="1" s="1"/>
  <c r="L106" i="1" s="1"/>
  <c r="F106" i="1"/>
  <c r="K105" i="1"/>
  <c r="S105" i="1" s="1"/>
  <c r="L105" i="1" s="1"/>
  <c r="F105" i="1"/>
  <c r="K104" i="1"/>
  <c r="S104" i="1" s="1"/>
  <c r="L104" i="1" s="1"/>
  <c r="F104" i="1"/>
  <c r="K103" i="1"/>
  <c r="S103" i="1" s="1"/>
  <c r="L103" i="1" s="1"/>
  <c r="F103" i="1"/>
  <c r="K102" i="1"/>
  <c r="S102" i="1" s="1"/>
  <c r="L102" i="1" s="1"/>
  <c r="F102" i="1"/>
  <c r="K101" i="1"/>
  <c r="S101" i="1" s="1"/>
  <c r="L101" i="1" s="1"/>
  <c r="F101" i="1"/>
  <c r="K100" i="1"/>
  <c r="S100" i="1" s="1"/>
  <c r="L100" i="1" s="1"/>
  <c r="F100" i="1"/>
  <c r="K99" i="1"/>
  <c r="S99" i="1" s="1"/>
  <c r="L99" i="1" s="1"/>
  <c r="F99" i="1"/>
  <c r="K98" i="1"/>
  <c r="S98" i="1" s="1"/>
  <c r="L98" i="1" s="1"/>
  <c r="F98" i="1"/>
  <c r="K97" i="1"/>
  <c r="S97" i="1" s="1"/>
  <c r="L97" i="1" s="1"/>
  <c r="F97" i="1"/>
  <c r="K96" i="1"/>
  <c r="S96" i="1" s="1"/>
  <c r="L96" i="1" s="1"/>
  <c r="F96" i="1"/>
  <c r="K95" i="1"/>
  <c r="S95" i="1" s="1"/>
  <c r="L95" i="1" s="1"/>
  <c r="F95" i="1"/>
  <c r="K94" i="1"/>
  <c r="S94" i="1" s="1"/>
  <c r="L94" i="1" s="1"/>
  <c r="F94" i="1"/>
  <c r="K93" i="1"/>
  <c r="S93" i="1" s="1"/>
  <c r="L93" i="1" s="1"/>
  <c r="F93" i="1"/>
  <c r="K92" i="1"/>
  <c r="S92" i="1" s="1"/>
  <c r="L92" i="1" s="1"/>
  <c r="F92" i="1"/>
  <c r="K91" i="1"/>
  <c r="S91" i="1" s="1"/>
  <c r="L91" i="1" s="1"/>
  <c r="F91" i="1"/>
  <c r="K90" i="1"/>
  <c r="S90" i="1" s="1"/>
  <c r="L90" i="1" s="1"/>
  <c r="F90" i="1"/>
  <c r="K89" i="1"/>
  <c r="S89" i="1" s="1"/>
  <c r="L89" i="1" s="1"/>
  <c r="F89" i="1"/>
  <c r="K88" i="1"/>
  <c r="S88" i="1" s="1"/>
  <c r="L88" i="1" s="1"/>
  <c r="F88" i="1"/>
  <c r="K87" i="1"/>
  <c r="S87" i="1" s="1"/>
  <c r="L87" i="1" s="1"/>
  <c r="F87" i="1"/>
  <c r="K86" i="1"/>
  <c r="S86" i="1" s="1"/>
  <c r="L86" i="1" s="1"/>
  <c r="F86" i="1"/>
  <c r="K85" i="1"/>
  <c r="S85" i="1" s="1"/>
  <c r="L85" i="1" s="1"/>
  <c r="F85" i="1"/>
  <c r="K84" i="1"/>
  <c r="S84" i="1" s="1"/>
  <c r="L84" i="1" s="1"/>
  <c r="F84" i="1"/>
  <c r="K83" i="1"/>
  <c r="S83" i="1" s="1"/>
  <c r="L83" i="1" s="1"/>
  <c r="L82" i="1" s="1"/>
  <c r="F83" i="1"/>
  <c r="S81" i="1"/>
  <c r="L81" i="1"/>
  <c r="K81" i="1"/>
  <c r="F81" i="1"/>
  <c r="S80" i="1"/>
  <c r="L80" i="1" s="1"/>
  <c r="K80" i="1"/>
  <c r="F80" i="1"/>
  <c r="S79" i="1"/>
  <c r="L79" i="1" s="1"/>
  <c r="K79" i="1"/>
  <c r="F79" i="1"/>
  <c r="S78" i="1"/>
  <c r="L78" i="1" s="1"/>
  <c r="K78" i="1"/>
  <c r="F78" i="1"/>
  <c r="S77" i="1"/>
  <c r="L77" i="1" s="1"/>
  <c r="K77" i="1"/>
  <c r="F77" i="1"/>
  <c r="S76" i="1"/>
  <c r="L76" i="1" s="1"/>
  <c r="K76" i="1"/>
  <c r="F76" i="1"/>
  <c r="S75" i="1"/>
  <c r="L75" i="1" s="1"/>
  <c r="K75" i="1"/>
  <c r="F75" i="1"/>
  <c r="S74" i="1"/>
  <c r="L74" i="1" s="1"/>
  <c r="K74" i="1"/>
  <c r="F74" i="1"/>
  <c r="S72" i="1"/>
  <c r="L72" i="1" s="1"/>
  <c r="K72" i="1"/>
  <c r="F72" i="1"/>
  <c r="S71" i="1"/>
  <c r="L71" i="1" s="1"/>
  <c r="K71" i="1"/>
  <c r="F71" i="1"/>
  <c r="S70" i="1"/>
  <c r="L70" i="1" s="1"/>
  <c r="K70" i="1"/>
  <c r="F70" i="1"/>
  <c r="S69" i="1"/>
  <c r="L69" i="1" s="1"/>
  <c r="L67" i="1" s="1"/>
  <c r="K69" i="1"/>
  <c r="F69" i="1"/>
  <c r="S68" i="1"/>
  <c r="L68" i="1" s="1"/>
  <c r="K68" i="1"/>
  <c r="F68" i="1"/>
  <c r="K66" i="1"/>
  <c r="S66" i="1" s="1"/>
  <c r="L66" i="1" s="1"/>
  <c r="F66" i="1"/>
  <c r="K65" i="1"/>
  <c r="S65" i="1" s="1"/>
  <c r="L65" i="1" s="1"/>
  <c r="F65" i="1"/>
  <c r="K63" i="1"/>
  <c r="S63" i="1" s="1"/>
  <c r="L63" i="1" s="1"/>
  <c r="F63" i="1"/>
  <c r="L62" i="1"/>
  <c r="K62" i="1"/>
  <c r="S62" i="1" s="1"/>
  <c r="F62" i="1"/>
  <c r="K61" i="1"/>
  <c r="S61" i="1" s="1"/>
  <c r="L61" i="1" s="1"/>
  <c r="L60" i="1" s="1"/>
  <c r="F61" i="1"/>
  <c r="S59" i="1"/>
  <c r="L59" i="1" s="1"/>
  <c r="K59" i="1"/>
  <c r="F59" i="1"/>
  <c r="S58" i="1"/>
  <c r="L58" i="1" s="1"/>
  <c r="K58" i="1"/>
  <c r="F58" i="1"/>
  <c r="S57" i="1"/>
  <c r="L57" i="1" s="1"/>
  <c r="K57" i="1"/>
  <c r="F57" i="1"/>
  <c r="S56" i="1"/>
  <c r="L56" i="1" s="1"/>
  <c r="K56" i="1"/>
  <c r="F56" i="1"/>
  <c r="S55" i="1"/>
  <c r="L55" i="1" s="1"/>
  <c r="L54" i="1" s="1"/>
  <c r="K55" i="1"/>
  <c r="F55" i="1"/>
  <c r="S53" i="1"/>
  <c r="L53" i="1" s="1"/>
  <c r="K53" i="1"/>
  <c r="F53" i="1"/>
  <c r="S52" i="1"/>
  <c r="L52" i="1" s="1"/>
  <c r="K52" i="1"/>
  <c r="F52" i="1"/>
  <c r="S51" i="1"/>
  <c r="L51" i="1" s="1"/>
  <c r="K51" i="1"/>
  <c r="F51" i="1"/>
  <c r="S50" i="1"/>
  <c r="L50" i="1" s="1"/>
  <c r="L49" i="1" s="1"/>
  <c r="K50" i="1"/>
  <c r="F50" i="1"/>
  <c r="K48" i="1"/>
  <c r="S48" i="1" s="1"/>
  <c r="L48" i="1" s="1"/>
  <c r="F48" i="1"/>
  <c r="K47" i="1"/>
  <c r="S47" i="1" s="1"/>
  <c r="L47" i="1" s="1"/>
  <c r="F47" i="1"/>
  <c r="K46" i="1"/>
  <c r="S46" i="1" s="1"/>
  <c r="L46" i="1" s="1"/>
  <c r="F46" i="1"/>
  <c r="K45" i="1"/>
  <c r="S45" i="1" s="1"/>
  <c r="L45" i="1" s="1"/>
  <c r="L44" i="1" s="1"/>
  <c r="F45" i="1"/>
  <c r="L43" i="1"/>
  <c r="L42" i="1" s="1"/>
  <c r="K43" i="1"/>
  <c r="S43" i="1" s="1"/>
  <c r="F43" i="1"/>
  <c r="S41" i="1"/>
  <c r="L41" i="1"/>
  <c r="K41" i="1"/>
  <c r="F41" i="1"/>
  <c r="S40" i="1"/>
  <c r="L40" i="1"/>
  <c r="K40" i="1"/>
  <c r="F40" i="1"/>
  <c r="S39" i="1"/>
  <c r="L39" i="1"/>
  <c r="K39" i="1"/>
  <c r="F39" i="1"/>
  <c r="S38" i="1"/>
  <c r="L38" i="1"/>
  <c r="L37" i="1" s="1"/>
  <c r="K38" i="1"/>
  <c r="F38" i="1"/>
  <c r="S36" i="1"/>
  <c r="L36" i="1" s="1"/>
  <c r="K36" i="1"/>
  <c r="F36" i="1"/>
  <c r="S35" i="1"/>
  <c r="L35" i="1" s="1"/>
  <c r="K35" i="1"/>
  <c r="F35" i="1"/>
  <c r="S34" i="1"/>
  <c r="L34" i="1" s="1"/>
  <c r="L32" i="1" s="1"/>
  <c r="K34" i="1"/>
  <c r="F34" i="1"/>
  <c r="S33" i="1"/>
  <c r="L33" i="1" s="1"/>
  <c r="K33" i="1"/>
  <c r="F33" i="1"/>
  <c r="K31" i="1"/>
  <c r="S31" i="1" s="1"/>
  <c r="L31" i="1" s="1"/>
  <c r="L30" i="1" s="1"/>
  <c r="F31" i="1"/>
  <c r="K29" i="1"/>
  <c r="S29" i="1" s="1"/>
  <c r="L29" i="1" s="1"/>
  <c r="F29" i="1"/>
  <c r="L28" i="1"/>
  <c r="K28" i="1"/>
  <c r="S28" i="1" s="1"/>
  <c r="F28" i="1"/>
  <c r="S26" i="1"/>
  <c r="L26" i="1"/>
  <c r="K26" i="1"/>
  <c r="F26" i="1"/>
  <c r="S25" i="1"/>
  <c r="L25" i="1"/>
  <c r="L24" i="1" s="1"/>
  <c r="K25" i="1"/>
  <c r="F25" i="1"/>
  <c r="S23" i="1"/>
  <c r="L23" i="1" s="1"/>
  <c r="L21" i="1" s="1"/>
  <c r="K23" i="1"/>
  <c r="F23" i="1"/>
  <c r="S22" i="1"/>
  <c r="L22" i="1" s="1"/>
  <c r="K22" i="1"/>
  <c r="F22" i="1"/>
  <c r="K20" i="1"/>
  <c r="S20" i="1" s="1"/>
  <c r="L20" i="1" s="1"/>
  <c r="F20" i="1"/>
  <c r="K19" i="1"/>
  <c r="S19" i="1" s="1"/>
  <c r="L19" i="1" s="1"/>
  <c r="F19" i="1"/>
  <c r="K18" i="1"/>
  <c r="S18" i="1" s="1"/>
  <c r="L18" i="1" s="1"/>
  <c r="F18" i="1"/>
  <c r="K17" i="1"/>
  <c r="S17" i="1" s="1"/>
  <c r="L17" i="1" s="1"/>
  <c r="F17" i="1"/>
  <c r="K16" i="1"/>
  <c r="S16" i="1" s="1"/>
  <c r="L16" i="1" s="1"/>
  <c r="L15" i="1" s="1"/>
  <c r="F16" i="1"/>
  <c r="K14" i="1"/>
  <c r="S14" i="1" s="1"/>
  <c r="L14" i="1" s="1"/>
  <c r="F14" i="1"/>
  <c r="L13" i="1"/>
  <c r="K13" i="1"/>
  <c r="S13" i="1" s="1"/>
  <c r="F13" i="1"/>
  <c r="K12" i="1"/>
  <c r="S12" i="1" s="1"/>
  <c r="L12" i="1" s="1"/>
  <c r="F12" i="1"/>
  <c r="L11" i="1"/>
  <c r="K11" i="1"/>
  <c r="S11" i="1" s="1"/>
  <c r="F11" i="1"/>
  <c r="K10" i="1"/>
  <c r="S10" i="1" s="1"/>
  <c r="L10" i="1" s="1"/>
  <c r="F10" i="1"/>
  <c r="L9" i="1"/>
  <c r="K9" i="1"/>
  <c r="S9" i="1" s="1"/>
  <c r="F9" i="1"/>
  <c r="K8" i="1"/>
  <c r="S8" i="1" s="1"/>
  <c r="L8" i="1" s="1"/>
  <c r="L7" i="1" s="1"/>
  <c r="F8" i="1"/>
  <c r="S6" i="1"/>
  <c r="L6" i="1" s="1"/>
  <c r="K6" i="1"/>
  <c r="F6" i="1"/>
  <c r="S5" i="1"/>
  <c r="L5" i="1" s="1"/>
  <c r="K5" i="1"/>
  <c r="F5" i="1"/>
  <c r="S4" i="1"/>
  <c r="L4" i="1" s="1"/>
  <c r="K4" i="1"/>
  <c r="F4" i="1"/>
  <c r="S3" i="1"/>
  <c r="L3" i="1" s="1"/>
  <c r="K3" i="1"/>
  <c r="F3" i="1"/>
  <c r="L2" i="1" l="1"/>
  <c r="L73" i="1"/>
  <c r="L27" i="1"/>
  <c r="L64" i="1"/>
  <c r="S126" i="1" l="1"/>
  <c r="S127" i="1" s="1"/>
</calcChain>
</file>

<file path=xl/sharedStrings.xml><?xml version="1.0" encoding="utf-8"?>
<sst xmlns="http://schemas.openxmlformats.org/spreadsheetml/2006/main" count="1593" uniqueCount="350">
  <si>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</si>
  <si>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</si>
  <si>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</si>
  <si>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</si>
  <si>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</si>
  <si>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</si>
  <si>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</si>
  <si>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</si>
  <si>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</si>
  <si>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</si>
  <si>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</si>
  <si>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</si>
  <si>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</si>
  <si>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</si>
  <si>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</si>
  <si>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</si>
  <si>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</si>
  <si>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</si>
  <si>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</si>
  <si>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</si>
  <si>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</si>
  <si>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</si>
  <si>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CAMPO DE FUTEBOL COM GRAMA SINTÉTICA - FUNDAÇÃO</t>
  </si>
  <si>
    <t>Serviço</t>
  </si>
  <si>
    <t>1.1</t>
  </si>
  <si>
    <t>SINAPI</t>
  </si>
  <si>
    <t>93358</t>
  </si>
  <si>
    <t>ESCAVAÇÃO MANUAL DE VALA. AF_09/2024</t>
  </si>
  <si>
    <t>M3</t>
  </si>
  <si>
    <t>Construção do Espaço Esportivo Comunitário</t>
  </si>
  <si>
    <t>1.2</t>
  </si>
  <si>
    <t>97084</t>
  </si>
  <si>
    <t>COMPACTAÇÃO MECÂNICA DE SOLO PARA EXECUÇÃO DE RADIER, PISO DE CONCRETO OU LAJE SOBRE SOLO, COM COMPACTADOR DE SOLOS TIPO PLACA VIBRATÓRIA. AF_09/2021</t>
  </si>
  <si>
    <t>M2</t>
  </si>
  <si>
    <t>1.3</t>
  </si>
  <si>
    <t>95241</t>
  </si>
  <si>
    <t>LASTRO DE CONCRETO MAGRO, APLICADO EM PISOS, LAJES SOBRE SOLO OU RADIERS, ESPESSURA DE 5 CM. AF_01/2024</t>
  </si>
  <si>
    <t>1.4</t>
  </si>
  <si>
    <t>89470</t>
  </si>
  <si>
    <t>ALVENARIA DE BLOCOS DE CONCRETO ESTRUTURAL 14X19X39 CM (ESPESSURA 14 CM), FBK = 4,5 MPA, UTILIZANDO COLHER DE PEDREIRO. AF_10/2022</t>
  </si>
  <si>
    <t>2</t>
  </si>
  <si>
    <t>PAVIMENTAÇÃO</t>
  </si>
  <si>
    <t>2.1</t>
  </si>
  <si>
    <t>105597</t>
  </si>
  <si>
    <t>REGULARIZAÇÃO E COMPACTAÇÃO DE SUBLEITO DE SOLO PREDOMINANTEMENTE ARGILOSO, PARA OBRAS DE RECONSTRUÇÃO DE PAVIMENTOS. AF_09/2024</t>
  </si>
  <si>
    <t>2.2</t>
  </si>
  <si>
    <t>96623</t>
  </si>
  <si>
    <t>LASTRO COM MATERIAL GRANULAR, APLICADO EM BLOCOS DE COROAMENTO, ESPESSURA DE *10 CM*. AF_01/2024</t>
  </si>
  <si>
    <t>2.3</t>
  </si>
  <si>
    <t>2.4</t>
  </si>
  <si>
    <t>Outros</t>
  </si>
  <si>
    <t xml:space="preserve"> 17002031 </t>
  </si>
  <si>
    <t>PÓ DE BRITA COM COMPACTAÇÃO MECÂNICA - ESPESSURA 10CM</t>
  </si>
  <si>
    <t>SIURB</t>
  </si>
  <si>
    <t>2.5</t>
  </si>
  <si>
    <t>Composição</t>
  </si>
  <si>
    <t xml:space="preserve"> CP030 </t>
  </si>
  <si>
    <t>GRAMA SINTÉTICA ESPORTIVA PARA FUTEBOL EM POLIETILENO, COM ALTURA MINIMA DE 42 MM (FORNECIMENTO E COLOCAÇÃO)</t>
  </si>
  <si>
    <t>2.6</t>
  </si>
  <si>
    <t>2.7</t>
  </si>
  <si>
    <t>94992</t>
  </si>
  <si>
    <t>EXECUÇÃO DE PASSEIO (CALÇADA) OU PISO DE CONCRETO COM CONCRETO MOLDADO IN LOCO, FEITO EM OBRA, ACABAMENTO CONVENCIONAL, ESPESSURA 6 CM, ARMADO. AF_08/2022</t>
  </si>
  <si>
    <t>3</t>
  </si>
  <si>
    <t>ESTRUTURA</t>
  </si>
  <si>
    <t>3.1</t>
  </si>
  <si>
    <t>96542</t>
  </si>
  <si>
    <t>FABRICAÇÃO, MONTAGEM E DESMONTAGEM DE FÔRMA PARA VIGA BALDRAME, EM CHAPA DE MADEIRA COMPENSADA RESINADA, E=17 MM, 4 UTILIZAÇÕES. AF_01/2024</t>
  </si>
  <si>
    <t>3.2</t>
  </si>
  <si>
    <t>104916</t>
  </si>
  <si>
    <t>ARMAÇÃO DE SAPATA ISOLADA, VIGA BALDRAME E SAPATA CORRIDA UTILIZANDO AÇO CA-60 DE 5 MM - MONTAGEM. AF_01/2024</t>
  </si>
  <si>
    <t>KG</t>
  </si>
  <si>
    <t>3.3</t>
  </si>
  <si>
    <t>104918</t>
  </si>
  <si>
    <t>ARMAÇÃO DE SAPATA ISOLADA, VIGA BALDRAME E SAPATA CORRIDA UTILIZANDO AÇO CA-50 DE 8 MM - MONTAGEM. AF_01/2024</t>
  </si>
  <si>
    <t>3.4</t>
  </si>
  <si>
    <t>96555</t>
  </si>
  <si>
    <t>CONCRETAGEM DE BLOCO DE COROAMENTO OU VIGA BALDRAME, FCK 30 MPA, COM USO DE JERICA - LANÇAMENTO, ADENSAMENTO E ACABAMENTO. AF_01/2024</t>
  </si>
  <si>
    <t>3.5</t>
  </si>
  <si>
    <t xml:space="preserve"> 101173 </t>
  </si>
  <si>
    <t>ESTACA BROCA DE CONCRETO, DIÂMETRO DE 20CM, ESCAVAÇÃO MANUAL COM TRADO CONCHA, COM ARMADURA DE ARRANQUE. AF_05/2020</t>
  </si>
  <si>
    <t>M</t>
  </si>
  <si>
    <t>4</t>
  </si>
  <si>
    <t>ALVENARIA E FECHAMENTO</t>
  </si>
  <si>
    <t>4.1</t>
  </si>
  <si>
    <t>103325</t>
  </si>
  <si>
    <t>ALVENARIA DE VEDAÇÃO DE BLOCOS CERÂMICOS FURADOS NA VERTICAL DE 14X19X39 CM (ESPESSURA 14 CM) E ARGAMASSA DE ASSENTAMENTO COM PREPARO MANUAL. AF_12/2021</t>
  </si>
  <si>
    <t>4.2</t>
  </si>
  <si>
    <t>102363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</si>
  <si>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</si>
  <si>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5</t>
  </si>
  <si>
    <t>REVESTIMENTO</t>
  </si>
  <si>
    <t>5.1</t>
  </si>
  <si>
    <t>87878</t>
  </si>
  <si>
    <t>CHAPISCO APLICADO EM ALVENARIAS E ESTRUTURAS DE CONCRETO INTERNAS, COM COLHER DE PEDREIRO. ARGAMASSA TRAÇO 1:3 COM PREPARO MANUAL. AF_10/2022</t>
  </si>
  <si>
    <t>5.2</t>
  </si>
  <si>
    <t>87530</t>
  </si>
  <si>
    <t>MASSA ÚNICA, EM ARGAMASSA TRAÇO 1:2:8, PREPARO MANUAL, APLICADA MANUALMENTE EM PAREDES INTERNAS DE AMBIENTES COM ÁREA ENTRE 5M² E 10M², E = 17,5MM, COM TALISCAS. AF_03/2024</t>
  </si>
  <si>
    <t>6</t>
  </si>
  <si>
    <t>PINTURA</t>
  </si>
  <si>
    <t>6.1</t>
  </si>
  <si>
    <t>104642</t>
  </si>
  <si>
    <t>PINTURA LÁTEX ACRÍLICA STANDARD, APLICAÇÃO MANUAL EM PAREDES, DUAS DEMÃOS. AF_04/2023</t>
  </si>
  <si>
    <t>6.2</t>
  </si>
  <si>
    <t>100750</t>
  </si>
  <si>
    <t>PINTURA COM TINTA ALQUÍDICA DE ACABAMENTO (ESMALTE SINTÉTICO FOSCO) APLICADA A ROLO OU PINCEL SOBRE SUPERFÍCIES METÁLICAS (EXCETO PERFIL) EXECUTADO EM OBRA (POR DEMÃO). AF_01/2020</t>
  </si>
  <si>
    <t>7</t>
  </si>
  <si>
    <t>EQUIPAMENTOS</t>
  </si>
  <si>
    <t>7.1</t>
  </si>
  <si>
    <t xml:space="preserve"> 2431 </t>
  </si>
  <si>
    <t>Trave para futebol de campo</t>
  </si>
  <si>
    <t>PAR</t>
  </si>
  <si>
    <t>ORSE</t>
  </si>
  <si>
    <t>8</t>
  </si>
  <si>
    <t>MEIA QUADRA DE BASQUETE - FUNDAÇÃO</t>
  </si>
  <si>
    <t>8.1</t>
  </si>
  <si>
    <t>97082</t>
  </si>
  <si>
    <t>ESCAVAÇÃO MANUAL DE VIGA DE BORDA PARA RADIER. AF_09/2021</t>
  </si>
  <si>
    <t>8.2</t>
  </si>
  <si>
    <t>8.3</t>
  </si>
  <si>
    <t>8.4</t>
  </si>
  <si>
    <t>9</t>
  </si>
  <si>
    <t>9.1</t>
  </si>
  <si>
    <t>100576</t>
  </si>
  <si>
    <t>REGULARIZAÇÃO E COMPACTAÇÃO DE SUBLEITO DE SOLO PREDOMINANTEMENTE ARGILOSO, PARA OBRAS DE CONSTRUÇÃO DE PAVIMENTOS. AF_09/2024</t>
  </si>
  <si>
    <t>9.2</t>
  </si>
  <si>
    <t>9.3</t>
  </si>
  <si>
    <t>94994</t>
  </si>
  <si>
    <t>EXECUÇÃO DE PASSEIO (CALÇADA) OU PISO DE CONCRETO COM CONCRETO MOLDADO IN LOCO, FEITO EM OBRA, ACABAMENTO CONVENCIONAL, ESPESSURA 8 CM, ARMADO. AF_08/2022</t>
  </si>
  <si>
    <t>9.4</t>
  </si>
  <si>
    <t xml:space="preserve"> SEPLAN/1350 </t>
  </si>
  <si>
    <t>PISO MODULAR EM POLIPROPILENO DE ALTO IMPACTO E RESISTÊNCIA, PROTEÇÃO UV, INCLUINDO DEMARCAÇÃO DA QUADRA COM TINTA À BASE DE PU - FORNECIMENTO E INSTALAÇÃO</t>
  </si>
  <si>
    <t>UN</t>
  </si>
  <si>
    <t>10</t>
  </si>
  <si>
    <t>10.1</t>
  </si>
  <si>
    <t>103769</t>
  </si>
  <si>
    <t>PAR DE TABELAS DE BASQUETE DE COMPENSADO NAVAL, COM AROS E REDES - FORNECIMENTO E INSTALAÇÃO. AF_03/2022</t>
  </si>
  <si>
    <t>11</t>
  </si>
  <si>
    <t>PARQUINHO INFANTIL - FUNDAÇÃO</t>
  </si>
  <si>
    <t>11.1</t>
  </si>
  <si>
    <t>11.2</t>
  </si>
  <si>
    <t>11.3</t>
  </si>
  <si>
    <t>11.4</t>
  </si>
  <si>
    <t>12</t>
  </si>
  <si>
    <t>12.1</t>
  </si>
  <si>
    <t>12.2</t>
  </si>
  <si>
    <t>12.3</t>
  </si>
  <si>
    <t>87702</t>
  </si>
  <si>
    <t>CONTRAPISO EM ARGAMASSA TRAÇO 1:4 (CIMENTO E AREIA), PREPARO MANUAL, APLICADO EM ÁREAS SECAS SOBRE LAJE, NÃO ADERIDO, ACABAMENTO NÃO REFORÇADO, ESPESSURA 6CM. AF_07/2021</t>
  </si>
  <si>
    <t>12.4</t>
  </si>
  <si>
    <t>101735</t>
  </si>
  <si>
    <t>PISO DE BORRACHA ESPORTIVO, ESPESSURA 15MM, ASSENTADO COM ARGAMASSA. AF_09/2020</t>
  </si>
  <si>
    <t>13</t>
  </si>
  <si>
    <t>13.1</t>
  </si>
  <si>
    <t xml:space="preserve"> SEPLAN/1342 </t>
  </si>
  <si>
    <t>PAREDE ESCALADA (2,00 X 1,80)M EM MADEIRA PINUS OU EUCALIPTO TRATADO, COM ACABAMENTO EM VERNIZ FOSCO, REF. MODELO M111 DA LÚDICO PARQUES OU SIMILAR - FORNECIMENTO E MONTAGEM</t>
  </si>
  <si>
    <t>13.2</t>
  </si>
  <si>
    <t xml:space="preserve"> SEPLAN/1343 </t>
  </si>
  <si>
    <t>GANGORRA DUPLA (3,00 X 2,50)M EM MADEIRA PINUS OU EUCALIPTO TRATADO, COM ACABAMENTO EM VERNIZ FOSCO, REF. MODELO M128 DA LÚDICO PARQUES OU SIMILAR - FORNECIMENTO E MONTAGEM</t>
  </si>
  <si>
    <t>13.3</t>
  </si>
  <si>
    <t xml:space="preserve"> SEPLAN/1344 </t>
  </si>
  <si>
    <t>BRINQUEDO (4,00 X 5,00)M EM MADEIRA PINUS OU EUCALIPTO TRATADO, COM ACABAMENTO EM VERNIZ FOSCO, CONTENDO 1 CASINHA, 1 RAMPA DE ACESSO, 1 ESCORREGADOR, 1 ESCADA DE MARINHEIRO E 2 BALANÇOS, REF. MODELO M220 DA LÚDICO PARQUES OU SIMILAR</t>
  </si>
  <si>
    <t>13.4</t>
  </si>
  <si>
    <t xml:space="preserve"> SEPLAN/1345 </t>
  </si>
  <si>
    <t>BANCO FIXO (0,70 X 1,50)M EM MADEIRA PINUS OU EUCALIPTO TRATADO, COM ACABAMENTO EM VERNIZ FOSCO, REF. MODELO M312 DA LÚDICO PARQUES OU SIMILAR - FORNECIMENTO E MONTAGEM</t>
  </si>
  <si>
    <t>13.5</t>
  </si>
  <si>
    <t xml:space="preserve"> SEPLAN/1346 </t>
  </si>
  <si>
    <t>BALANÇO DUPLO (1,50 X 3,00)M EM MADEIRA  PINUS OU EUCALIPTO TRATADO, COM ACABAMENTO EM VERNIZ FOSCO, REF. MODELO M117 DA LÚDICO PARQUES OU SIMILAR - FORNECIMENTO E MONTAGEM</t>
  </si>
  <si>
    <t>14</t>
  </si>
  <si>
    <t>PISTA DE CAMINHADA - PAVIMENTAÇÃO</t>
  </si>
  <si>
    <t>14.1</t>
  </si>
  <si>
    <t>14.2</t>
  </si>
  <si>
    <t>14.3</t>
  </si>
  <si>
    <t>15</t>
  </si>
  <si>
    <t>15.1</t>
  </si>
  <si>
    <t>102494</t>
  </si>
  <si>
    <t>PINTURA DE PISO COM TINTA EPÓXI, APLICAÇÃO MANUAL, 2 DEMÃOS, INCLUSO PRIMER EPÓXI. AF_05/2021</t>
  </si>
  <si>
    <t>15.2</t>
  </si>
  <si>
    <t>102506</t>
  </si>
  <si>
    <t>PINTURA DE DEMARCAÇÃO DE QUADRA POLIESPORTIVA COM TINTA EPÓXI, E = 5 CM, APLICAÇÃO MANUAL. AF_05/2021</t>
  </si>
  <si>
    <t>16</t>
  </si>
  <si>
    <t>IMPLANTAÇÃO GERAL - PAVIMENTAÇÃO</t>
  </si>
  <si>
    <t>16.1</t>
  </si>
  <si>
    <t>16.2</t>
  </si>
  <si>
    <t>16.3</t>
  </si>
  <si>
    <t>16.4</t>
  </si>
  <si>
    <t>94279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</si>
  <si>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</si>
  <si>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16.5</t>
  </si>
  <si>
    <t>103946</t>
  </si>
  <si>
    <t>PLANTIO DE GRAMA ESMERALDA OU SÃO CARLOS OU CURITIBANA, EM PLACAS. AF_07/2024</t>
  </si>
  <si>
    <t>17</t>
  </si>
  <si>
    <t>URBANIZAÇÃO E PAISAGISMO</t>
  </si>
  <si>
    <t>17.1</t>
  </si>
  <si>
    <t>17.2</t>
  </si>
  <si>
    <t xml:space="preserve"> SEPLAN/1347 </t>
  </si>
  <si>
    <t>CESTO DE LIXO (0,60 X 0,60)M EM MADEIRA  PINUS OU EUCALIPTO TRATADO, COM ACABAMENTO EM VERNIZ FOSCO, REF. MODELO M313 DA LÚDICO PARQUES OU SIMILAR - FORNECIMENTO E MONTAGEM</t>
  </si>
  <si>
    <t>17.3</t>
  </si>
  <si>
    <t xml:space="preserve"> SEPLAN/1348 </t>
  </si>
  <si>
    <t>MESA PARA JOGOS (1,00 X 1,00)M  COM 4 BANCOS (0,30 X 0,30)M EM MADEIRA  PINUS OU EUCALIPTO TRATADO, COM ACABAMENTO EM VERNIZ FOSCO, REF. MODELO M314 DA LÚDICO PARQUES OU SIMILAR - FORNECIMENTO E MONTAGEM</t>
  </si>
  <si>
    <t>17.4</t>
  </si>
  <si>
    <t xml:space="preserve"> SEPLAN/1349 </t>
  </si>
  <si>
    <t>CONJUNTO MESA (1,00 X 2,00)M E 2 BANCOS (0,30 X 2,00)M EM MADEIRA  PINUS OU EUCALIPTO TRATADO, COM ACABAMENTO EM VERNIZ FOSCO, REF. MODELO M315 DA LÚDICO PARQUES OU SIMILAR - FORNECIMENTO E MONTAGEM</t>
  </si>
  <si>
    <t>17.5</t>
  </si>
  <si>
    <t>103315</t>
  </si>
  <si>
    <t>INSTALAÇÃO DE PERGOLADO DE MADEIRA, EM MAÇARANDUBA, ANGELIM OU EQUIVALENTE DA REGIÃO, FIXADO COM CONCRETO SOBRE SOLO. AF_11/2021</t>
  </si>
  <si>
    <t>17.6</t>
  </si>
  <si>
    <t>98509</t>
  </si>
  <si>
    <t>PLANTIO DE ARBUSTO OU CERCA VIVA. AF_07/2024</t>
  </si>
  <si>
    <t>17.7</t>
  </si>
  <si>
    <t>98510</t>
  </si>
  <si>
    <t>PLANTIO DE ÁRVORE ORNAMENTAL COM ALTURA DE MUDA MENOR OU IGUAL A 2,00 M . AF_07/2024</t>
  </si>
  <si>
    <t>17.8</t>
  </si>
  <si>
    <t>98511</t>
  </si>
  <si>
    <t>PLANTIO DE ÁRVORE ORNAMENTAL COM ALTURA DE MUDA MAIOR QUE 2,00 M E MENOR OU IGUAL A 4,00 M . AF_07/2024</t>
  </si>
  <si>
    <t>18</t>
  </si>
  <si>
    <t>INSTALAÇÕES ELÉTRICAS</t>
  </si>
  <si>
    <t>18.1</t>
  </si>
  <si>
    <t>95728</t>
  </si>
  <si>
    <t>ELETRODUTO RÍGIDO SOLDÁVEL, PVC, DN 32 MM (1"), APARENTE - FORNECIMENTO E INSTALAÇÃO. AF_10/2022</t>
  </si>
  <si>
    <t>18.2</t>
  </si>
  <si>
    <t>97667</t>
  </si>
  <si>
    <t>ELETRODUTO FLEXÍVEL CORRUGADO, PEAD, DN 50 (1 1/2"), PARA REDE ENTERRADA DE DISTRIBUIÇÃO DE ENERGIA ELÉTRICA - FORNECIMENTO E INSTALAÇÃO. AF_12/2021</t>
  </si>
  <si>
    <t>18.3</t>
  </si>
  <si>
    <t>97668</t>
  </si>
  <si>
    <t>ELETRODUTO FLEXÍVEL CORRUGADO, PEAD, DN 63 (2"), PARA REDE ENTERRADA DE DISTRIBUIÇÃO DE ENERGIA ELÉTRICA - FORNECIMENTO E INSTALAÇÃO. AF_12/2021</t>
  </si>
  <si>
    <t>18.4</t>
  </si>
  <si>
    <t xml:space="preserve"> 1217 </t>
  </si>
  <si>
    <t>Tubo pvc rígido roscável d = 2"</t>
  </si>
  <si>
    <t>18.5</t>
  </si>
  <si>
    <t>91893</t>
  </si>
  <si>
    <t>CURVA 90 GRAUS PARA ELETRODUTO, PVC, ROSCÁVEL, DN 32 MM (1"), PARA CIRCUITOS TERMINAIS, INSTALADA EM FORRO - FORNECIMENTO E INSTALAÇÃO. AF_03/2023</t>
  </si>
  <si>
    <t>18.6</t>
  </si>
  <si>
    <t>91927</t>
  </si>
  <si>
    <t>CABO DE COBRE FLEXÍVEL ISOLADO, 2,5 MM², ANTI-CHAMA 0,6/1,0 KV, PARA CIRCUITOS TERMINAIS - FORNECIMENTO E INSTALAÇÃO. AF_03/2023</t>
  </si>
  <si>
    <t>18.7</t>
  </si>
  <si>
    <t>91931</t>
  </si>
  <si>
    <t>CABO DE COBRE FLEXÍVEL ISOLADO, 6 MM², ANTI-CHAMA 0,6/1,0 KV, PARA CIRCUITOS TERMINAIS - FORNECIMENTO E INSTALAÇÃO. AF_03/2023</t>
  </si>
  <si>
    <t>18.8</t>
  </si>
  <si>
    <t>91933</t>
  </si>
  <si>
    <t>CABO DE COBRE FLEXÍVEL ISOLADO, 10 MM², ANTI-CHAMA 0,6/1,0 KV, PARA CIRCUITOS TERMINAIS - FORNECIMENTO E INSTALAÇÃO. AF_03/2023</t>
  </si>
  <si>
    <t>18.9</t>
  </si>
  <si>
    <t>91917</t>
  </si>
  <si>
    <t>CURVA 90 GRAUS PARA ELETRODUTO, PVC, ROSCÁVEL, DN 32 MM (1"), PARA CIRCUITOS TERMINAIS, INSTALADA EM PAREDE - FORNECIMENTO E INSTALAÇÃO. AF_03/2023</t>
  </si>
  <si>
    <t>18.10</t>
  </si>
  <si>
    <t>104403</t>
  </si>
  <si>
    <t>CONDULETE DE PVC, TIPO C, PARA ELETRODUTO DE PVC SOLDÁVEL DN 32 MM (1''), APARENTE - FORNECIMENTO E INSTALAÇÃO. AF_10/2022</t>
  </si>
  <si>
    <t>18.11</t>
  </si>
  <si>
    <t>104397</t>
  </si>
  <si>
    <t>CONDULETE DE PVC, TIPO E, PARA ELETRODUTO DE PVC SOLDÁVEL DN 32 MM (1''), APARENTE - FORNECIMENTO E INSTALAÇÃO. AF_10/2022</t>
  </si>
  <si>
    <t>18.12</t>
  </si>
  <si>
    <t>104405</t>
  </si>
  <si>
    <t>CONDULETE DE PVC, TIPO T, PARA ELETRODUTO DE PVC SOLDÁVEL DN 32 MM (1''), APARENTE - FORNECIMENTO E INSTALAÇÃO. AF_10/2022</t>
  </si>
  <si>
    <t>18.13</t>
  </si>
  <si>
    <t>101506</t>
  </si>
  <si>
    <t>ENTRADA DE ENERGIA ELÉTRICA, AÉREA, TRIFÁSICA, COM CAIXA DE SOBREPOR, CABO DE 16 MM2 E DISJUNTOR DIN 50A (NÃO INCLUSO O POSTE DE CONCRETO). AF_07/2020_PS</t>
  </si>
  <si>
    <t>18.14</t>
  </si>
  <si>
    <t>101883</t>
  </si>
  <si>
    <t>QUADRO DE DISTRIBUIÇÃO DE ENERGIA EM CHAPA DE AÇO GALVANIZADO, DE EMBUTIR, COM BARRAMENTO TRIFÁSICO, PARA 18 DISJUNTORES DIN 100A - FORNECIMENTO E INSTALAÇÃO. AF_07/2025</t>
  </si>
  <si>
    <t>18.15</t>
  </si>
  <si>
    <t>93654</t>
  </si>
  <si>
    <t>DISJUNTOR MONOPOLAR TIPO DIN, CORRENTE NOMINAL DE 16A - FORNECIMENTO E INSTALAÇÃO. AF_07/2025</t>
  </si>
  <si>
    <t>18.16</t>
  </si>
  <si>
    <t>93655</t>
  </si>
  <si>
    <t>DISJUNTOR MONOPOLAR TIPO DIN, CORRENTE NOMINAL DE 20A - FORNECIMENTO E INSTALAÇÃO. AF_07/2025</t>
  </si>
  <si>
    <t>18.17</t>
  </si>
  <si>
    <t>93671</t>
  </si>
  <si>
    <t>DISJUNTOR TRIPOLAR TIPO DIN, CORRENTE NOMINAL DE 32A - FORNECIMENTO E INSTALAÇÃO. AF_07/2025</t>
  </si>
  <si>
    <t>18.18</t>
  </si>
  <si>
    <t xml:space="preserve"> 064563 </t>
  </si>
  <si>
    <t>DISPOSITIVO PROTETOR DE SURTO 220V OU 127V, 20 KA, TRIFASICO</t>
  </si>
  <si>
    <t>SBC</t>
  </si>
  <si>
    <t>18.19</t>
  </si>
  <si>
    <t>96974</t>
  </si>
  <si>
    <t>CORDOALHA DE COBRE NU 50 MM², NÃO ENTERRADA, COM ISOLADOR - FORNECIMENTO E INSTALAÇÃO. AF_08/2023</t>
  </si>
  <si>
    <t>18.20</t>
  </si>
  <si>
    <t>96986</t>
  </si>
  <si>
    <t>HASTE DE ATERRAMENTO, DIÂMETRO 3/4", COM 3 METROS - FORNECIMENTO E INSTALAÇÃO. AF_08/2023</t>
  </si>
  <si>
    <t>18.21</t>
  </si>
  <si>
    <t>98111</t>
  </si>
  <si>
    <t>CAIXA DE INSPEÇÃO PARA ATERRAMENTO, CIRCULAR, EM POLIETILENO, DIÂMETRO INTERNO = 0,3 M. AF_12/2020</t>
  </si>
  <si>
    <t>18.22</t>
  </si>
  <si>
    <t xml:space="preserve"> 069372 </t>
  </si>
  <si>
    <t>RELE FOTOELETRICO PARA LUMINARIAS A PROVA DE TEMPO</t>
  </si>
  <si>
    <t>18.23</t>
  </si>
  <si>
    <t xml:space="preserve"> 13148 </t>
  </si>
  <si>
    <t>Refletor Slim  LED 100W de potência, branco Frio, 6500k, Autovolt, marca G-light ou similar</t>
  </si>
  <si>
    <t>18.24</t>
  </si>
  <si>
    <t>97886</t>
  </si>
  <si>
    <t>CAIXA ENTERRADA ELÉTRICA RETANGULAR, EM ALVENARIA COM TIJOLOS CERÂMICOS MACIÇOS, FUNDO COM BRITA, DIMENSÕES INTERNAS: 0,3X0,3X0,3 M. AF_12/2020</t>
  </si>
  <si>
    <t>18.25</t>
  </si>
  <si>
    <t xml:space="preserve"> CP022 </t>
  </si>
  <si>
    <t>POSTE EM CONCRETO ARMADO SEÇÃO CIRCULAR 200/10, TIPO C-14 COM 3 REFLETORES EM LED 200W FIXADOS EM CRUZETA DE CONCRETO - FORNECIMENTO E INSTALAÇÃO</t>
  </si>
  <si>
    <t>18.26</t>
  </si>
  <si>
    <t xml:space="preserve"> CP024 </t>
  </si>
  <si>
    <t>POSTE EM CONCRETO ARMADO SEÇÃO CIRCULAR 200/10, TIPO C-14 COM 6 REFLETORES EM LED 200W FIXADOS EM CRUZETA DE CONCRETO - FORNECIMENTO E INSTALAÇÃO</t>
  </si>
  <si>
    <t>19</t>
  </si>
  <si>
    <t>INSTALAÇÕES HIDRÁULICAS</t>
  </si>
  <si>
    <t>19.1</t>
  </si>
  <si>
    <t>89356</t>
  </si>
  <si>
    <t>TUBO, PVC, SOLDÁVEL, DE 25MM, INSTALADO EM RAMAL OU SUB-RAMAL DE ÁGUA - FORNECIMENTO E INSTALAÇÃO. AF_06/2022</t>
  </si>
  <si>
    <t>19.2</t>
  </si>
  <si>
    <t>89357</t>
  </si>
  <si>
    <t>TUBO, PVC, SOLDÁVEL, DE 32MM, INSTALADO EM RAMAL OU SUB-RAMAL DE ÁGUA - FORNECIMENTO E INSTALAÇÃO. AF_06/2022</t>
  </si>
  <si>
    <t>19.3</t>
  </si>
  <si>
    <t>89362</t>
  </si>
  <si>
    <t>JOELHO 90 GRAUS, PVC, SOLDÁVEL, DN 25MM, INSTALADO EM RAMAL OU SUB-RAMAL DE ÁGUA - FORNECIMENTO E INSTALAÇÃO. AF_06/2022</t>
  </si>
  <si>
    <t>19.4</t>
  </si>
  <si>
    <t>89366</t>
  </si>
  <si>
    <t>JOELHO 90 GRAUS COM BUCHA DE LATÃO, PVC, SOLDÁVEL, DN 25MM, X 3/4 INSTALADO EM RAMAL OU SUB-RAMAL DE ÁGUA - FORNECIMENTO E INSTALAÇÃO. AF_06/2022</t>
  </si>
  <si>
    <t>19.5</t>
  </si>
  <si>
    <t>89364</t>
  </si>
  <si>
    <t>CURVA 90 GRAUS, PVC, SOLDÁVEL, DN 25MM, INSTALADO EM RAMAL OU SUB-RAMAL DE ÁGUA - FORNECIMENTO E INSTALAÇÃO. AF_06/2022</t>
  </si>
  <si>
    <t>19.6</t>
  </si>
  <si>
    <t>89400</t>
  </si>
  <si>
    <t>TÊ DE REDUÇÃO, PVC, SOLDÁVEL, DN 32MM X 25MM, INSTALADO EM RAMAL OU SUB-RAMAL DE ÁGUA - FORNECIMENTO E INSTALAÇÃO. AF_06/2022</t>
  </si>
  <si>
    <t>19.7</t>
  </si>
  <si>
    <t>89380</t>
  </si>
  <si>
    <t>LUVA DE REDUÇÃO, PVC, SOLDÁVEL, DN 32MM X 25MM, INSTALADO EM RAMAL OU SUB-RAMAL DE ÁGUA - FORNECIMENTO E INSTALAÇÃO. AF_06/2022</t>
  </si>
  <si>
    <t>19.8</t>
  </si>
  <si>
    <t>86913</t>
  </si>
  <si>
    <t>TORNEIRA CROMADA 1/2" OU 3/4" PARA TANQUE, PADRÃO POPULAR - FORNECIMENTO E INSTALAÇÃO. AF_01/2020</t>
  </si>
  <si>
    <t>20</t>
  </si>
  <si>
    <t>DRENAGEM</t>
  </si>
  <si>
    <t>20.1</t>
  </si>
  <si>
    <t>89512</t>
  </si>
  <si>
    <t>TUBO PVC, SÉRIE R, ÁGUA PLUVIAL, DN 100 MM, FORNECIDO E INSTALADO EM RAMAL DE ENCAMINHAMENTO. AF_06/2022</t>
  </si>
  <si>
    <t>20.2</t>
  </si>
  <si>
    <t>102711</t>
  </si>
  <si>
    <t>JUNÇÃO DUPLA DE PVC, SÉRIE NORMAL, PARA ESGOTO PREDIAL, DN 100 X 100 X 100 MM, INSTALADA EM DRENO - FORNECIMENTO E INSTALAÇÃO. AF_07/2021</t>
  </si>
  <si>
    <t>20.3</t>
  </si>
  <si>
    <t>99262</t>
  </si>
  <si>
    <t>CAIXA ENTERRADA HIDRÁULICA RETANGULAR, EM ALVENARIA COM BLOCOS DE CONCRETO, DIMENSÕES INTERNAS: 0,8X0,8X0,6 M PARA REDE DE DRENAGEM. AF_12/2020</t>
  </si>
  <si>
    <t>20.4</t>
  </si>
  <si>
    <t>102690</t>
  </si>
  <si>
    <t>DRENO ESPINHA DE PEIXE (SEÇÃO (0,40 X 0,40 M), COM TUBO DE PEAD CORRUGADO PERFURADO, DN 100 MM, ENCHIMENTO COM BRITA, ENVOLVIDO COM MANTA GEOTÊXTIL, INCLUSIVE CONEXÕES. AF_07/2021</t>
  </si>
  <si>
    <t>21</t>
  </si>
  <si>
    <t>SERVIÇOS COMPLEMENTARES</t>
  </si>
  <si>
    <t>21.1</t>
  </si>
  <si>
    <t>100984</t>
  </si>
  <si>
    <t>CARGA, MANOBRA E DESCARGA DE ENTULHO EM CAMINHÃO BASCULANTE 18 M³ - CARGA COM ESCAVADEIRA HIDRÁULICA (CAÇAMBA DE 0,80 M³ / 111 HP) E DESCARGA LIVRE (UNIDADE: M3). AF_07/2020</t>
  </si>
  <si>
    <t>21.2</t>
  </si>
  <si>
    <t>95877</t>
  </si>
  <si>
    <t>TRANSPORTE COM CAMINHÃO BASCULANTE DE 18 M³, EM VIA URBANA PAVIMENTADA, DMT ATÉ 30 KM (UNIDADE: M3XKM). AF_07/2020</t>
  </si>
  <si>
    <t>M3XKM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</si>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</sst>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974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97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65" fontId="25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 wrapText="1"/>
    </xf>
    <xf numFmtId="4" fontId="28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4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64" fontId="33" fillId="0" borderId="0" xfId="0" applyNumberFormat="1" applyFon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164" fontId="35" fillId="0" borderId="0" xfId="0" applyNumberFormat="1" applyFont="1" applyAlignment="1">
      <alignment horizontal="center" vertical="center"/>
    </xf>
    <xf numFmtId="164" fontId="36" fillId="0" borderId="0" xfId="0" applyNumberFormat="1" applyFont="1" applyAlignment="1">
      <alignment horizontal="center" vertical="center" wrapText="1"/>
    </xf>
    <xf numFmtId="4" fontId="37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/>
    </xf>
    <xf numFmtId="0" fontId="39" fillId="3" borderId="1" xfId="0" applyFont="1" applyFill="1" applyBorder="1" applyAlignment="1">
      <alignment horizontal="center" vertical="center" wrapText="1"/>
    </xf>
    <xf numFmtId="164" fontId="39" fillId="3" borderId="1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/>
    </xf>
    <xf numFmtId="164" fontId="42" fillId="0" borderId="0" xfId="0" applyNumberFormat="1" applyFont="1" applyAlignment="1">
      <alignment horizontal="center" vertical="center"/>
    </xf>
    <xf numFmtId="164" fontId="43" fillId="0" borderId="0" xfId="0" applyNumberFormat="1" applyFont="1" applyAlignment="1">
      <alignment horizontal="center" vertical="center"/>
    </xf>
    <xf numFmtId="165" fontId="44" fillId="0" borderId="0" xfId="0" applyNumberFormat="1" applyFont="1" applyAlignment="1">
      <alignment horizontal="center" vertical="center"/>
    </xf>
    <xf numFmtId="164" fontId="45" fillId="0" borderId="0" xfId="0" applyNumberFormat="1" applyFont="1" applyAlignment="1">
      <alignment horizontal="center" vertical="center"/>
    </xf>
    <xf numFmtId="164" fontId="46" fillId="0" borderId="0" xfId="0" applyNumberFormat="1" applyFont="1" applyAlignment="1">
      <alignment horizontal="center" vertical="center" wrapText="1"/>
    </xf>
    <xf numFmtId="4" fontId="47" fillId="0" borderId="0" xfId="0" applyNumberFormat="1" applyFont="1" applyAlignment="1">
      <alignment horizontal="center" vertical="center"/>
    </xf>
    <xf numFmtId="164" fontId="48" fillId="0" borderId="0" xfId="0" applyNumberFormat="1" applyFont="1" applyAlignment="1">
      <alignment horizontal="center" vertical="center"/>
    </xf>
    <xf numFmtId="0" fontId="49" fillId="0" borderId="0" xfId="0" applyFont="1" applyAlignment="1">
      <alignment horizontal="center" vertical="center" wrapText="1"/>
    </xf>
    <xf numFmtId="4" fontId="50" fillId="0" borderId="0" xfId="0" applyNumberFormat="1" applyFont="1" applyAlignment="1">
      <alignment horizontal="center" vertical="center"/>
    </xf>
    <xf numFmtId="164" fontId="51" fillId="0" borderId="0" xfId="0" applyNumberFormat="1" applyFont="1" applyAlignment="1">
      <alignment horizontal="center" vertical="center"/>
    </xf>
    <xf numFmtId="164" fontId="52" fillId="0" borderId="0" xfId="0" applyNumberFormat="1" applyFont="1" applyAlignment="1">
      <alignment horizontal="center" vertical="center"/>
    </xf>
    <xf numFmtId="165" fontId="53" fillId="0" borderId="0" xfId="0" applyNumberFormat="1" applyFont="1" applyAlignment="1">
      <alignment horizontal="center" vertical="center"/>
    </xf>
    <xf numFmtId="164" fontId="54" fillId="0" borderId="0" xfId="0" applyNumberFormat="1" applyFont="1" applyAlignment="1">
      <alignment horizontal="center" vertical="center"/>
    </xf>
    <xf numFmtId="164" fontId="55" fillId="0" borderId="0" xfId="0" applyNumberFormat="1" applyFont="1" applyAlignment="1">
      <alignment horizontal="center" vertical="center" wrapText="1"/>
    </xf>
    <xf numFmtId="4" fontId="56" fillId="0" borderId="0" xfId="0" applyNumberFormat="1" applyFont="1" applyAlignment="1">
      <alignment horizontal="center" vertical="center"/>
    </xf>
    <xf numFmtId="164" fontId="57" fillId="0" borderId="0" xfId="0" applyNumberFormat="1" applyFont="1" applyAlignment="1">
      <alignment horizontal="center" vertical="center"/>
    </xf>
    <xf numFmtId="0" fontId="58" fillId="0" borderId="0" xfId="0" applyFont="1" applyAlignment="1">
      <alignment horizontal="center" vertical="center" wrapText="1"/>
    </xf>
    <xf numFmtId="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/>
    </xf>
    <xf numFmtId="164" fontId="61" fillId="0" borderId="0" xfId="0" applyNumberFormat="1" applyFont="1" applyAlignment="1">
      <alignment horizontal="center" vertical="center"/>
    </xf>
    <xf numFmtId="165" fontId="62" fillId="0" borderId="0" xfId="0" applyNumberFormat="1" applyFont="1" applyAlignment="1">
      <alignment horizontal="center" vertical="center"/>
    </xf>
    <xf numFmtId="164" fontId="63" fillId="0" borderId="0" xfId="0" applyNumberFormat="1" applyFont="1" applyAlignment="1">
      <alignment horizontal="center" vertical="center"/>
    </xf>
    <xf numFmtId="164" fontId="64" fillId="0" borderId="0" xfId="0" applyNumberFormat="1" applyFont="1" applyAlignment="1">
      <alignment horizontal="center" vertical="center" wrapText="1"/>
    </xf>
    <xf numFmtId="4" fontId="65" fillId="0" borderId="0" xfId="0" applyNumberFormat="1" applyFont="1" applyAlignment="1">
      <alignment horizontal="center" vertical="center"/>
    </xf>
    <xf numFmtId="164" fontId="66" fillId="0" borderId="0" xfId="0" applyNumberFormat="1" applyFont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4" fontId="68" fillId="0" borderId="0" xfId="0" applyNumberFormat="1" applyFont="1" applyAlignment="1">
      <alignment horizontal="center" vertical="center"/>
    </xf>
    <xf numFmtId="164" fontId="69" fillId="0" borderId="0" xfId="0" applyNumberFormat="1" applyFont="1" applyAlignment="1">
      <alignment horizontal="center" vertical="center"/>
    </xf>
    <xf numFmtId="164" fontId="70" fillId="0" borderId="0" xfId="0" applyNumberFormat="1" applyFont="1" applyAlignment="1">
      <alignment horizontal="center" vertical="center"/>
    </xf>
    <xf numFmtId="165" fontId="71" fillId="0" borderId="0" xfId="0" applyNumberFormat="1" applyFont="1" applyAlignment="1">
      <alignment horizontal="center" vertical="center"/>
    </xf>
    <xf numFmtId="164" fontId="72" fillId="0" borderId="0" xfId="0" applyNumberFormat="1" applyFont="1" applyAlignment="1">
      <alignment horizontal="center" vertical="center"/>
    </xf>
    <xf numFmtId="164" fontId="73" fillId="0" borderId="0" xfId="0" applyNumberFormat="1" applyFont="1" applyAlignment="1">
      <alignment horizontal="center" vertical="center" wrapText="1"/>
    </xf>
    <xf numFmtId="4" fontId="74" fillId="0" borderId="0" xfId="0" applyNumberFormat="1" applyFont="1" applyAlignment="1">
      <alignment horizontal="center" vertical="center"/>
    </xf>
    <xf numFmtId="164" fontId="75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center" vertical="center" wrapText="1"/>
    </xf>
    <xf numFmtId="4" fontId="77" fillId="0" borderId="0" xfId="0" applyNumberFormat="1" applyFont="1" applyAlignment="1">
      <alignment horizontal="center" vertical="center"/>
    </xf>
    <xf numFmtId="164" fontId="78" fillId="0" borderId="0" xfId="0" applyNumberFormat="1" applyFont="1" applyAlignment="1">
      <alignment horizontal="center" vertical="center"/>
    </xf>
    <xf numFmtId="164" fontId="79" fillId="0" borderId="0" xfId="0" applyNumberFormat="1" applyFont="1" applyAlignment="1">
      <alignment horizontal="center" vertical="center"/>
    </xf>
    <xf numFmtId="165" fontId="80" fillId="0" borderId="0" xfId="0" applyNumberFormat="1" applyFont="1" applyAlignment="1">
      <alignment horizontal="center" vertical="center"/>
    </xf>
    <xf numFmtId="164" fontId="81" fillId="0" borderId="0" xfId="0" applyNumberFormat="1" applyFont="1" applyAlignment="1">
      <alignment horizontal="center" vertical="center"/>
    </xf>
    <xf numFmtId="164" fontId="82" fillId="0" borderId="0" xfId="0" applyNumberFormat="1" applyFont="1" applyAlignment="1">
      <alignment horizontal="center" vertical="center" wrapText="1"/>
    </xf>
    <xf numFmtId="4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center" vertical="center"/>
    </xf>
    <xf numFmtId="0" fontId="85" fillId="0" borderId="0" xfId="0" applyFont="1" applyAlignment="1">
      <alignment horizontal="center" vertical="center" wrapText="1"/>
    </xf>
    <xf numFmtId="4" fontId="86" fillId="0" borderId="0" xfId="0" applyNumberFormat="1" applyFont="1" applyAlignment="1">
      <alignment horizontal="center" vertical="center"/>
    </xf>
    <xf numFmtId="164" fontId="87" fillId="0" borderId="0" xfId="0" applyNumberFormat="1" applyFont="1" applyAlignment="1">
      <alignment horizontal="center" vertical="center"/>
    </xf>
    <xf numFmtId="164" fontId="88" fillId="0" borderId="0" xfId="0" applyNumberFormat="1" applyFont="1" applyAlignment="1">
      <alignment horizontal="center" vertical="center"/>
    </xf>
    <xf numFmtId="165" fontId="89" fillId="0" borderId="0" xfId="0" applyNumberFormat="1" applyFont="1" applyAlignment="1">
      <alignment horizontal="center" vertical="center"/>
    </xf>
    <xf numFmtId="164" fontId="90" fillId="0" borderId="0" xfId="0" applyNumberFormat="1" applyFont="1" applyAlignment="1">
      <alignment horizontal="center" vertical="center"/>
    </xf>
    <xf numFmtId="164" fontId="91" fillId="0" borderId="0" xfId="0" applyNumberFormat="1" applyFont="1" applyAlignment="1">
      <alignment horizontal="center" vertical="center" wrapText="1"/>
    </xf>
    <xf numFmtId="4" fontId="92" fillId="0" borderId="0" xfId="0" applyNumberFormat="1" applyFont="1" applyAlignment="1">
      <alignment horizontal="center" vertical="center"/>
    </xf>
    <xf numFmtId="164" fontId="93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 wrapText="1"/>
    </xf>
    <xf numFmtId="4" fontId="95" fillId="0" borderId="0" xfId="0" applyNumberFormat="1" applyFont="1" applyAlignment="1">
      <alignment horizontal="center" vertical="center"/>
    </xf>
    <xf numFmtId="164" fontId="96" fillId="0" borderId="0" xfId="0" applyNumberFormat="1" applyFont="1" applyAlignment="1">
      <alignment horizontal="center" vertical="center"/>
    </xf>
    <xf numFmtId="164" fontId="97" fillId="0" borderId="0" xfId="0" applyNumberFormat="1" applyFont="1" applyAlignment="1">
      <alignment horizontal="center" vertical="center"/>
    </xf>
    <xf numFmtId="165" fontId="98" fillId="0" borderId="0" xfId="0" applyNumberFormat="1" applyFont="1" applyAlignment="1">
      <alignment horizontal="center" vertical="center"/>
    </xf>
    <xf numFmtId="164" fontId="99" fillId="0" borderId="0" xfId="0" applyNumberFormat="1" applyFont="1" applyAlignment="1">
      <alignment horizontal="center" vertical="center"/>
    </xf>
    <xf numFmtId="164" fontId="100" fillId="0" borderId="0" xfId="0" applyNumberFormat="1" applyFont="1" applyAlignment="1">
      <alignment horizontal="center" vertical="center" wrapText="1"/>
    </xf>
    <xf numFmtId="4" fontId="101" fillId="0" borderId="0" xfId="0" applyNumberFormat="1" applyFont="1" applyAlignment="1">
      <alignment horizontal="center" vertical="center"/>
    </xf>
    <xf numFmtId="164" fontId="102" fillId="0" borderId="0" xfId="0" applyNumberFormat="1" applyFont="1" applyAlignment="1">
      <alignment horizontal="center" vertical="center"/>
    </xf>
    <xf numFmtId="0" fontId="103" fillId="3" borderId="1" xfId="0" applyFont="1" applyFill="1" applyBorder="1" applyAlignment="1">
      <alignment horizontal="center" vertical="center" wrapText="1"/>
    </xf>
    <xf numFmtId="164" fontId="103" fillId="3" borderId="1" xfId="0" applyNumberFormat="1" applyFont="1" applyFill="1" applyBorder="1" applyAlignment="1">
      <alignment horizontal="center" vertical="center" wrapText="1"/>
    </xf>
    <xf numFmtId="0" fontId="104" fillId="0" borderId="0" xfId="0" applyFont="1" applyAlignment="1">
      <alignment horizontal="center" vertical="center" wrapText="1"/>
    </xf>
    <xf numFmtId="4" fontId="105" fillId="0" borderId="0" xfId="0" applyNumberFormat="1" applyFont="1" applyAlignment="1">
      <alignment horizontal="center" vertical="center"/>
    </xf>
    <xf numFmtId="164" fontId="106" fillId="0" borderId="0" xfId="0" applyNumberFormat="1" applyFont="1" applyAlignment="1">
      <alignment horizontal="center" vertical="center"/>
    </xf>
    <xf numFmtId="164" fontId="107" fillId="0" borderId="0" xfId="0" applyNumberFormat="1" applyFont="1" applyAlignment="1">
      <alignment horizontal="center" vertical="center"/>
    </xf>
    <xf numFmtId="165" fontId="108" fillId="0" borderId="0" xfId="0" applyNumberFormat="1" applyFont="1" applyAlignment="1">
      <alignment horizontal="center" vertical="center"/>
    </xf>
    <xf numFmtId="164" fontId="109" fillId="0" borderId="0" xfId="0" applyNumberFormat="1" applyFont="1" applyAlignment="1">
      <alignment horizontal="center" vertical="center"/>
    </xf>
    <xf numFmtId="164" fontId="110" fillId="0" borderId="0" xfId="0" applyNumberFormat="1" applyFont="1" applyAlignment="1">
      <alignment horizontal="center" vertical="center" wrapText="1"/>
    </xf>
    <xf numFmtId="4" fontId="111" fillId="0" borderId="0" xfId="0" applyNumberFormat="1" applyFont="1" applyAlignment="1">
      <alignment horizontal="center" vertical="center"/>
    </xf>
    <xf numFmtId="164" fontId="112" fillId="0" borderId="0" xfId="0" applyNumberFormat="1" applyFont="1" applyAlignment="1">
      <alignment horizontal="center" vertical="center"/>
    </xf>
    <xf numFmtId="0" fontId="113" fillId="0" borderId="0" xfId="0" applyFont="1" applyAlignment="1">
      <alignment horizontal="center" vertical="center" wrapText="1"/>
    </xf>
    <xf numFmtId="4" fontId="114" fillId="0" borderId="0" xfId="0" applyNumberFormat="1" applyFont="1" applyAlignment="1">
      <alignment horizontal="center" vertical="center"/>
    </xf>
    <xf numFmtId="164" fontId="115" fillId="0" borderId="0" xfId="0" applyNumberFormat="1" applyFont="1" applyAlignment="1">
      <alignment horizontal="center" vertical="center"/>
    </xf>
    <xf numFmtId="164" fontId="116" fillId="0" borderId="0" xfId="0" applyNumberFormat="1" applyFont="1" applyAlignment="1">
      <alignment horizontal="center" vertical="center"/>
    </xf>
    <xf numFmtId="165" fontId="117" fillId="0" borderId="0" xfId="0" applyNumberFormat="1" applyFont="1" applyAlignment="1">
      <alignment horizontal="center" vertical="center"/>
    </xf>
    <xf numFmtId="164" fontId="118" fillId="0" borderId="0" xfId="0" applyNumberFormat="1" applyFont="1" applyAlignment="1">
      <alignment horizontal="center" vertical="center"/>
    </xf>
    <xf numFmtId="164" fontId="119" fillId="0" borderId="0" xfId="0" applyNumberFormat="1" applyFont="1" applyAlignment="1">
      <alignment horizontal="center" vertical="center" wrapText="1"/>
    </xf>
    <xf numFmtId="4" fontId="120" fillId="0" borderId="0" xfId="0" applyNumberFormat="1" applyFont="1" applyAlignment="1">
      <alignment horizontal="center" vertical="center"/>
    </xf>
    <xf numFmtId="164" fontId="121" fillId="0" borderId="0" xfId="0" applyNumberFormat="1" applyFont="1" applyAlignment="1">
      <alignment horizontal="center" vertical="center"/>
    </xf>
    <xf numFmtId="0" fontId="122" fillId="0" borderId="0" xfId="0" applyFont="1" applyAlignment="1">
      <alignment horizontal="center" vertical="center" wrapText="1"/>
    </xf>
    <xf numFmtId="4" fontId="123" fillId="0" borderId="0" xfId="0" applyNumberFormat="1" applyFont="1" applyAlignment="1">
      <alignment horizontal="center" vertical="center"/>
    </xf>
    <xf numFmtId="164" fontId="124" fillId="0" borderId="0" xfId="0" applyNumberFormat="1" applyFont="1" applyAlignment="1">
      <alignment horizontal="center" vertical="center"/>
    </xf>
    <xf numFmtId="164" fontId="125" fillId="0" borderId="0" xfId="0" applyNumberFormat="1" applyFont="1" applyAlignment="1">
      <alignment horizontal="center" vertical="center"/>
    </xf>
    <xf numFmtId="165" fontId="126" fillId="0" borderId="0" xfId="0" applyNumberFormat="1" applyFont="1" applyAlignment="1">
      <alignment horizontal="center" vertical="center"/>
    </xf>
    <xf numFmtId="164" fontId="127" fillId="0" borderId="0" xfId="0" applyNumberFormat="1" applyFont="1" applyAlignment="1">
      <alignment horizontal="center" vertical="center"/>
    </xf>
    <xf numFmtId="164" fontId="128" fillId="0" borderId="0" xfId="0" applyNumberFormat="1" applyFont="1" applyAlignment="1">
      <alignment horizontal="center" vertical="center" wrapText="1"/>
    </xf>
    <xf numFmtId="4" fontId="129" fillId="0" borderId="0" xfId="0" applyNumberFormat="1" applyFont="1" applyAlignment="1">
      <alignment horizontal="center" vertical="center"/>
    </xf>
    <xf numFmtId="164" fontId="130" fillId="0" borderId="0" xfId="0" applyNumberFormat="1" applyFont="1" applyAlignment="1">
      <alignment horizontal="center" vertical="center"/>
    </xf>
    <xf numFmtId="0" fontId="131" fillId="0" borderId="0" xfId="0" applyFont="1" applyAlignment="1">
      <alignment horizontal="center" vertical="center" wrapText="1"/>
    </xf>
    <xf numFmtId="4" fontId="132" fillId="0" borderId="0" xfId="0" applyNumberFormat="1" applyFont="1" applyAlignment="1">
      <alignment horizontal="center" vertical="center"/>
    </xf>
    <xf numFmtId="164" fontId="133" fillId="0" borderId="0" xfId="0" applyNumberFormat="1" applyFont="1" applyAlignment="1">
      <alignment horizontal="center" vertical="center"/>
    </xf>
    <xf numFmtId="164" fontId="134" fillId="0" borderId="0" xfId="0" applyNumberFormat="1" applyFont="1" applyAlignment="1">
      <alignment horizontal="center" vertical="center"/>
    </xf>
    <xf numFmtId="165" fontId="135" fillId="0" borderId="0" xfId="0" applyNumberFormat="1" applyFont="1" applyAlignment="1">
      <alignment horizontal="center" vertical="center"/>
    </xf>
    <xf numFmtId="164" fontId="136" fillId="0" borderId="0" xfId="0" applyNumberFormat="1" applyFont="1" applyAlignment="1">
      <alignment horizontal="center" vertical="center"/>
    </xf>
    <xf numFmtId="164" fontId="137" fillId="0" borderId="0" xfId="0" applyNumberFormat="1" applyFont="1" applyAlignment="1">
      <alignment horizontal="center" vertical="center" wrapText="1"/>
    </xf>
    <xf numFmtId="4" fontId="138" fillId="0" borderId="0" xfId="0" applyNumberFormat="1" applyFont="1" applyAlignment="1">
      <alignment horizontal="center" vertical="center"/>
    </xf>
    <xf numFmtId="164" fontId="139" fillId="0" borderId="0" xfId="0" applyNumberFormat="1" applyFont="1" applyAlignment="1">
      <alignment horizontal="center" vertical="center"/>
    </xf>
    <xf numFmtId="0" fontId="140" fillId="0" borderId="0" xfId="0" applyFont="1" applyAlignment="1">
      <alignment horizontal="center" vertical="center" wrapText="1"/>
    </xf>
    <xf numFmtId="4" fontId="141" fillId="0" borderId="0" xfId="0" applyNumberFormat="1" applyFont="1" applyAlignment="1">
      <alignment horizontal="center" vertical="center"/>
    </xf>
    <xf numFmtId="164" fontId="142" fillId="0" borderId="0" xfId="0" applyNumberFormat="1" applyFont="1" applyAlignment="1">
      <alignment horizontal="center" vertical="center"/>
    </xf>
    <xf numFmtId="164" fontId="143" fillId="0" borderId="0" xfId="0" applyNumberFormat="1" applyFont="1" applyAlignment="1">
      <alignment horizontal="center" vertical="center"/>
    </xf>
    <xf numFmtId="165" fontId="144" fillId="0" borderId="0" xfId="0" applyNumberFormat="1" applyFont="1" applyAlignment="1">
      <alignment horizontal="center" vertical="center"/>
    </xf>
    <xf numFmtId="164" fontId="145" fillId="0" borderId="0" xfId="0" applyNumberFormat="1" applyFont="1" applyAlignment="1">
      <alignment horizontal="center" vertical="center"/>
    </xf>
    <xf numFmtId="164" fontId="146" fillId="0" borderId="0" xfId="0" applyNumberFormat="1" applyFont="1" applyAlignment="1">
      <alignment horizontal="center" vertical="center" wrapText="1"/>
    </xf>
    <xf numFmtId="4" fontId="147" fillId="0" borderId="0" xfId="0" applyNumberFormat="1" applyFont="1" applyAlignment="1">
      <alignment horizontal="center" vertical="center"/>
    </xf>
    <xf numFmtId="164" fontId="148" fillId="0" borderId="0" xfId="0" applyNumberFormat="1" applyFont="1" applyAlignment="1">
      <alignment horizontal="center" vertical="center"/>
    </xf>
    <xf numFmtId="0" fontId="149" fillId="3" borderId="1" xfId="0" applyFont="1" applyFill="1" applyBorder="1" applyAlignment="1">
      <alignment horizontal="center" vertical="center" wrapText="1"/>
    </xf>
    <xf numFmtId="164" fontId="149" fillId="3" borderId="1" xfId="0" applyNumberFormat="1" applyFont="1" applyFill="1" applyBorder="1" applyAlignment="1">
      <alignment horizontal="center" vertical="center" wrapText="1"/>
    </xf>
    <xf numFmtId="0" fontId="150" fillId="0" borderId="0" xfId="0" applyFont="1" applyAlignment="1">
      <alignment horizontal="center" vertical="center" wrapText="1"/>
    </xf>
    <xf numFmtId="4" fontId="151" fillId="0" borderId="0" xfId="0" applyNumberFormat="1" applyFont="1" applyAlignment="1">
      <alignment horizontal="center" vertical="center"/>
    </xf>
    <xf numFmtId="164" fontId="152" fillId="0" borderId="0" xfId="0" applyNumberFormat="1" applyFont="1" applyAlignment="1">
      <alignment horizontal="center" vertical="center"/>
    </xf>
    <xf numFmtId="164" fontId="153" fillId="0" borderId="0" xfId="0" applyNumberFormat="1" applyFont="1" applyAlignment="1">
      <alignment horizontal="center" vertical="center"/>
    </xf>
    <xf numFmtId="165" fontId="154" fillId="0" borderId="0" xfId="0" applyNumberFormat="1" applyFont="1" applyAlignment="1">
      <alignment horizontal="center" vertical="center"/>
    </xf>
    <xf numFmtId="164" fontId="155" fillId="0" borderId="0" xfId="0" applyNumberFormat="1" applyFont="1" applyAlignment="1">
      <alignment horizontal="center" vertical="center"/>
    </xf>
    <xf numFmtId="164" fontId="156" fillId="0" borderId="0" xfId="0" applyNumberFormat="1" applyFont="1" applyAlignment="1">
      <alignment horizontal="center" vertical="center" wrapText="1"/>
    </xf>
    <xf numFmtId="4" fontId="157" fillId="0" borderId="0" xfId="0" applyNumberFormat="1" applyFont="1" applyAlignment="1">
      <alignment horizontal="center" vertical="center"/>
    </xf>
    <xf numFmtId="164" fontId="158" fillId="0" borderId="0" xfId="0" applyNumberFormat="1" applyFont="1" applyAlignment="1">
      <alignment horizontal="center" vertical="center"/>
    </xf>
    <xf numFmtId="0" fontId="159" fillId="0" borderId="0" xfId="0" applyFont="1" applyAlignment="1">
      <alignment horizontal="center" vertical="center" wrapText="1"/>
    </xf>
    <xf numFmtId="4" fontId="160" fillId="0" borderId="0" xfId="0" applyNumberFormat="1" applyFont="1" applyAlignment="1">
      <alignment horizontal="center" vertical="center"/>
    </xf>
    <xf numFmtId="164" fontId="161" fillId="0" borderId="0" xfId="0" applyNumberFormat="1" applyFont="1" applyAlignment="1">
      <alignment horizontal="center" vertical="center"/>
    </xf>
    <xf numFmtId="164" fontId="162" fillId="0" borderId="0" xfId="0" applyNumberFormat="1" applyFont="1" applyAlignment="1">
      <alignment horizontal="center" vertical="center"/>
    </xf>
    <xf numFmtId="165" fontId="163" fillId="0" borderId="0" xfId="0" applyNumberFormat="1" applyFont="1" applyAlignment="1">
      <alignment horizontal="center" vertical="center"/>
    </xf>
    <xf numFmtId="164" fontId="164" fillId="0" borderId="0" xfId="0" applyNumberFormat="1" applyFont="1" applyAlignment="1">
      <alignment horizontal="center" vertical="center"/>
    </xf>
    <xf numFmtId="164" fontId="165" fillId="0" borderId="0" xfId="0" applyNumberFormat="1" applyFont="1" applyAlignment="1">
      <alignment horizontal="center" vertical="center" wrapText="1"/>
    </xf>
    <xf numFmtId="4" fontId="166" fillId="0" borderId="0" xfId="0" applyNumberFormat="1" applyFont="1" applyAlignment="1">
      <alignment horizontal="center" vertical="center"/>
    </xf>
    <xf numFmtId="164" fontId="167" fillId="0" borderId="0" xfId="0" applyNumberFormat="1" applyFont="1" applyAlignment="1">
      <alignment horizontal="center" vertical="center"/>
    </xf>
    <xf numFmtId="0" fontId="168" fillId="3" borderId="1" xfId="0" applyFont="1" applyFill="1" applyBorder="1" applyAlignment="1">
      <alignment horizontal="center" vertical="center" wrapText="1"/>
    </xf>
    <xf numFmtId="164" fontId="168" fillId="3" borderId="1" xfId="0" applyNumberFormat="1" applyFont="1" applyFill="1" applyBorder="1" applyAlignment="1">
      <alignment horizontal="center" vertical="center" wrapText="1"/>
    </xf>
    <xf numFmtId="0" fontId="169" fillId="0" borderId="0" xfId="0" applyFont="1" applyAlignment="1">
      <alignment horizontal="center" vertical="center" wrapText="1"/>
    </xf>
    <xf numFmtId="4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/>
    </xf>
    <xf numFmtId="164" fontId="172" fillId="0" borderId="0" xfId="0" applyNumberFormat="1" applyFont="1" applyAlignment="1">
      <alignment horizontal="center" vertical="center"/>
    </xf>
    <xf numFmtId="165" fontId="173" fillId="0" borderId="0" xfId="0" applyNumberFormat="1" applyFont="1" applyAlignment="1">
      <alignment horizontal="center" vertical="center"/>
    </xf>
    <xf numFmtId="164" fontId="174" fillId="0" borderId="0" xfId="0" applyNumberFormat="1" applyFont="1" applyAlignment="1">
      <alignment horizontal="center" vertical="center"/>
    </xf>
    <xf numFmtId="164" fontId="175" fillId="0" borderId="0" xfId="0" applyNumberFormat="1" applyFont="1" applyAlignment="1">
      <alignment horizontal="center" vertical="center" wrapText="1"/>
    </xf>
    <xf numFmtId="4" fontId="176" fillId="0" borderId="0" xfId="0" applyNumberFormat="1" applyFont="1" applyAlignment="1">
      <alignment horizontal="center" vertical="center"/>
    </xf>
    <xf numFmtId="164" fontId="177" fillId="0" borderId="0" xfId="0" applyNumberFormat="1" applyFont="1" applyAlignment="1">
      <alignment horizontal="center" vertical="center"/>
    </xf>
    <xf numFmtId="0" fontId="178" fillId="0" borderId="0" xfId="0" applyFont="1" applyAlignment="1">
      <alignment horizontal="center" vertical="center" wrapText="1"/>
    </xf>
    <xf numFmtId="4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/>
    </xf>
    <xf numFmtId="164" fontId="181" fillId="0" borderId="0" xfId="0" applyNumberFormat="1" applyFont="1" applyAlignment="1">
      <alignment horizontal="center" vertical="center"/>
    </xf>
    <xf numFmtId="165" fontId="182" fillId="0" borderId="0" xfId="0" applyNumberFormat="1" applyFont="1" applyAlignment="1">
      <alignment horizontal="center" vertical="center"/>
    </xf>
    <xf numFmtId="164" fontId="183" fillId="0" borderId="0" xfId="0" applyNumberFormat="1" applyFont="1" applyAlignment="1">
      <alignment horizontal="center" vertical="center"/>
    </xf>
    <xf numFmtId="164" fontId="184" fillId="0" borderId="0" xfId="0" applyNumberFormat="1" applyFont="1" applyAlignment="1">
      <alignment horizontal="center" vertical="center" wrapText="1"/>
    </xf>
    <xf numFmtId="4" fontId="185" fillId="0" borderId="0" xfId="0" applyNumberFormat="1" applyFont="1" applyAlignment="1">
      <alignment horizontal="center" vertical="center"/>
    </xf>
    <xf numFmtId="164" fontId="186" fillId="0" borderId="0" xfId="0" applyNumberFormat="1" applyFont="1" applyAlignment="1">
      <alignment horizontal="center" vertical="center"/>
    </xf>
    <xf numFmtId="0" fontId="187" fillId="3" borderId="1" xfId="0" applyFont="1" applyFill="1" applyBorder="1" applyAlignment="1">
      <alignment horizontal="center" vertical="center" wrapText="1"/>
    </xf>
    <xf numFmtId="164" fontId="187" fillId="3" borderId="1" xfId="0" applyNumberFormat="1" applyFont="1" applyFill="1" applyBorder="1" applyAlignment="1">
      <alignment horizontal="center" vertical="center" wrapText="1"/>
    </xf>
    <xf numFmtId="0" fontId="188" fillId="0" borderId="0" xfId="0" applyFont="1" applyAlignment="1">
      <alignment horizontal="center" vertical="center" wrapText="1"/>
    </xf>
    <xf numFmtId="4" fontId="189" fillId="0" borderId="0" xfId="0" applyNumberFormat="1" applyFont="1" applyAlignment="1">
      <alignment horizontal="center" vertical="center"/>
    </xf>
    <xf numFmtId="164" fontId="190" fillId="0" borderId="0" xfId="0" applyNumberFormat="1" applyFont="1" applyAlignment="1">
      <alignment horizontal="center" vertical="center"/>
    </xf>
    <xf numFmtId="164" fontId="191" fillId="0" borderId="0" xfId="0" applyNumberFormat="1" applyFont="1" applyAlignment="1">
      <alignment horizontal="center" vertical="center"/>
    </xf>
    <xf numFmtId="165" fontId="192" fillId="0" borderId="0" xfId="0" applyNumberFormat="1" applyFont="1" applyAlignment="1">
      <alignment horizontal="center" vertical="center"/>
    </xf>
    <xf numFmtId="164" fontId="193" fillId="0" borderId="0" xfId="0" applyNumberFormat="1" applyFont="1" applyAlignment="1">
      <alignment horizontal="center" vertical="center"/>
    </xf>
    <xf numFmtId="164" fontId="194" fillId="0" borderId="0" xfId="0" applyNumberFormat="1" applyFont="1" applyAlignment="1">
      <alignment horizontal="center" vertical="center" wrapText="1"/>
    </xf>
    <xf numFmtId="4" fontId="195" fillId="0" borderId="0" xfId="0" applyNumberFormat="1" applyFont="1" applyAlignment="1">
      <alignment horizontal="center" vertical="center"/>
    </xf>
    <xf numFmtId="164" fontId="196" fillId="0" borderId="0" xfId="0" applyNumberFormat="1" applyFont="1" applyAlignment="1">
      <alignment horizontal="center" vertical="center"/>
    </xf>
    <xf numFmtId="0" fontId="197" fillId="0" borderId="0" xfId="0" applyFont="1" applyAlignment="1">
      <alignment horizontal="center" vertical="center" wrapText="1"/>
    </xf>
    <xf numFmtId="4" fontId="198" fillId="0" borderId="0" xfId="0" applyNumberFormat="1" applyFont="1" applyAlignment="1">
      <alignment horizontal="center" vertical="center"/>
    </xf>
    <xf numFmtId="164" fontId="199" fillId="0" borderId="0" xfId="0" applyNumberFormat="1" applyFont="1" applyAlignment="1">
      <alignment horizontal="center" vertical="center"/>
    </xf>
    <xf numFmtId="164" fontId="200" fillId="0" borderId="0" xfId="0" applyNumberFormat="1" applyFont="1" applyAlignment="1">
      <alignment horizontal="center" vertical="center"/>
    </xf>
    <xf numFmtId="165" fontId="201" fillId="0" borderId="0" xfId="0" applyNumberFormat="1" applyFont="1" applyAlignment="1">
      <alignment horizontal="center" vertical="center"/>
    </xf>
    <xf numFmtId="164" fontId="202" fillId="0" borderId="0" xfId="0" applyNumberFormat="1" applyFont="1" applyAlignment="1">
      <alignment horizontal="center" vertical="center"/>
    </xf>
    <xf numFmtId="164" fontId="203" fillId="0" borderId="0" xfId="0" applyNumberFormat="1" applyFont="1" applyAlignment="1">
      <alignment horizontal="center" vertical="center" wrapText="1"/>
    </xf>
    <xf numFmtId="4" fontId="204" fillId="0" borderId="0" xfId="0" applyNumberFormat="1" applyFont="1" applyAlignment="1">
      <alignment horizontal="center" vertical="center"/>
    </xf>
    <xf numFmtId="164" fontId="205" fillId="0" borderId="0" xfId="0" applyNumberFormat="1" applyFont="1" applyAlignment="1">
      <alignment horizontal="center" vertical="center"/>
    </xf>
    <xf numFmtId="0" fontId="206" fillId="3" borderId="1" xfId="0" applyFont="1" applyFill="1" applyBorder="1" applyAlignment="1">
      <alignment horizontal="center" vertical="center" wrapText="1"/>
    </xf>
    <xf numFmtId="164" fontId="206" fillId="3" borderId="1" xfId="0" applyNumberFormat="1" applyFont="1" applyFill="1" applyBorder="1" applyAlignment="1">
      <alignment horizontal="center" vertical="center" wrapText="1"/>
    </xf>
    <xf numFmtId="0" fontId="207" fillId="0" borderId="0" xfId="0" applyFont="1" applyAlignment="1">
      <alignment horizontal="center" vertical="center" wrapText="1"/>
    </xf>
    <xf numFmtId="4" fontId="208" fillId="0" borderId="0" xfId="0" applyNumberFormat="1" applyFont="1" applyAlignment="1">
      <alignment horizontal="center" vertical="center"/>
    </xf>
    <xf numFmtId="164" fontId="209" fillId="0" borderId="0" xfId="0" applyNumberFormat="1" applyFont="1" applyAlignment="1">
      <alignment horizontal="center" vertical="center"/>
    </xf>
    <xf numFmtId="164" fontId="210" fillId="0" borderId="0" xfId="0" applyNumberFormat="1" applyFont="1" applyAlignment="1">
      <alignment horizontal="center" vertical="center"/>
    </xf>
    <xf numFmtId="165" fontId="211" fillId="0" borderId="0" xfId="0" applyNumberFormat="1" applyFont="1" applyAlignment="1">
      <alignment horizontal="center" vertical="center"/>
    </xf>
    <xf numFmtId="164" fontId="212" fillId="0" borderId="0" xfId="0" applyNumberFormat="1" applyFont="1" applyAlignment="1">
      <alignment horizontal="center" vertical="center"/>
    </xf>
    <xf numFmtId="164" fontId="213" fillId="0" borderId="0" xfId="0" applyNumberFormat="1" applyFont="1" applyAlignment="1">
      <alignment horizontal="center" vertical="center" wrapText="1"/>
    </xf>
    <xf numFmtId="4" fontId="214" fillId="0" borderId="0" xfId="0" applyNumberFormat="1" applyFont="1" applyAlignment="1">
      <alignment horizontal="center" vertical="center"/>
    </xf>
    <xf numFmtId="164" fontId="215" fillId="0" borderId="0" xfId="0" applyNumberFormat="1" applyFont="1" applyAlignment="1">
      <alignment horizontal="center" vertical="center"/>
    </xf>
    <xf numFmtId="0" fontId="216" fillId="3" borderId="1" xfId="0" applyFont="1" applyFill="1" applyBorder="1" applyAlignment="1">
      <alignment horizontal="center" vertical="center" wrapText="1"/>
    </xf>
    <xf numFmtId="164" fontId="216" fillId="3" borderId="1" xfId="0" applyNumberFormat="1" applyFont="1" applyFill="1" applyBorder="1" applyAlignment="1">
      <alignment horizontal="center" vertical="center" wrapText="1"/>
    </xf>
    <xf numFmtId="0" fontId="217" fillId="0" borderId="0" xfId="0" applyFont="1" applyAlignment="1">
      <alignment horizontal="center" vertical="center" wrapText="1"/>
    </xf>
    <xf numFmtId="4" fontId="218" fillId="0" borderId="0" xfId="0" applyNumberFormat="1" applyFont="1" applyAlignment="1">
      <alignment horizontal="center" vertical="center"/>
    </xf>
    <xf numFmtId="164" fontId="219" fillId="0" borderId="0" xfId="0" applyNumberFormat="1" applyFont="1" applyAlignment="1">
      <alignment horizontal="center" vertical="center"/>
    </xf>
    <xf numFmtId="164" fontId="220" fillId="0" borderId="0" xfId="0" applyNumberFormat="1" applyFont="1" applyAlignment="1">
      <alignment horizontal="center" vertical="center"/>
    </xf>
    <xf numFmtId="165" fontId="221" fillId="0" borderId="0" xfId="0" applyNumberFormat="1" applyFont="1" applyAlignment="1">
      <alignment horizontal="center" vertical="center"/>
    </xf>
    <xf numFmtId="16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 wrapText="1"/>
    </xf>
    <xf numFmtId="4" fontId="224" fillId="0" borderId="0" xfId="0" applyNumberFormat="1" applyFont="1" applyAlignment="1">
      <alignment horizontal="center" vertical="center"/>
    </xf>
    <xf numFmtId="164" fontId="225" fillId="0" borderId="0" xfId="0" applyNumberFormat="1" applyFont="1" applyAlignment="1">
      <alignment horizontal="center" vertical="center"/>
    </xf>
    <xf numFmtId="0" fontId="226" fillId="0" borderId="0" xfId="0" applyFont="1" applyAlignment="1">
      <alignment horizontal="center" vertical="center" wrapText="1"/>
    </xf>
    <xf numFmtId="4" fontId="227" fillId="0" borderId="0" xfId="0" applyNumberFormat="1" applyFont="1" applyAlignment="1">
      <alignment horizontal="center" vertical="center"/>
    </xf>
    <xf numFmtId="164" fontId="228" fillId="0" borderId="0" xfId="0" applyNumberFormat="1" applyFont="1" applyAlignment="1">
      <alignment horizontal="center" vertical="center"/>
    </xf>
    <xf numFmtId="164" fontId="229" fillId="0" borderId="0" xfId="0" applyNumberFormat="1" applyFont="1" applyAlignment="1">
      <alignment horizontal="center" vertical="center"/>
    </xf>
    <xf numFmtId="165" fontId="230" fillId="0" borderId="0" xfId="0" applyNumberFormat="1" applyFont="1" applyAlignment="1">
      <alignment horizontal="center" vertical="center"/>
    </xf>
    <xf numFmtId="164" fontId="231" fillId="0" borderId="0" xfId="0" applyNumberFormat="1" applyFont="1" applyAlignment="1">
      <alignment horizontal="center" vertical="center"/>
    </xf>
    <xf numFmtId="164" fontId="232" fillId="0" borderId="0" xfId="0" applyNumberFormat="1" applyFont="1" applyAlignment="1">
      <alignment horizontal="center" vertical="center" wrapText="1"/>
    </xf>
    <xf numFmtId="4" fontId="233" fillId="0" borderId="0" xfId="0" applyNumberFormat="1" applyFont="1" applyAlignment="1">
      <alignment horizontal="center" vertical="center"/>
    </xf>
    <xf numFmtId="164" fontId="234" fillId="0" borderId="0" xfId="0" applyNumberFormat="1" applyFont="1" applyAlignment="1">
      <alignment horizontal="center" vertical="center"/>
    </xf>
    <xf numFmtId="0" fontId="235" fillId="0" borderId="0" xfId="0" applyFont="1" applyAlignment="1">
      <alignment horizontal="center" vertical="center" wrapText="1"/>
    </xf>
    <xf numFmtId="4" fontId="236" fillId="0" borderId="0" xfId="0" applyNumberFormat="1" applyFont="1" applyAlignment="1">
      <alignment horizontal="center" vertical="center"/>
    </xf>
    <xf numFmtId="164" fontId="237" fillId="0" borderId="0" xfId="0" applyNumberFormat="1" applyFont="1" applyAlignment="1">
      <alignment horizontal="center" vertical="center"/>
    </xf>
    <xf numFmtId="164" fontId="238" fillId="0" borderId="0" xfId="0" applyNumberFormat="1" applyFont="1" applyAlignment="1">
      <alignment horizontal="center" vertical="center"/>
    </xf>
    <xf numFmtId="165" fontId="239" fillId="0" borderId="0" xfId="0" applyNumberFormat="1" applyFont="1" applyAlignment="1">
      <alignment horizontal="center" vertical="center"/>
    </xf>
    <xf numFmtId="164" fontId="240" fillId="0" borderId="0" xfId="0" applyNumberFormat="1" applyFont="1" applyAlignment="1">
      <alignment horizontal="center" vertical="center"/>
    </xf>
    <xf numFmtId="164" fontId="241" fillId="0" borderId="0" xfId="0" applyNumberFormat="1" applyFont="1" applyAlignment="1">
      <alignment horizontal="center" vertical="center" wrapText="1"/>
    </xf>
    <xf numFmtId="4" fontId="242" fillId="0" borderId="0" xfId="0" applyNumberFormat="1" applyFont="1" applyAlignment="1">
      <alignment horizontal="center" vertical="center"/>
    </xf>
    <xf numFmtId="164" fontId="243" fillId="0" borderId="0" xfId="0" applyNumberFormat="1" applyFont="1" applyAlignment="1">
      <alignment horizontal="center" vertical="center"/>
    </xf>
    <xf numFmtId="0" fontId="244" fillId="0" borderId="0" xfId="0" applyFont="1" applyAlignment="1">
      <alignment horizontal="center" vertical="center" wrapText="1"/>
    </xf>
    <xf numFmtId="4" fontId="245" fillId="0" borderId="0" xfId="0" applyNumberFormat="1" applyFont="1" applyAlignment="1">
      <alignment horizontal="center" vertical="center"/>
    </xf>
    <xf numFmtId="164" fontId="246" fillId="0" borderId="0" xfId="0" applyNumberFormat="1" applyFont="1" applyAlignment="1">
      <alignment horizontal="center" vertical="center"/>
    </xf>
    <xf numFmtId="164" fontId="247" fillId="0" borderId="0" xfId="0" applyNumberFormat="1" applyFont="1" applyAlignment="1">
      <alignment horizontal="center" vertical="center"/>
    </xf>
    <xf numFmtId="165" fontId="248" fillId="0" borderId="0" xfId="0" applyNumberFormat="1" applyFont="1" applyAlignment="1">
      <alignment horizontal="center" vertical="center"/>
    </xf>
    <xf numFmtId="164" fontId="249" fillId="0" borderId="0" xfId="0" applyNumberFormat="1" applyFont="1" applyAlignment="1">
      <alignment horizontal="center" vertical="center"/>
    </xf>
    <xf numFmtId="164" fontId="250" fillId="0" borderId="0" xfId="0" applyNumberFormat="1" applyFont="1" applyAlignment="1">
      <alignment horizontal="center" vertical="center" wrapText="1"/>
    </xf>
    <xf numFmtId="4" fontId="251" fillId="0" borderId="0" xfId="0" applyNumberFormat="1" applyFont="1" applyAlignment="1">
      <alignment horizontal="center" vertical="center"/>
    </xf>
    <xf numFmtId="164" fontId="252" fillId="0" borderId="0" xfId="0" applyNumberFormat="1" applyFont="1" applyAlignment="1">
      <alignment horizontal="center" vertical="center"/>
    </xf>
    <xf numFmtId="0" fontId="253" fillId="3" borderId="1" xfId="0" applyFont="1" applyFill="1" applyBorder="1" applyAlignment="1">
      <alignment horizontal="center" vertical="center" wrapText="1"/>
    </xf>
    <xf numFmtId="164" fontId="253" fillId="3" borderId="1" xfId="0" applyNumberFormat="1" applyFont="1" applyFill="1" applyBorder="1" applyAlignment="1">
      <alignment horizontal="center" vertical="center" wrapText="1"/>
    </xf>
    <xf numFmtId="0" fontId="254" fillId="0" borderId="0" xfId="0" applyFont="1" applyAlignment="1">
      <alignment horizontal="center" vertical="center" wrapText="1"/>
    </xf>
    <xf numFmtId="4" fontId="255" fillId="0" borderId="0" xfId="0" applyNumberFormat="1" applyFont="1" applyAlignment="1">
      <alignment horizontal="center" vertical="center"/>
    </xf>
    <xf numFmtId="164" fontId="256" fillId="0" borderId="0" xfId="0" applyNumberFormat="1" applyFont="1" applyAlignment="1">
      <alignment horizontal="center" vertical="center"/>
    </xf>
    <xf numFmtId="164" fontId="257" fillId="0" borderId="0" xfId="0" applyNumberFormat="1" applyFont="1" applyAlignment="1">
      <alignment horizontal="center" vertical="center"/>
    </xf>
    <xf numFmtId="165" fontId="258" fillId="0" borderId="0" xfId="0" applyNumberFormat="1" applyFont="1" applyAlignment="1">
      <alignment horizontal="center" vertical="center"/>
    </xf>
    <xf numFmtId="164" fontId="259" fillId="0" borderId="0" xfId="0" applyNumberFormat="1" applyFont="1" applyAlignment="1">
      <alignment horizontal="center" vertical="center"/>
    </xf>
    <xf numFmtId="164" fontId="260" fillId="0" borderId="0" xfId="0" applyNumberFormat="1" applyFont="1" applyAlignment="1">
      <alignment horizontal="center" vertical="center" wrapText="1"/>
    </xf>
    <xf numFmtId="4" fontId="261" fillId="0" borderId="0" xfId="0" applyNumberFormat="1" applyFont="1" applyAlignment="1">
      <alignment horizontal="center" vertical="center"/>
    </xf>
    <xf numFmtId="164" fontId="262" fillId="0" borderId="0" xfId="0" applyNumberFormat="1" applyFont="1" applyAlignment="1">
      <alignment horizontal="center" vertical="center"/>
    </xf>
    <xf numFmtId="0" fontId="263" fillId="0" borderId="0" xfId="0" applyFont="1" applyAlignment="1">
      <alignment horizontal="center" vertical="center" wrapText="1"/>
    </xf>
    <xf numFmtId="4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164" fontId="266" fillId="0" borderId="0" xfId="0" applyNumberFormat="1" applyFont="1" applyAlignment="1">
      <alignment horizontal="center" vertical="center"/>
    </xf>
    <xf numFmtId="165" fontId="267" fillId="0" borderId="0" xfId="0" applyNumberFormat="1" applyFont="1" applyAlignment="1">
      <alignment horizontal="center" vertical="center"/>
    </xf>
    <xf numFmtId="164" fontId="268" fillId="0" borderId="0" xfId="0" applyNumberFormat="1" applyFont="1" applyAlignment="1">
      <alignment horizontal="center" vertical="center"/>
    </xf>
    <xf numFmtId="164" fontId="269" fillId="0" borderId="0" xfId="0" applyNumberFormat="1" applyFont="1" applyAlignment="1">
      <alignment horizontal="center" vertical="center" wrapText="1"/>
    </xf>
    <xf numFmtId="4" fontId="270" fillId="0" borderId="0" xfId="0" applyNumberFormat="1" applyFont="1" applyAlignment="1">
      <alignment horizontal="center" vertical="center"/>
    </xf>
    <xf numFmtId="164" fontId="271" fillId="0" borderId="0" xfId="0" applyNumberFormat="1" applyFont="1" applyAlignment="1">
      <alignment horizontal="center" vertical="center"/>
    </xf>
    <xf numFmtId="0" fontId="272" fillId="0" borderId="0" xfId="0" applyFont="1" applyAlignment="1">
      <alignment horizontal="center" vertical="center" wrapText="1"/>
    </xf>
    <xf numFmtId="4" fontId="273" fillId="0" borderId="0" xfId="0" applyNumberFormat="1" applyFont="1" applyAlignment="1">
      <alignment horizontal="center" vertical="center"/>
    </xf>
    <xf numFmtId="164" fontId="274" fillId="0" borderId="0" xfId="0" applyNumberFormat="1" applyFont="1" applyAlignment="1">
      <alignment horizontal="center" vertical="center"/>
    </xf>
    <xf numFmtId="164" fontId="275" fillId="0" borderId="0" xfId="0" applyNumberFormat="1" applyFont="1" applyAlignment="1">
      <alignment horizontal="center" vertical="center"/>
    </xf>
    <xf numFmtId="165" fontId="276" fillId="0" borderId="0" xfId="0" applyNumberFormat="1" applyFont="1" applyAlignment="1">
      <alignment horizontal="center" vertical="center"/>
    </xf>
    <xf numFmtId="164" fontId="277" fillId="0" borderId="0" xfId="0" applyNumberFormat="1" applyFont="1" applyAlignment="1">
      <alignment horizontal="center" vertical="center"/>
    </xf>
    <xf numFmtId="164" fontId="278" fillId="0" borderId="0" xfId="0" applyNumberFormat="1" applyFont="1" applyAlignment="1">
      <alignment horizontal="center" vertical="center" wrapText="1"/>
    </xf>
    <xf numFmtId="4" fontId="279" fillId="0" borderId="0" xfId="0" applyNumberFormat="1" applyFont="1" applyAlignment="1">
      <alignment horizontal="center" vertical="center"/>
    </xf>
    <xf numFmtId="164" fontId="280" fillId="0" borderId="0" xfId="0" applyNumberFormat="1" applyFont="1" applyAlignment="1">
      <alignment horizontal="center" vertical="center"/>
    </xf>
    <xf numFmtId="0" fontId="281" fillId="0" borderId="0" xfId="0" applyFont="1" applyAlignment="1">
      <alignment horizontal="center" vertical="center" wrapText="1"/>
    </xf>
    <xf numFmtId="4" fontId="282" fillId="0" borderId="0" xfId="0" applyNumberFormat="1" applyFont="1" applyAlignment="1">
      <alignment horizontal="center" vertical="center"/>
    </xf>
    <xf numFmtId="164" fontId="283" fillId="0" borderId="0" xfId="0" applyNumberFormat="1" applyFont="1" applyAlignment="1">
      <alignment horizontal="center" vertical="center"/>
    </xf>
    <xf numFmtId="164" fontId="284" fillId="0" borderId="0" xfId="0" applyNumberFormat="1" applyFont="1" applyAlignment="1">
      <alignment horizontal="center" vertical="center"/>
    </xf>
    <xf numFmtId="165" fontId="285" fillId="0" borderId="0" xfId="0" applyNumberFormat="1" applyFont="1" applyAlignment="1">
      <alignment horizontal="center" vertical="center"/>
    </xf>
    <xf numFmtId="164" fontId="286" fillId="0" borderId="0" xfId="0" applyNumberFormat="1" applyFont="1" applyAlignment="1">
      <alignment horizontal="center" vertical="center"/>
    </xf>
    <xf numFmtId="164" fontId="287" fillId="0" borderId="0" xfId="0" applyNumberFormat="1" applyFont="1" applyAlignment="1">
      <alignment horizontal="center" vertical="center" wrapText="1"/>
    </xf>
    <xf numFmtId="4" fontId="288" fillId="0" borderId="0" xfId="0" applyNumberFormat="1" applyFont="1" applyAlignment="1">
      <alignment horizontal="center" vertical="center"/>
    </xf>
    <xf numFmtId="164" fontId="289" fillId="0" borderId="0" xfId="0" applyNumberFormat="1" applyFont="1" applyAlignment="1">
      <alignment horizontal="center" vertical="center"/>
    </xf>
    <xf numFmtId="0" fontId="290" fillId="3" borderId="1" xfId="0" applyFont="1" applyFill="1" applyBorder="1" applyAlignment="1">
      <alignment horizontal="center" vertical="center" wrapText="1"/>
    </xf>
    <xf numFmtId="164" fontId="290" fillId="3" borderId="1" xfId="0" applyNumberFormat="1" applyFont="1" applyFill="1" applyBorder="1" applyAlignment="1">
      <alignment horizontal="center" vertical="center" wrapText="1"/>
    </xf>
    <xf numFmtId="0" fontId="291" fillId="0" borderId="0" xfId="0" applyFont="1" applyAlignment="1">
      <alignment horizontal="center" vertical="center" wrapText="1"/>
    </xf>
    <xf numFmtId="4" fontId="292" fillId="0" borderId="0" xfId="0" applyNumberFormat="1" applyFont="1" applyAlignment="1">
      <alignment horizontal="center" vertical="center"/>
    </xf>
    <xf numFmtId="164" fontId="293" fillId="0" borderId="0" xfId="0" applyNumberFormat="1" applyFont="1" applyAlignment="1">
      <alignment horizontal="center" vertical="center"/>
    </xf>
    <xf numFmtId="164" fontId="294" fillId="0" borderId="0" xfId="0" applyNumberFormat="1" applyFont="1" applyAlignment="1">
      <alignment horizontal="center" vertical="center"/>
    </xf>
    <xf numFmtId="165" fontId="295" fillId="0" borderId="0" xfId="0" applyNumberFormat="1" applyFont="1" applyAlignment="1">
      <alignment horizontal="center" vertical="center"/>
    </xf>
    <xf numFmtId="164" fontId="296" fillId="0" borderId="0" xfId="0" applyNumberFormat="1" applyFont="1" applyAlignment="1">
      <alignment horizontal="center" vertical="center"/>
    </xf>
    <xf numFmtId="164" fontId="297" fillId="0" borderId="0" xfId="0" applyNumberFormat="1" applyFont="1" applyAlignment="1">
      <alignment horizontal="center" vertical="center" wrapText="1"/>
    </xf>
    <xf numFmtId="4" fontId="298" fillId="0" borderId="0" xfId="0" applyNumberFormat="1" applyFont="1" applyAlignment="1">
      <alignment horizontal="center" vertical="center"/>
    </xf>
    <xf numFmtId="164" fontId="299" fillId="0" borderId="0" xfId="0" applyNumberFormat="1" applyFont="1" applyAlignment="1">
      <alignment horizontal="center" vertical="center"/>
    </xf>
    <xf numFmtId="0" fontId="300" fillId="3" borderId="1" xfId="0" applyFont="1" applyFill="1" applyBorder="1" applyAlignment="1">
      <alignment horizontal="center" vertical="center" wrapText="1"/>
    </xf>
    <xf numFmtId="164" fontId="300" fillId="3" borderId="1" xfId="0" applyNumberFormat="1" applyFont="1" applyFill="1" applyBorder="1" applyAlignment="1">
      <alignment horizontal="center" vertical="center" wrapText="1"/>
    </xf>
    <xf numFmtId="0" fontId="301" fillId="0" borderId="0" xfId="0" applyFont="1" applyAlignment="1">
      <alignment horizontal="center" vertical="center" wrapText="1"/>
    </xf>
    <xf numFmtId="4" fontId="302" fillId="0" borderId="0" xfId="0" applyNumberFormat="1" applyFont="1" applyAlignment="1">
      <alignment horizontal="center" vertical="center"/>
    </xf>
    <xf numFmtId="164" fontId="303" fillId="0" borderId="0" xfId="0" applyNumberFormat="1" applyFont="1" applyAlignment="1">
      <alignment horizontal="center" vertical="center"/>
    </xf>
    <xf numFmtId="164" fontId="304" fillId="0" borderId="0" xfId="0" applyNumberFormat="1" applyFont="1" applyAlignment="1">
      <alignment horizontal="center" vertical="center"/>
    </xf>
    <xf numFmtId="165" fontId="305" fillId="0" borderId="0" xfId="0" applyNumberFormat="1" applyFont="1" applyAlignment="1">
      <alignment horizontal="center" vertical="center"/>
    </xf>
    <xf numFmtId="164" fontId="306" fillId="0" borderId="0" xfId="0" applyNumberFormat="1" applyFont="1" applyAlignment="1">
      <alignment horizontal="center" vertical="center"/>
    </xf>
    <xf numFmtId="164" fontId="307" fillId="0" borderId="0" xfId="0" applyNumberFormat="1" applyFont="1" applyAlignment="1">
      <alignment horizontal="center" vertical="center" wrapText="1"/>
    </xf>
    <xf numFmtId="4" fontId="308" fillId="0" borderId="0" xfId="0" applyNumberFormat="1" applyFont="1" applyAlignment="1">
      <alignment horizontal="center" vertical="center"/>
    </xf>
    <xf numFmtId="164" fontId="309" fillId="0" borderId="0" xfId="0" applyNumberFormat="1" applyFont="1" applyAlignment="1">
      <alignment horizontal="center" vertical="center"/>
    </xf>
    <xf numFmtId="0" fontId="310" fillId="0" borderId="0" xfId="0" applyFont="1" applyAlignment="1">
      <alignment horizontal="center" vertical="center" wrapText="1"/>
    </xf>
    <xf numFmtId="4" fontId="311" fillId="0" borderId="0" xfId="0" applyNumberFormat="1" applyFont="1" applyAlignment="1">
      <alignment horizontal="center" vertical="center"/>
    </xf>
    <xf numFmtId="164" fontId="312" fillId="0" borderId="0" xfId="0" applyNumberFormat="1" applyFont="1" applyAlignment="1">
      <alignment horizontal="center" vertical="center"/>
    </xf>
    <xf numFmtId="164" fontId="313" fillId="0" borderId="0" xfId="0" applyNumberFormat="1" applyFont="1" applyAlignment="1">
      <alignment horizontal="center" vertical="center"/>
    </xf>
    <xf numFmtId="165" fontId="314" fillId="0" borderId="0" xfId="0" applyNumberFormat="1" applyFont="1" applyAlignment="1">
      <alignment horizontal="center" vertical="center"/>
    </xf>
    <xf numFmtId="164" fontId="315" fillId="0" borderId="0" xfId="0" applyNumberFormat="1" applyFont="1" applyAlignment="1">
      <alignment horizontal="center" vertical="center"/>
    </xf>
    <xf numFmtId="164" fontId="316" fillId="0" borderId="0" xfId="0" applyNumberFormat="1" applyFont="1" applyAlignment="1">
      <alignment horizontal="center" vertical="center" wrapText="1"/>
    </xf>
    <xf numFmtId="4" fontId="317" fillId="0" borderId="0" xfId="0" applyNumberFormat="1" applyFont="1" applyAlignment="1">
      <alignment horizontal="center" vertical="center"/>
    </xf>
    <xf numFmtId="164" fontId="318" fillId="0" borderId="0" xfId="0" applyNumberFormat="1" applyFont="1" applyAlignment="1">
      <alignment horizontal="center" vertical="center"/>
    </xf>
    <xf numFmtId="0" fontId="319" fillId="0" borderId="0" xfId="0" applyFont="1" applyAlignment="1">
      <alignment horizontal="center" vertical="center" wrapText="1"/>
    </xf>
    <xf numFmtId="4" fontId="320" fillId="0" borderId="0" xfId="0" applyNumberFormat="1" applyFont="1" applyAlignment="1">
      <alignment horizontal="center" vertical="center"/>
    </xf>
    <xf numFmtId="164" fontId="321" fillId="0" borderId="0" xfId="0" applyNumberFormat="1" applyFont="1" applyAlignment="1">
      <alignment horizontal="center" vertical="center"/>
    </xf>
    <xf numFmtId="164" fontId="322" fillId="0" borderId="0" xfId="0" applyNumberFormat="1" applyFont="1" applyAlignment="1">
      <alignment horizontal="center" vertical="center"/>
    </xf>
    <xf numFmtId="165" fontId="323" fillId="0" borderId="0" xfId="0" applyNumberFormat="1" applyFont="1" applyAlignment="1">
      <alignment horizontal="center" vertical="center"/>
    </xf>
    <xf numFmtId="164" fontId="324" fillId="0" borderId="0" xfId="0" applyNumberFormat="1" applyFont="1" applyAlignment="1">
      <alignment horizontal="center" vertical="center"/>
    </xf>
    <xf numFmtId="164" fontId="325" fillId="0" borderId="0" xfId="0" applyNumberFormat="1" applyFont="1" applyAlignment="1">
      <alignment horizontal="center" vertical="center" wrapText="1"/>
    </xf>
    <xf numFmtId="4" fontId="326" fillId="0" borderId="0" xfId="0" applyNumberFormat="1" applyFont="1" applyAlignment="1">
      <alignment horizontal="center" vertical="center"/>
    </xf>
    <xf numFmtId="164" fontId="327" fillId="0" borderId="0" xfId="0" applyNumberFormat="1" applyFont="1" applyAlignment="1">
      <alignment horizontal="center" vertical="center"/>
    </xf>
    <xf numFmtId="0" fontId="328" fillId="0" borderId="0" xfId="0" applyFont="1" applyAlignment="1">
      <alignment horizontal="center" vertical="center" wrapText="1"/>
    </xf>
    <xf numFmtId="4" fontId="329" fillId="0" borderId="0" xfId="0" applyNumberFormat="1" applyFont="1" applyAlignment="1">
      <alignment horizontal="center" vertical="center"/>
    </xf>
    <xf numFmtId="164" fontId="330" fillId="0" borderId="0" xfId="0" applyNumberFormat="1" applyFont="1" applyAlignment="1">
      <alignment horizontal="center" vertical="center"/>
    </xf>
    <xf numFmtId="164" fontId="331" fillId="0" borderId="0" xfId="0" applyNumberFormat="1" applyFont="1" applyAlignment="1">
      <alignment horizontal="center" vertical="center"/>
    </xf>
    <xf numFmtId="165" fontId="332" fillId="0" borderId="0" xfId="0" applyNumberFormat="1" applyFont="1" applyAlignment="1">
      <alignment horizontal="center" vertical="center"/>
    </xf>
    <xf numFmtId="164" fontId="333" fillId="0" borderId="0" xfId="0" applyNumberFormat="1" applyFont="1" applyAlignment="1">
      <alignment horizontal="center" vertical="center"/>
    </xf>
    <xf numFmtId="164" fontId="334" fillId="0" borderId="0" xfId="0" applyNumberFormat="1" applyFont="1" applyAlignment="1">
      <alignment horizontal="center" vertical="center" wrapText="1"/>
    </xf>
    <xf numFmtId="4" fontId="335" fillId="0" borderId="0" xfId="0" applyNumberFormat="1" applyFont="1" applyAlignment="1">
      <alignment horizontal="center" vertical="center"/>
    </xf>
    <xf numFmtId="164" fontId="336" fillId="0" borderId="0" xfId="0" applyNumberFormat="1" applyFont="1" applyAlignment="1">
      <alignment horizontal="center" vertical="center"/>
    </xf>
    <xf numFmtId="0" fontId="337" fillId="3" borderId="1" xfId="0" applyFont="1" applyFill="1" applyBorder="1" applyAlignment="1">
      <alignment horizontal="center" vertical="center" wrapText="1"/>
    </xf>
    <xf numFmtId="164" fontId="337" fillId="3" borderId="1" xfId="0" applyNumberFormat="1" applyFont="1" applyFill="1" applyBorder="1" applyAlignment="1">
      <alignment horizontal="center" vertical="center" wrapText="1"/>
    </xf>
    <xf numFmtId="0" fontId="338" fillId="0" borderId="0" xfId="0" applyFont="1" applyAlignment="1">
      <alignment horizontal="center" vertical="center" wrapText="1"/>
    </xf>
    <xf numFmtId="4" fontId="339" fillId="0" borderId="0" xfId="0" applyNumberFormat="1" applyFont="1" applyAlignment="1">
      <alignment horizontal="center" vertical="center"/>
    </xf>
    <xf numFmtId="164" fontId="340" fillId="0" borderId="0" xfId="0" applyNumberFormat="1" applyFont="1" applyAlignment="1">
      <alignment horizontal="center" vertical="center"/>
    </xf>
    <xf numFmtId="164" fontId="341" fillId="0" borderId="0" xfId="0" applyNumberFormat="1" applyFont="1" applyAlignment="1">
      <alignment horizontal="center" vertical="center"/>
    </xf>
    <xf numFmtId="165" fontId="342" fillId="0" borderId="0" xfId="0" applyNumberFormat="1" applyFont="1" applyAlignment="1">
      <alignment horizontal="center" vertical="center"/>
    </xf>
    <xf numFmtId="164" fontId="343" fillId="0" borderId="0" xfId="0" applyNumberFormat="1" applyFont="1" applyAlignment="1">
      <alignment horizontal="center" vertical="center"/>
    </xf>
    <xf numFmtId="164" fontId="344" fillId="0" borderId="0" xfId="0" applyNumberFormat="1" applyFont="1" applyAlignment="1">
      <alignment horizontal="center" vertical="center" wrapText="1"/>
    </xf>
    <xf numFmtId="4" fontId="345" fillId="0" borderId="0" xfId="0" applyNumberFormat="1" applyFont="1" applyAlignment="1">
      <alignment horizontal="center" vertical="center"/>
    </xf>
    <xf numFmtId="164" fontId="346" fillId="0" borderId="0" xfId="0" applyNumberFormat="1" applyFont="1" applyAlignment="1">
      <alignment horizontal="center" vertical="center"/>
    </xf>
    <xf numFmtId="0" fontId="347" fillId="0" borderId="0" xfId="0" applyFont="1" applyAlignment="1">
      <alignment horizontal="center" vertical="center" wrapText="1"/>
    </xf>
    <xf numFmtId="4" fontId="348" fillId="0" borderId="0" xfId="0" applyNumberFormat="1" applyFont="1" applyAlignment="1">
      <alignment horizontal="center" vertical="center"/>
    </xf>
    <xf numFmtId="164" fontId="349" fillId="0" borderId="0" xfId="0" applyNumberFormat="1" applyFont="1" applyAlignment="1">
      <alignment horizontal="center" vertical="center"/>
    </xf>
    <xf numFmtId="164" fontId="350" fillId="0" borderId="0" xfId="0" applyNumberFormat="1" applyFont="1" applyAlignment="1">
      <alignment horizontal="center" vertical="center"/>
    </xf>
    <xf numFmtId="165" fontId="351" fillId="0" borderId="0" xfId="0" applyNumberFormat="1" applyFont="1" applyAlignment="1">
      <alignment horizontal="center" vertical="center"/>
    </xf>
    <xf numFmtId="164" fontId="352" fillId="0" borderId="0" xfId="0" applyNumberFormat="1" applyFont="1" applyAlignment="1">
      <alignment horizontal="center" vertical="center"/>
    </xf>
    <xf numFmtId="164" fontId="353" fillId="0" borderId="0" xfId="0" applyNumberFormat="1" applyFont="1" applyAlignment="1">
      <alignment horizontal="center" vertical="center" wrapText="1"/>
    </xf>
    <xf numFmtId="4" fontId="354" fillId="0" borderId="0" xfId="0" applyNumberFormat="1" applyFont="1" applyAlignment="1">
      <alignment horizontal="center" vertical="center"/>
    </xf>
    <xf numFmtId="164" fontId="355" fillId="0" borderId="0" xfId="0" applyNumberFormat="1" applyFont="1" applyAlignment="1">
      <alignment horizontal="center" vertical="center"/>
    </xf>
    <xf numFmtId="0" fontId="356" fillId="0" borderId="0" xfId="0" applyFont="1" applyAlignment="1">
      <alignment horizontal="center" vertical="center" wrapText="1"/>
    </xf>
    <xf numFmtId="4" fontId="357" fillId="0" borderId="0" xfId="0" applyNumberFormat="1" applyFont="1" applyAlignment="1">
      <alignment horizontal="center" vertical="center"/>
    </xf>
    <xf numFmtId="164" fontId="358" fillId="0" borderId="0" xfId="0" applyNumberFormat="1" applyFont="1" applyAlignment="1">
      <alignment horizontal="center" vertical="center"/>
    </xf>
    <xf numFmtId="164" fontId="359" fillId="0" borderId="0" xfId="0" applyNumberFormat="1" applyFont="1" applyAlignment="1">
      <alignment horizontal="center" vertical="center"/>
    </xf>
    <xf numFmtId="165" fontId="360" fillId="0" borderId="0" xfId="0" applyNumberFormat="1" applyFont="1" applyAlignment="1">
      <alignment horizontal="center" vertical="center"/>
    </xf>
    <xf numFmtId="164" fontId="361" fillId="0" borderId="0" xfId="0" applyNumberFormat="1" applyFont="1" applyAlignment="1">
      <alignment horizontal="center" vertical="center"/>
    </xf>
    <xf numFmtId="164" fontId="362" fillId="0" borderId="0" xfId="0" applyNumberFormat="1" applyFont="1" applyAlignment="1">
      <alignment horizontal="center" vertical="center" wrapText="1"/>
    </xf>
    <xf numFmtId="4" fontId="363" fillId="0" borderId="0" xfId="0" applyNumberFormat="1" applyFont="1" applyAlignment="1">
      <alignment horizontal="center" vertical="center"/>
    </xf>
    <xf numFmtId="164" fontId="364" fillId="0" borderId="0" xfId="0" applyNumberFormat="1" applyFont="1" applyAlignment="1">
      <alignment horizontal="center" vertical="center"/>
    </xf>
    <xf numFmtId="0" fontId="365" fillId="0" borderId="0" xfId="0" applyFont="1" applyAlignment="1">
      <alignment horizontal="center" vertical="center" wrapText="1"/>
    </xf>
    <xf numFmtId="4" fontId="366" fillId="0" borderId="0" xfId="0" applyNumberFormat="1" applyFont="1" applyAlignment="1">
      <alignment horizontal="center" vertical="center"/>
    </xf>
    <xf numFmtId="164" fontId="367" fillId="0" borderId="0" xfId="0" applyNumberFormat="1" applyFont="1" applyAlignment="1">
      <alignment horizontal="center" vertical="center"/>
    </xf>
    <xf numFmtId="164" fontId="368" fillId="0" borderId="0" xfId="0" applyNumberFormat="1" applyFont="1" applyAlignment="1">
      <alignment horizontal="center" vertical="center"/>
    </xf>
    <xf numFmtId="165" fontId="369" fillId="0" borderId="0" xfId="0" applyNumberFormat="1" applyFont="1" applyAlignment="1">
      <alignment horizontal="center" vertical="center"/>
    </xf>
    <xf numFmtId="164" fontId="370" fillId="0" borderId="0" xfId="0" applyNumberFormat="1" applyFont="1" applyAlignment="1">
      <alignment horizontal="center" vertical="center"/>
    </xf>
    <xf numFmtId="164" fontId="371" fillId="0" borderId="0" xfId="0" applyNumberFormat="1" applyFont="1" applyAlignment="1">
      <alignment horizontal="center" vertical="center" wrapText="1"/>
    </xf>
    <xf numFmtId="4" fontId="372" fillId="0" borderId="0" xfId="0" applyNumberFormat="1" applyFont="1" applyAlignment="1">
      <alignment horizontal="center" vertical="center"/>
    </xf>
    <xf numFmtId="164" fontId="373" fillId="0" borderId="0" xfId="0" applyNumberFormat="1" applyFont="1" applyAlignment="1">
      <alignment horizontal="center" vertical="center"/>
    </xf>
    <xf numFmtId="0" fontId="374" fillId="3" borderId="1" xfId="0" applyFont="1" applyFill="1" applyBorder="1" applyAlignment="1">
      <alignment horizontal="center" vertical="center" wrapText="1"/>
    </xf>
    <xf numFmtId="164" fontId="374" fillId="3" borderId="1" xfId="0" applyNumberFormat="1" applyFont="1" applyFill="1" applyBorder="1" applyAlignment="1">
      <alignment horizontal="center" vertical="center" wrapText="1"/>
    </xf>
    <xf numFmtId="0" fontId="375" fillId="0" borderId="0" xfId="0" applyFont="1" applyAlignment="1">
      <alignment horizontal="center" vertical="center" wrapText="1"/>
    </xf>
    <xf numFmtId="4" fontId="376" fillId="0" borderId="0" xfId="0" applyNumberFormat="1" applyFont="1" applyAlignment="1">
      <alignment horizontal="center" vertical="center"/>
    </xf>
    <xf numFmtId="164" fontId="377" fillId="0" borderId="0" xfId="0" applyNumberFormat="1" applyFont="1" applyAlignment="1">
      <alignment horizontal="center" vertical="center"/>
    </xf>
    <xf numFmtId="164" fontId="378" fillId="0" borderId="0" xfId="0" applyNumberFormat="1" applyFont="1" applyAlignment="1">
      <alignment horizontal="center" vertical="center"/>
    </xf>
    <xf numFmtId="165" fontId="379" fillId="0" borderId="0" xfId="0" applyNumberFormat="1" applyFont="1" applyAlignment="1">
      <alignment horizontal="center" vertical="center"/>
    </xf>
    <xf numFmtId="164" fontId="380" fillId="0" borderId="0" xfId="0" applyNumberFormat="1" applyFont="1" applyAlignment="1">
      <alignment horizontal="center" vertical="center"/>
    </xf>
    <xf numFmtId="164" fontId="381" fillId="0" borderId="0" xfId="0" applyNumberFormat="1" applyFont="1" applyAlignment="1">
      <alignment horizontal="center" vertical="center" wrapText="1"/>
    </xf>
    <xf numFmtId="4" fontId="382" fillId="0" borderId="0" xfId="0" applyNumberFormat="1" applyFont="1" applyAlignment="1">
      <alignment horizontal="center" vertical="center"/>
    </xf>
    <xf numFmtId="164" fontId="383" fillId="0" borderId="0" xfId="0" applyNumberFormat="1" applyFont="1" applyAlignment="1">
      <alignment horizontal="center" vertical="center"/>
    </xf>
    <xf numFmtId="0" fontId="384" fillId="0" borderId="0" xfId="0" applyFont="1" applyAlignment="1">
      <alignment horizontal="center" vertical="center" wrapText="1"/>
    </xf>
    <xf numFmtId="4" fontId="385" fillId="0" borderId="0" xfId="0" applyNumberFormat="1" applyFont="1" applyAlignment="1">
      <alignment horizontal="center" vertical="center"/>
    </xf>
    <xf numFmtId="164" fontId="386" fillId="0" borderId="0" xfId="0" applyNumberFormat="1" applyFont="1" applyAlignment="1">
      <alignment horizontal="center" vertical="center"/>
    </xf>
    <xf numFmtId="164" fontId="387" fillId="0" borderId="0" xfId="0" applyNumberFormat="1" applyFont="1" applyAlignment="1">
      <alignment horizontal="center" vertical="center"/>
    </xf>
    <xf numFmtId="165" fontId="388" fillId="0" borderId="0" xfId="0" applyNumberFormat="1" applyFont="1" applyAlignment="1">
      <alignment horizontal="center" vertical="center"/>
    </xf>
    <xf numFmtId="164" fontId="389" fillId="0" borderId="0" xfId="0" applyNumberFormat="1" applyFont="1" applyAlignment="1">
      <alignment horizontal="center" vertical="center"/>
    </xf>
    <xf numFmtId="164" fontId="390" fillId="0" borderId="0" xfId="0" applyNumberFormat="1" applyFont="1" applyAlignment="1">
      <alignment horizontal="center" vertical="center" wrapText="1"/>
    </xf>
    <xf numFmtId="4" fontId="391" fillId="0" borderId="0" xfId="0" applyNumberFormat="1" applyFont="1" applyAlignment="1">
      <alignment horizontal="center" vertical="center"/>
    </xf>
    <xf numFmtId="164" fontId="392" fillId="0" borderId="0" xfId="0" applyNumberFormat="1" applyFont="1" applyAlignment="1">
      <alignment horizontal="center" vertical="center"/>
    </xf>
    <xf numFmtId="0" fontId="393" fillId="0" borderId="0" xfId="0" applyFont="1" applyAlignment="1">
      <alignment horizontal="center" vertical="center" wrapText="1"/>
    </xf>
    <xf numFmtId="4" fontId="394" fillId="0" borderId="0" xfId="0" applyNumberFormat="1" applyFont="1" applyAlignment="1">
      <alignment horizontal="center" vertical="center"/>
    </xf>
    <xf numFmtId="164" fontId="395" fillId="0" borderId="0" xfId="0" applyNumberFormat="1" applyFont="1" applyAlignment="1">
      <alignment horizontal="center" vertical="center"/>
    </xf>
    <xf numFmtId="164" fontId="396" fillId="0" borderId="0" xfId="0" applyNumberFormat="1" applyFont="1" applyAlignment="1">
      <alignment horizontal="center" vertical="center"/>
    </xf>
    <xf numFmtId="165" fontId="397" fillId="0" borderId="0" xfId="0" applyNumberFormat="1" applyFont="1" applyAlignment="1">
      <alignment horizontal="center" vertical="center"/>
    </xf>
    <xf numFmtId="164" fontId="398" fillId="0" borderId="0" xfId="0" applyNumberFormat="1" applyFont="1" applyAlignment="1">
      <alignment horizontal="center" vertical="center"/>
    </xf>
    <xf numFmtId="164" fontId="399" fillId="0" borderId="0" xfId="0" applyNumberFormat="1" applyFont="1" applyAlignment="1">
      <alignment horizontal="center" vertical="center" wrapText="1"/>
    </xf>
    <xf numFmtId="4" fontId="400" fillId="0" borderId="0" xfId="0" applyNumberFormat="1" applyFont="1" applyAlignment="1">
      <alignment horizontal="center" vertical="center"/>
    </xf>
    <xf numFmtId="164" fontId="401" fillId="0" borderId="0" xfId="0" applyNumberFormat="1" applyFont="1" applyAlignment="1">
      <alignment horizontal="center" vertical="center"/>
    </xf>
    <xf numFmtId="0" fontId="402" fillId="0" borderId="0" xfId="0" applyFont="1" applyAlignment="1">
      <alignment horizontal="center" vertical="center" wrapText="1"/>
    </xf>
    <xf numFmtId="4" fontId="403" fillId="0" borderId="0" xfId="0" applyNumberFormat="1" applyFont="1" applyAlignment="1">
      <alignment horizontal="center" vertical="center"/>
    </xf>
    <xf numFmtId="164" fontId="404" fillId="0" borderId="0" xfId="0" applyNumberFormat="1" applyFont="1" applyAlignment="1">
      <alignment horizontal="center" vertical="center"/>
    </xf>
    <xf numFmtId="164" fontId="405" fillId="0" borderId="0" xfId="0" applyNumberFormat="1" applyFont="1" applyAlignment="1">
      <alignment horizontal="center" vertical="center"/>
    </xf>
    <xf numFmtId="165" fontId="406" fillId="0" borderId="0" xfId="0" applyNumberFormat="1" applyFont="1" applyAlignment="1">
      <alignment horizontal="center" vertical="center"/>
    </xf>
    <xf numFmtId="164" fontId="407" fillId="0" borderId="0" xfId="0" applyNumberFormat="1" applyFont="1" applyAlignment="1">
      <alignment horizontal="center" vertical="center"/>
    </xf>
    <xf numFmtId="164" fontId="408" fillId="0" borderId="0" xfId="0" applyNumberFormat="1" applyFont="1" applyAlignment="1">
      <alignment horizontal="center" vertical="center" wrapText="1"/>
    </xf>
    <xf numFmtId="4" fontId="409" fillId="0" borderId="0" xfId="0" applyNumberFormat="1" applyFont="1" applyAlignment="1">
      <alignment horizontal="center" vertical="center"/>
    </xf>
    <xf numFmtId="164" fontId="410" fillId="0" borderId="0" xfId="0" applyNumberFormat="1" applyFont="1" applyAlignment="1">
      <alignment horizontal="center" vertical="center"/>
    </xf>
    <xf numFmtId="0" fontId="411" fillId="0" borderId="0" xfId="0" applyFont="1" applyAlignment="1">
      <alignment horizontal="center" vertical="center" wrapText="1"/>
    </xf>
    <xf numFmtId="4" fontId="412" fillId="0" borderId="0" xfId="0" applyNumberFormat="1" applyFont="1" applyAlignment="1">
      <alignment horizontal="center" vertical="center"/>
    </xf>
    <xf numFmtId="164" fontId="413" fillId="0" borderId="0" xfId="0" applyNumberFormat="1" applyFont="1" applyAlignment="1">
      <alignment horizontal="center" vertical="center"/>
    </xf>
    <xf numFmtId="164" fontId="414" fillId="0" borderId="0" xfId="0" applyNumberFormat="1" applyFont="1" applyAlignment="1">
      <alignment horizontal="center" vertical="center"/>
    </xf>
    <xf numFmtId="165" fontId="415" fillId="0" borderId="0" xfId="0" applyNumberFormat="1" applyFont="1" applyAlignment="1">
      <alignment horizontal="center" vertical="center"/>
    </xf>
    <xf numFmtId="164" fontId="416" fillId="0" borderId="0" xfId="0" applyNumberFormat="1" applyFont="1" applyAlignment="1">
      <alignment horizontal="center" vertical="center"/>
    </xf>
    <xf numFmtId="164" fontId="417" fillId="0" borderId="0" xfId="0" applyNumberFormat="1" applyFont="1" applyAlignment="1">
      <alignment horizontal="center" vertical="center" wrapText="1"/>
    </xf>
    <xf numFmtId="4" fontId="418" fillId="0" borderId="0" xfId="0" applyNumberFormat="1" applyFont="1" applyAlignment="1">
      <alignment horizontal="center" vertical="center"/>
    </xf>
    <xf numFmtId="164" fontId="419" fillId="0" borderId="0" xfId="0" applyNumberFormat="1" applyFont="1" applyAlignment="1">
      <alignment horizontal="center" vertical="center"/>
    </xf>
    <xf numFmtId="0" fontId="420" fillId="3" borderId="1" xfId="0" applyFont="1" applyFill="1" applyBorder="1" applyAlignment="1">
      <alignment horizontal="center" vertical="center" wrapText="1"/>
    </xf>
    <xf numFmtId="164" fontId="420" fillId="3" borderId="1" xfId="0" applyNumberFormat="1" applyFont="1" applyFill="1" applyBorder="1" applyAlignment="1">
      <alignment horizontal="center" vertical="center" wrapText="1"/>
    </xf>
    <xf numFmtId="0" fontId="421" fillId="0" borderId="0" xfId="0" applyFont="1" applyAlignment="1">
      <alignment horizontal="center" vertical="center" wrapText="1"/>
    </xf>
    <xf numFmtId="4" fontId="422" fillId="0" borderId="0" xfId="0" applyNumberFormat="1" applyFont="1" applyAlignment="1">
      <alignment horizontal="center" vertical="center"/>
    </xf>
    <xf numFmtId="164" fontId="423" fillId="0" borderId="0" xfId="0" applyNumberFormat="1" applyFont="1" applyAlignment="1">
      <alignment horizontal="center" vertical="center"/>
    </xf>
    <xf numFmtId="164" fontId="424" fillId="0" borderId="0" xfId="0" applyNumberFormat="1" applyFont="1" applyAlignment="1">
      <alignment horizontal="center" vertical="center"/>
    </xf>
    <xf numFmtId="165" fontId="425" fillId="0" borderId="0" xfId="0" applyNumberFormat="1" applyFont="1" applyAlignment="1">
      <alignment horizontal="center" vertical="center"/>
    </xf>
    <xf numFmtId="164" fontId="426" fillId="0" borderId="0" xfId="0" applyNumberFormat="1" applyFont="1" applyAlignment="1">
      <alignment horizontal="center" vertical="center"/>
    </xf>
    <xf numFmtId="164" fontId="427" fillId="0" borderId="0" xfId="0" applyNumberFormat="1" applyFont="1" applyAlignment="1">
      <alignment horizontal="center" vertical="center" wrapText="1"/>
    </xf>
    <xf numFmtId="4" fontId="428" fillId="0" borderId="0" xfId="0" applyNumberFormat="1" applyFont="1" applyAlignment="1">
      <alignment horizontal="center" vertical="center"/>
    </xf>
    <xf numFmtId="164" fontId="429" fillId="0" borderId="0" xfId="0" applyNumberFormat="1" applyFont="1" applyAlignment="1">
      <alignment horizontal="center" vertical="center"/>
    </xf>
    <xf numFmtId="0" fontId="430" fillId="0" borderId="0" xfId="0" applyFont="1" applyAlignment="1">
      <alignment horizontal="center" vertical="center" wrapText="1"/>
    </xf>
    <xf numFmtId="4" fontId="431" fillId="0" borderId="0" xfId="0" applyNumberFormat="1" applyFont="1" applyAlignment="1">
      <alignment horizontal="center" vertical="center"/>
    </xf>
    <xf numFmtId="164" fontId="432" fillId="0" borderId="0" xfId="0" applyNumberFormat="1" applyFont="1" applyAlignment="1">
      <alignment horizontal="center" vertical="center"/>
    </xf>
    <xf numFmtId="164" fontId="433" fillId="0" borderId="0" xfId="0" applyNumberFormat="1" applyFont="1" applyAlignment="1">
      <alignment horizontal="center" vertical="center"/>
    </xf>
    <xf numFmtId="165" fontId="434" fillId="0" borderId="0" xfId="0" applyNumberFormat="1" applyFont="1" applyAlignment="1">
      <alignment horizontal="center" vertical="center"/>
    </xf>
    <xf numFmtId="164" fontId="435" fillId="0" borderId="0" xfId="0" applyNumberFormat="1" applyFont="1" applyAlignment="1">
      <alignment horizontal="center" vertical="center"/>
    </xf>
    <xf numFmtId="164" fontId="436" fillId="0" borderId="0" xfId="0" applyNumberFormat="1" applyFont="1" applyAlignment="1">
      <alignment horizontal="center" vertical="center" wrapText="1"/>
    </xf>
    <xf numFmtId="4" fontId="437" fillId="0" borderId="0" xfId="0" applyNumberFormat="1" applyFont="1" applyAlignment="1">
      <alignment horizontal="center" vertical="center"/>
    </xf>
    <xf numFmtId="164" fontId="438" fillId="0" borderId="0" xfId="0" applyNumberFormat="1" applyFont="1" applyAlignment="1">
      <alignment horizontal="center" vertical="center"/>
    </xf>
    <xf numFmtId="0" fontId="439" fillId="0" borderId="0" xfId="0" applyFont="1" applyAlignment="1">
      <alignment horizontal="center" vertical="center" wrapText="1"/>
    </xf>
    <xf numFmtId="4" fontId="440" fillId="0" borderId="0" xfId="0" applyNumberFormat="1" applyFont="1" applyAlignment="1">
      <alignment horizontal="center" vertical="center"/>
    </xf>
    <xf numFmtId="164" fontId="441" fillId="0" borderId="0" xfId="0" applyNumberFormat="1" applyFont="1" applyAlignment="1">
      <alignment horizontal="center" vertical="center"/>
    </xf>
    <xf numFmtId="164" fontId="442" fillId="0" borderId="0" xfId="0" applyNumberFormat="1" applyFont="1" applyAlignment="1">
      <alignment horizontal="center" vertical="center"/>
    </xf>
    <xf numFmtId="165" fontId="443" fillId="0" borderId="0" xfId="0" applyNumberFormat="1" applyFont="1" applyAlignment="1">
      <alignment horizontal="center" vertical="center"/>
    </xf>
    <xf numFmtId="164" fontId="444" fillId="0" borderId="0" xfId="0" applyNumberFormat="1" applyFont="1" applyAlignment="1">
      <alignment horizontal="center" vertical="center"/>
    </xf>
    <xf numFmtId="164" fontId="445" fillId="0" borderId="0" xfId="0" applyNumberFormat="1" applyFont="1" applyAlignment="1">
      <alignment horizontal="center" vertical="center" wrapText="1"/>
    </xf>
    <xf numFmtId="4" fontId="446" fillId="0" borderId="0" xfId="0" applyNumberFormat="1" applyFont="1" applyAlignment="1">
      <alignment horizontal="center" vertical="center"/>
    </xf>
    <xf numFmtId="164" fontId="447" fillId="0" borderId="0" xfId="0" applyNumberFormat="1" applyFont="1" applyAlignment="1">
      <alignment horizontal="center" vertical="center"/>
    </xf>
    <xf numFmtId="0" fontId="448" fillId="3" borderId="1" xfId="0" applyFont="1" applyFill="1" applyBorder="1" applyAlignment="1">
      <alignment horizontal="center" vertical="center" wrapText="1"/>
    </xf>
    <xf numFmtId="164" fontId="448" fillId="3" borderId="1" xfId="0" applyNumberFormat="1" applyFont="1" applyFill="1" applyBorder="1" applyAlignment="1">
      <alignment horizontal="center" vertical="center" wrapText="1"/>
    </xf>
    <xf numFmtId="0" fontId="449" fillId="0" borderId="0" xfId="0" applyFont="1" applyAlignment="1">
      <alignment horizontal="center" vertical="center" wrapText="1"/>
    </xf>
    <xf numFmtId="4" fontId="450" fillId="0" borderId="0" xfId="0" applyNumberFormat="1" applyFont="1" applyAlignment="1">
      <alignment horizontal="center" vertical="center"/>
    </xf>
    <xf numFmtId="164" fontId="451" fillId="0" borderId="0" xfId="0" applyNumberFormat="1" applyFont="1" applyAlignment="1">
      <alignment horizontal="center" vertical="center"/>
    </xf>
    <xf numFmtId="164" fontId="452" fillId="0" borderId="0" xfId="0" applyNumberFormat="1" applyFont="1" applyAlignment="1">
      <alignment horizontal="center" vertical="center"/>
    </xf>
    <xf numFmtId="165" fontId="453" fillId="0" borderId="0" xfId="0" applyNumberFormat="1" applyFont="1" applyAlignment="1">
      <alignment horizontal="center" vertical="center"/>
    </xf>
    <xf numFmtId="164" fontId="454" fillId="0" borderId="0" xfId="0" applyNumberFormat="1" applyFont="1" applyAlignment="1">
      <alignment horizontal="center" vertical="center"/>
    </xf>
    <xf numFmtId="164" fontId="455" fillId="0" borderId="0" xfId="0" applyNumberFormat="1" applyFont="1" applyAlignment="1">
      <alignment horizontal="center" vertical="center" wrapText="1"/>
    </xf>
    <xf numFmtId="4" fontId="456" fillId="0" borderId="0" xfId="0" applyNumberFormat="1" applyFont="1" applyAlignment="1">
      <alignment horizontal="center" vertical="center"/>
    </xf>
    <xf numFmtId="164" fontId="457" fillId="0" borderId="0" xfId="0" applyNumberFormat="1" applyFont="1" applyAlignment="1">
      <alignment horizontal="center" vertical="center"/>
    </xf>
    <xf numFmtId="0" fontId="458" fillId="0" borderId="0" xfId="0" applyFont="1" applyAlignment="1">
      <alignment horizontal="center" vertical="center" wrapText="1"/>
    </xf>
    <xf numFmtId="4" fontId="459" fillId="0" borderId="0" xfId="0" applyNumberFormat="1" applyFont="1" applyAlignment="1">
      <alignment horizontal="center" vertical="center"/>
    </xf>
    <xf numFmtId="164" fontId="460" fillId="0" borderId="0" xfId="0" applyNumberFormat="1" applyFont="1" applyAlignment="1">
      <alignment horizontal="center" vertical="center"/>
    </xf>
    <xf numFmtId="164" fontId="461" fillId="0" borderId="0" xfId="0" applyNumberFormat="1" applyFont="1" applyAlignment="1">
      <alignment horizontal="center" vertical="center"/>
    </xf>
    <xf numFmtId="165" fontId="462" fillId="0" borderId="0" xfId="0" applyNumberFormat="1" applyFont="1" applyAlignment="1">
      <alignment horizontal="center" vertical="center"/>
    </xf>
    <xf numFmtId="164" fontId="463" fillId="0" borderId="0" xfId="0" applyNumberFormat="1" applyFont="1" applyAlignment="1">
      <alignment horizontal="center" vertical="center"/>
    </xf>
    <xf numFmtId="164" fontId="464" fillId="0" borderId="0" xfId="0" applyNumberFormat="1" applyFont="1" applyAlignment="1">
      <alignment horizontal="center" vertical="center" wrapText="1"/>
    </xf>
    <xf numFmtId="4" fontId="465" fillId="0" borderId="0" xfId="0" applyNumberFormat="1" applyFont="1" applyAlignment="1">
      <alignment horizontal="center" vertical="center"/>
    </xf>
    <xf numFmtId="164" fontId="466" fillId="0" borderId="0" xfId="0" applyNumberFormat="1" applyFont="1" applyAlignment="1">
      <alignment horizontal="center" vertical="center"/>
    </xf>
    <xf numFmtId="0" fontId="467" fillId="3" borderId="1" xfId="0" applyFont="1" applyFill="1" applyBorder="1" applyAlignment="1">
      <alignment horizontal="center" vertical="center" wrapText="1"/>
    </xf>
    <xf numFmtId="164" fontId="467" fillId="3" borderId="1" xfId="0" applyNumberFormat="1" applyFont="1" applyFill="1" applyBorder="1" applyAlignment="1">
      <alignment horizontal="center" vertical="center" wrapText="1"/>
    </xf>
    <xf numFmtId="0" fontId="468" fillId="0" borderId="0" xfId="0" applyFont="1" applyAlignment="1">
      <alignment horizontal="center" vertical="center" wrapText="1"/>
    </xf>
    <xf numFmtId="4" fontId="469" fillId="0" borderId="0" xfId="0" applyNumberFormat="1" applyFont="1" applyAlignment="1">
      <alignment horizontal="center" vertical="center"/>
    </xf>
    <xf numFmtId="164" fontId="470" fillId="0" borderId="0" xfId="0" applyNumberFormat="1" applyFont="1" applyAlignment="1">
      <alignment horizontal="center" vertical="center"/>
    </xf>
    <xf numFmtId="164" fontId="471" fillId="0" borderId="0" xfId="0" applyNumberFormat="1" applyFont="1" applyAlignment="1">
      <alignment horizontal="center" vertical="center"/>
    </xf>
    <xf numFmtId="165" fontId="472" fillId="0" borderId="0" xfId="0" applyNumberFormat="1" applyFont="1" applyAlignment="1">
      <alignment horizontal="center" vertical="center"/>
    </xf>
    <xf numFmtId="164" fontId="473" fillId="0" borderId="0" xfId="0" applyNumberFormat="1" applyFont="1" applyAlignment="1">
      <alignment horizontal="center" vertical="center"/>
    </xf>
    <xf numFmtId="164" fontId="474" fillId="0" borderId="0" xfId="0" applyNumberFormat="1" applyFont="1" applyAlignment="1">
      <alignment horizontal="center" vertical="center" wrapText="1"/>
    </xf>
    <xf numFmtId="4" fontId="475" fillId="0" borderId="0" xfId="0" applyNumberFormat="1" applyFont="1" applyAlignment="1">
      <alignment horizontal="center" vertical="center"/>
    </xf>
    <xf numFmtId="164" fontId="476" fillId="0" borderId="0" xfId="0" applyNumberFormat="1" applyFont="1" applyAlignment="1">
      <alignment horizontal="center" vertical="center"/>
    </xf>
    <xf numFmtId="0" fontId="477" fillId="0" borderId="0" xfId="0" applyFont="1" applyAlignment="1">
      <alignment horizontal="center" vertical="center" wrapText="1"/>
    </xf>
    <xf numFmtId="4" fontId="478" fillId="0" borderId="0" xfId="0" applyNumberFormat="1" applyFont="1" applyAlignment="1">
      <alignment horizontal="center" vertical="center"/>
    </xf>
    <xf numFmtId="164" fontId="479" fillId="0" borderId="0" xfId="0" applyNumberFormat="1" applyFont="1" applyAlignment="1">
      <alignment horizontal="center" vertical="center"/>
    </xf>
    <xf numFmtId="164" fontId="480" fillId="0" borderId="0" xfId="0" applyNumberFormat="1" applyFont="1" applyAlignment="1">
      <alignment horizontal="center" vertical="center"/>
    </xf>
    <xf numFmtId="165" fontId="481" fillId="0" borderId="0" xfId="0" applyNumberFormat="1" applyFont="1" applyAlignment="1">
      <alignment horizontal="center" vertical="center"/>
    </xf>
    <xf numFmtId="164" fontId="482" fillId="0" borderId="0" xfId="0" applyNumberFormat="1" applyFont="1" applyAlignment="1">
      <alignment horizontal="center" vertical="center"/>
    </xf>
    <xf numFmtId="164" fontId="483" fillId="0" borderId="0" xfId="0" applyNumberFormat="1" applyFont="1" applyAlignment="1">
      <alignment horizontal="center" vertical="center" wrapText="1"/>
    </xf>
    <xf numFmtId="4" fontId="484" fillId="0" borderId="0" xfId="0" applyNumberFormat="1" applyFont="1" applyAlignment="1">
      <alignment horizontal="center" vertical="center"/>
    </xf>
    <xf numFmtId="164" fontId="485" fillId="0" borderId="0" xfId="0" applyNumberFormat="1" applyFont="1" applyAlignment="1">
      <alignment horizontal="center" vertical="center"/>
    </xf>
    <xf numFmtId="0" fontId="486" fillId="0" borderId="0" xfId="0" applyFont="1" applyAlignment="1">
      <alignment horizontal="center" vertical="center" wrapText="1"/>
    </xf>
    <xf numFmtId="4" fontId="487" fillId="0" borderId="0" xfId="0" applyNumberFormat="1" applyFont="1" applyAlignment="1">
      <alignment horizontal="center" vertical="center"/>
    </xf>
    <xf numFmtId="164" fontId="488" fillId="0" borderId="0" xfId="0" applyNumberFormat="1" applyFont="1" applyAlignment="1">
      <alignment horizontal="center" vertical="center"/>
    </xf>
    <xf numFmtId="164" fontId="489" fillId="0" borderId="0" xfId="0" applyNumberFormat="1" applyFont="1" applyAlignment="1">
      <alignment horizontal="center" vertical="center"/>
    </xf>
    <xf numFmtId="165" fontId="490" fillId="0" borderId="0" xfId="0" applyNumberFormat="1" applyFont="1" applyAlignment="1">
      <alignment horizontal="center" vertical="center"/>
    </xf>
    <xf numFmtId="164" fontId="491" fillId="0" borderId="0" xfId="0" applyNumberFormat="1" applyFont="1" applyAlignment="1">
      <alignment horizontal="center" vertical="center"/>
    </xf>
    <xf numFmtId="164" fontId="492" fillId="0" borderId="0" xfId="0" applyNumberFormat="1" applyFont="1" applyAlignment="1">
      <alignment horizontal="center" vertical="center" wrapText="1"/>
    </xf>
    <xf numFmtId="4" fontId="493" fillId="0" borderId="0" xfId="0" applyNumberFormat="1" applyFont="1" applyAlignment="1">
      <alignment horizontal="center" vertical="center"/>
    </xf>
    <xf numFmtId="164" fontId="494" fillId="0" borderId="0" xfId="0" applyNumberFormat="1" applyFont="1" applyAlignment="1">
      <alignment horizontal="center" vertical="center"/>
    </xf>
    <xf numFmtId="0" fontId="495" fillId="0" borderId="0" xfId="0" applyFont="1" applyAlignment="1">
      <alignment horizontal="center" vertical="center" wrapText="1"/>
    </xf>
    <xf numFmtId="4" fontId="496" fillId="0" borderId="0" xfId="0" applyNumberFormat="1" applyFont="1" applyAlignment="1">
      <alignment horizontal="center" vertical="center"/>
    </xf>
    <xf numFmtId="164" fontId="497" fillId="0" borderId="0" xfId="0" applyNumberFormat="1" applyFont="1" applyAlignment="1">
      <alignment horizontal="center" vertical="center"/>
    </xf>
    <xf numFmtId="164" fontId="498" fillId="0" borderId="0" xfId="0" applyNumberFormat="1" applyFont="1" applyAlignment="1">
      <alignment horizontal="center" vertical="center"/>
    </xf>
    <xf numFmtId="165" fontId="499" fillId="0" borderId="0" xfId="0" applyNumberFormat="1" applyFont="1" applyAlignment="1">
      <alignment horizontal="center" vertical="center"/>
    </xf>
    <xf numFmtId="164" fontId="500" fillId="0" borderId="0" xfId="0" applyNumberFormat="1" applyFont="1" applyAlignment="1">
      <alignment horizontal="center" vertical="center"/>
    </xf>
    <xf numFmtId="164" fontId="501" fillId="0" borderId="0" xfId="0" applyNumberFormat="1" applyFont="1" applyAlignment="1">
      <alignment horizontal="center" vertical="center" wrapText="1"/>
    </xf>
    <xf numFmtId="4" fontId="502" fillId="0" borderId="0" xfId="0" applyNumberFormat="1" applyFont="1" applyAlignment="1">
      <alignment horizontal="center" vertical="center"/>
    </xf>
    <xf numFmtId="164" fontId="503" fillId="0" borderId="0" xfId="0" applyNumberFormat="1" applyFont="1" applyAlignment="1">
      <alignment horizontal="center" vertical="center"/>
    </xf>
    <xf numFmtId="0" fontId="504" fillId="0" borderId="0" xfId="0" applyFont="1" applyAlignment="1">
      <alignment horizontal="center" vertical="center" wrapText="1"/>
    </xf>
    <xf numFmtId="4" fontId="505" fillId="0" borderId="0" xfId="0" applyNumberFormat="1" applyFont="1" applyAlignment="1">
      <alignment horizontal="center" vertical="center"/>
    </xf>
    <xf numFmtId="164" fontId="506" fillId="0" borderId="0" xfId="0" applyNumberFormat="1" applyFont="1" applyAlignment="1">
      <alignment horizontal="center" vertical="center"/>
    </xf>
    <xf numFmtId="164" fontId="507" fillId="0" borderId="0" xfId="0" applyNumberFormat="1" applyFont="1" applyAlignment="1">
      <alignment horizontal="center" vertical="center"/>
    </xf>
    <xf numFmtId="165" fontId="508" fillId="0" borderId="0" xfId="0" applyNumberFormat="1" applyFont="1" applyAlignment="1">
      <alignment horizontal="center" vertical="center"/>
    </xf>
    <xf numFmtId="164" fontId="509" fillId="0" borderId="0" xfId="0" applyNumberFormat="1" applyFont="1" applyAlignment="1">
      <alignment horizontal="center" vertical="center"/>
    </xf>
    <xf numFmtId="164" fontId="510" fillId="0" borderId="0" xfId="0" applyNumberFormat="1" applyFont="1" applyAlignment="1">
      <alignment horizontal="center" vertical="center" wrapText="1"/>
    </xf>
    <xf numFmtId="4" fontId="511" fillId="0" borderId="0" xfId="0" applyNumberFormat="1" applyFont="1" applyAlignment="1">
      <alignment horizontal="center" vertical="center"/>
    </xf>
    <xf numFmtId="164" fontId="512" fillId="0" borderId="0" xfId="0" applyNumberFormat="1" applyFont="1" applyAlignment="1">
      <alignment horizontal="center" vertical="center"/>
    </xf>
    <xf numFmtId="0" fontId="513" fillId="3" borderId="1" xfId="0" applyFont="1" applyFill="1" applyBorder="1" applyAlignment="1">
      <alignment horizontal="center" vertical="center" wrapText="1"/>
    </xf>
    <xf numFmtId="164" fontId="513" fillId="3" borderId="1" xfId="0" applyNumberFormat="1" applyFont="1" applyFill="1" applyBorder="1" applyAlignment="1">
      <alignment horizontal="center" vertical="center" wrapText="1"/>
    </xf>
    <xf numFmtId="0" fontId="514" fillId="0" borderId="0" xfId="0" applyFont="1" applyAlignment="1">
      <alignment horizontal="center" vertical="center" wrapText="1"/>
    </xf>
    <xf numFmtId="4" fontId="515" fillId="0" borderId="0" xfId="0" applyNumberFormat="1" applyFont="1" applyAlignment="1">
      <alignment horizontal="center" vertical="center"/>
    </xf>
    <xf numFmtId="164" fontId="516" fillId="0" borderId="0" xfId="0" applyNumberFormat="1" applyFont="1" applyAlignment="1">
      <alignment horizontal="center" vertical="center"/>
    </xf>
    <xf numFmtId="164" fontId="517" fillId="0" borderId="0" xfId="0" applyNumberFormat="1" applyFont="1" applyAlignment="1">
      <alignment horizontal="center" vertical="center"/>
    </xf>
    <xf numFmtId="165" fontId="518" fillId="0" borderId="0" xfId="0" applyNumberFormat="1" applyFont="1" applyAlignment="1">
      <alignment horizontal="center" vertical="center"/>
    </xf>
    <xf numFmtId="164" fontId="519" fillId="0" borderId="0" xfId="0" applyNumberFormat="1" applyFont="1" applyAlignment="1">
      <alignment horizontal="center" vertical="center"/>
    </xf>
    <xf numFmtId="164" fontId="520" fillId="0" borderId="0" xfId="0" applyNumberFormat="1" applyFont="1" applyAlignment="1">
      <alignment horizontal="center" vertical="center" wrapText="1"/>
    </xf>
    <xf numFmtId="4" fontId="521" fillId="0" borderId="0" xfId="0" applyNumberFormat="1" applyFont="1" applyAlignment="1">
      <alignment horizontal="center" vertical="center"/>
    </xf>
    <xf numFmtId="164" fontId="522" fillId="0" borderId="0" xfId="0" applyNumberFormat="1" applyFont="1" applyAlignment="1">
      <alignment horizontal="center" vertical="center"/>
    </xf>
    <xf numFmtId="0" fontId="523" fillId="0" borderId="0" xfId="0" applyFont="1" applyAlignment="1">
      <alignment horizontal="center" vertical="center" wrapText="1"/>
    </xf>
    <xf numFmtId="4" fontId="524" fillId="0" borderId="0" xfId="0" applyNumberFormat="1" applyFont="1" applyAlignment="1">
      <alignment horizontal="center" vertical="center"/>
    </xf>
    <xf numFmtId="164" fontId="525" fillId="0" borderId="0" xfId="0" applyNumberFormat="1" applyFont="1" applyAlignment="1">
      <alignment horizontal="center" vertical="center"/>
    </xf>
    <xf numFmtId="164" fontId="526" fillId="0" borderId="0" xfId="0" applyNumberFormat="1" applyFont="1" applyAlignment="1">
      <alignment horizontal="center" vertical="center"/>
    </xf>
    <xf numFmtId="165" fontId="527" fillId="0" borderId="0" xfId="0" applyNumberFormat="1" applyFont="1" applyAlignment="1">
      <alignment horizontal="center" vertical="center"/>
    </xf>
    <xf numFmtId="164" fontId="528" fillId="0" borderId="0" xfId="0" applyNumberFormat="1" applyFont="1" applyAlignment="1">
      <alignment horizontal="center" vertical="center"/>
    </xf>
    <xf numFmtId="164" fontId="529" fillId="0" borderId="0" xfId="0" applyNumberFormat="1" applyFont="1" applyAlignment="1">
      <alignment horizontal="center" vertical="center" wrapText="1"/>
    </xf>
    <xf numFmtId="4" fontId="530" fillId="0" borderId="0" xfId="0" applyNumberFormat="1" applyFont="1" applyAlignment="1">
      <alignment horizontal="center" vertical="center"/>
    </xf>
    <xf numFmtId="164" fontId="531" fillId="0" borderId="0" xfId="0" applyNumberFormat="1" applyFont="1" applyAlignment="1">
      <alignment horizontal="center" vertical="center"/>
    </xf>
    <xf numFmtId="0" fontId="532" fillId="0" borderId="0" xfId="0" applyFont="1" applyAlignment="1">
      <alignment horizontal="center" vertical="center" wrapText="1"/>
    </xf>
    <xf numFmtId="4" fontId="533" fillId="0" borderId="0" xfId="0" applyNumberFormat="1" applyFont="1" applyAlignment="1">
      <alignment horizontal="center" vertical="center"/>
    </xf>
    <xf numFmtId="164" fontId="534" fillId="0" borderId="0" xfId="0" applyNumberFormat="1" applyFont="1" applyAlignment="1">
      <alignment horizontal="center" vertical="center"/>
    </xf>
    <xf numFmtId="164" fontId="535" fillId="0" borderId="0" xfId="0" applyNumberFormat="1" applyFont="1" applyAlignment="1">
      <alignment horizontal="center" vertical="center"/>
    </xf>
    <xf numFmtId="165" fontId="536" fillId="0" borderId="0" xfId="0" applyNumberFormat="1" applyFont="1" applyAlignment="1">
      <alignment horizontal="center" vertical="center"/>
    </xf>
    <xf numFmtId="164" fontId="537" fillId="0" borderId="0" xfId="0" applyNumberFormat="1" applyFont="1" applyAlignment="1">
      <alignment horizontal="center" vertical="center"/>
    </xf>
    <xf numFmtId="164" fontId="538" fillId="0" borderId="0" xfId="0" applyNumberFormat="1" applyFont="1" applyAlignment="1">
      <alignment horizontal="center" vertical="center" wrapText="1"/>
    </xf>
    <xf numFmtId="4" fontId="539" fillId="0" borderId="0" xfId="0" applyNumberFormat="1" applyFont="1" applyAlignment="1">
      <alignment horizontal="center" vertical="center"/>
    </xf>
    <xf numFmtId="164" fontId="540" fillId="0" borderId="0" xfId="0" applyNumberFormat="1" applyFont="1" applyAlignment="1">
      <alignment horizontal="center" vertical="center"/>
    </xf>
    <xf numFmtId="0" fontId="541" fillId="0" borderId="0" xfId="0" applyFont="1" applyAlignment="1">
      <alignment horizontal="center" vertical="center" wrapText="1"/>
    </xf>
    <xf numFmtId="4" fontId="542" fillId="0" borderId="0" xfId="0" applyNumberFormat="1" applyFont="1" applyAlignment="1">
      <alignment horizontal="center" vertical="center"/>
    </xf>
    <xf numFmtId="164" fontId="543" fillId="0" borderId="0" xfId="0" applyNumberFormat="1" applyFont="1" applyAlignment="1">
      <alignment horizontal="center" vertical="center"/>
    </xf>
    <xf numFmtId="164" fontId="544" fillId="0" borderId="0" xfId="0" applyNumberFormat="1" applyFont="1" applyAlignment="1">
      <alignment horizontal="center" vertical="center"/>
    </xf>
    <xf numFmtId="165" fontId="545" fillId="0" borderId="0" xfId="0" applyNumberFormat="1" applyFont="1" applyAlignment="1">
      <alignment horizontal="center" vertical="center"/>
    </xf>
    <xf numFmtId="164" fontId="546" fillId="0" borderId="0" xfId="0" applyNumberFormat="1" applyFont="1" applyAlignment="1">
      <alignment horizontal="center" vertical="center"/>
    </xf>
    <xf numFmtId="164" fontId="547" fillId="0" borderId="0" xfId="0" applyNumberFormat="1" applyFont="1" applyAlignment="1">
      <alignment horizontal="center" vertical="center" wrapText="1"/>
    </xf>
    <xf numFmtId="4" fontId="548" fillId="0" borderId="0" xfId="0" applyNumberFormat="1" applyFont="1" applyAlignment="1">
      <alignment horizontal="center" vertical="center"/>
    </xf>
    <xf numFmtId="164" fontId="549" fillId="0" borderId="0" xfId="0" applyNumberFormat="1" applyFont="1" applyAlignment="1">
      <alignment horizontal="center" vertical="center"/>
    </xf>
    <xf numFmtId="0" fontId="550" fillId="0" borderId="0" xfId="0" applyFont="1" applyAlignment="1">
      <alignment horizontal="center" vertical="center" wrapText="1"/>
    </xf>
    <xf numFmtId="4" fontId="551" fillId="0" borderId="0" xfId="0" applyNumberFormat="1" applyFont="1" applyAlignment="1">
      <alignment horizontal="center" vertical="center"/>
    </xf>
    <xf numFmtId="164" fontId="552" fillId="0" borderId="0" xfId="0" applyNumberFormat="1" applyFont="1" applyAlignment="1">
      <alignment horizontal="center" vertical="center"/>
    </xf>
    <xf numFmtId="164" fontId="553" fillId="0" borderId="0" xfId="0" applyNumberFormat="1" applyFont="1" applyAlignment="1">
      <alignment horizontal="center" vertical="center"/>
    </xf>
    <xf numFmtId="165" fontId="554" fillId="0" borderId="0" xfId="0" applyNumberFormat="1" applyFont="1" applyAlignment="1">
      <alignment horizontal="center" vertical="center"/>
    </xf>
    <xf numFmtId="164" fontId="555" fillId="0" borderId="0" xfId="0" applyNumberFormat="1" applyFont="1" applyAlignment="1">
      <alignment horizontal="center" vertical="center"/>
    </xf>
    <xf numFmtId="164" fontId="556" fillId="0" borderId="0" xfId="0" applyNumberFormat="1" applyFont="1" applyAlignment="1">
      <alignment horizontal="center" vertical="center" wrapText="1"/>
    </xf>
    <xf numFmtId="4" fontId="557" fillId="0" borderId="0" xfId="0" applyNumberFormat="1" applyFont="1" applyAlignment="1">
      <alignment horizontal="center" vertical="center"/>
    </xf>
    <xf numFmtId="164" fontId="558" fillId="0" borderId="0" xfId="0" applyNumberFormat="1" applyFont="1" applyAlignment="1">
      <alignment horizontal="center" vertical="center"/>
    </xf>
    <xf numFmtId="0" fontId="559" fillId="0" borderId="0" xfId="0" applyFont="1" applyAlignment="1">
      <alignment horizontal="center" vertical="center" wrapText="1"/>
    </xf>
    <xf numFmtId="4" fontId="560" fillId="0" borderId="0" xfId="0" applyNumberFormat="1" applyFont="1" applyAlignment="1">
      <alignment horizontal="center" vertical="center"/>
    </xf>
    <xf numFmtId="164" fontId="561" fillId="0" borderId="0" xfId="0" applyNumberFormat="1" applyFont="1" applyAlignment="1">
      <alignment horizontal="center" vertical="center"/>
    </xf>
    <xf numFmtId="164" fontId="562" fillId="0" borderId="0" xfId="0" applyNumberFormat="1" applyFont="1" applyAlignment="1">
      <alignment horizontal="center" vertical="center"/>
    </xf>
    <xf numFmtId="165" fontId="563" fillId="0" borderId="0" xfId="0" applyNumberFormat="1" applyFont="1" applyAlignment="1">
      <alignment horizontal="center" vertical="center"/>
    </xf>
    <xf numFmtId="164" fontId="564" fillId="0" borderId="0" xfId="0" applyNumberFormat="1" applyFont="1" applyAlignment="1">
      <alignment horizontal="center" vertical="center"/>
    </xf>
    <xf numFmtId="164" fontId="565" fillId="0" borderId="0" xfId="0" applyNumberFormat="1" applyFont="1" applyAlignment="1">
      <alignment horizontal="center" vertical="center" wrapText="1"/>
    </xf>
    <xf numFmtId="4" fontId="566" fillId="0" borderId="0" xfId="0" applyNumberFormat="1" applyFont="1" applyAlignment="1">
      <alignment horizontal="center" vertical="center"/>
    </xf>
    <xf numFmtId="164" fontId="567" fillId="0" borderId="0" xfId="0" applyNumberFormat="1" applyFont="1" applyAlignment="1">
      <alignment horizontal="center" vertical="center"/>
    </xf>
    <xf numFmtId="0" fontId="568" fillId="0" borderId="0" xfId="0" applyFont="1" applyAlignment="1">
      <alignment horizontal="center" vertical="center" wrapText="1"/>
    </xf>
    <xf numFmtId="4" fontId="569" fillId="0" borderId="0" xfId="0" applyNumberFormat="1" applyFont="1" applyAlignment="1">
      <alignment horizontal="center" vertical="center"/>
    </xf>
    <xf numFmtId="164" fontId="570" fillId="0" borderId="0" xfId="0" applyNumberFormat="1" applyFont="1" applyAlignment="1">
      <alignment horizontal="center" vertical="center"/>
    </xf>
    <xf numFmtId="164" fontId="571" fillId="0" borderId="0" xfId="0" applyNumberFormat="1" applyFont="1" applyAlignment="1">
      <alignment horizontal="center" vertical="center"/>
    </xf>
    <xf numFmtId="165" fontId="572" fillId="0" borderId="0" xfId="0" applyNumberFormat="1" applyFont="1" applyAlignment="1">
      <alignment horizontal="center" vertical="center"/>
    </xf>
    <xf numFmtId="164" fontId="573" fillId="0" borderId="0" xfId="0" applyNumberFormat="1" applyFont="1" applyAlignment="1">
      <alignment horizontal="center" vertical="center"/>
    </xf>
    <xf numFmtId="164" fontId="574" fillId="0" borderId="0" xfId="0" applyNumberFormat="1" applyFont="1" applyAlignment="1">
      <alignment horizontal="center" vertical="center" wrapText="1"/>
    </xf>
    <xf numFmtId="4" fontId="575" fillId="0" borderId="0" xfId="0" applyNumberFormat="1" applyFont="1" applyAlignment="1">
      <alignment horizontal="center" vertical="center"/>
    </xf>
    <xf numFmtId="164" fontId="576" fillId="0" borderId="0" xfId="0" applyNumberFormat="1" applyFont="1" applyAlignment="1">
      <alignment horizontal="center" vertical="center"/>
    </xf>
    <xf numFmtId="0" fontId="577" fillId="0" borderId="0" xfId="0" applyFont="1" applyAlignment="1">
      <alignment horizontal="center" vertical="center" wrapText="1"/>
    </xf>
    <xf numFmtId="4" fontId="578" fillId="0" borderId="0" xfId="0" applyNumberFormat="1" applyFont="1" applyAlignment="1">
      <alignment horizontal="center" vertical="center"/>
    </xf>
    <xf numFmtId="164" fontId="579" fillId="0" borderId="0" xfId="0" applyNumberFormat="1" applyFont="1" applyAlignment="1">
      <alignment horizontal="center" vertical="center"/>
    </xf>
    <xf numFmtId="164" fontId="580" fillId="0" borderId="0" xfId="0" applyNumberFormat="1" applyFont="1" applyAlignment="1">
      <alignment horizontal="center" vertical="center"/>
    </xf>
    <xf numFmtId="165" fontId="581" fillId="0" borderId="0" xfId="0" applyNumberFormat="1" applyFont="1" applyAlignment="1">
      <alignment horizontal="center" vertical="center"/>
    </xf>
    <xf numFmtId="164" fontId="582" fillId="0" borderId="0" xfId="0" applyNumberFormat="1" applyFont="1" applyAlignment="1">
      <alignment horizontal="center" vertical="center"/>
    </xf>
    <xf numFmtId="164" fontId="583" fillId="0" borderId="0" xfId="0" applyNumberFormat="1" applyFont="1" applyAlignment="1">
      <alignment horizontal="center" vertical="center" wrapText="1"/>
    </xf>
    <xf numFmtId="4" fontId="584" fillId="0" borderId="0" xfId="0" applyNumberFormat="1" applyFont="1" applyAlignment="1">
      <alignment horizontal="center" vertical="center"/>
    </xf>
    <xf numFmtId="164" fontId="585" fillId="0" borderId="0" xfId="0" applyNumberFormat="1" applyFont="1" applyAlignment="1">
      <alignment horizontal="center" vertical="center"/>
    </xf>
    <xf numFmtId="0" fontId="586" fillId="3" borderId="1" xfId="0" applyFont="1" applyFill="1" applyBorder="1" applyAlignment="1">
      <alignment horizontal="center" vertical="center" wrapText="1"/>
    </xf>
    <xf numFmtId="164" fontId="586" fillId="3" borderId="1" xfId="0" applyNumberFormat="1" applyFont="1" applyFill="1" applyBorder="1" applyAlignment="1">
      <alignment horizontal="center" vertical="center" wrapText="1"/>
    </xf>
    <xf numFmtId="0" fontId="587" fillId="0" borderId="0" xfId="0" applyFont="1" applyAlignment="1">
      <alignment horizontal="center" vertical="center" wrapText="1"/>
    </xf>
    <xf numFmtId="4" fontId="588" fillId="0" borderId="0" xfId="0" applyNumberFormat="1" applyFont="1" applyAlignment="1">
      <alignment horizontal="center" vertical="center"/>
    </xf>
    <xf numFmtId="164" fontId="589" fillId="0" borderId="0" xfId="0" applyNumberFormat="1" applyFont="1" applyAlignment="1">
      <alignment horizontal="center" vertical="center"/>
    </xf>
    <xf numFmtId="164" fontId="590" fillId="0" borderId="0" xfId="0" applyNumberFormat="1" applyFont="1" applyAlignment="1">
      <alignment horizontal="center" vertical="center"/>
    </xf>
    <xf numFmtId="165" fontId="591" fillId="0" borderId="0" xfId="0" applyNumberFormat="1" applyFont="1" applyAlignment="1">
      <alignment horizontal="center" vertical="center"/>
    </xf>
    <xf numFmtId="164" fontId="592" fillId="0" borderId="0" xfId="0" applyNumberFormat="1" applyFont="1" applyAlignment="1">
      <alignment horizontal="center" vertical="center"/>
    </xf>
    <xf numFmtId="164" fontId="593" fillId="0" borderId="0" xfId="0" applyNumberFormat="1" applyFont="1" applyAlignment="1">
      <alignment horizontal="center" vertical="center" wrapText="1"/>
    </xf>
    <xf numFmtId="4" fontId="594" fillId="0" borderId="0" xfId="0" applyNumberFormat="1" applyFont="1" applyAlignment="1">
      <alignment horizontal="center" vertical="center"/>
    </xf>
    <xf numFmtId="164" fontId="595" fillId="0" borderId="0" xfId="0" applyNumberFormat="1" applyFont="1" applyAlignment="1">
      <alignment horizontal="center" vertical="center"/>
    </xf>
    <xf numFmtId="0" fontId="596" fillId="0" borderId="0" xfId="0" applyFont="1" applyAlignment="1">
      <alignment horizontal="center" vertical="center" wrapText="1"/>
    </xf>
    <xf numFmtId="4" fontId="597" fillId="0" borderId="0" xfId="0" applyNumberFormat="1" applyFont="1" applyAlignment="1">
      <alignment horizontal="center" vertical="center"/>
    </xf>
    <xf numFmtId="164" fontId="598" fillId="0" borderId="0" xfId="0" applyNumberFormat="1" applyFont="1" applyAlignment="1">
      <alignment horizontal="center" vertical="center"/>
    </xf>
    <xf numFmtId="164" fontId="599" fillId="0" borderId="0" xfId="0" applyNumberFormat="1" applyFont="1" applyAlignment="1">
      <alignment horizontal="center" vertical="center"/>
    </xf>
    <xf numFmtId="165" fontId="600" fillId="0" borderId="0" xfId="0" applyNumberFormat="1" applyFont="1" applyAlignment="1">
      <alignment horizontal="center" vertical="center"/>
    </xf>
    <xf numFmtId="164" fontId="601" fillId="0" borderId="0" xfId="0" applyNumberFormat="1" applyFont="1" applyAlignment="1">
      <alignment horizontal="center" vertical="center"/>
    </xf>
    <xf numFmtId="164" fontId="602" fillId="0" borderId="0" xfId="0" applyNumberFormat="1" applyFont="1" applyAlignment="1">
      <alignment horizontal="center" vertical="center" wrapText="1"/>
    </xf>
    <xf numFmtId="4" fontId="603" fillId="0" borderId="0" xfId="0" applyNumberFormat="1" applyFont="1" applyAlignment="1">
      <alignment horizontal="center" vertical="center"/>
    </xf>
    <xf numFmtId="164" fontId="604" fillId="0" borderId="0" xfId="0" applyNumberFormat="1" applyFont="1" applyAlignment="1">
      <alignment horizontal="center" vertical="center"/>
    </xf>
    <xf numFmtId="0" fontId="605" fillId="0" borderId="0" xfId="0" applyFont="1" applyAlignment="1">
      <alignment horizontal="center" vertical="center" wrapText="1"/>
    </xf>
    <xf numFmtId="4" fontId="606" fillId="0" borderId="0" xfId="0" applyNumberFormat="1" applyFont="1" applyAlignment="1">
      <alignment horizontal="center" vertical="center"/>
    </xf>
    <xf numFmtId="164" fontId="607" fillId="0" borderId="0" xfId="0" applyNumberFormat="1" applyFont="1" applyAlignment="1">
      <alignment horizontal="center" vertical="center"/>
    </xf>
    <xf numFmtId="164" fontId="608" fillId="0" borderId="0" xfId="0" applyNumberFormat="1" applyFont="1" applyAlignment="1">
      <alignment horizontal="center" vertical="center"/>
    </xf>
    <xf numFmtId="165" fontId="609" fillId="0" borderId="0" xfId="0" applyNumberFormat="1" applyFont="1" applyAlignment="1">
      <alignment horizontal="center" vertical="center"/>
    </xf>
    <xf numFmtId="164" fontId="610" fillId="0" borderId="0" xfId="0" applyNumberFormat="1" applyFont="1" applyAlignment="1">
      <alignment horizontal="center" vertical="center"/>
    </xf>
    <xf numFmtId="164" fontId="611" fillId="0" borderId="0" xfId="0" applyNumberFormat="1" applyFont="1" applyAlignment="1">
      <alignment horizontal="center" vertical="center" wrapText="1"/>
    </xf>
    <xf numFmtId="4" fontId="612" fillId="0" borderId="0" xfId="0" applyNumberFormat="1" applyFont="1" applyAlignment="1">
      <alignment horizontal="center" vertical="center"/>
    </xf>
    <xf numFmtId="164" fontId="613" fillId="0" borderId="0" xfId="0" applyNumberFormat="1" applyFont="1" applyAlignment="1">
      <alignment horizontal="center" vertical="center"/>
    </xf>
    <xf numFmtId="0" fontId="614" fillId="0" borderId="0" xfId="0" applyFont="1" applyAlignment="1">
      <alignment horizontal="center" vertical="center" wrapText="1"/>
    </xf>
    <xf numFmtId="4" fontId="615" fillId="0" borderId="0" xfId="0" applyNumberFormat="1" applyFont="1" applyAlignment="1">
      <alignment horizontal="center" vertical="center"/>
    </xf>
    <xf numFmtId="164" fontId="616" fillId="0" borderId="0" xfId="0" applyNumberFormat="1" applyFont="1" applyAlignment="1">
      <alignment horizontal="center" vertical="center"/>
    </xf>
    <xf numFmtId="164" fontId="617" fillId="0" borderId="0" xfId="0" applyNumberFormat="1" applyFont="1" applyAlignment="1">
      <alignment horizontal="center" vertical="center"/>
    </xf>
    <xf numFmtId="165" fontId="618" fillId="0" borderId="0" xfId="0" applyNumberFormat="1" applyFont="1" applyAlignment="1">
      <alignment horizontal="center" vertical="center"/>
    </xf>
    <xf numFmtId="164" fontId="619" fillId="0" borderId="0" xfId="0" applyNumberFormat="1" applyFont="1" applyAlignment="1">
      <alignment horizontal="center" vertical="center"/>
    </xf>
    <xf numFmtId="164" fontId="620" fillId="0" borderId="0" xfId="0" applyNumberFormat="1" applyFont="1" applyAlignment="1">
      <alignment horizontal="center" vertical="center" wrapText="1"/>
    </xf>
    <xf numFmtId="4" fontId="621" fillId="0" borderId="0" xfId="0" applyNumberFormat="1" applyFont="1" applyAlignment="1">
      <alignment horizontal="center" vertical="center"/>
    </xf>
    <xf numFmtId="164" fontId="622" fillId="0" borderId="0" xfId="0" applyNumberFormat="1" applyFont="1" applyAlignment="1">
      <alignment horizontal="center" vertical="center"/>
    </xf>
    <xf numFmtId="0" fontId="623" fillId="0" borderId="0" xfId="0" applyFont="1" applyAlignment="1">
      <alignment horizontal="center" vertical="center" wrapText="1"/>
    </xf>
    <xf numFmtId="4" fontId="624" fillId="0" borderId="0" xfId="0" applyNumberFormat="1" applyFont="1" applyAlignment="1">
      <alignment horizontal="center" vertical="center"/>
    </xf>
    <xf numFmtId="164" fontId="625" fillId="0" borderId="0" xfId="0" applyNumberFormat="1" applyFont="1" applyAlignment="1">
      <alignment horizontal="center" vertical="center"/>
    </xf>
    <xf numFmtId="164" fontId="626" fillId="0" borderId="0" xfId="0" applyNumberFormat="1" applyFont="1" applyAlignment="1">
      <alignment horizontal="center" vertical="center"/>
    </xf>
    <xf numFmtId="165" fontId="627" fillId="0" borderId="0" xfId="0" applyNumberFormat="1" applyFont="1" applyAlignment="1">
      <alignment horizontal="center" vertical="center"/>
    </xf>
    <xf numFmtId="164" fontId="628" fillId="0" borderId="0" xfId="0" applyNumberFormat="1" applyFont="1" applyAlignment="1">
      <alignment horizontal="center" vertical="center"/>
    </xf>
    <xf numFmtId="164" fontId="629" fillId="0" borderId="0" xfId="0" applyNumberFormat="1" applyFont="1" applyAlignment="1">
      <alignment horizontal="center" vertical="center" wrapText="1"/>
    </xf>
    <xf numFmtId="4" fontId="630" fillId="0" borderId="0" xfId="0" applyNumberFormat="1" applyFont="1" applyAlignment="1">
      <alignment horizontal="center" vertical="center"/>
    </xf>
    <xf numFmtId="164" fontId="631" fillId="0" borderId="0" xfId="0" applyNumberFormat="1" applyFont="1" applyAlignment="1">
      <alignment horizontal="center" vertical="center"/>
    </xf>
    <xf numFmtId="0" fontId="632" fillId="0" borderId="0" xfId="0" applyFont="1" applyAlignment="1">
      <alignment horizontal="center" vertical="center" wrapText="1"/>
    </xf>
    <xf numFmtId="4" fontId="633" fillId="0" borderId="0" xfId="0" applyNumberFormat="1" applyFont="1" applyAlignment="1">
      <alignment horizontal="center" vertical="center"/>
    </xf>
    <xf numFmtId="164" fontId="634" fillId="0" borderId="0" xfId="0" applyNumberFormat="1" applyFont="1" applyAlignment="1">
      <alignment horizontal="center" vertical="center"/>
    </xf>
    <xf numFmtId="164" fontId="635" fillId="0" borderId="0" xfId="0" applyNumberFormat="1" applyFont="1" applyAlignment="1">
      <alignment horizontal="center" vertical="center"/>
    </xf>
    <xf numFmtId="165" fontId="636" fillId="0" borderId="0" xfId="0" applyNumberFormat="1" applyFont="1" applyAlignment="1">
      <alignment horizontal="center" vertical="center"/>
    </xf>
    <xf numFmtId="164" fontId="637" fillId="0" borderId="0" xfId="0" applyNumberFormat="1" applyFont="1" applyAlignment="1">
      <alignment horizontal="center" vertical="center"/>
    </xf>
    <xf numFmtId="164" fontId="638" fillId="0" borderId="0" xfId="0" applyNumberFormat="1" applyFont="1" applyAlignment="1">
      <alignment horizontal="center" vertical="center" wrapText="1"/>
    </xf>
    <xf numFmtId="4" fontId="639" fillId="0" borderId="0" xfId="0" applyNumberFormat="1" applyFont="1" applyAlignment="1">
      <alignment horizontal="center" vertical="center"/>
    </xf>
    <xf numFmtId="164" fontId="640" fillId="0" borderId="0" xfId="0" applyNumberFormat="1" applyFont="1" applyAlignment="1">
      <alignment horizontal="center" vertical="center"/>
    </xf>
    <xf numFmtId="0" fontId="641" fillId="0" borderId="0" xfId="0" applyFont="1" applyAlignment="1">
      <alignment horizontal="center" vertical="center" wrapText="1"/>
    </xf>
    <xf numFmtId="4" fontId="642" fillId="0" borderId="0" xfId="0" applyNumberFormat="1" applyFont="1" applyAlignment="1">
      <alignment horizontal="center" vertical="center"/>
    </xf>
    <xf numFmtId="164" fontId="643" fillId="0" borderId="0" xfId="0" applyNumberFormat="1" applyFont="1" applyAlignment="1">
      <alignment horizontal="center" vertical="center"/>
    </xf>
    <xf numFmtId="164" fontId="644" fillId="0" borderId="0" xfId="0" applyNumberFormat="1" applyFont="1" applyAlignment="1">
      <alignment horizontal="center" vertical="center"/>
    </xf>
    <xf numFmtId="165" fontId="645" fillId="0" borderId="0" xfId="0" applyNumberFormat="1" applyFont="1" applyAlignment="1">
      <alignment horizontal="center" vertical="center"/>
    </xf>
    <xf numFmtId="164" fontId="646" fillId="0" borderId="0" xfId="0" applyNumberFormat="1" applyFont="1" applyAlignment="1">
      <alignment horizontal="center" vertical="center"/>
    </xf>
    <xf numFmtId="164" fontId="647" fillId="0" borderId="0" xfId="0" applyNumberFormat="1" applyFont="1" applyAlignment="1">
      <alignment horizontal="center" vertical="center" wrapText="1"/>
    </xf>
    <xf numFmtId="4" fontId="648" fillId="0" borderId="0" xfId="0" applyNumberFormat="1" applyFont="1" applyAlignment="1">
      <alignment horizontal="center" vertical="center"/>
    </xf>
    <xf numFmtId="164" fontId="649" fillId="0" borderId="0" xfId="0" applyNumberFormat="1" applyFont="1" applyAlignment="1">
      <alignment horizontal="center" vertical="center"/>
    </xf>
    <xf numFmtId="0" fontId="650" fillId="0" borderId="0" xfId="0" applyFont="1" applyAlignment="1">
      <alignment horizontal="center" vertical="center" wrapText="1"/>
    </xf>
    <xf numFmtId="4" fontId="651" fillId="0" borderId="0" xfId="0" applyNumberFormat="1" applyFont="1" applyAlignment="1">
      <alignment horizontal="center" vertical="center"/>
    </xf>
    <xf numFmtId="164" fontId="652" fillId="0" borderId="0" xfId="0" applyNumberFormat="1" applyFont="1" applyAlignment="1">
      <alignment horizontal="center" vertical="center"/>
    </xf>
    <xf numFmtId="164" fontId="653" fillId="0" borderId="0" xfId="0" applyNumberFormat="1" applyFont="1" applyAlignment="1">
      <alignment horizontal="center" vertical="center"/>
    </xf>
    <xf numFmtId="165" fontId="654" fillId="0" borderId="0" xfId="0" applyNumberFormat="1" applyFont="1" applyAlignment="1">
      <alignment horizontal="center" vertical="center"/>
    </xf>
    <xf numFmtId="164" fontId="655" fillId="0" borderId="0" xfId="0" applyNumberFormat="1" applyFont="1" applyAlignment="1">
      <alignment horizontal="center" vertical="center"/>
    </xf>
    <xf numFmtId="164" fontId="656" fillId="0" borderId="0" xfId="0" applyNumberFormat="1" applyFont="1" applyAlignment="1">
      <alignment horizontal="center" vertical="center" wrapText="1"/>
    </xf>
    <xf numFmtId="4" fontId="657" fillId="0" borderId="0" xfId="0" applyNumberFormat="1" applyFont="1" applyAlignment="1">
      <alignment horizontal="center" vertical="center"/>
    </xf>
    <xf numFmtId="164" fontId="658" fillId="0" borderId="0" xfId="0" applyNumberFormat="1" applyFont="1" applyAlignment="1">
      <alignment horizontal="center" vertical="center"/>
    </xf>
    <xf numFmtId="0" fontId="659" fillId="0" borderId="0" xfId="0" applyFont="1" applyAlignment="1">
      <alignment horizontal="center" vertical="center" wrapText="1"/>
    </xf>
    <xf numFmtId="4" fontId="660" fillId="0" borderId="0" xfId="0" applyNumberFormat="1" applyFont="1" applyAlignment="1">
      <alignment horizontal="center" vertical="center"/>
    </xf>
    <xf numFmtId="164" fontId="661" fillId="0" borderId="0" xfId="0" applyNumberFormat="1" applyFont="1" applyAlignment="1">
      <alignment horizontal="center" vertical="center"/>
    </xf>
    <xf numFmtId="164" fontId="662" fillId="0" borderId="0" xfId="0" applyNumberFormat="1" applyFont="1" applyAlignment="1">
      <alignment horizontal="center" vertical="center"/>
    </xf>
    <xf numFmtId="165" fontId="663" fillId="0" borderId="0" xfId="0" applyNumberFormat="1" applyFont="1" applyAlignment="1">
      <alignment horizontal="center" vertical="center"/>
    </xf>
    <xf numFmtId="164" fontId="664" fillId="0" borderId="0" xfId="0" applyNumberFormat="1" applyFont="1" applyAlignment="1">
      <alignment horizontal="center" vertical="center"/>
    </xf>
    <xf numFmtId="164" fontId="665" fillId="0" borderId="0" xfId="0" applyNumberFormat="1" applyFont="1" applyAlignment="1">
      <alignment horizontal="center" vertical="center" wrapText="1"/>
    </xf>
    <xf numFmtId="4" fontId="666" fillId="0" borderId="0" xfId="0" applyNumberFormat="1" applyFont="1" applyAlignment="1">
      <alignment horizontal="center" vertical="center"/>
    </xf>
    <xf numFmtId="164" fontId="667" fillId="0" borderId="0" xfId="0" applyNumberFormat="1" applyFont="1" applyAlignment="1">
      <alignment horizontal="center" vertical="center"/>
    </xf>
    <xf numFmtId="0" fontId="668" fillId="0" borderId="0" xfId="0" applyFont="1" applyAlignment="1">
      <alignment horizontal="center" vertical="center" wrapText="1"/>
    </xf>
    <xf numFmtId="4" fontId="669" fillId="0" borderId="0" xfId="0" applyNumberFormat="1" applyFont="1" applyAlignment="1">
      <alignment horizontal="center" vertical="center"/>
    </xf>
    <xf numFmtId="164" fontId="670" fillId="0" borderId="0" xfId="0" applyNumberFormat="1" applyFont="1" applyAlignment="1">
      <alignment horizontal="center" vertical="center"/>
    </xf>
    <xf numFmtId="164" fontId="671" fillId="0" borderId="0" xfId="0" applyNumberFormat="1" applyFont="1" applyAlignment="1">
      <alignment horizontal="center" vertical="center"/>
    </xf>
    <xf numFmtId="165" fontId="672" fillId="0" borderId="0" xfId="0" applyNumberFormat="1" applyFont="1" applyAlignment="1">
      <alignment horizontal="center" vertical="center"/>
    </xf>
    <xf numFmtId="164" fontId="673" fillId="0" borderId="0" xfId="0" applyNumberFormat="1" applyFont="1" applyAlignment="1">
      <alignment horizontal="center" vertical="center"/>
    </xf>
    <xf numFmtId="164" fontId="674" fillId="0" borderId="0" xfId="0" applyNumberFormat="1" applyFont="1" applyAlignment="1">
      <alignment horizontal="center" vertical="center" wrapText="1"/>
    </xf>
    <xf numFmtId="4" fontId="675" fillId="0" borderId="0" xfId="0" applyNumberFormat="1" applyFont="1" applyAlignment="1">
      <alignment horizontal="center" vertical="center"/>
    </xf>
    <xf numFmtId="164" fontId="676" fillId="0" borderId="0" xfId="0" applyNumberFormat="1" applyFont="1" applyAlignment="1">
      <alignment horizontal="center" vertical="center"/>
    </xf>
    <xf numFmtId="0" fontId="677" fillId="0" borderId="0" xfId="0" applyFont="1" applyAlignment="1">
      <alignment horizontal="center" vertical="center" wrapText="1"/>
    </xf>
    <xf numFmtId="4" fontId="678" fillId="0" borderId="0" xfId="0" applyNumberFormat="1" applyFont="1" applyAlignment="1">
      <alignment horizontal="center" vertical="center"/>
    </xf>
    <xf numFmtId="164" fontId="679" fillId="0" borderId="0" xfId="0" applyNumberFormat="1" applyFont="1" applyAlignment="1">
      <alignment horizontal="center" vertical="center"/>
    </xf>
    <xf numFmtId="164" fontId="680" fillId="0" borderId="0" xfId="0" applyNumberFormat="1" applyFont="1" applyAlignment="1">
      <alignment horizontal="center" vertical="center"/>
    </xf>
    <xf numFmtId="165" fontId="681" fillId="0" borderId="0" xfId="0" applyNumberFormat="1" applyFont="1" applyAlignment="1">
      <alignment horizontal="center" vertical="center"/>
    </xf>
    <xf numFmtId="164" fontId="682" fillId="0" borderId="0" xfId="0" applyNumberFormat="1" applyFont="1" applyAlignment="1">
      <alignment horizontal="center" vertical="center"/>
    </xf>
    <xf numFmtId="164" fontId="683" fillId="0" borderId="0" xfId="0" applyNumberFormat="1" applyFont="1" applyAlignment="1">
      <alignment horizontal="center" vertical="center" wrapText="1"/>
    </xf>
    <xf numFmtId="4" fontId="684" fillId="0" borderId="0" xfId="0" applyNumberFormat="1" applyFont="1" applyAlignment="1">
      <alignment horizontal="center" vertical="center"/>
    </xf>
    <xf numFmtId="164" fontId="685" fillId="0" borderId="0" xfId="0" applyNumberFormat="1" applyFont="1" applyAlignment="1">
      <alignment horizontal="center" vertical="center"/>
    </xf>
    <xf numFmtId="0" fontId="686" fillId="0" borderId="0" xfId="0" applyFont="1" applyAlignment="1">
      <alignment horizontal="center" vertical="center" wrapText="1"/>
    </xf>
    <xf numFmtId="4" fontId="687" fillId="0" borderId="0" xfId="0" applyNumberFormat="1" applyFont="1" applyAlignment="1">
      <alignment horizontal="center" vertical="center"/>
    </xf>
    <xf numFmtId="164" fontId="688" fillId="0" borderId="0" xfId="0" applyNumberFormat="1" applyFont="1" applyAlignment="1">
      <alignment horizontal="center" vertical="center"/>
    </xf>
    <xf numFmtId="164" fontId="689" fillId="0" borderId="0" xfId="0" applyNumberFormat="1" applyFont="1" applyAlignment="1">
      <alignment horizontal="center" vertical="center"/>
    </xf>
    <xf numFmtId="165" fontId="690" fillId="0" borderId="0" xfId="0" applyNumberFormat="1" applyFont="1" applyAlignment="1">
      <alignment horizontal="center" vertical="center"/>
    </xf>
    <xf numFmtId="164" fontId="691" fillId="0" borderId="0" xfId="0" applyNumberFormat="1" applyFont="1" applyAlignment="1">
      <alignment horizontal="center" vertical="center"/>
    </xf>
    <xf numFmtId="164" fontId="692" fillId="0" borderId="0" xfId="0" applyNumberFormat="1" applyFont="1" applyAlignment="1">
      <alignment horizontal="center" vertical="center" wrapText="1"/>
    </xf>
    <xf numFmtId="4" fontId="693" fillId="0" borderId="0" xfId="0" applyNumberFormat="1" applyFont="1" applyAlignment="1">
      <alignment horizontal="center" vertical="center"/>
    </xf>
    <xf numFmtId="164" fontId="694" fillId="0" borderId="0" xfId="0" applyNumberFormat="1" applyFont="1" applyAlignment="1">
      <alignment horizontal="center" vertical="center"/>
    </xf>
    <xf numFmtId="0" fontId="695" fillId="0" borderId="0" xfId="0" applyFont="1" applyAlignment="1">
      <alignment horizontal="center" vertical="center" wrapText="1"/>
    </xf>
    <xf numFmtId="4" fontId="696" fillId="0" borderId="0" xfId="0" applyNumberFormat="1" applyFont="1" applyAlignment="1">
      <alignment horizontal="center" vertical="center"/>
    </xf>
    <xf numFmtId="164" fontId="697" fillId="0" borderId="0" xfId="0" applyNumberFormat="1" applyFont="1" applyAlignment="1">
      <alignment horizontal="center" vertical="center"/>
    </xf>
    <xf numFmtId="164" fontId="698" fillId="0" borderId="0" xfId="0" applyNumberFormat="1" applyFont="1" applyAlignment="1">
      <alignment horizontal="center" vertical="center"/>
    </xf>
    <xf numFmtId="165" fontId="699" fillId="0" borderId="0" xfId="0" applyNumberFormat="1" applyFont="1" applyAlignment="1">
      <alignment horizontal="center" vertical="center"/>
    </xf>
    <xf numFmtId="164" fontId="700" fillId="0" borderId="0" xfId="0" applyNumberFormat="1" applyFont="1" applyAlignment="1">
      <alignment horizontal="center" vertical="center"/>
    </xf>
    <xf numFmtId="164" fontId="701" fillId="0" borderId="0" xfId="0" applyNumberFormat="1" applyFont="1" applyAlignment="1">
      <alignment horizontal="center" vertical="center" wrapText="1"/>
    </xf>
    <xf numFmtId="4" fontId="702" fillId="0" borderId="0" xfId="0" applyNumberFormat="1" applyFont="1" applyAlignment="1">
      <alignment horizontal="center" vertical="center"/>
    </xf>
    <xf numFmtId="164" fontId="703" fillId="0" borderId="0" xfId="0" applyNumberFormat="1" applyFont="1" applyAlignment="1">
      <alignment horizontal="center" vertical="center"/>
    </xf>
    <xf numFmtId="0" fontId="704" fillId="0" borderId="0" xfId="0" applyFont="1" applyAlignment="1">
      <alignment horizontal="center" vertical="center" wrapText="1"/>
    </xf>
    <xf numFmtId="4" fontId="705" fillId="0" borderId="0" xfId="0" applyNumberFormat="1" applyFont="1" applyAlignment="1">
      <alignment horizontal="center" vertical="center"/>
    </xf>
    <xf numFmtId="164" fontId="706" fillId="0" borderId="0" xfId="0" applyNumberFormat="1" applyFont="1" applyAlignment="1">
      <alignment horizontal="center" vertical="center"/>
    </xf>
    <xf numFmtId="164" fontId="707" fillId="0" borderId="0" xfId="0" applyNumberFormat="1" applyFont="1" applyAlignment="1">
      <alignment horizontal="center" vertical="center"/>
    </xf>
    <xf numFmtId="165" fontId="708" fillId="0" borderId="0" xfId="0" applyNumberFormat="1" applyFont="1" applyAlignment="1">
      <alignment horizontal="center" vertical="center"/>
    </xf>
    <xf numFmtId="164" fontId="709" fillId="0" borderId="0" xfId="0" applyNumberFormat="1" applyFont="1" applyAlignment="1">
      <alignment horizontal="center" vertical="center"/>
    </xf>
    <xf numFmtId="164" fontId="710" fillId="0" borderId="0" xfId="0" applyNumberFormat="1" applyFont="1" applyAlignment="1">
      <alignment horizontal="center" vertical="center" wrapText="1"/>
    </xf>
    <xf numFmtId="4" fontId="711" fillId="0" borderId="0" xfId="0" applyNumberFormat="1" applyFont="1" applyAlignment="1">
      <alignment horizontal="center" vertical="center"/>
    </xf>
    <xf numFmtId="164" fontId="712" fillId="0" borderId="0" xfId="0" applyNumberFormat="1" applyFont="1" applyAlignment="1">
      <alignment horizontal="center" vertical="center"/>
    </xf>
    <xf numFmtId="0" fontId="713" fillId="0" borderId="0" xfId="0" applyFont="1" applyAlignment="1">
      <alignment horizontal="center" vertical="center" wrapText="1"/>
    </xf>
    <xf numFmtId="4" fontId="714" fillId="0" borderId="0" xfId="0" applyNumberFormat="1" applyFont="1" applyAlignment="1">
      <alignment horizontal="center" vertical="center"/>
    </xf>
    <xf numFmtId="164" fontId="715" fillId="0" borderId="0" xfId="0" applyNumberFormat="1" applyFont="1" applyAlignment="1">
      <alignment horizontal="center" vertical="center"/>
    </xf>
    <xf numFmtId="164" fontId="716" fillId="0" borderId="0" xfId="0" applyNumberFormat="1" applyFont="1" applyAlignment="1">
      <alignment horizontal="center" vertical="center"/>
    </xf>
    <xf numFmtId="165" fontId="717" fillId="0" borderId="0" xfId="0" applyNumberFormat="1" applyFont="1" applyAlignment="1">
      <alignment horizontal="center" vertical="center"/>
    </xf>
    <xf numFmtId="164" fontId="718" fillId="0" borderId="0" xfId="0" applyNumberFormat="1" applyFont="1" applyAlignment="1">
      <alignment horizontal="center" vertical="center"/>
    </xf>
    <xf numFmtId="164" fontId="719" fillId="0" borderId="0" xfId="0" applyNumberFormat="1" applyFont="1" applyAlignment="1">
      <alignment horizontal="center" vertical="center" wrapText="1"/>
    </xf>
    <xf numFmtId="4" fontId="720" fillId="0" borderId="0" xfId="0" applyNumberFormat="1" applyFont="1" applyAlignment="1">
      <alignment horizontal="center" vertical="center"/>
    </xf>
    <xf numFmtId="164" fontId="721" fillId="0" borderId="0" xfId="0" applyNumberFormat="1" applyFont="1" applyAlignment="1">
      <alignment horizontal="center" vertical="center"/>
    </xf>
    <xf numFmtId="0" fontId="722" fillId="0" borderId="0" xfId="0" applyFont="1" applyAlignment="1">
      <alignment horizontal="center" vertical="center" wrapText="1"/>
    </xf>
    <xf numFmtId="4" fontId="723" fillId="0" borderId="0" xfId="0" applyNumberFormat="1" applyFont="1" applyAlignment="1">
      <alignment horizontal="center" vertical="center"/>
    </xf>
    <xf numFmtId="164" fontId="724" fillId="0" borderId="0" xfId="0" applyNumberFormat="1" applyFont="1" applyAlignment="1">
      <alignment horizontal="center" vertical="center"/>
    </xf>
    <xf numFmtId="164" fontId="725" fillId="0" borderId="0" xfId="0" applyNumberFormat="1" applyFont="1" applyAlignment="1">
      <alignment horizontal="center" vertical="center"/>
    </xf>
    <xf numFmtId="165" fontId="726" fillId="0" borderId="0" xfId="0" applyNumberFormat="1" applyFont="1" applyAlignment="1">
      <alignment horizontal="center" vertical="center"/>
    </xf>
    <xf numFmtId="164" fontId="727" fillId="0" borderId="0" xfId="0" applyNumberFormat="1" applyFont="1" applyAlignment="1">
      <alignment horizontal="center" vertical="center"/>
    </xf>
    <xf numFmtId="164" fontId="728" fillId="0" borderId="0" xfId="0" applyNumberFormat="1" applyFont="1" applyAlignment="1">
      <alignment horizontal="center" vertical="center" wrapText="1"/>
    </xf>
    <xf numFmtId="4" fontId="729" fillId="0" borderId="0" xfId="0" applyNumberFormat="1" applyFont="1" applyAlignment="1">
      <alignment horizontal="center" vertical="center"/>
    </xf>
    <xf numFmtId="164" fontId="730" fillId="0" borderId="0" xfId="0" applyNumberFormat="1" applyFont="1" applyAlignment="1">
      <alignment horizontal="center" vertical="center"/>
    </xf>
    <xf numFmtId="0" fontId="731" fillId="0" borderId="0" xfId="0" applyFont="1" applyAlignment="1">
      <alignment horizontal="center" vertical="center" wrapText="1"/>
    </xf>
    <xf numFmtId="4" fontId="732" fillId="0" borderId="0" xfId="0" applyNumberFormat="1" applyFont="1" applyAlignment="1">
      <alignment horizontal="center" vertical="center"/>
    </xf>
    <xf numFmtId="164" fontId="733" fillId="0" borderId="0" xfId="0" applyNumberFormat="1" applyFont="1" applyAlignment="1">
      <alignment horizontal="center" vertical="center"/>
    </xf>
    <xf numFmtId="164" fontId="734" fillId="0" borderId="0" xfId="0" applyNumberFormat="1" applyFont="1" applyAlignment="1">
      <alignment horizontal="center" vertical="center"/>
    </xf>
    <xf numFmtId="165" fontId="735" fillId="0" borderId="0" xfId="0" applyNumberFormat="1" applyFont="1" applyAlignment="1">
      <alignment horizontal="center" vertical="center"/>
    </xf>
    <xf numFmtId="164" fontId="736" fillId="0" borderId="0" xfId="0" applyNumberFormat="1" applyFont="1" applyAlignment="1">
      <alignment horizontal="center" vertical="center"/>
    </xf>
    <xf numFmtId="164" fontId="737" fillId="0" borderId="0" xfId="0" applyNumberFormat="1" applyFont="1" applyAlignment="1">
      <alignment horizontal="center" vertical="center" wrapText="1"/>
    </xf>
    <xf numFmtId="4" fontId="738" fillId="0" borderId="0" xfId="0" applyNumberFormat="1" applyFont="1" applyAlignment="1">
      <alignment horizontal="center" vertical="center"/>
    </xf>
    <xf numFmtId="164" fontId="739" fillId="0" borderId="0" xfId="0" applyNumberFormat="1" applyFont="1" applyAlignment="1">
      <alignment horizontal="center" vertical="center"/>
    </xf>
    <xf numFmtId="0" fontId="740" fillId="0" borderId="0" xfId="0" applyFont="1" applyAlignment="1">
      <alignment horizontal="center" vertical="center" wrapText="1"/>
    </xf>
    <xf numFmtId="4" fontId="741" fillId="0" borderId="0" xfId="0" applyNumberFormat="1" applyFont="1" applyAlignment="1">
      <alignment horizontal="center" vertical="center"/>
    </xf>
    <xf numFmtId="164" fontId="742" fillId="0" borderId="0" xfId="0" applyNumberFormat="1" applyFont="1" applyAlignment="1">
      <alignment horizontal="center" vertical="center"/>
    </xf>
    <xf numFmtId="164" fontId="743" fillId="0" borderId="0" xfId="0" applyNumberFormat="1" applyFont="1" applyAlignment="1">
      <alignment horizontal="center" vertical="center"/>
    </xf>
    <xf numFmtId="165" fontId="744" fillId="0" borderId="0" xfId="0" applyNumberFormat="1" applyFont="1" applyAlignment="1">
      <alignment horizontal="center" vertical="center"/>
    </xf>
    <xf numFmtId="164" fontId="745" fillId="0" borderId="0" xfId="0" applyNumberFormat="1" applyFont="1" applyAlignment="1">
      <alignment horizontal="center" vertical="center"/>
    </xf>
    <xf numFmtId="164" fontId="746" fillId="0" borderId="0" xfId="0" applyNumberFormat="1" applyFont="1" applyAlignment="1">
      <alignment horizontal="center" vertical="center" wrapText="1"/>
    </xf>
    <xf numFmtId="4" fontId="747" fillId="0" borderId="0" xfId="0" applyNumberFormat="1" applyFont="1" applyAlignment="1">
      <alignment horizontal="center" vertical="center"/>
    </xf>
    <xf numFmtId="164" fontId="748" fillId="0" borderId="0" xfId="0" applyNumberFormat="1" applyFont="1" applyAlignment="1">
      <alignment horizontal="center" vertical="center"/>
    </xf>
    <xf numFmtId="0" fontId="749" fillId="0" borderId="0" xfId="0" applyFont="1" applyAlignment="1">
      <alignment horizontal="center" vertical="center" wrapText="1"/>
    </xf>
    <xf numFmtId="4" fontId="750" fillId="0" borderId="0" xfId="0" applyNumberFormat="1" applyFont="1" applyAlignment="1">
      <alignment horizontal="center" vertical="center"/>
    </xf>
    <xf numFmtId="164" fontId="751" fillId="0" borderId="0" xfId="0" applyNumberFormat="1" applyFont="1" applyAlignment="1">
      <alignment horizontal="center" vertical="center"/>
    </xf>
    <xf numFmtId="164" fontId="752" fillId="0" borderId="0" xfId="0" applyNumberFormat="1" applyFont="1" applyAlignment="1">
      <alignment horizontal="center" vertical="center"/>
    </xf>
    <xf numFmtId="165" fontId="753" fillId="0" borderId="0" xfId="0" applyNumberFormat="1" applyFont="1" applyAlignment="1">
      <alignment horizontal="center" vertical="center"/>
    </xf>
    <xf numFmtId="164" fontId="754" fillId="0" borderId="0" xfId="0" applyNumberFormat="1" applyFont="1" applyAlignment="1">
      <alignment horizontal="center" vertical="center"/>
    </xf>
    <xf numFmtId="164" fontId="755" fillId="0" borderId="0" xfId="0" applyNumberFormat="1" applyFont="1" applyAlignment="1">
      <alignment horizontal="center" vertical="center" wrapText="1"/>
    </xf>
    <xf numFmtId="4" fontId="756" fillId="0" borderId="0" xfId="0" applyNumberFormat="1" applyFont="1" applyAlignment="1">
      <alignment horizontal="center" vertical="center"/>
    </xf>
    <xf numFmtId="164" fontId="757" fillId="0" borderId="0" xfId="0" applyNumberFormat="1" applyFont="1" applyAlignment="1">
      <alignment horizontal="center" vertical="center"/>
    </xf>
    <xf numFmtId="0" fontId="758" fillId="0" borderId="0" xfId="0" applyFont="1" applyAlignment="1">
      <alignment horizontal="center" vertical="center" wrapText="1"/>
    </xf>
    <xf numFmtId="4" fontId="759" fillId="0" borderId="0" xfId="0" applyNumberFormat="1" applyFont="1" applyAlignment="1">
      <alignment horizontal="center" vertical="center"/>
    </xf>
    <xf numFmtId="164" fontId="760" fillId="0" borderId="0" xfId="0" applyNumberFormat="1" applyFont="1" applyAlignment="1">
      <alignment horizontal="center" vertical="center"/>
    </xf>
    <xf numFmtId="164" fontId="761" fillId="0" borderId="0" xfId="0" applyNumberFormat="1" applyFont="1" applyAlignment="1">
      <alignment horizontal="center" vertical="center"/>
    </xf>
    <xf numFmtId="165" fontId="762" fillId="0" borderId="0" xfId="0" applyNumberFormat="1" applyFont="1" applyAlignment="1">
      <alignment horizontal="center" vertical="center"/>
    </xf>
    <xf numFmtId="164" fontId="763" fillId="0" borderId="0" xfId="0" applyNumberFormat="1" applyFont="1" applyAlignment="1">
      <alignment horizontal="center" vertical="center"/>
    </xf>
    <xf numFmtId="164" fontId="764" fillId="0" borderId="0" xfId="0" applyNumberFormat="1" applyFont="1" applyAlignment="1">
      <alignment horizontal="center" vertical="center" wrapText="1"/>
    </xf>
    <xf numFmtId="4" fontId="765" fillId="0" borderId="0" xfId="0" applyNumberFormat="1" applyFont="1" applyAlignment="1">
      <alignment horizontal="center" vertical="center"/>
    </xf>
    <xf numFmtId="164" fontId="766" fillId="0" borderId="0" xfId="0" applyNumberFormat="1" applyFont="1" applyAlignment="1">
      <alignment horizontal="center" vertical="center"/>
    </xf>
    <xf numFmtId="0" fontId="767" fillId="0" borderId="0" xfId="0" applyFont="1" applyAlignment="1">
      <alignment horizontal="center" vertical="center" wrapText="1"/>
    </xf>
    <xf numFmtId="4" fontId="768" fillId="0" borderId="0" xfId="0" applyNumberFormat="1" applyFont="1" applyAlignment="1">
      <alignment horizontal="center" vertical="center"/>
    </xf>
    <xf numFmtId="164" fontId="769" fillId="0" borderId="0" xfId="0" applyNumberFormat="1" applyFont="1" applyAlignment="1">
      <alignment horizontal="center" vertical="center"/>
    </xf>
    <xf numFmtId="164" fontId="770" fillId="0" borderId="0" xfId="0" applyNumberFormat="1" applyFont="1" applyAlignment="1">
      <alignment horizontal="center" vertical="center"/>
    </xf>
    <xf numFmtId="165" fontId="771" fillId="0" borderId="0" xfId="0" applyNumberFormat="1" applyFont="1" applyAlignment="1">
      <alignment horizontal="center" vertical="center"/>
    </xf>
    <xf numFmtId="164" fontId="772" fillId="0" borderId="0" xfId="0" applyNumberFormat="1" applyFont="1" applyAlignment="1">
      <alignment horizontal="center" vertical="center"/>
    </xf>
    <xf numFmtId="164" fontId="773" fillId="0" borderId="0" xfId="0" applyNumberFormat="1" applyFont="1" applyAlignment="1">
      <alignment horizontal="center" vertical="center" wrapText="1"/>
    </xf>
    <xf numFmtId="4" fontId="774" fillId="0" borderId="0" xfId="0" applyNumberFormat="1" applyFont="1" applyAlignment="1">
      <alignment horizontal="center" vertical="center"/>
    </xf>
    <xf numFmtId="164" fontId="775" fillId="0" borderId="0" xfId="0" applyNumberFormat="1" applyFont="1" applyAlignment="1">
      <alignment horizontal="center" vertical="center"/>
    </xf>
    <xf numFmtId="0" fontId="776" fillId="0" borderId="0" xfId="0" applyFont="1" applyAlignment="1">
      <alignment horizontal="center" vertical="center" wrapText="1"/>
    </xf>
    <xf numFmtId="4" fontId="777" fillId="0" borderId="0" xfId="0" applyNumberFormat="1" applyFont="1" applyAlignment="1">
      <alignment horizontal="center" vertical="center"/>
    </xf>
    <xf numFmtId="164" fontId="778" fillId="0" borderId="0" xfId="0" applyNumberFormat="1" applyFont="1" applyAlignment="1">
      <alignment horizontal="center" vertical="center"/>
    </xf>
    <xf numFmtId="164" fontId="779" fillId="0" borderId="0" xfId="0" applyNumberFormat="1" applyFont="1" applyAlignment="1">
      <alignment horizontal="center" vertical="center"/>
    </xf>
    <xf numFmtId="165" fontId="780" fillId="0" borderId="0" xfId="0" applyNumberFormat="1" applyFont="1" applyAlignment="1">
      <alignment horizontal="center" vertical="center"/>
    </xf>
    <xf numFmtId="164" fontId="781" fillId="0" borderId="0" xfId="0" applyNumberFormat="1" applyFont="1" applyAlignment="1">
      <alignment horizontal="center" vertical="center"/>
    </xf>
    <xf numFmtId="164" fontId="782" fillId="0" borderId="0" xfId="0" applyNumberFormat="1" applyFont="1" applyAlignment="1">
      <alignment horizontal="center" vertical="center" wrapText="1"/>
    </xf>
    <xf numFmtId="4" fontId="783" fillId="0" borderId="0" xfId="0" applyNumberFormat="1" applyFont="1" applyAlignment="1">
      <alignment horizontal="center" vertical="center"/>
    </xf>
    <xf numFmtId="164" fontId="784" fillId="0" borderId="0" xfId="0" applyNumberFormat="1" applyFont="1" applyAlignment="1">
      <alignment horizontal="center" vertical="center"/>
    </xf>
    <xf numFmtId="0" fontId="785" fillId="0" borderId="0" xfId="0" applyFont="1" applyAlignment="1">
      <alignment horizontal="center" vertical="center" wrapText="1"/>
    </xf>
    <xf numFmtId="4" fontId="786" fillId="0" borderId="0" xfId="0" applyNumberFormat="1" applyFont="1" applyAlignment="1">
      <alignment horizontal="center" vertical="center"/>
    </xf>
    <xf numFmtId="164" fontId="787" fillId="0" borderId="0" xfId="0" applyNumberFormat="1" applyFont="1" applyAlignment="1">
      <alignment horizontal="center" vertical="center"/>
    </xf>
    <xf numFmtId="164" fontId="788" fillId="0" borderId="0" xfId="0" applyNumberFormat="1" applyFont="1" applyAlignment="1">
      <alignment horizontal="center" vertical="center"/>
    </xf>
    <xf numFmtId="165" fontId="789" fillId="0" borderId="0" xfId="0" applyNumberFormat="1" applyFont="1" applyAlignment="1">
      <alignment horizontal="center" vertical="center"/>
    </xf>
    <xf numFmtId="164" fontId="790" fillId="0" borderId="0" xfId="0" applyNumberFormat="1" applyFont="1" applyAlignment="1">
      <alignment horizontal="center" vertical="center"/>
    </xf>
    <xf numFmtId="164" fontId="791" fillId="0" borderId="0" xfId="0" applyNumberFormat="1" applyFont="1" applyAlignment="1">
      <alignment horizontal="center" vertical="center" wrapText="1"/>
    </xf>
    <xf numFmtId="4" fontId="792" fillId="0" borderId="0" xfId="0" applyNumberFormat="1" applyFont="1" applyAlignment="1">
      <alignment horizontal="center" vertical="center"/>
    </xf>
    <xf numFmtId="164" fontId="793" fillId="0" borderId="0" xfId="0" applyNumberFormat="1" applyFont="1" applyAlignment="1">
      <alignment horizontal="center" vertical="center"/>
    </xf>
    <xf numFmtId="0" fontId="794" fillId="0" borderId="0" xfId="0" applyFont="1" applyAlignment="1">
      <alignment horizontal="center" vertical="center" wrapText="1"/>
    </xf>
    <xf numFmtId="4" fontId="795" fillId="0" borderId="0" xfId="0" applyNumberFormat="1" applyFont="1" applyAlignment="1">
      <alignment horizontal="center" vertical="center"/>
    </xf>
    <xf numFmtId="164" fontId="796" fillId="0" borderId="0" xfId="0" applyNumberFormat="1" applyFont="1" applyAlignment="1">
      <alignment horizontal="center" vertical="center"/>
    </xf>
    <xf numFmtId="164" fontId="797" fillId="0" borderId="0" xfId="0" applyNumberFormat="1" applyFont="1" applyAlignment="1">
      <alignment horizontal="center" vertical="center"/>
    </xf>
    <xf numFmtId="165" fontId="798" fillId="0" borderId="0" xfId="0" applyNumberFormat="1" applyFont="1" applyAlignment="1">
      <alignment horizontal="center" vertical="center"/>
    </xf>
    <xf numFmtId="164" fontId="799" fillId="0" borderId="0" xfId="0" applyNumberFormat="1" applyFont="1" applyAlignment="1">
      <alignment horizontal="center" vertical="center"/>
    </xf>
    <xf numFmtId="164" fontId="800" fillId="0" borderId="0" xfId="0" applyNumberFormat="1" applyFont="1" applyAlignment="1">
      <alignment horizontal="center" vertical="center" wrapText="1"/>
    </xf>
    <xf numFmtId="4" fontId="801" fillId="0" borderId="0" xfId="0" applyNumberFormat="1" applyFont="1" applyAlignment="1">
      <alignment horizontal="center" vertical="center"/>
    </xf>
    <xf numFmtId="164" fontId="802" fillId="0" borderId="0" xfId="0" applyNumberFormat="1" applyFont="1" applyAlignment="1">
      <alignment horizontal="center" vertical="center"/>
    </xf>
    <xf numFmtId="0" fontId="803" fillId="0" borderId="0" xfId="0" applyFont="1" applyAlignment="1">
      <alignment horizontal="center" vertical="center" wrapText="1"/>
    </xf>
    <xf numFmtId="4" fontId="804" fillId="0" borderId="0" xfId="0" applyNumberFormat="1" applyFont="1" applyAlignment="1">
      <alignment horizontal="center" vertical="center"/>
    </xf>
    <xf numFmtId="164" fontId="805" fillId="0" borderId="0" xfId="0" applyNumberFormat="1" applyFont="1" applyAlignment="1">
      <alignment horizontal="center" vertical="center"/>
    </xf>
    <xf numFmtId="164" fontId="806" fillId="0" borderId="0" xfId="0" applyNumberFormat="1" applyFont="1" applyAlignment="1">
      <alignment horizontal="center" vertical="center"/>
    </xf>
    <xf numFmtId="165" fontId="807" fillId="0" borderId="0" xfId="0" applyNumberFormat="1" applyFont="1" applyAlignment="1">
      <alignment horizontal="center" vertical="center"/>
    </xf>
    <xf numFmtId="164" fontId="808" fillId="0" borderId="0" xfId="0" applyNumberFormat="1" applyFont="1" applyAlignment="1">
      <alignment horizontal="center" vertical="center"/>
    </xf>
    <xf numFmtId="164" fontId="809" fillId="0" borderId="0" xfId="0" applyNumberFormat="1" applyFont="1" applyAlignment="1">
      <alignment horizontal="center" vertical="center" wrapText="1"/>
    </xf>
    <xf numFmtId="4" fontId="810" fillId="0" borderId="0" xfId="0" applyNumberFormat="1" applyFont="1" applyAlignment="1">
      <alignment horizontal="center" vertical="center"/>
    </xf>
    <xf numFmtId="164" fontId="811" fillId="0" borderId="0" xfId="0" applyNumberFormat="1" applyFont="1" applyAlignment="1">
      <alignment horizontal="center" vertical="center"/>
    </xf>
    <xf numFmtId="0" fontId="812" fillId="0" borderId="0" xfId="0" applyFont="1" applyAlignment="1">
      <alignment horizontal="center" vertical="center" wrapText="1"/>
    </xf>
    <xf numFmtId="4" fontId="813" fillId="0" borderId="0" xfId="0" applyNumberFormat="1" applyFont="1" applyAlignment="1">
      <alignment horizontal="center" vertical="center"/>
    </xf>
    <xf numFmtId="164" fontId="814" fillId="0" borderId="0" xfId="0" applyNumberFormat="1" applyFont="1" applyAlignment="1">
      <alignment horizontal="center" vertical="center"/>
    </xf>
    <xf numFmtId="164" fontId="815" fillId="0" borderId="0" xfId="0" applyNumberFormat="1" applyFont="1" applyAlignment="1">
      <alignment horizontal="center" vertical="center"/>
    </xf>
    <xf numFmtId="165" fontId="816" fillId="0" borderId="0" xfId="0" applyNumberFormat="1" applyFont="1" applyAlignment="1">
      <alignment horizontal="center" vertical="center"/>
    </xf>
    <xf numFmtId="164" fontId="817" fillId="0" borderId="0" xfId="0" applyNumberFormat="1" applyFont="1" applyAlignment="1">
      <alignment horizontal="center" vertical="center"/>
    </xf>
    <xf numFmtId="164" fontId="818" fillId="0" borderId="0" xfId="0" applyNumberFormat="1" applyFont="1" applyAlignment="1">
      <alignment horizontal="center" vertical="center" wrapText="1"/>
    </xf>
    <xf numFmtId="4" fontId="819" fillId="0" borderId="0" xfId="0" applyNumberFormat="1" applyFont="1" applyAlignment="1">
      <alignment horizontal="center" vertical="center"/>
    </xf>
    <xf numFmtId="164" fontId="820" fillId="0" borderId="0" xfId="0" applyNumberFormat="1" applyFont="1" applyAlignment="1">
      <alignment horizontal="center" vertical="center"/>
    </xf>
    <xf numFmtId="0" fontId="821" fillId="3" borderId="1" xfId="0" applyFont="1" applyFill="1" applyBorder="1" applyAlignment="1">
      <alignment horizontal="center" vertical="center" wrapText="1"/>
    </xf>
    <xf numFmtId="164" fontId="821" fillId="3" borderId="1" xfId="0" applyNumberFormat="1" applyFont="1" applyFill="1" applyBorder="1" applyAlignment="1">
      <alignment horizontal="center" vertical="center" wrapText="1"/>
    </xf>
    <xf numFmtId="0" fontId="822" fillId="0" borderId="0" xfId="0" applyFont="1" applyAlignment="1">
      <alignment horizontal="center" vertical="center" wrapText="1"/>
    </xf>
    <xf numFmtId="4" fontId="823" fillId="0" borderId="0" xfId="0" applyNumberFormat="1" applyFont="1" applyAlignment="1">
      <alignment horizontal="center" vertical="center"/>
    </xf>
    <xf numFmtId="164" fontId="824" fillId="0" borderId="0" xfId="0" applyNumberFormat="1" applyFont="1" applyAlignment="1">
      <alignment horizontal="center" vertical="center"/>
    </xf>
    <xf numFmtId="164" fontId="825" fillId="0" borderId="0" xfId="0" applyNumberFormat="1" applyFont="1" applyAlignment="1">
      <alignment horizontal="center" vertical="center"/>
    </xf>
    <xf numFmtId="165" fontId="826" fillId="0" borderId="0" xfId="0" applyNumberFormat="1" applyFont="1" applyAlignment="1">
      <alignment horizontal="center" vertical="center"/>
    </xf>
    <xf numFmtId="164" fontId="827" fillId="0" borderId="0" xfId="0" applyNumberFormat="1" applyFont="1" applyAlignment="1">
      <alignment horizontal="center" vertical="center"/>
    </xf>
    <xf numFmtId="164" fontId="828" fillId="0" borderId="0" xfId="0" applyNumberFormat="1" applyFont="1" applyAlignment="1">
      <alignment horizontal="center" vertical="center" wrapText="1"/>
    </xf>
    <xf numFmtId="4" fontId="829" fillId="0" borderId="0" xfId="0" applyNumberFormat="1" applyFont="1" applyAlignment="1">
      <alignment horizontal="center" vertical="center"/>
    </xf>
    <xf numFmtId="164" fontId="830" fillId="0" borderId="0" xfId="0" applyNumberFormat="1" applyFont="1" applyAlignment="1">
      <alignment horizontal="center" vertical="center"/>
    </xf>
    <xf numFmtId="0" fontId="831" fillId="0" borderId="0" xfId="0" applyFont="1" applyAlignment="1">
      <alignment horizontal="center" vertical="center" wrapText="1"/>
    </xf>
    <xf numFmtId="4" fontId="832" fillId="0" borderId="0" xfId="0" applyNumberFormat="1" applyFont="1" applyAlignment="1">
      <alignment horizontal="center" vertical="center"/>
    </xf>
    <xf numFmtId="164" fontId="833" fillId="0" borderId="0" xfId="0" applyNumberFormat="1" applyFont="1" applyAlignment="1">
      <alignment horizontal="center" vertical="center"/>
    </xf>
    <xf numFmtId="164" fontId="834" fillId="0" borderId="0" xfId="0" applyNumberFormat="1" applyFont="1" applyAlignment="1">
      <alignment horizontal="center" vertical="center"/>
    </xf>
    <xf numFmtId="165" fontId="835" fillId="0" borderId="0" xfId="0" applyNumberFormat="1" applyFont="1" applyAlignment="1">
      <alignment horizontal="center" vertical="center"/>
    </xf>
    <xf numFmtId="164" fontId="836" fillId="0" borderId="0" xfId="0" applyNumberFormat="1" applyFont="1" applyAlignment="1">
      <alignment horizontal="center" vertical="center"/>
    </xf>
    <xf numFmtId="164" fontId="837" fillId="0" borderId="0" xfId="0" applyNumberFormat="1" applyFont="1" applyAlignment="1">
      <alignment horizontal="center" vertical="center" wrapText="1"/>
    </xf>
    <xf numFmtId="4" fontId="838" fillId="0" borderId="0" xfId="0" applyNumberFormat="1" applyFont="1" applyAlignment="1">
      <alignment horizontal="center" vertical="center"/>
    </xf>
    <xf numFmtId="164" fontId="839" fillId="0" borderId="0" xfId="0" applyNumberFormat="1" applyFont="1" applyAlignment="1">
      <alignment horizontal="center" vertical="center"/>
    </xf>
    <xf numFmtId="0" fontId="840" fillId="0" borderId="0" xfId="0" applyFont="1" applyAlignment="1">
      <alignment horizontal="center" vertical="center" wrapText="1"/>
    </xf>
    <xf numFmtId="4" fontId="841" fillId="0" borderId="0" xfId="0" applyNumberFormat="1" applyFont="1" applyAlignment="1">
      <alignment horizontal="center" vertical="center"/>
    </xf>
    <xf numFmtId="164" fontId="842" fillId="0" borderId="0" xfId="0" applyNumberFormat="1" applyFont="1" applyAlignment="1">
      <alignment horizontal="center" vertical="center"/>
    </xf>
    <xf numFmtId="164" fontId="843" fillId="0" borderId="0" xfId="0" applyNumberFormat="1" applyFont="1" applyAlignment="1">
      <alignment horizontal="center" vertical="center"/>
    </xf>
    <xf numFmtId="165" fontId="844" fillId="0" borderId="0" xfId="0" applyNumberFormat="1" applyFont="1" applyAlignment="1">
      <alignment horizontal="center" vertical="center"/>
    </xf>
    <xf numFmtId="164" fontId="845" fillId="0" borderId="0" xfId="0" applyNumberFormat="1" applyFont="1" applyAlignment="1">
      <alignment horizontal="center" vertical="center"/>
    </xf>
    <xf numFmtId="164" fontId="846" fillId="0" borderId="0" xfId="0" applyNumberFormat="1" applyFont="1" applyAlignment="1">
      <alignment horizontal="center" vertical="center" wrapText="1"/>
    </xf>
    <xf numFmtId="4" fontId="847" fillId="0" borderId="0" xfId="0" applyNumberFormat="1" applyFont="1" applyAlignment="1">
      <alignment horizontal="center" vertical="center"/>
    </xf>
    <xf numFmtId="164" fontId="848" fillId="0" borderId="0" xfId="0" applyNumberFormat="1" applyFont="1" applyAlignment="1">
      <alignment horizontal="center" vertical="center"/>
    </xf>
    <xf numFmtId="0" fontId="849" fillId="0" borderId="0" xfId="0" applyFont="1" applyAlignment="1">
      <alignment horizontal="center" vertical="center" wrapText="1"/>
    </xf>
    <xf numFmtId="4" fontId="850" fillId="0" borderId="0" xfId="0" applyNumberFormat="1" applyFont="1" applyAlignment="1">
      <alignment horizontal="center" vertical="center"/>
    </xf>
    <xf numFmtId="164" fontId="851" fillId="0" borderId="0" xfId="0" applyNumberFormat="1" applyFont="1" applyAlignment="1">
      <alignment horizontal="center" vertical="center"/>
    </xf>
    <xf numFmtId="164" fontId="852" fillId="0" borderId="0" xfId="0" applyNumberFormat="1" applyFont="1" applyAlignment="1">
      <alignment horizontal="center" vertical="center"/>
    </xf>
    <xf numFmtId="165" fontId="853" fillId="0" borderId="0" xfId="0" applyNumberFormat="1" applyFont="1" applyAlignment="1">
      <alignment horizontal="center" vertical="center"/>
    </xf>
    <xf numFmtId="164" fontId="854" fillId="0" borderId="0" xfId="0" applyNumberFormat="1" applyFont="1" applyAlignment="1">
      <alignment horizontal="center" vertical="center"/>
    </xf>
    <xf numFmtId="164" fontId="855" fillId="0" borderId="0" xfId="0" applyNumberFormat="1" applyFont="1" applyAlignment="1">
      <alignment horizontal="center" vertical="center" wrapText="1"/>
    </xf>
    <xf numFmtId="4" fontId="856" fillId="0" borderId="0" xfId="0" applyNumberFormat="1" applyFont="1" applyAlignment="1">
      <alignment horizontal="center" vertical="center"/>
    </xf>
    <xf numFmtId="164" fontId="857" fillId="0" borderId="0" xfId="0" applyNumberFormat="1" applyFont="1" applyAlignment="1">
      <alignment horizontal="center" vertical="center"/>
    </xf>
    <xf numFmtId="0" fontId="858" fillId="0" borderId="0" xfId="0" applyFont="1" applyAlignment="1">
      <alignment horizontal="center" vertical="center" wrapText="1"/>
    </xf>
    <xf numFmtId="4" fontId="859" fillId="0" borderId="0" xfId="0" applyNumberFormat="1" applyFont="1" applyAlignment="1">
      <alignment horizontal="center" vertical="center"/>
    </xf>
    <xf numFmtId="164" fontId="860" fillId="0" borderId="0" xfId="0" applyNumberFormat="1" applyFont="1" applyAlignment="1">
      <alignment horizontal="center" vertical="center"/>
    </xf>
    <xf numFmtId="164" fontId="861" fillId="0" borderId="0" xfId="0" applyNumberFormat="1" applyFont="1" applyAlignment="1">
      <alignment horizontal="center" vertical="center"/>
    </xf>
    <xf numFmtId="165" fontId="862" fillId="0" borderId="0" xfId="0" applyNumberFormat="1" applyFont="1" applyAlignment="1">
      <alignment horizontal="center" vertical="center"/>
    </xf>
    <xf numFmtId="164" fontId="863" fillId="0" borderId="0" xfId="0" applyNumberFormat="1" applyFont="1" applyAlignment="1">
      <alignment horizontal="center" vertical="center"/>
    </xf>
    <xf numFmtId="164" fontId="864" fillId="0" borderId="0" xfId="0" applyNumberFormat="1" applyFont="1" applyAlignment="1">
      <alignment horizontal="center" vertical="center" wrapText="1"/>
    </xf>
    <xf numFmtId="4" fontId="865" fillId="0" borderId="0" xfId="0" applyNumberFormat="1" applyFont="1" applyAlignment="1">
      <alignment horizontal="center" vertical="center"/>
    </xf>
    <xf numFmtId="164" fontId="866" fillId="0" borderId="0" xfId="0" applyNumberFormat="1" applyFont="1" applyAlignment="1">
      <alignment horizontal="center" vertical="center"/>
    </xf>
    <xf numFmtId="0" fontId="867" fillId="0" borderId="0" xfId="0" applyFont="1" applyAlignment="1">
      <alignment horizontal="center" vertical="center" wrapText="1"/>
    </xf>
    <xf numFmtId="4" fontId="868" fillId="0" borderId="0" xfId="0" applyNumberFormat="1" applyFont="1" applyAlignment="1">
      <alignment horizontal="center" vertical="center"/>
    </xf>
    <xf numFmtId="164" fontId="869" fillId="0" borderId="0" xfId="0" applyNumberFormat="1" applyFont="1" applyAlignment="1">
      <alignment horizontal="center" vertical="center"/>
    </xf>
    <xf numFmtId="164" fontId="870" fillId="0" borderId="0" xfId="0" applyNumberFormat="1" applyFont="1" applyAlignment="1">
      <alignment horizontal="center" vertical="center"/>
    </xf>
    <xf numFmtId="165" fontId="871" fillId="0" borderId="0" xfId="0" applyNumberFormat="1" applyFont="1" applyAlignment="1">
      <alignment horizontal="center" vertical="center"/>
    </xf>
    <xf numFmtId="164" fontId="872" fillId="0" borderId="0" xfId="0" applyNumberFormat="1" applyFont="1" applyAlignment="1">
      <alignment horizontal="center" vertical="center"/>
    </xf>
    <xf numFmtId="164" fontId="873" fillId="0" borderId="0" xfId="0" applyNumberFormat="1" applyFont="1" applyAlignment="1">
      <alignment horizontal="center" vertical="center" wrapText="1"/>
    </xf>
    <xf numFmtId="4" fontId="874" fillId="0" borderId="0" xfId="0" applyNumberFormat="1" applyFont="1" applyAlignment="1">
      <alignment horizontal="center" vertical="center"/>
    </xf>
    <xf numFmtId="164" fontId="875" fillId="0" borderId="0" xfId="0" applyNumberFormat="1" applyFont="1" applyAlignment="1">
      <alignment horizontal="center" vertical="center"/>
    </xf>
    <xf numFmtId="0" fontId="876" fillId="0" borderId="0" xfId="0" applyFont="1" applyAlignment="1">
      <alignment horizontal="center" vertical="center" wrapText="1"/>
    </xf>
    <xf numFmtId="4" fontId="877" fillId="0" borderId="0" xfId="0" applyNumberFormat="1" applyFont="1" applyAlignment="1">
      <alignment horizontal="center" vertical="center"/>
    </xf>
    <xf numFmtId="164" fontId="878" fillId="0" borderId="0" xfId="0" applyNumberFormat="1" applyFont="1" applyAlignment="1">
      <alignment horizontal="center" vertical="center"/>
    </xf>
    <xf numFmtId="164" fontId="879" fillId="0" borderId="0" xfId="0" applyNumberFormat="1" applyFont="1" applyAlignment="1">
      <alignment horizontal="center" vertical="center"/>
    </xf>
    <xf numFmtId="165" fontId="880" fillId="0" borderId="0" xfId="0" applyNumberFormat="1" applyFont="1" applyAlignment="1">
      <alignment horizontal="center" vertical="center"/>
    </xf>
    <xf numFmtId="164" fontId="881" fillId="0" borderId="0" xfId="0" applyNumberFormat="1" applyFont="1" applyAlignment="1">
      <alignment horizontal="center" vertical="center"/>
    </xf>
    <xf numFmtId="164" fontId="882" fillId="0" borderId="0" xfId="0" applyNumberFormat="1" applyFont="1" applyAlignment="1">
      <alignment horizontal="center" vertical="center" wrapText="1"/>
    </xf>
    <xf numFmtId="4" fontId="883" fillId="0" borderId="0" xfId="0" applyNumberFormat="1" applyFont="1" applyAlignment="1">
      <alignment horizontal="center" vertical="center"/>
    </xf>
    <xf numFmtId="164" fontId="884" fillId="0" borderId="0" xfId="0" applyNumberFormat="1" applyFont="1" applyAlignment="1">
      <alignment horizontal="center" vertical="center"/>
    </xf>
    <xf numFmtId="0" fontId="885" fillId="0" borderId="0" xfId="0" applyFont="1" applyAlignment="1">
      <alignment horizontal="center" vertical="center" wrapText="1"/>
    </xf>
    <xf numFmtId="4" fontId="886" fillId="0" borderId="0" xfId="0" applyNumberFormat="1" applyFont="1" applyAlignment="1">
      <alignment horizontal="center" vertical="center"/>
    </xf>
    <xf numFmtId="164" fontId="887" fillId="0" borderId="0" xfId="0" applyNumberFormat="1" applyFont="1" applyAlignment="1">
      <alignment horizontal="center" vertical="center"/>
    </xf>
    <xf numFmtId="164" fontId="888" fillId="0" borderId="0" xfId="0" applyNumberFormat="1" applyFont="1" applyAlignment="1">
      <alignment horizontal="center" vertical="center"/>
    </xf>
    <xf numFmtId="165" fontId="889" fillId="0" borderId="0" xfId="0" applyNumberFormat="1" applyFont="1" applyAlignment="1">
      <alignment horizontal="center" vertical="center"/>
    </xf>
    <xf numFmtId="164" fontId="890" fillId="0" borderId="0" xfId="0" applyNumberFormat="1" applyFont="1" applyAlignment="1">
      <alignment horizontal="center" vertical="center"/>
    </xf>
    <xf numFmtId="164" fontId="891" fillId="0" borderId="0" xfId="0" applyNumberFormat="1" applyFont="1" applyAlignment="1">
      <alignment horizontal="center" vertical="center" wrapText="1"/>
    </xf>
    <xf numFmtId="4" fontId="892" fillId="0" borderId="0" xfId="0" applyNumberFormat="1" applyFont="1" applyAlignment="1">
      <alignment horizontal="center" vertical="center"/>
    </xf>
    <xf numFmtId="164" fontId="893" fillId="0" borderId="0" xfId="0" applyNumberFormat="1" applyFont="1" applyAlignment="1">
      <alignment horizontal="center" vertical="center"/>
    </xf>
    <xf numFmtId="0" fontId="894" fillId="3" borderId="1" xfId="0" applyFont="1" applyFill="1" applyBorder="1" applyAlignment="1">
      <alignment horizontal="center" vertical="center" wrapText="1"/>
    </xf>
    <xf numFmtId="164" fontId="894" fillId="3" borderId="1" xfId="0" applyNumberFormat="1" applyFont="1" applyFill="1" applyBorder="1" applyAlignment="1">
      <alignment horizontal="center" vertical="center" wrapText="1"/>
    </xf>
    <xf numFmtId="0" fontId="895" fillId="0" borderId="0" xfId="0" applyFont="1" applyAlignment="1">
      <alignment horizontal="center" vertical="center" wrapText="1"/>
    </xf>
    <xf numFmtId="4" fontId="896" fillId="0" borderId="0" xfId="0" applyNumberFormat="1" applyFont="1" applyAlignment="1">
      <alignment horizontal="center" vertical="center"/>
    </xf>
    <xf numFmtId="164" fontId="897" fillId="0" borderId="0" xfId="0" applyNumberFormat="1" applyFont="1" applyAlignment="1">
      <alignment horizontal="center" vertical="center"/>
    </xf>
    <xf numFmtId="164" fontId="898" fillId="0" borderId="0" xfId="0" applyNumberFormat="1" applyFont="1" applyAlignment="1">
      <alignment horizontal="center" vertical="center"/>
    </xf>
    <xf numFmtId="165" fontId="899" fillId="0" borderId="0" xfId="0" applyNumberFormat="1" applyFont="1" applyAlignment="1">
      <alignment horizontal="center" vertical="center"/>
    </xf>
    <xf numFmtId="164" fontId="900" fillId="0" borderId="0" xfId="0" applyNumberFormat="1" applyFont="1" applyAlignment="1">
      <alignment horizontal="center" vertical="center"/>
    </xf>
    <xf numFmtId="164" fontId="901" fillId="0" borderId="0" xfId="0" applyNumberFormat="1" applyFont="1" applyAlignment="1">
      <alignment horizontal="center" vertical="center" wrapText="1"/>
    </xf>
    <xf numFmtId="4" fontId="902" fillId="0" borderId="0" xfId="0" applyNumberFormat="1" applyFont="1" applyAlignment="1">
      <alignment horizontal="center" vertical="center"/>
    </xf>
    <xf numFmtId="164" fontId="903" fillId="0" borderId="0" xfId="0" applyNumberFormat="1" applyFont="1" applyAlignment="1">
      <alignment horizontal="center" vertical="center"/>
    </xf>
    <xf numFmtId="0" fontId="904" fillId="0" borderId="0" xfId="0" applyFont="1" applyAlignment="1">
      <alignment horizontal="center" vertical="center" wrapText="1"/>
    </xf>
    <xf numFmtId="4" fontId="905" fillId="0" borderId="0" xfId="0" applyNumberFormat="1" applyFont="1" applyAlignment="1">
      <alignment horizontal="center" vertical="center"/>
    </xf>
    <xf numFmtId="164" fontId="906" fillId="0" borderId="0" xfId="0" applyNumberFormat="1" applyFont="1" applyAlignment="1">
      <alignment horizontal="center" vertical="center"/>
    </xf>
    <xf numFmtId="164" fontId="907" fillId="0" borderId="0" xfId="0" applyNumberFormat="1" applyFont="1" applyAlignment="1">
      <alignment horizontal="center" vertical="center"/>
    </xf>
    <xf numFmtId="165" fontId="908" fillId="0" borderId="0" xfId="0" applyNumberFormat="1" applyFont="1" applyAlignment="1">
      <alignment horizontal="center" vertical="center"/>
    </xf>
    <xf numFmtId="164" fontId="909" fillId="0" borderId="0" xfId="0" applyNumberFormat="1" applyFont="1" applyAlignment="1">
      <alignment horizontal="center" vertical="center"/>
    </xf>
    <xf numFmtId="164" fontId="910" fillId="0" borderId="0" xfId="0" applyNumberFormat="1" applyFont="1" applyAlignment="1">
      <alignment horizontal="center" vertical="center" wrapText="1"/>
    </xf>
    <xf numFmtId="4" fontId="911" fillId="0" borderId="0" xfId="0" applyNumberFormat="1" applyFont="1" applyAlignment="1">
      <alignment horizontal="center" vertical="center"/>
    </xf>
    <xf numFmtId="164" fontId="912" fillId="0" borderId="0" xfId="0" applyNumberFormat="1" applyFont="1" applyAlignment="1">
      <alignment horizontal="center" vertical="center"/>
    </xf>
    <xf numFmtId="0" fontId="913" fillId="0" borderId="0" xfId="0" applyFont="1" applyAlignment="1">
      <alignment horizontal="center" vertical="center" wrapText="1"/>
    </xf>
    <xf numFmtId="4" fontId="914" fillId="0" borderId="0" xfId="0" applyNumberFormat="1" applyFont="1" applyAlignment="1">
      <alignment horizontal="center" vertical="center"/>
    </xf>
    <xf numFmtId="164" fontId="915" fillId="0" borderId="0" xfId="0" applyNumberFormat="1" applyFont="1" applyAlignment="1">
      <alignment horizontal="center" vertical="center"/>
    </xf>
    <xf numFmtId="164" fontId="916" fillId="0" borderId="0" xfId="0" applyNumberFormat="1" applyFont="1" applyAlignment="1">
      <alignment horizontal="center" vertical="center"/>
    </xf>
    <xf numFmtId="165" fontId="917" fillId="0" borderId="0" xfId="0" applyNumberFormat="1" applyFont="1" applyAlignment="1">
      <alignment horizontal="center" vertical="center"/>
    </xf>
    <xf numFmtId="164" fontId="918" fillId="0" borderId="0" xfId="0" applyNumberFormat="1" applyFont="1" applyAlignment="1">
      <alignment horizontal="center" vertical="center"/>
    </xf>
    <xf numFmtId="164" fontId="919" fillId="0" borderId="0" xfId="0" applyNumberFormat="1" applyFont="1" applyAlignment="1">
      <alignment horizontal="center" vertical="center" wrapText="1"/>
    </xf>
    <xf numFmtId="4" fontId="920" fillId="0" borderId="0" xfId="0" applyNumberFormat="1" applyFont="1" applyAlignment="1">
      <alignment horizontal="center" vertical="center"/>
    </xf>
    <xf numFmtId="164" fontId="921" fillId="0" borderId="0" xfId="0" applyNumberFormat="1" applyFont="1" applyAlignment="1">
      <alignment horizontal="center" vertical="center"/>
    </xf>
    <xf numFmtId="0" fontId="922" fillId="0" borderId="0" xfId="0" applyFont="1" applyAlignment="1">
      <alignment horizontal="center" vertical="center" wrapText="1"/>
    </xf>
    <xf numFmtId="4" fontId="923" fillId="0" borderId="0" xfId="0" applyNumberFormat="1" applyFont="1" applyAlignment="1">
      <alignment horizontal="center" vertical="center"/>
    </xf>
    <xf numFmtId="164" fontId="924" fillId="0" borderId="0" xfId="0" applyNumberFormat="1" applyFont="1" applyAlignment="1">
      <alignment horizontal="center" vertical="center"/>
    </xf>
    <xf numFmtId="164" fontId="925" fillId="0" borderId="0" xfId="0" applyNumberFormat="1" applyFont="1" applyAlignment="1">
      <alignment horizontal="center" vertical="center"/>
    </xf>
    <xf numFmtId="165" fontId="926" fillId="0" borderId="0" xfId="0" applyNumberFormat="1" applyFont="1" applyAlignment="1">
      <alignment horizontal="center" vertical="center"/>
    </xf>
    <xf numFmtId="164" fontId="927" fillId="0" borderId="0" xfId="0" applyNumberFormat="1" applyFont="1" applyAlignment="1">
      <alignment horizontal="center" vertical="center"/>
    </xf>
    <xf numFmtId="164" fontId="928" fillId="0" borderId="0" xfId="0" applyNumberFormat="1" applyFont="1" applyAlignment="1">
      <alignment horizontal="center" vertical="center" wrapText="1"/>
    </xf>
    <xf numFmtId="4" fontId="929" fillId="0" borderId="0" xfId="0" applyNumberFormat="1" applyFont="1" applyAlignment="1">
      <alignment horizontal="center" vertical="center"/>
    </xf>
    <xf numFmtId="164" fontId="930" fillId="0" borderId="0" xfId="0" applyNumberFormat="1" applyFont="1" applyAlignment="1">
      <alignment horizontal="center" vertical="center"/>
    </xf>
    <xf numFmtId="0" fontId="931" fillId="3" borderId="1" xfId="0" applyFont="1" applyFill="1" applyBorder="1" applyAlignment="1">
      <alignment horizontal="center" vertical="center" wrapText="1"/>
    </xf>
    <xf numFmtId="164" fontId="931" fillId="3" borderId="1" xfId="0" applyNumberFormat="1" applyFont="1" applyFill="1" applyBorder="1" applyAlignment="1">
      <alignment horizontal="center" vertical="center" wrapText="1"/>
    </xf>
    <xf numFmtId="0" fontId="932" fillId="0" borderId="0" xfId="0" applyFont="1" applyAlignment="1">
      <alignment horizontal="center" vertical="center" wrapText="1"/>
    </xf>
    <xf numFmtId="4" fontId="933" fillId="0" borderId="0" xfId="0" applyNumberFormat="1" applyFont="1" applyAlignment="1">
      <alignment horizontal="center" vertical="center"/>
    </xf>
    <xf numFmtId="164" fontId="934" fillId="0" borderId="0" xfId="0" applyNumberFormat="1" applyFont="1" applyAlignment="1">
      <alignment horizontal="center" vertical="center"/>
    </xf>
    <xf numFmtId="164" fontId="935" fillId="0" borderId="0" xfId="0" applyNumberFormat="1" applyFont="1" applyAlignment="1">
      <alignment horizontal="center" vertical="center"/>
    </xf>
    <xf numFmtId="165" fontId="936" fillId="0" borderId="0" xfId="0" applyNumberFormat="1" applyFont="1" applyAlignment="1">
      <alignment horizontal="center" vertical="center"/>
    </xf>
    <xf numFmtId="164" fontId="937" fillId="0" borderId="0" xfId="0" applyNumberFormat="1" applyFont="1" applyAlignment="1">
      <alignment horizontal="center" vertical="center"/>
    </xf>
    <xf numFmtId="164" fontId="938" fillId="0" borderId="0" xfId="0" applyNumberFormat="1" applyFont="1" applyAlignment="1">
      <alignment horizontal="center" vertical="center" wrapText="1"/>
    </xf>
    <xf numFmtId="4" fontId="939" fillId="0" borderId="0" xfId="0" applyNumberFormat="1" applyFont="1" applyAlignment="1">
      <alignment horizontal="center" vertical="center"/>
    </xf>
    <xf numFmtId="164" fontId="940" fillId="0" borderId="0" xfId="0" applyNumberFormat="1" applyFont="1" applyAlignment="1">
      <alignment horizontal="center" vertical="center"/>
    </xf>
    <xf numFmtId="0" fontId="941" fillId="0" borderId="0" xfId="0" applyFont="1" applyAlignment="1">
      <alignment horizontal="center" vertical="center" wrapText="1"/>
    </xf>
    <xf numFmtId="4" fontId="942" fillId="0" borderId="0" xfId="0" applyNumberFormat="1" applyFont="1" applyAlignment="1">
      <alignment horizontal="center" vertical="center"/>
    </xf>
    <xf numFmtId="164" fontId="943" fillId="0" borderId="0" xfId="0" applyNumberFormat="1" applyFont="1" applyAlignment="1">
      <alignment horizontal="center" vertical="center"/>
    </xf>
    <xf numFmtId="164" fontId="944" fillId="0" borderId="0" xfId="0" applyNumberFormat="1" applyFont="1" applyAlignment="1">
      <alignment horizontal="center" vertical="center"/>
    </xf>
    <xf numFmtId="165" fontId="945" fillId="0" borderId="0" xfId="0" applyNumberFormat="1" applyFont="1" applyAlignment="1">
      <alignment horizontal="center" vertical="center"/>
    </xf>
    <xf numFmtId="164" fontId="946" fillId="0" borderId="0" xfId="0" applyNumberFormat="1" applyFont="1" applyAlignment="1">
      <alignment horizontal="center" vertical="center"/>
    </xf>
    <xf numFmtId="164" fontId="947" fillId="0" borderId="0" xfId="0" applyNumberFormat="1" applyFont="1" applyAlignment="1">
      <alignment horizontal="center" vertical="center" wrapText="1"/>
    </xf>
    <xf numFmtId="4" fontId="948" fillId="0" borderId="0" xfId="0" applyNumberFormat="1" applyFont="1" applyAlignment="1">
      <alignment horizontal="center" vertical="center"/>
    </xf>
    <xf numFmtId="164" fontId="949" fillId="0" borderId="0" xfId="0" applyNumberFormat="1" applyFont="1" applyAlignment="1">
      <alignment horizontal="center" vertical="center"/>
    </xf>
    <xf numFmtId="0" fontId="950" fillId="3" borderId="1" xfId="0" applyFont="1" applyFill="1" applyBorder="1" applyAlignment="1">
      <alignment horizontal="center" vertical="center" wrapText="1"/>
    </xf>
    <xf numFmtId="164" fontId="950" fillId="3" borderId="1" xfId="0" applyNumberFormat="1" applyFont="1" applyFill="1" applyBorder="1" applyAlignment="1">
      <alignment horizontal="center" vertical="center"/>
    </xf>
    <xf numFmtId="0" fontId="951" fillId="3" borderId="1" xfId="0" applyFont="1" applyFill="1" applyBorder="1" applyAlignment="1">
      <alignment horizontal="center" vertical="center" wrapText="1"/>
    </xf>
    <xf numFmtId="164" fontId="951" fillId="3" borderId="1" xfId="0" applyNumberFormat="1" applyFont="1" applyFill="1" applyBorder="1" applyAlignment="1">
      <alignment horizontal="center" vertical="center"/>
    </xf>
    <xf numFmtId="0" fontId="952" fillId="2" borderId="0" xfId="0" applyFont="1" applyFill="1" applyAlignment="1">
      <alignment horizontal="center"/>
    </xf>
    <xf numFmtId="0" fontId="953" fillId="0" borderId="0" xfId="0" applyFont="1" applyAlignment="1">
      <alignment horizontal="center" vertical="center" wrapText="1"/>
    </xf>
    <xf numFmtId="0" fontId="954" fillId="0" borderId="0" xfId="0" applyFont="1" applyAlignment="1">
      <alignment horizontal="center" vertical="center" wrapText="1"/>
    </xf>
    <xf numFmtId="0" fontId="955" fillId="0" borderId="0" xfId="0" applyFont="1" applyAlignment="1">
      <alignment horizontal="center" vertical="center" wrapText="1"/>
    </xf>
    <xf numFmtId="0" fontId="956" fillId="0" borderId="0" xfId="0" applyFont="1" applyAlignment="1">
      <alignment horizontal="center" vertical="center" wrapText="1"/>
    </xf>
    <xf numFmtId="0" fontId="957" fillId="0" borderId="0" xfId="0" applyFont="1" applyAlignment="1">
      <alignment horizontal="center" vertical="center" wrapText="1"/>
    </xf>
    <xf numFmtId="0" fontId="958" fillId="0" borderId="0" xfId="0" applyFont="1" applyAlignment="1">
      <alignment horizontal="center" vertical="center" wrapText="1"/>
    </xf>
    <xf numFmtId="0" fontId="959" fillId="0" borderId="0" xfId="0" applyFont="1" applyAlignment="1">
      <alignment horizontal="center" vertical="center" wrapText="1"/>
    </xf>
    <xf numFmtId="0" fontId="960" fillId="0" borderId="0" xfId="0" applyFont="1" applyAlignment="1">
      <alignment horizontal="center" vertical="center" wrapText="1"/>
    </xf>
    <xf numFmtId="0" fontId="961" fillId="0" borderId="0" xfId="0" applyFont="1" applyAlignment="1">
      <alignment horizontal="center" vertical="center" wrapText="1"/>
    </xf>
    <xf numFmtId="0" fontId="962" fillId="0" borderId="0" xfId="0" applyFont="1" applyAlignment="1">
      <alignment horizontal="center" vertical="center" wrapText="1"/>
    </xf>
    <xf numFmtId="0" fontId="963" fillId="0" borderId="0" xfId="0" applyFont="1" applyAlignment="1">
      <alignment horizontal="center" vertical="center" wrapText="1"/>
    </xf>
    <xf numFmtId="0" fontId="964" fillId="0" borderId="0" xfId="0" applyFont="1" applyAlignment="1">
      <alignment horizontal="center" vertical="center" wrapText="1"/>
    </xf>
    <xf numFmtId="0" fontId="965" fillId="0" borderId="0" xfId="0" applyFont="1" applyAlignment="1">
      <alignment horizontal="center" vertical="center" wrapText="1"/>
    </xf>
    <xf numFmtId="0" fontId="966" fillId="0" borderId="0" xfId="0" applyFont="1" applyAlignment="1">
      <alignment horizontal="center" vertical="center" wrapText="1"/>
    </xf>
    <xf numFmtId="0" fontId="967" fillId="0" borderId="0" xfId="0" applyFont="1" applyAlignment="1">
      <alignment horizontal="center" vertical="center" wrapText="1"/>
    </xf>
    <xf numFmtId="0" fontId="968" fillId="0" borderId="0" xfId="0" applyFont="1" applyAlignment="1">
      <alignment horizontal="center" vertical="center" wrapText="1"/>
    </xf>
    <xf numFmtId="0" fontId="969" fillId="0" borderId="0" xfId="0" applyFont="1" applyAlignment="1">
      <alignment horizontal="center" vertical="center" wrapText="1"/>
    </xf>
    <xf numFmtId="0" fontId="970" fillId="0" borderId="0" xfId="0" applyFont="1" applyAlignment="1">
      <alignment horizontal="center" vertical="center" wrapText="1"/>
    </xf>
    <xf numFmtId="0" fontId="971" fillId="0" borderId="0" xfId="0" applyFont="1" applyAlignment="1">
      <alignment horizontal="center" vertical="center" wrapText="1"/>
    </xf>
    <xf numFmtId="0" fontId="972" fillId="0" borderId="0" xfId="0" applyFont="1" applyAlignment="1">
      <alignment horizontal="center" vertical="center" wrapText="1"/>
    </xf>
    <xf numFmtId="0" fontId="97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27"/>
  <sheetViews>
    <sheetView topLeftCell="D21" zoomScale="70" zoomScaleNormal="70" workbookViewId="0">
      <selection activeCell="F23" sqref="F23"/>
    </sheetView>
  </sheetViews>
  <sheetFormatPr defaultRowHeight="14.5" x14ac:dyDescent="0.35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</cols>
  <sheetData>
    <row r="1" spans="1:1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35">
      <c r="A2" s="2" t="s">
        <v>19</v>
      </c>
      <c r="B2" s="2" t="s">
        <v>20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ROUND(L3,2)+ROUND(L4,2)+ROUND(L5,2)+ROUND(L6,2)</f>
        <v>15017.560000000001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45" customHeight="1" x14ac:dyDescent="0.35">
      <c r="A3" s="4" t="s">
        <v>23</v>
      </c>
      <c r="B3" s="4" t="s">
        <v>24</v>
      </c>
      <c r="C3" s="4" t="s">
        <v>25</v>
      </c>
      <c r="D3" s="4" t="s">
        <v>26</v>
      </c>
      <c r="E3" s="4" t="s">
        <v>27</v>
      </c>
      <c r="F3" s="5">
        <f>R3</f>
        <v>32.5</v>
      </c>
      <c r="G3" s="4" t="s">
        <v>28</v>
      </c>
      <c r="H3" s="6">
        <v>77.569999999999993</v>
      </c>
      <c r="I3" s="7">
        <v>77.569999999999993</v>
      </c>
      <c r="J3" s="8">
        <v>0.2288</v>
      </c>
      <c r="K3" s="9">
        <f>ROUND(I3,2)+(ROUND(I3,2)*J3)</f>
        <v>95.318016</v>
      </c>
      <c r="L3" s="10">
        <f>ROUND(S3,2)</f>
        <v>3097.9</v>
      </c>
      <c r="M3" s="4"/>
      <c r="N3" s="4" t="s">
        <v>20</v>
      </c>
      <c r="O3" s="4" t="s">
        <v>22</v>
      </c>
      <c r="P3" s="4" t="s">
        <v>20</v>
      </c>
      <c r="Q3" s="4" t="s">
        <v>29</v>
      </c>
      <c r="R3" s="11">
        <v>32.5</v>
      </c>
      <c r="S3" s="12">
        <f>ROUND(K3,2)*R3</f>
        <v>3097.8999999999996</v>
      </c>
    </row>
    <row r="4" spans="1:19" ht="45" customHeight="1" x14ac:dyDescent="0.35">
      <c r="A4" s="13" t="s">
        <v>23</v>
      </c>
      <c r="B4" s="13" t="s">
        <v>30</v>
      </c>
      <c r="C4" s="13" t="s">
        <v>25</v>
      </c>
      <c r="D4" s="13" t="s">
        <v>31</v>
      </c>
      <c r="E4" s="13" t="s">
        <v>32</v>
      </c>
      <c r="F4" s="14">
        <f>R4</f>
        <v>130</v>
      </c>
      <c r="G4" s="13" t="s">
        <v>33</v>
      </c>
      <c r="H4" s="15">
        <v>0.64</v>
      </c>
      <c r="I4" s="16">
        <v>0.64</v>
      </c>
      <c r="J4" s="17">
        <v>0.2288</v>
      </c>
      <c r="K4" s="18">
        <f>ROUND(I4,2)+(ROUND(I4,2)*J4)</f>
        <v>0.78643200000000002</v>
      </c>
      <c r="L4" s="19">
        <f>ROUND(S4,2)</f>
        <v>102.7</v>
      </c>
      <c r="M4" s="13"/>
      <c r="N4" s="13" t="s">
        <v>20</v>
      </c>
      <c r="O4" s="13" t="s">
        <v>22</v>
      </c>
      <c r="P4" s="13" t="s">
        <v>20</v>
      </c>
      <c r="Q4" s="13" t="s">
        <v>29</v>
      </c>
      <c r="R4" s="20">
        <v>130</v>
      </c>
      <c r="S4" s="21">
        <f>ROUND(K4,2)*R4</f>
        <v>102.7</v>
      </c>
    </row>
    <row r="5" spans="1:19" ht="45" customHeight="1" x14ac:dyDescent="0.35">
      <c r="A5" s="22" t="s">
        <v>23</v>
      </c>
      <c r="B5" s="22" t="s">
        <v>34</v>
      </c>
      <c r="C5" s="22" t="s">
        <v>25</v>
      </c>
      <c r="D5" s="22" t="s">
        <v>35</v>
      </c>
      <c r="E5" s="22" t="s">
        <v>36</v>
      </c>
      <c r="F5" s="23">
        <f>R5</f>
        <v>78</v>
      </c>
      <c r="G5" s="22" t="s">
        <v>33</v>
      </c>
      <c r="H5" s="24">
        <v>35.68</v>
      </c>
      <c r="I5" s="25">
        <v>35.68</v>
      </c>
      <c r="J5" s="26">
        <v>0.2288</v>
      </c>
      <c r="K5" s="27">
        <f>ROUND(I5,2)+(ROUND(I5,2)*J5)</f>
        <v>43.843584</v>
      </c>
      <c r="L5" s="28">
        <f>ROUND(S5,2)</f>
        <v>3419.52</v>
      </c>
      <c r="M5" s="22"/>
      <c r="N5" s="22" t="s">
        <v>20</v>
      </c>
      <c r="O5" s="22" t="s">
        <v>22</v>
      </c>
      <c r="P5" s="22" t="s">
        <v>20</v>
      </c>
      <c r="Q5" s="22" t="s">
        <v>29</v>
      </c>
      <c r="R5" s="29">
        <v>78</v>
      </c>
      <c r="S5" s="30">
        <f>ROUND(K5,2)*R5</f>
        <v>3419.5200000000004</v>
      </c>
    </row>
    <row r="6" spans="1:19" ht="45" customHeight="1" x14ac:dyDescent="0.35">
      <c r="A6" s="31" t="s">
        <v>23</v>
      </c>
      <c r="B6" s="31" t="s">
        <v>37</v>
      </c>
      <c r="C6" s="31" t="s">
        <v>25</v>
      </c>
      <c r="D6" s="31" t="s">
        <v>38</v>
      </c>
      <c r="E6" s="31" t="s">
        <v>39</v>
      </c>
      <c r="F6" s="32">
        <f>R6</f>
        <v>64</v>
      </c>
      <c r="G6" s="31" t="s">
        <v>33</v>
      </c>
      <c r="H6" s="33">
        <v>106.78</v>
      </c>
      <c r="I6" s="34">
        <v>106.78</v>
      </c>
      <c r="J6" s="35">
        <v>0.2288</v>
      </c>
      <c r="K6" s="36">
        <f>ROUND(I6,2)+(ROUND(I6,2)*J6)</f>
        <v>131.211264</v>
      </c>
      <c r="L6" s="37">
        <f>ROUND(S6,2)</f>
        <v>8397.44</v>
      </c>
      <c r="M6" s="31"/>
      <c r="N6" s="31" t="s">
        <v>20</v>
      </c>
      <c r="O6" s="31" t="s">
        <v>22</v>
      </c>
      <c r="P6" s="31" t="s">
        <v>20</v>
      </c>
      <c r="Q6" s="31" t="s">
        <v>29</v>
      </c>
      <c r="R6" s="38">
        <v>64</v>
      </c>
      <c r="S6" s="39">
        <f>ROUND(K6,2)*R6</f>
        <v>8397.44</v>
      </c>
    </row>
    <row r="7" spans="1:19" ht="45" customHeight="1" x14ac:dyDescent="0.35">
      <c r="A7" s="40" t="s">
        <v>19</v>
      </c>
      <c r="B7" s="40" t="s">
        <v>40</v>
      </c>
      <c r="C7" s="40" t="s">
        <v>21</v>
      </c>
      <c r="D7" s="40" t="s">
        <v>21</v>
      </c>
      <c r="E7" s="40" t="s">
        <v>41</v>
      </c>
      <c r="F7" s="40" t="s">
        <v>21</v>
      </c>
      <c r="G7" s="40" t="s">
        <v>21</v>
      </c>
      <c r="H7" s="40" t="s">
        <v>21</v>
      </c>
      <c r="I7" s="40" t="s">
        <v>21</v>
      </c>
      <c r="J7" s="40" t="s">
        <v>21</v>
      </c>
      <c r="K7" s="40" t="s">
        <v>21</v>
      </c>
      <c r="L7" s="41">
        <f>ROUND(L8,2)+ROUND(L9,2)+ROUND(L10,2)+ROUND(L11,2)+ROUND(L12,2)+ROUND(L13,2)+ROUND(L14,2)</f>
        <v>362000.91</v>
      </c>
      <c r="M7" s="40" t="s">
        <v>21</v>
      </c>
      <c r="N7" s="40" t="s">
        <v>21</v>
      </c>
      <c r="O7" s="40" t="s">
        <v>21</v>
      </c>
      <c r="P7" s="40" t="s">
        <v>21</v>
      </c>
      <c r="Q7" s="40" t="s">
        <v>21</v>
      </c>
      <c r="R7" s="40" t="s">
        <v>21</v>
      </c>
      <c r="S7" s="40" t="s">
        <v>21</v>
      </c>
    </row>
    <row r="8" spans="1:19" ht="45" customHeight="1" x14ac:dyDescent="0.35">
      <c r="A8" s="42" t="s">
        <v>23</v>
      </c>
      <c r="B8" s="42" t="s">
        <v>42</v>
      </c>
      <c r="C8" s="42" t="s">
        <v>25</v>
      </c>
      <c r="D8" s="42" t="s">
        <v>43</v>
      </c>
      <c r="E8" s="42" t="s">
        <v>44</v>
      </c>
      <c r="F8" s="43">
        <f t="shared" ref="F8:F14" si="0">R8</f>
        <v>1500</v>
      </c>
      <c r="G8" s="42" t="s">
        <v>33</v>
      </c>
      <c r="H8" s="44">
        <v>3.64</v>
      </c>
      <c r="I8" s="45">
        <v>3.64</v>
      </c>
      <c r="J8" s="46">
        <v>0.2288</v>
      </c>
      <c r="K8" s="47">
        <f t="shared" ref="K8:K14" si="1">ROUND(I8,2)+(ROUND(I8,2)*J8)</f>
        <v>4.4728320000000004</v>
      </c>
      <c r="L8" s="48">
        <f t="shared" ref="L8:L14" si="2">ROUND(S8,2)</f>
        <v>6705</v>
      </c>
      <c r="M8" s="42"/>
      <c r="N8" s="42" t="s">
        <v>40</v>
      </c>
      <c r="O8" s="42" t="s">
        <v>41</v>
      </c>
      <c r="P8" s="42" t="s">
        <v>20</v>
      </c>
      <c r="Q8" s="42" t="s">
        <v>29</v>
      </c>
      <c r="R8" s="49">
        <v>1500</v>
      </c>
      <c r="S8" s="50">
        <f t="shared" ref="S8:S14" si="3">ROUND(K8,2)*R8</f>
        <v>6705</v>
      </c>
    </row>
    <row r="9" spans="1:19" ht="45" customHeight="1" x14ac:dyDescent="0.35">
      <c r="A9" s="51" t="s">
        <v>23</v>
      </c>
      <c r="B9" s="51" t="s">
        <v>45</v>
      </c>
      <c r="C9" s="51" t="s">
        <v>25</v>
      </c>
      <c r="D9" s="51" t="s">
        <v>46</v>
      </c>
      <c r="E9" s="51" t="s">
        <v>47</v>
      </c>
      <c r="F9" s="52">
        <f t="shared" si="0"/>
        <v>140</v>
      </c>
      <c r="G9" s="51" t="s">
        <v>28</v>
      </c>
      <c r="H9" s="53">
        <v>183.65</v>
      </c>
      <c r="I9" s="54">
        <v>183.65</v>
      </c>
      <c r="J9" s="55">
        <v>0.2288</v>
      </c>
      <c r="K9" s="56">
        <f t="shared" si="1"/>
        <v>225.66912000000002</v>
      </c>
      <c r="L9" s="57">
        <f t="shared" si="2"/>
        <v>31593.8</v>
      </c>
      <c r="M9" s="51"/>
      <c r="N9" s="51" t="s">
        <v>40</v>
      </c>
      <c r="O9" s="51" t="s">
        <v>41</v>
      </c>
      <c r="P9" s="51" t="s">
        <v>20</v>
      </c>
      <c r="Q9" s="51" t="s">
        <v>29</v>
      </c>
      <c r="R9" s="58">
        <v>140</v>
      </c>
      <c r="S9" s="59">
        <f t="shared" si="3"/>
        <v>31593.8</v>
      </c>
    </row>
    <row r="10" spans="1:19" ht="45" customHeight="1" x14ac:dyDescent="0.35">
      <c r="A10" s="60" t="s">
        <v>23</v>
      </c>
      <c r="B10" s="60" t="s">
        <v>48</v>
      </c>
      <c r="C10" s="60" t="s">
        <v>25</v>
      </c>
      <c r="D10" s="60" t="s">
        <v>46</v>
      </c>
      <c r="E10" s="60" t="s">
        <v>47</v>
      </c>
      <c r="F10" s="61">
        <f t="shared" si="0"/>
        <v>70</v>
      </c>
      <c r="G10" s="60" t="s">
        <v>28</v>
      </c>
      <c r="H10" s="62">
        <v>183.65</v>
      </c>
      <c r="I10" s="63">
        <v>183.65</v>
      </c>
      <c r="J10" s="64">
        <v>0.2288</v>
      </c>
      <c r="K10" s="65">
        <f t="shared" si="1"/>
        <v>225.66912000000002</v>
      </c>
      <c r="L10" s="66">
        <f t="shared" si="2"/>
        <v>15796.9</v>
      </c>
      <c r="M10" s="60"/>
      <c r="N10" s="60" t="s">
        <v>40</v>
      </c>
      <c r="O10" s="60" t="s">
        <v>41</v>
      </c>
      <c r="P10" s="60" t="s">
        <v>20</v>
      </c>
      <c r="Q10" s="60" t="s">
        <v>29</v>
      </c>
      <c r="R10" s="67">
        <v>70</v>
      </c>
      <c r="S10" s="68">
        <f t="shared" si="3"/>
        <v>15796.9</v>
      </c>
    </row>
    <row r="11" spans="1:19" ht="45" customHeight="1" x14ac:dyDescent="0.35">
      <c r="A11" s="69" t="s">
        <v>23</v>
      </c>
      <c r="B11" s="69" t="s">
        <v>49</v>
      </c>
      <c r="C11" s="69" t="s">
        <v>50</v>
      </c>
      <c r="D11" s="69" t="s">
        <v>51</v>
      </c>
      <c r="E11" s="69" t="s">
        <v>52</v>
      </c>
      <c r="F11" s="70">
        <f t="shared" si="0"/>
        <v>70</v>
      </c>
      <c r="G11" s="69" t="s">
        <v>33</v>
      </c>
      <c r="H11" s="71">
        <v>32.03</v>
      </c>
      <c r="I11" s="72">
        <v>32.03</v>
      </c>
      <c r="J11" s="73">
        <v>0.2288</v>
      </c>
      <c r="K11" s="74">
        <f t="shared" si="1"/>
        <v>39.358463999999998</v>
      </c>
      <c r="L11" s="75">
        <f t="shared" si="2"/>
        <v>2755.2</v>
      </c>
      <c r="M11" s="69" t="s">
        <v>53</v>
      </c>
      <c r="N11" s="69" t="s">
        <v>40</v>
      </c>
      <c r="O11" s="69" t="s">
        <v>41</v>
      </c>
      <c r="P11" s="69" t="s">
        <v>20</v>
      </c>
      <c r="Q11" s="69" t="s">
        <v>29</v>
      </c>
      <c r="R11" s="76">
        <v>70</v>
      </c>
      <c r="S11" s="77">
        <f t="shared" si="3"/>
        <v>2755.2</v>
      </c>
    </row>
    <row r="12" spans="1:19" ht="45" customHeight="1" x14ac:dyDescent="0.35">
      <c r="A12" s="78" t="s">
        <v>23</v>
      </c>
      <c r="B12" s="78" t="s">
        <v>54</v>
      </c>
      <c r="C12" s="78" t="s">
        <v>55</v>
      </c>
      <c r="D12" s="78" t="s">
        <v>56</v>
      </c>
      <c r="E12" s="4" t="s">
        <v>57</v>
      </c>
      <c r="F12" s="79">
        <f t="shared" si="0"/>
        <v>1400</v>
      </c>
      <c r="G12" s="78" t="s">
        <v>33</v>
      </c>
      <c r="H12" s="80">
        <v>169.73</v>
      </c>
      <c r="I12" s="81">
        <v>169.73</v>
      </c>
      <c r="J12" s="82">
        <v>0.2288</v>
      </c>
      <c r="K12" s="83">
        <f t="shared" si="1"/>
        <v>208.564224</v>
      </c>
      <c r="L12" s="84">
        <f t="shared" si="2"/>
        <v>291984</v>
      </c>
      <c r="M12" s="78" t="s">
        <v>21</v>
      </c>
      <c r="N12" s="78" t="s">
        <v>40</v>
      </c>
      <c r="O12" s="78" t="s">
        <v>41</v>
      </c>
      <c r="P12" s="78" t="s">
        <v>20</v>
      </c>
      <c r="Q12" s="78" t="s">
        <v>29</v>
      </c>
      <c r="R12" s="85">
        <v>1400</v>
      </c>
      <c r="S12" s="86">
        <f t="shared" si="3"/>
        <v>291984</v>
      </c>
    </row>
    <row r="13" spans="1:19" ht="45" customHeight="1" x14ac:dyDescent="0.35">
      <c r="A13" s="87" t="s">
        <v>23</v>
      </c>
      <c r="B13" s="87" t="s">
        <v>58</v>
      </c>
      <c r="C13" s="87" t="s">
        <v>25</v>
      </c>
      <c r="D13" s="87" t="s">
        <v>35</v>
      </c>
      <c r="E13" s="87" t="s">
        <v>36</v>
      </c>
      <c r="F13" s="88">
        <f t="shared" si="0"/>
        <v>99</v>
      </c>
      <c r="G13" s="87" t="s">
        <v>33</v>
      </c>
      <c r="H13" s="89">
        <v>35.68</v>
      </c>
      <c r="I13" s="90">
        <v>35.68</v>
      </c>
      <c r="J13" s="91">
        <v>0.2288</v>
      </c>
      <c r="K13" s="92">
        <f t="shared" si="1"/>
        <v>43.843584</v>
      </c>
      <c r="L13" s="93">
        <f t="shared" si="2"/>
        <v>4340.16</v>
      </c>
      <c r="M13" s="87"/>
      <c r="N13" s="87" t="s">
        <v>40</v>
      </c>
      <c r="O13" s="87" t="s">
        <v>41</v>
      </c>
      <c r="P13" s="87" t="s">
        <v>20</v>
      </c>
      <c r="Q13" s="87" t="s">
        <v>29</v>
      </c>
      <c r="R13" s="94">
        <v>99</v>
      </c>
      <c r="S13" s="95">
        <f t="shared" si="3"/>
        <v>4340.1600000000008</v>
      </c>
    </row>
    <row r="14" spans="1:19" ht="45" customHeight="1" x14ac:dyDescent="0.35">
      <c r="A14" s="96" t="s">
        <v>23</v>
      </c>
      <c r="B14" s="96" t="s">
        <v>59</v>
      </c>
      <c r="C14" s="96" t="s">
        <v>25</v>
      </c>
      <c r="D14" s="96" t="s">
        <v>60</v>
      </c>
      <c r="E14" s="96" t="s">
        <v>61</v>
      </c>
      <c r="F14" s="97">
        <f t="shared" si="0"/>
        <v>99</v>
      </c>
      <c r="G14" s="96" t="s">
        <v>33</v>
      </c>
      <c r="H14" s="98">
        <v>72.55</v>
      </c>
      <c r="I14" s="99">
        <v>72.55</v>
      </c>
      <c r="J14" s="100">
        <v>0.2288</v>
      </c>
      <c r="K14" s="101">
        <f t="shared" si="1"/>
        <v>89.149439999999998</v>
      </c>
      <c r="L14" s="102">
        <f t="shared" si="2"/>
        <v>8825.85</v>
      </c>
      <c r="M14" s="96"/>
      <c r="N14" s="96" t="s">
        <v>40</v>
      </c>
      <c r="O14" s="96" t="s">
        <v>41</v>
      </c>
      <c r="P14" s="96" t="s">
        <v>20</v>
      </c>
      <c r="Q14" s="96" t="s">
        <v>29</v>
      </c>
      <c r="R14" s="103">
        <v>99</v>
      </c>
      <c r="S14" s="104">
        <f t="shared" si="3"/>
        <v>8825.85</v>
      </c>
    </row>
    <row r="15" spans="1:19" ht="45" customHeight="1" x14ac:dyDescent="0.35">
      <c r="A15" s="105" t="s">
        <v>19</v>
      </c>
      <c r="B15" s="105" t="s">
        <v>62</v>
      </c>
      <c r="C15" s="105" t="s">
        <v>21</v>
      </c>
      <c r="D15" s="105" t="s">
        <v>21</v>
      </c>
      <c r="E15" s="105" t="s">
        <v>63</v>
      </c>
      <c r="F15" s="105" t="s">
        <v>21</v>
      </c>
      <c r="G15" s="105" t="s">
        <v>21</v>
      </c>
      <c r="H15" s="105" t="s">
        <v>21</v>
      </c>
      <c r="I15" s="105" t="s">
        <v>21</v>
      </c>
      <c r="J15" s="105" t="s">
        <v>21</v>
      </c>
      <c r="K15" s="105" t="s">
        <v>21</v>
      </c>
      <c r="L15" s="106">
        <f>ROUND(L16,2)+ROUND(L17,2)+ROUND(L18,2)+ROUND(L19,2)+ROUND(L20,2)</f>
        <v>24389.040000000001</v>
      </c>
      <c r="M15" s="105" t="s">
        <v>21</v>
      </c>
      <c r="N15" s="105" t="s">
        <v>21</v>
      </c>
      <c r="O15" s="105" t="s">
        <v>21</v>
      </c>
      <c r="P15" s="105" t="s">
        <v>21</v>
      </c>
      <c r="Q15" s="105" t="s">
        <v>21</v>
      </c>
      <c r="R15" s="105" t="s">
        <v>21</v>
      </c>
      <c r="S15" s="105" t="s">
        <v>21</v>
      </c>
    </row>
    <row r="16" spans="1:19" ht="45" customHeight="1" x14ac:dyDescent="0.35">
      <c r="A16" s="107" t="s">
        <v>23</v>
      </c>
      <c r="B16" s="107" t="s">
        <v>64</v>
      </c>
      <c r="C16" s="107" t="s">
        <v>25</v>
      </c>
      <c r="D16" s="107" t="s">
        <v>65</v>
      </c>
      <c r="E16" s="107" t="s">
        <v>66</v>
      </c>
      <c r="F16" s="108">
        <f>R16</f>
        <v>80.599999999999994</v>
      </c>
      <c r="G16" s="107" t="s">
        <v>33</v>
      </c>
      <c r="H16" s="109">
        <v>84.86</v>
      </c>
      <c r="I16" s="110">
        <v>84.86</v>
      </c>
      <c r="J16" s="111">
        <v>0.2288</v>
      </c>
      <c r="K16" s="112">
        <f>ROUND(I16,2)+(ROUND(I16,2)*J16)</f>
        <v>104.27596800000001</v>
      </c>
      <c r="L16" s="113">
        <f>ROUND(S16,2)</f>
        <v>8404.9699999999993</v>
      </c>
      <c r="M16" s="107"/>
      <c r="N16" s="107" t="s">
        <v>62</v>
      </c>
      <c r="O16" s="107" t="s">
        <v>63</v>
      </c>
      <c r="P16" s="107" t="s">
        <v>20</v>
      </c>
      <c r="Q16" s="107" t="s">
        <v>29</v>
      </c>
      <c r="R16" s="114">
        <v>80.599999999999994</v>
      </c>
      <c r="S16" s="115">
        <f>ROUND(K16,2)*R16</f>
        <v>8404.9679999999989</v>
      </c>
    </row>
    <row r="17" spans="1:19" ht="45" customHeight="1" x14ac:dyDescent="0.35">
      <c r="A17" s="116" t="s">
        <v>23</v>
      </c>
      <c r="B17" s="116" t="s">
        <v>67</v>
      </c>
      <c r="C17" s="116" t="s">
        <v>25</v>
      </c>
      <c r="D17" s="116" t="s">
        <v>68</v>
      </c>
      <c r="E17" s="116" t="s">
        <v>69</v>
      </c>
      <c r="F17" s="117">
        <f>R17</f>
        <v>124</v>
      </c>
      <c r="G17" s="116" t="s">
        <v>70</v>
      </c>
      <c r="H17" s="118">
        <v>14.8</v>
      </c>
      <c r="I17" s="119">
        <v>14.8</v>
      </c>
      <c r="J17" s="120">
        <v>0.2288</v>
      </c>
      <c r="K17" s="121">
        <f>ROUND(I17,2)+(ROUND(I17,2)*J17)</f>
        <v>18.186240000000002</v>
      </c>
      <c r="L17" s="122">
        <f>ROUND(S17,2)</f>
        <v>2255.56</v>
      </c>
      <c r="M17" s="116"/>
      <c r="N17" s="116" t="s">
        <v>62</v>
      </c>
      <c r="O17" s="116" t="s">
        <v>63</v>
      </c>
      <c r="P17" s="116" t="s">
        <v>20</v>
      </c>
      <c r="Q17" s="116" t="s">
        <v>29</v>
      </c>
      <c r="R17" s="123">
        <v>124</v>
      </c>
      <c r="S17" s="124">
        <f>ROUND(K17,2)*R17</f>
        <v>2255.56</v>
      </c>
    </row>
    <row r="18" spans="1:19" ht="45" customHeight="1" x14ac:dyDescent="0.35">
      <c r="A18" s="125" t="s">
        <v>23</v>
      </c>
      <c r="B18" s="125" t="s">
        <v>71</v>
      </c>
      <c r="C18" s="125" t="s">
        <v>25</v>
      </c>
      <c r="D18" s="125" t="s">
        <v>72</v>
      </c>
      <c r="E18" s="125" t="s">
        <v>73</v>
      </c>
      <c r="F18" s="126">
        <f>R18</f>
        <v>280.2</v>
      </c>
      <c r="G18" s="125" t="s">
        <v>70</v>
      </c>
      <c r="H18" s="127">
        <v>12.65</v>
      </c>
      <c r="I18" s="128">
        <v>12.65</v>
      </c>
      <c r="J18" s="129">
        <v>0.2288</v>
      </c>
      <c r="K18" s="130">
        <f>ROUND(I18,2)+(ROUND(I18,2)*J18)</f>
        <v>15.544320000000001</v>
      </c>
      <c r="L18" s="131">
        <f>ROUND(S18,2)</f>
        <v>4354.3100000000004</v>
      </c>
      <c r="M18" s="125"/>
      <c r="N18" s="125" t="s">
        <v>62</v>
      </c>
      <c r="O18" s="125" t="s">
        <v>63</v>
      </c>
      <c r="P18" s="125" t="s">
        <v>20</v>
      </c>
      <c r="Q18" s="125" t="s">
        <v>29</v>
      </c>
      <c r="R18" s="132">
        <v>280.2</v>
      </c>
      <c r="S18" s="133">
        <f>ROUND(K18,2)*R18</f>
        <v>4354.308</v>
      </c>
    </row>
    <row r="19" spans="1:19" ht="45" customHeight="1" x14ac:dyDescent="0.35">
      <c r="A19" s="134" t="s">
        <v>23</v>
      </c>
      <c r="B19" s="134" t="s">
        <v>74</v>
      </c>
      <c r="C19" s="134" t="s">
        <v>25</v>
      </c>
      <c r="D19" s="134" t="s">
        <v>75</v>
      </c>
      <c r="E19" s="134" t="s">
        <v>76</v>
      </c>
      <c r="F19" s="135">
        <f>R19</f>
        <v>6.05</v>
      </c>
      <c r="G19" s="134" t="s">
        <v>28</v>
      </c>
      <c r="H19" s="136">
        <v>705.76</v>
      </c>
      <c r="I19" s="137">
        <v>705.76</v>
      </c>
      <c r="J19" s="138">
        <v>0.2288</v>
      </c>
      <c r="K19" s="139">
        <f>ROUND(I19,2)+(ROUND(I19,2)*J19)</f>
        <v>867.237888</v>
      </c>
      <c r="L19" s="140">
        <f>ROUND(S19,2)</f>
        <v>5246.8</v>
      </c>
      <c r="M19" s="134"/>
      <c r="N19" s="134" t="s">
        <v>62</v>
      </c>
      <c r="O19" s="134" t="s">
        <v>63</v>
      </c>
      <c r="P19" s="134" t="s">
        <v>20</v>
      </c>
      <c r="Q19" s="134" t="s">
        <v>29</v>
      </c>
      <c r="R19" s="141">
        <v>6.05</v>
      </c>
      <c r="S19" s="142">
        <f>ROUND(K19,2)*R19</f>
        <v>5246.8019999999997</v>
      </c>
    </row>
    <row r="20" spans="1:19" ht="45" customHeight="1" x14ac:dyDescent="0.35">
      <c r="A20" s="143" t="s">
        <v>23</v>
      </c>
      <c r="B20" s="143" t="s">
        <v>77</v>
      </c>
      <c r="C20" s="143" t="s">
        <v>50</v>
      </c>
      <c r="D20" s="143" t="s">
        <v>78</v>
      </c>
      <c r="E20" s="143" t="s">
        <v>79</v>
      </c>
      <c r="F20" s="144">
        <f>R20</f>
        <v>60</v>
      </c>
      <c r="G20" s="143" t="s">
        <v>80</v>
      </c>
      <c r="H20" s="145">
        <v>55.98</v>
      </c>
      <c r="I20" s="146">
        <v>55.98</v>
      </c>
      <c r="J20" s="147">
        <v>0.2288</v>
      </c>
      <c r="K20" s="148">
        <f>ROUND(I20,2)+(ROUND(I20,2)*J20)</f>
        <v>68.788224</v>
      </c>
      <c r="L20" s="149">
        <f>ROUND(S20,2)</f>
        <v>4127.3999999999996</v>
      </c>
      <c r="M20" s="143" t="s">
        <v>21</v>
      </c>
      <c r="N20" s="143" t="s">
        <v>62</v>
      </c>
      <c r="O20" s="143" t="s">
        <v>63</v>
      </c>
      <c r="P20" s="143" t="s">
        <v>20</v>
      </c>
      <c r="Q20" s="143" t="s">
        <v>29</v>
      </c>
      <c r="R20" s="150">
        <v>60</v>
      </c>
      <c r="S20" s="151">
        <f>ROUND(K20,2)*R20</f>
        <v>4127.4000000000005</v>
      </c>
    </row>
    <row r="21" spans="1:19" ht="45" customHeight="1" x14ac:dyDescent="0.35">
      <c r="A21" s="152" t="s">
        <v>19</v>
      </c>
      <c r="B21" s="152" t="s">
        <v>81</v>
      </c>
      <c r="C21" s="152" t="s">
        <v>21</v>
      </c>
      <c r="D21" s="152" t="s">
        <v>21</v>
      </c>
      <c r="E21" s="152" t="s">
        <v>82</v>
      </c>
      <c r="F21" s="152" t="s">
        <v>21</v>
      </c>
      <c r="G21" s="152" t="s">
        <v>21</v>
      </c>
      <c r="H21" s="152" t="s">
        <v>21</v>
      </c>
      <c r="I21" s="152" t="s">
        <v>21</v>
      </c>
      <c r="J21" s="152" t="s">
        <v>21</v>
      </c>
      <c r="K21" s="152" t="s">
        <v>21</v>
      </c>
      <c r="L21" s="153">
        <f>ROUND(L22,2)+ROUND(L23,2)</f>
        <v>192160.64000000001</v>
      </c>
      <c r="M21" s="152" t="s">
        <v>21</v>
      </c>
      <c r="N21" s="152" t="s">
        <v>21</v>
      </c>
      <c r="O21" s="152" t="s">
        <v>21</v>
      </c>
      <c r="P21" s="152" t="s">
        <v>21</v>
      </c>
      <c r="Q21" s="152" t="s">
        <v>21</v>
      </c>
      <c r="R21" s="152" t="s">
        <v>21</v>
      </c>
      <c r="S21" s="152" t="s">
        <v>21</v>
      </c>
    </row>
    <row r="22" spans="1:19" ht="45" customHeight="1" x14ac:dyDescent="0.35">
      <c r="A22" s="154" t="s">
        <v>23</v>
      </c>
      <c r="B22" s="154" t="s">
        <v>83</v>
      </c>
      <c r="C22" s="154" t="s">
        <v>25</v>
      </c>
      <c r="D22" s="154" t="s">
        <v>84</v>
      </c>
      <c r="E22" s="154" t="s">
        <v>85</v>
      </c>
      <c r="F22" s="155">
        <f>R22</f>
        <v>80</v>
      </c>
      <c r="G22" s="154" t="s">
        <v>33</v>
      </c>
      <c r="H22" s="156">
        <v>76.94</v>
      </c>
      <c r="I22" s="157">
        <v>76.94</v>
      </c>
      <c r="J22" s="158">
        <v>0.2288</v>
      </c>
      <c r="K22" s="159">
        <f>ROUND(I22,2)+(ROUND(I22,2)*J22)</f>
        <v>94.543871999999993</v>
      </c>
      <c r="L22" s="160">
        <f>ROUND(S22,2)</f>
        <v>7563.2</v>
      </c>
      <c r="M22" s="154"/>
      <c r="N22" s="154" t="s">
        <v>81</v>
      </c>
      <c r="O22" s="154" t="s">
        <v>82</v>
      </c>
      <c r="P22" s="154" t="s">
        <v>20</v>
      </c>
      <c r="Q22" s="154" t="s">
        <v>29</v>
      </c>
      <c r="R22" s="161">
        <v>80</v>
      </c>
      <c r="S22" s="162">
        <f>ROUND(K22,2)*R22</f>
        <v>7563.2000000000007</v>
      </c>
    </row>
    <row r="23" spans="1:19" ht="45" customHeight="1" x14ac:dyDescent="0.35">
      <c r="A23" s="163" t="s">
        <v>23</v>
      </c>
      <c r="B23" s="163" t="s">
        <v>86</v>
      </c>
      <c r="C23" s="163" t="s">
        <v>25</v>
      </c>
      <c r="D23" s="163" t="s">
        <v>87</v>
      </c>
      <c r="E23" s="4" t="s">
        <v>88</v>
      </c>
      <c r="F23" s="164">
        <f>R23</f>
        <v>888</v>
      </c>
      <c r="G23" s="163" t="s">
        <v>33</v>
      </c>
      <c r="H23" s="165">
        <v>169.17</v>
      </c>
      <c r="I23" s="166">
        <v>169.17</v>
      </c>
      <c r="J23" s="167">
        <v>0.2288</v>
      </c>
      <c r="K23" s="168">
        <f>ROUND(I23,2)+(ROUND(I23,2)*J23)</f>
        <v>207.87609599999999</v>
      </c>
      <c r="L23" s="169">
        <f>ROUND(S23,2)</f>
        <v>184597.44</v>
      </c>
      <c r="M23" s="163"/>
      <c r="N23" s="163" t="s">
        <v>81</v>
      </c>
      <c r="O23" s="163" t="s">
        <v>82</v>
      </c>
      <c r="P23" s="163" t="s">
        <v>20</v>
      </c>
      <c r="Q23" s="163" t="s">
        <v>29</v>
      </c>
      <c r="R23" s="170">
        <v>888</v>
      </c>
      <c r="S23" s="171">
        <f>ROUND(K23,2)*R23</f>
        <v>184597.44</v>
      </c>
    </row>
    <row r="24" spans="1:19" ht="45" customHeight="1" x14ac:dyDescent="0.35">
      <c r="A24" s="172" t="s">
        <v>19</v>
      </c>
      <c r="B24" s="172" t="s">
        <v>89</v>
      </c>
      <c r="C24" s="172" t="s">
        <v>21</v>
      </c>
      <c r="D24" s="172" t="s">
        <v>21</v>
      </c>
      <c r="E24" s="172" t="s">
        <v>90</v>
      </c>
      <c r="F24" s="172" t="s">
        <v>21</v>
      </c>
      <c r="G24" s="172" t="s">
        <v>21</v>
      </c>
      <c r="H24" s="172" t="s">
        <v>21</v>
      </c>
      <c r="I24" s="172" t="s">
        <v>21</v>
      </c>
      <c r="J24" s="172" t="s">
        <v>21</v>
      </c>
      <c r="K24" s="172" t="s">
        <v>21</v>
      </c>
      <c r="L24" s="173">
        <f>ROUND(L25,2)+ROUND(L26,2)</f>
        <v>8342.4</v>
      </c>
      <c r="M24" s="172" t="s">
        <v>21</v>
      </c>
      <c r="N24" s="172" t="s">
        <v>21</v>
      </c>
      <c r="O24" s="172" t="s">
        <v>21</v>
      </c>
      <c r="P24" s="172" t="s">
        <v>21</v>
      </c>
      <c r="Q24" s="172" t="s">
        <v>21</v>
      </c>
      <c r="R24" s="172" t="s">
        <v>21</v>
      </c>
      <c r="S24" s="172" t="s">
        <v>21</v>
      </c>
    </row>
    <row r="25" spans="1:19" ht="45" customHeight="1" x14ac:dyDescent="0.35">
      <c r="A25" s="174" t="s">
        <v>23</v>
      </c>
      <c r="B25" s="174" t="s">
        <v>91</v>
      </c>
      <c r="C25" s="174" t="s">
        <v>25</v>
      </c>
      <c r="D25" s="174" t="s">
        <v>92</v>
      </c>
      <c r="E25" s="174" t="s">
        <v>93</v>
      </c>
      <c r="F25" s="175">
        <f>R25</f>
        <v>160</v>
      </c>
      <c r="G25" s="174" t="s">
        <v>33</v>
      </c>
      <c r="H25" s="176">
        <v>4.5999999999999996</v>
      </c>
      <c r="I25" s="177">
        <v>4.5999999999999996</v>
      </c>
      <c r="J25" s="178">
        <v>0.2288</v>
      </c>
      <c r="K25" s="179">
        <f>ROUND(I25,2)+(ROUND(I25,2)*J25)</f>
        <v>5.6524799999999997</v>
      </c>
      <c r="L25" s="180">
        <f>ROUND(S25,2)</f>
        <v>904</v>
      </c>
      <c r="M25" s="174"/>
      <c r="N25" s="174" t="s">
        <v>89</v>
      </c>
      <c r="O25" s="174" t="s">
        <v>90</v>
      </c>
      <c r="P25" s="174" t="s">
        <v>20</v>
      </c>
      <c r="Q25" s="174" t="s">
        <v>29</v>
      </c>
      <c r="R25" s="181">
        <v>160</v>
      </c>
      <c r="S25" s="182">
        <f>ROUND(K25,2)*R25</f>
        <v>904</v>
      </c>
    </row>
    <row r="26" spans="1:19" ht="45" customHeight="1" x14ac:dyDescent="0.35">
      <c r="A26" s="183" t="s">
        <v>23</v>
      </c>
      <c r="B26" s="183" t="s">
        <v>94</v>
      </c>
      <c r="C26" s="183" t="s">
        <v>25</v>
      </c>
      <c r="D26" s="183" t="s">
        <v>95</v>
      </c>
      <c r="E26" s="183" t="s">
        <v>96</v>
      </c>
      <c r="F26" s="184">
        <f>R26</f>
        <v>160</v>
      </c>
      <c r="G26" s="183" t="s">
        <v>33</v>
      </c>
      <c r="H26" s="185">
        <v>37.83</v>
      </c>
      <c r="I26" s="186">
        <v>37.83</v>
      </c>
      <c r="J26" s="187">
        <v>0.2288</v>
      </c>
      <c r="K26" s="188">
        <f>ROUND(I26,2)+(ROUND(I26,2)*J26)</f>
        <v>46.485503999999999</v>
      </c>
      <c r="L26" s="189">
        <f>ROUND(S26,2)</f>
        <v>7438.4</v>
      </c>
      <c r="M26" s="183"/>
      <c r="N26" s="183" t="s">
        <v>89</v>
      </c>
      <c r="O26" s="183" t="s">
        <v>90</v>
      </c>
      <c r="P26" s="183" t="s">
        <v>20</v>
      </c>
      <c r="Q26" s="183" t="s">
        <v>29</v>
      </c>
      <c r="R26" s="190">
        <v>160</v>
      </c>
      <c r="S26" s="191">
        <f>ROUND(K26,2)*R26</f>
        <v>7438.4000000000005</v>
      </c>
    </row>
    <row r="27" spans="1:19" ht="45" customHeight="1" x14ac:dyDescent="0.35">
      <c r="A27" s="192" t="s">
        <v>19</v>
      </c>
      <c r="B27" s="192" t="s">
        <v>97</v>
      </c>
      <c r="C27" s="192" t="s">
        <v>21</v>
      </c>
      <c r="D27" s="192" t="s">
        <v>21</v>
      </c>
      <c r="E27" s="192" t="s">
        <v>98</v>
      </c>
      <c r="F27" s="192" t="s">
        <v>21</v>
      </c>
      <c r="G27" s="192" t="s">
        <v>21</v>
      </c>
      <c r="H27" s="192" t="s">
        <v>21</v>
      </c>
      <c r="I27" s="192" t="s">
        <v>21</v>
      </c>
      <c r="J27" s="192" t="s">
        <v>21</v>
      </c>
      <c r="K27" s="192" t="s">
        <v>21</v>
      </c>
      <c r="L27" s="193">
        <f>ROUND(L28,2)+ROUND(L29,2)</f>
        <v>26790.079999999998</v>
      </c>
      <c r="M27" s="192" t="s">
        <v>21</v>
      </c>
      <c r="N27" s="192" t="s">
        <v>21</v>
      </c>
      <c r="O27" s="192" t="s">
        <v>21</v>
      </c>
      <c r="P27" s="192" t="s">
        <v>21</v>
      </c>
      <c r="Q27" s="192" t="s">
        <v>21</v>
      </c>
      <c r="R27" s="192" t="s">
        <v>21</v>
      </c>
      <c r="S27" s="192" t="s">
        <v>21</v>
      </c>
    </row>
    <row r="28" spans="1:19" ht="45" customHeight="1" x14ac:dyDescent="0.35">
      <c r="A28" s="194" t="s">
        <v>23</v>
      </c>
      <c r="B28" s="194" t="s">
        <v>99</v>
      </c>
      <c r="C28" s="194" t="s">
        <v>25</v>
      </c>
      <c r="D28" s="194" t="s">
        <v>100</v>
      </c>
      <c r="E28" s="194" t="s">
        <v>101</v>
      </c>
      <c r="F28" s="195">
        <f>R28</f>
        <v>160</v>
      </c>
      <c r="G28" s="194" t="s">
        <v>33</v>
      </c>
      <c r="H28" s="196">
        <v>9.98</v>
      </c>
      <c r="I28" s="197">
        <v>9.98</v>
      </c>
      <c r="J28" s="198">
        <v>0.2288</v>
      </c>
      <c r="K28" s="199">
        <f>ROUND(I28,2)+(ROUND(I28,2)*J28)</f>
        <v>12.263424000000001</v>
      </c>
      <c r="L28" s="200">
        <f>ROUND(S28,2)</f>
        <v>1961.6</v>
      </c>
      <c r="M28" s="194"/>
      <c r="N28" s="194" t="s">
        <v>97</v>
      </c>
      <c r="O28" s="194" t="s">
        <v>98</v>
      </c>
      <c r="P28" s="194" t="s">
        <v>20</v>
      </c>
      <c r="Q28" s="194" t="s">
        <v>29</v>
      </c>
      <c r="R28" s="201">
        <v>160</v>
      </c>
      <c r="S28" s="202">
        <f>ROUND(K28,2)*R28</f>
        <v>1961.6</v>
      </c>
    </row>
    <row r="29" spans="1:19" ht="45" customHeight="1" x14ac:dyDescent="0.35">
      <c r="A29" s="203" t="s">
        <v>23</v>
      </c>
      <c r="B29" s="203" t="s">
        <v>102</v>
      </c>
      <c r="C29" s="203" t="s">
        <v>25</v>
      </c>
      <c r="D29" s="203" t="s">
        <v>103</v>
      </c>
      <c r="E29" s="203" t="s">
        <v>104</v>
      </c>
      <c r="F29" s="204">
        <f>R29</f>
        <v>888</v>
      </c>
      <c r="G29" s="203" t="s">
        <v>33</v>
      </c>
      <c r="H29" s="205">
        <v>22.75</v>
      </c>
      <c r="I29" s="206">
        <v>22.75</v>
      </c>
      <c r="J29" s="207">
        <v>0.2288</v>
      </c>
      <c r="K29" s="208">
        <f>ROUND(I29,2)+(ROUND(I29,2)*J29)</f>
        <v>27.955200000000001</v>
      </c>
      <c r="L29" s="209">
        <f>ROUND(S29,2)</f>
        <v>24828.48</v>
      </c>
      <c r="M29" s="203"/>
      <c r="N29" s="203" t="s">
        <v>97</v>
      </c>
      <c r="O29" s="203" t="s">
        <v>98</v>
      </c>
      <c r="P29" s="203" t="s">
        <v>20</v>
      </c>
      <c r="Q29" s="203" t="s">
        <v>29</v>
      </c>
      <c r="R29" s="210">
        <v>888</v>
      </c>
      <c r="S29" s="211">
        <f>ROUND(K29,2)*R29</f>
        <v>24828.48</v>
      </c>
    </row>
    <row r="30" spans="1:19" ht="45" customHeight="1" x14ac:dyDescent="0.35">
      <c r="A30" s="212" t="s">
        <v>19</v>
      </c>
      <c r="B30" s="212" t="s">
        <v>105</v>
      </c>
      <c r="C30" s="212" t="s">
        <v>21</v>
      </c>
      <c r="D30" s="212" t="s">
        <v>21</v>
      </c>
      <c r="E30" s="212" t="s">
        <v>106</v>
      </c>
      <c r="F30" s="212" t="s">
        <v>21</v>
      </c>
      <c r="G30" s="212" t="s">
        <v>21</v>
      </c>
      <c r="H30" s="212" t="s">
        <v>21</v>
      </c>
      <c r="I30" s="212" t="s">
        <v>21</v>
      </c>
      <c r="J30" s="212" t="s">
        <v>21</v>
      </c>
      <c r="K30" s="212" t="s">
        <v>21</v>
      </c>
      <c r="L30" s="213">
        <f>ROUND(L31,2)</f>
        <v>4480.59</v>
      </c>
      <c r="M30" s="212" t="s">
        <v>21</v>
      </c>
      <c r="N30" s="212" t="s">
        <v>21</v>
      </c>
      <c r="O30" s="212" t="s">
        <v>21</v>
      </c>
      <c r="P30" s="212" t="s">
        <v>21</v>
      </c>
      <c r="Q30" s="212" t="s">
        <v>21</v>
      </c>
      <c r="R30" s="212" t="s">
        <v>21</v>
      </c>
      <c r="S30" s="212" t="s">
        <v>21</v>
      </c>
    </row>
    <row r="31" spans="1:19" ht="45" customHeight="1" x14ac:dyDescent="0.35">
      <c r="A31" s="214" t="s">
        <v>23</v>
      </c>
      <c r="B31" s="214" t="s">
        <v>107</v>
      </c>
      <c r="C31" s="214" t="s">
        <v>50</v>
      </c>
      <c r="D31" s="214" t="s">
        <v>108</v>
      </c>
      <c r="E31" s="214" t="s">
        <v>109</v>
      </c>
      <c r="F31" s="215">
        <f>R31</f>
        <v>1</v>
      </c>
      <c r="G31" s="214" t="s">
        <v>110</v>
      </c>
      <c r="H31" s="216">
        <v>3646.31</v>
      </c>
      <c r="I31" s="217">
        <v>3646.31</v>
      </c>
      <c r="J31" s="218">
        <v>0.2288</v>
      </c>
      <c r="K31" s="219">
        <f>ROUND(I31,2)+(ROUND(I31,2)*J31)</f>
        <v>4480.585728</v>
      </c>
      <c r="L31" s="220">
        <f>ROUND(S31,2)</f>
        <v>4480.59</v>
      </c>
      <c r="M31" s="214" t="s">
        <v>111</v>
      </c>
      <c r="N31" s="214" t="s">
        <v>105</v>
      </c>
      <c r="O31" s="214" t="s">
        <v>106</v>
      </c>
      <c r="P31" s="214" t="s">
        <v>20</v>
      </c>
      <c r="Q31" s="214" t="s">
        <v>29</v>
      </c>
      <c r="R31" s="221">
        <v>1</v>
      </c>
      <c r="S31" s="222">
        <f>ROUND(K31,2)*R31</f>
        <v>4480.59</v>
      </c>
    </row>
    <row r="32" spans="1:19" ht="45" customHeight="1" x14ac:dyDescent="0.35">
      <c r="A32" s="223" t="s">
        <v>19</v>
      </c>
      <c r="B32" s="223" t="s">
        <v>112</v>
      </c>
      <c r="C32" s="223" t="s">
        <v>21</v>
      </c>
      <c r="D32" s="223" t="s">
        <v>21</v>
      </c>
      <c r="E32" s="223" t="s">
        <v>113</v>
      </c>
      <c r="F32" s="223" t="s">
        <v>21</v>
      </c>
      <c r="G32" s="223" t="s">
        <v>21</v>
      </c>
      <c r="H32" s="223" t="s">
        <v>21</v>
      </c>
      <c r="I32" s="223" t="s">
        <v>21</v>
      </c>
      <c r="J32" s="223" t="s">
        <v>21</v>
      </c>
      <c r="K32" s="223" t="s">
        <v>21</v>
      </c>
      <c r="L32" s="224">
        <f>ROUND(L33,2)+ROUND(L34,2)+ROUND(L35,2)+ROUND(L36,2)</f>
        <v>4696.55</v>
      </c>
      <c r="M32" s="223" t="s">
        <v>21</v>
      </c>
      <c r="N32" s="223" t="s">
        <v>21</v>
      </c>
      <c r="O32" s="223" t="s">
        <v>21</v>
      </c>
      <c r="P32" s="223" t="s">
        <v>21</v>
      </c>
      <c r="Q32" s="223" t="s">
        <v>21</v>
      </c>
      <c r="R32" s="223" t="s">
        <v>21</v>
      </c>
      <c r="S32" s="223" t="s">
        <v>21</v>
      </c>
    </row>
    <row r="33" spans="1:19" ht="45" customHeight="1" x14ac:dyDescent="0.35">
      <c r="A33" s="225" t="s">
        <v>23</v>
      </c>
      <c r="B33" s="225" t="s">
        <v>114</v>
      </c>
      <c r="C33" s="225" t="s">
        <v>25</v>
      </c>
      <c r="D33" s="225" t="s">
        <v>115</v>
      </c>
      <c r="E33" s="225" t="s">
        <v>116</v>
      </c>
      <c r="F33" s="226">
        <f>R33</f>
        <v>10.5</v>
      </c>
      <c r="G33" s="225" t="s">
        <v>28</v>
      </c>
      <c r="H33" s="227">
        <v>56.94</v>
      </c>
      <c r="I33" s="228">
        <v>56.94</v>
      </c>
      <c r="J33" s="229">
        <v>0.2288</v>
      </c>
      <c r="K33" s="230">
        <f>ROUND(I33,2)+(ROUND(I33,2)*J33)</f>
        <v>69.967872</v>
      </c>
      <c r="L33" s="231">
        <f>ROUND(S33,2)</f>
        <v>734.69</v>
      </c>
      <c r="M33" s="225"/>
      <c r="N33" s="225" t="s">
        <v>112</v>
      </c>
      <c r="O33" s="225" t="s">
        <v>113</v>
      </c>
      <c r="P33" s="225" t="s">
        <v>20</v>
      </c>
      <c r="Q33" s="225" t="s">
        <v>29</v>
      </c>
      <c r="R33" s="232">
        <v>10.5</v>
      </c>
      <c r="S33" s="233">
        <f>ROUND(K33,2)*R33</f>
        <v>734.68499999999995</v>
      </c>
    </row>
    <row r="34" spans="1:19" ht="45" customHeight="1" x14ac:dyDescent="0.35">
      <c r="A34" s="234" t="s">
        <v>23</v>
      </c>
      <c r="B34" s="234" t="s">
        <v>117</v>
      </c>
      <c r="C34" s="234" t="s">
        <v>25</v>
      </c>
      <c r="D34" s="234" t="s">
        <v>31</v>
      </c>
      <c r="E34" s="234" t="s">
        <v>32</v>
      </c>
      <c r="F34" s="235">
        <f>R34</f>
        <v>30</v>
      </c>
      <c r="G34" s="234" t="s">
        <v>33</v>
      </c>
      <c r="H34" s="236">
        <v>0.64</v>
      </c>
      <c r="I34" s="237">
        <v>0.64</v>
      </c>
      <c r="J34" s="238">
        <v>0.2288</v>
      </c>
      <c r="K34" s="239">
        <f>ROUND(I34,2)+(ROUND(I34,2)*J34)</f>
        <v>0.78643200000000002</v>
      </c>
      <c r="L34" s="240">
        <f>ROUND(S34,2)</f>
        <v>23.7</v>
      </c>
      <c r="M34" s="234"/>
      <c r="N34" s="234" t="s">
        <v>112</v>
      </c>
      <c r="O34" s="234" t="s">
        <v>113</v>
      </c>
      <c r="P34" s="234" t="s">
        <v>20</v>
      </c>
      <c r="Q34" s="234" t="s">
        <v>29</v>
      </c>
      <c r="R34" s="241">
        <v>30</v>
      </c>
      <c r="S34" s="242">
        <f>ROUND(K34,2)*R34</f>
        <v>23.700000000000003</v>
      </c>
    </row>
    <row r="35" spans="1:19" ht="45" customHeight="1" x14ac:dyDescent="0.35">
      <c r="A35" s="243" t="s">
        <v>23</v>
      </c>
      <c r="B35" s="243" t="s">
        <v>118</v>
      </c>
      <c r="C35" s="243" t="s">
        <v>25</v>
      </c>
      <c r="D35" s="243" t="s">
        <v>35</v>
      </c>
      <c r="E35" s="243" t="s">
        <v>36</v>
      </c>
      <c r="F35" s="244">
        <f>R35</f>
        <v>18</v>
      </c>
      <c r="G35" s="243" t="s">
        <v>33</v>
      </c>
      <c r="H35" s="245">
        <v>35.68</v>
      </c>
      <c r="I35" s="246">
        <v>35.68</v>
      </c>
      <c r="J35" s="247">
        <v>0.2288</v>
      </c>
      <c r="K35" s="248">
        <f>ROUND(I35,2)+(ROUND(I35,2)*J35)</f>
        <v>43.843584</v>
      </c>
      <c r="L35" s="249">
        <f>ROUND(S35,2)</f>
        <v>789.12</v>
      </c>
      <c r="M35" s="243"/>
      <c r="N35" s="243" t="s">
        <v>112</v>
      </c>
      <c r="O35" s="243" t="s">
        <v>113</v>
      </c>
      <c r="P35" s="243" t="s">
        <v>20</v>
      </c>
      <c r="Q35" s="243" t="s">
        <v>29</v>
      </c>
      <c r="R35" s="250">
        <v>18</v>
      </c>
      <c r="S35" s="251">
        <f>ROUND(K35,2)*R35</f>
        <v>789.12000000000012</v>
      </c>
    </row>
    <row r="36" spans="1:19" ht="45" customHeight="1" x14ac:dyDescent="0.35">
      <c r="A36" s="252" t="s">
        <v>23</v>
      </c>
      <c r="B36" s="252" t="s">
        <v>119</v>
      </c>
      <c r="C36" s="252" t="s">
        <v>25</v>
      </c>
      <c r="D36" s="252" t="s">
        <v>38</v>
      </c>
      <c r="E36" s="252" t="s">
        <v>39</v>
      </c>
      <c r="F36" s="253">
        <f>R36</f>
        <v>24</v>
      </c>
      <c r="G36" s="252" t="s">
        <v>33</v>
      </c>
      <c r="H36" s="254">
        <v>106.78</v>
      </c>
      <c r="I36" s="255">
        <v>106.78</v>
      </c>
      <c r="J36" s="256">
        <v>0.2288</v>
      </c>
      <c r="K36" s="257">
        <f>ROUND(I36,2)+(ROUND(I36,2)*J36)</f>
        <v>131.211264</v>
      </c>
      <c r="L36" s="258">
        <f>ROUND(S36,2)</f>
        <v>3149.04</v>
      </c>
      <c r="M36" s="252"/>
      <c r="N36" s="252" t="s">
        <v>112</v>
      </c>
      <c r="O36" s="252" t="s">
        <v>113</v>
      </c>
      <c r="P36" s="252" t="s">
        <v>20</v>
      </c>
      <c r="Q36" s="252" t="s">
        <v>29</v>
      </c>
      <c r="R36" s="259">
        <v>24</v>
      </c>
      <c r="S36" s="260">
        <f>ROUND(K36,2)*R36</f>
        <v>3149.04</v>
      </c>
    </row>
    <row r="37" spans="1:19" ht="45" customHeight="1" x14ac:dyDescent="0.35">
      <c r="A37" s="261" t="s">
        <v>19</v>
      </c>
      <c r="B37" s="261" t="s">
        <v>120</v>
      </c>
      <c r="C37" s="261" t="s">
        <v>21</v>
      </c>
      <c r="D37" s="261" t="s">
        <v>21</v>
      </c>
      <c r="E37" s="261" t="s">
        <v>41</v>
      </c>
      <c r="F37" s="261" t="s">
        <v>21</v>
      </c>
      <c r="G37" s="261" t="s">
        <v>21</v>
      </c>
      <c r="H37" s="261" t="s">
        <v>21</v>
      </c>
      <c r="I37" s="261" t="s">
        <v>21</v>
      </c>
      <c r="J37" s="261" t="s">
        <v>21</v>
      </c>
      <c r="K37" s="261" t="s">
        <v>21</v>
      </c>
      <c r="L37" s="262">
        <f>ROUND(L38,2)+ROUND(L39,2)+ROUND(L40,2)+ROUND(L41,2)</f>
        <v>198806.21000000002</v>
      </c>
      <c r="M37" s="261" t="s">
        <v>21</v>
      </c>
      <c r="N37" s="261" t="s">
        <v>21</v>
      </c>
      <c r="O37" s="261" t="s">
        <v>21</v>
      </c>
      <c r="P37" s="261" t="s">
        <v>21</v>
      </c>
      <c r="Q37" s="261" t="s">
        <v>21</v>
      </c>
      <c r="R37" s="261" t="s">
        <v>21</v>
      </c>
      <c r="S37" s="261" t="s">
        <v>21</v>
      </c>
    </row>
    <row r="38" spans="1:19" ht="45" customHeight="1" x14ac:dyDescent="0.35">
      <c r="A38" s="263" t="s">
        <v>23</v>
      </c>
      <c r="B38" s="263" t="s">
        <v>121</v>
      </c>
      <c r="C38" s="263" t="s">
        <v>25</v>
      </c>
      <c r="D38" s="263" t="s">
        <v>122</v>
      </c>
      <c r="E38" s="263" t="s">
        <v>123</v>
      </c>
      <c r="F38" s="264">
        <f>R38</f>
        <v>221</v>
      </c>
      <c r="G38" s="263" t="s">
        <v>33</v>
      </c>
      <c r="H38" s="265">
        <v>2.66</v>
      </c>
      <c r="I38" s="266">
        <v>2.66</v>
      </c>
      <c r="J38" s="267">
        <v>0.2288</v>
      </c>
      <c r="K38" s="268">
        <f>ROUND(I38,2)+(ROUND(I38,2)*J38)</f>
        <v>3.2686080000000004</v>
      </c>
      <c r="L38" s="269">
        <f>ROUND(S38,2)</f>
        <v>722.67</v>
      </c>
      <c r="M38" s="263"/>
      <c r="N38" s="263" t="s">
        <v>120</v>
      </c>
      <c r="O38" s="263" t="s">
        <v>41</v>
      </c>
      <c r="P38" s="263" t="s">
        <v>20</v>
      </c>
      <c r="Q38" s="263" t="s">
        <v>29</v>
      </c>
      <c r="R38" s="270">
        <v>221</v>
      </c>
      <c r="S38" s="271">
        <f>ROUND(K38,2)*R38</f>
        <v>722.67</v>
      </c>
    </row>
    <row r="39" spans="1:19" ht="45" customHeight="1" x14ac:dyDescent="0.35">
      <c r="A39" s="272" t="s">
        <v>23</v>
      </c>
      <c r="B39" s="272" t="s">
        <v>124</v>
      </c>
      <c r="C39" s="272" t="s">
        <v>25</v>
      </c>
      <c r="D39" s="272" t="s">
        <v>35</v>
      </c>
      <c r="E39" s="272" t="s">
        <v>36</v>
      </c>
      <c r="F39" s="273">
        <f>R39</f>
        <v>221</v>
      </c>
      <c r="G39" s="272" t="s">
        <v>33</v>
      </c>
      <c r="H39" s="274">
        <v>35.68</v>
      </c>
      <c r="I39" s="275">
        <v>35.68</v>
      </c>
      <c r="J39" s="276">
        <v>0.2288</v>
      </c>
      <c r="K39" s="277">
        <f>ROUND(I39,2)+(ROUND(I39,2)*J39)</f>
        <v>43.843584</v>
      </c>
      <c r="L39" s="278">
        <f>ROUND(S39,2)</f>
        <v>9688.64</v>
      </c>
      <c r="M39" s="272"/>
      <c r="N39" s="272" t="s">
        <v>120</v>
      </c>
      <c r="O39" s="272" t="s">
        <v>41</v>
      </c>
      <c r="P39" s="272" t="s">
        <v>20</v>
      </c>
      <c r="Q39" s="272" t="s">
        <v>29</v>
      </c>
      <c r="R39" s="279">
        <v>221</v>
      </c>
      <c r="S39" s="280">
        <f>ROUND(K39,2)*R39</f>
        <v>9688.6400000000012</v>
      </c>
    </row>
    <row r="40" spans="1:19" ht="45" customHeight="1" x14ac:dyDescent="0.35">
      <c r="A40" s="281" t="s">
        <v>23</v>
      </c>
      <c r="B40" s="281" t="s">
        <v>125</v>
      </c>
      <c r="C40" s="281" t="s">
        <v>25</v>
      </c>
      <c r="D40" s="281" t="s">
        <v>126</v>
      </c>
      <c r="E40" s="281" t="s">
        <v>127</v>
      </c>
      <c r="F40" s="282">
        <f>R40</f>
        <v>221</v>
      </c>
      <c r="G40" s="281" t="s">
        <v>33</v>
      </c>
      <c r="H40" s="283">
        <v>87.99</v>
      </c>
      <c r="I40" s="284">
        <v>87.99</v>
      </c>
      <c r="J40" s="285">
        <v>0.2288</v>
      </c>
      <c r="K40" s="286">
        <f>ROUND(I40,2)+(ROUND(I40,2)*J40)</f>
        <v>108.12211199999999</v>
      </c>
      <c r="L40" s="287">
        <f>ROUND(S40,2)</f>
        <v>23894.52</v>
      </c>
      <c r="M40" s="281"/>
      <c r="N40" s="281" t="s">
        <v>120</v>
      </c>
      <c r="O40" s="281" t="s">
        <v>41</v>
      </c>
      <c r="P40" s="281" t="s">
        <v>20</v>
      </c>
      <c r="Q40" s="281" t="s">
        <v>29</v>
      </c>
      <c r="R40" s="288">
        <v>221</v>
      </c>
      <c r="S40" s="289">
        <f>ROUND(K40,2)*R40</f>
        <v>23894.52</v>
      </c>
    </row>
    <row r="41" spans="1:19" ht="45" customHeight="1" x14ac:dyDescent="0.35">
      <c r="A41" s="290" t="s">
        <v>23</v>
      </c>
      <c r="B41" s="290" t="s">
        <v>128</v>
      </c>
      <c r="C41" s="290" t="s">
        <v>55</v>
      </c>
      <c r="D41" s="290" t="s">
        <v>129</v>
      </c>
      <c r="E41" s="4" t="s">
        <v>130</v>
      </c>
      <c r="F41" s="291">
        <f>R41</f>
        <v>1</v>
      </c>
      <c r="G41" s="290" t="s">
        <v>131</v>
      </c>
      <c r="H41" s="292">
        <v>133870.75</v>
      </c>
      <c r="I41" s="293">
        <v>133870.75</v>
      </c>
      <c r="J41" s="294">
        <v>0.2288</v>
      </c>
      <c r="K41" s="295">
        <f>ROUND(I41,2)+(ROUND(I41,2)*J41)</f>
        <v>164500.37760000001</v>
      </c>
      <c r="L41" s="296">
        <f>ROUND(S41,2)</f>
        <v>164500.38</v>
      </c>
      <c r="M41" s="290" t="s">
        <v>21</v>
      </c>
      <c r="N41" s="290" t="s">
        <v>120</v>
      </c>
      <c r="O41" s="290" t="s">
        <v>41</v>
      </c>
      <c r="P41" s="290" t="s">
        <v>20</v>
      </c>
      <c r="Q41" s="290" t="s">
        <v>29</v>
      </c>
      <c r="R41" s="297">
        <v>1</v>
      </c>
      <c r="S41" s="298">
        <f>ROUND(K41,2)*R41</f>
        <v>164500.38</v>
      </c>
    </row>
    <row r="42" spans="1:19" ht="45" customHeight="1" x14ac:dyDescent="0.35">
      <c r="A42" s="299" t="s">
        <v>19</v>
      </c>
      <c r="B42" s="299" t="s">
        <v>132</v>
      </c>
      <c r="C42" s="299" t="s">
        <v>21</v>
      </c>
      <c r="D42" s="299" t="s">
        <v>21</v>
      </c>
      <c r="E42" s="299" t="s">
        <v>106</v>
      </c>
      <c r="F42" s="299" t="s">
        <v>21</v>
      </c>
      <c r="G42" s="299" t="s">
        <v>21</v>
      </c>
      <c r="H42" s="299" t="s">
        <v>21</v>
      </c>
      <c r="I42" s="299" t="s">
        <v>21</v>
      </c>
      <c r="J42" s="299" t="s">
        <v>21</v>
      </c>
      <c r="K42" s="299" t="s">
        <v>21</v>
      </c>
      <c r="L42" s="300">
        <f>ROUND(L43,2)</f>
        <v>2572.06</v>
      </c>
      <c r="M42" s="299" t="s">
        <v>21</v>
      </c>
      <c r="N42" s="299" t="s">
        <v>21</v>
      </c>
      <c r="O42" s="299" t="s">
        <v>21</v>
      </c>
      <c r="P42" s="299" t="s">
        <v>21</v>
      </c>
      <c r="Q42" s="299" t="s">
        <v>21</v>
      </c>
      <c r="R42" s="299" t="s">
        <v>21</v>
      </c>
      <c r="S42" s="299" t="s">
        <v>21</v>
      </c>
    </row>
    <row r="43" spans="1:19" ht="45" customHeight="1" x14ac:dyDescent="0.35">
      <c r="A43" s="301" t="s">
        <v>23</v>
      </c>
      <c r="B43" s="301" t="s">
        <v>133</v>
      </c>
      <c r="C43" s="301" t="s">
        <v>25</v>
      </c>
      <c r="D43" s="301" t="s">
        <v>134</v>
      </c>
      <c r="E43" s="301" t="s">
        <v>135</v>
      </c>
      <c r="F43" s="302">
        <f>R43</f>
        <v>1</v>
      </c>
      <c r="G43" s="301" t="s">
        <v>131</v>
      </c>
      <c r="H43" s="303">
        <v>2093.15</v>
      </c>
      <c r="I43" s="304">
        <v>2093.15</v>
      </c>
      <c r="J43" s="305">
        <v>0.2288</v>
      </c>
      <c r="K43" s="306">
        <f>ROUND(I43,2)+(ROUND(I43,2)*J43)</f>
        <v>2572.0627199999999</v>
      </c>
      <c r="L43" s="307">
        <f>ROUND(S43,2)</f>
        <v>2572.06</v>
      </c>
      <c r="M43" s="301"/>
      <c r="N43" s="301" t="s">
        <v>132</v>
      </c>
      <c r="O43" s="301" t="s">
        <v>106</v>
      </c>
      <c r="P43" s="301" t="s">
        <v>20</v>
      </c>
      <c r="Q43" s="301" t="s">
        <v>29</v>
      </c>
      <c r="R43" s="308">
        <v>1</v>
      </c>
      <c r="S43" s="309">
        <f>ROUND(K43,2)*R43</f>
        <v>2572.06</v>
      </c>
    </row>
    <row r="44" spans="1:19" ht="45" customHeight="1" x14ac:dyDescent="0.35">
      <c r="A44" s="310" t="s">
        <v>19</v>
      </c>
      <c r="B44" s="310" t="s">
        <v>136</v>
      </c>
      <c r="C44" s="310" t="s">
        <v>21</v>
      </c>
      <c r="D44" s="310" t="s">
        <v>21</v>
      </c>
      <c r="E44" s="310" t="s">
        <v>137</v>
      </c>
      <c r="F44" s="310" t="s">
        <v>21</v>
      </c>
      <c r="G44" s="310" t="s">
        <v>21</v>
      </c>
      <c r="H44" s="310" t="s">
        <v>21</v>
      </c>
      <c r="I44" s="310" t="s">
        <v>21</v>
      </c>
      <c r="J44" s="310" t="s">
        <v>21</v>
      </c>
      <c r="K44" s="310" t="s">
        <v>21</v>
      </c>
      <c r="L44" s="311">
        <f>ROUND(L45,2)+ROUND(L46,2)+ROUND(L47,2)+ROUND(L48,2)</f>
        <v>3913.79</v>
      </c>
      <c r="M44" s="310" t="s">
        <v>21</v>
      </c>
      <c r="N44" s="310" t="s">
        <v>21</v>
      </c>
      <c r="O44" s="310" t="s">
        <v>21</v>
      </c>
      <c r="P44" s="310" t="s">
        <v>21</v>
      </c>
      <c r="Q44" s="310" t="s">
        <v>21</v>
      </c>
      <c r="R44" s="310" t="s">
        <v>21</v>
      </c>
      <c r="S44" s="310" t="s">
        <v>21</v>
      </c>
    </row>
    <row r="45" spans="1:19" ht="45" customHeight="1" x14ac:dyDescent="0.35">
      <c r="A45" s="312" t="s">
        <v>23</v>
      </c>
      <c r="B45" s="312" t="s">
        <v>138</v>
      </c>
      <c r="C45" s="312" t="s">
        <v>25</v>
      </c>
      <c r="D45" s="312" t="s">
        <v>115</v>
      </c>
      <c r="E45" s="312" t="s">
        <v>116</v>
      </c>
      <c r="F45" s="313">
        <f>R45</f>
        <v>8.75</v>
      </c>
      <c r="G45" s="312" t="s">
        <v>28</v>
      </c>
      <c r="H45" s="314">
        <v>56.94</v>
      </c>
      <c r="I45" s="315">
        <v>56.94</v>
      </c>
      <c r="J45" s="316">
        <v>0.2288</v>
      </c>
      <c r="K45" s="317">
        <f>ROUND(I45,2)+(ROUND(I45,2)*J45)</f>
        <v>69.967872</v>
      </c>
      <c r="L45" s="318">
        <f>ROUND(S45,2)</f>
        <v>612.24</v>
      </c>
      <c r="M45" s="312"/>
      <c r="N45" s="312" t="s">
        <v>136</v>
      </c>
      <c r="O45" s="312" t="s">
        <v>137</v>
      </c>
      <c r="P45" s="312" t="s">
        <v>20</v>
      </c>
      <c r="Q45" s="312" t="s">
        <v>29</v>
      </c>
      <c r="R45" s="319">
        <v>8.75</v>
      </c>
      <c r="S45" s="320">
        <f>ROUND(K45,2)*R45</f>
        <v>612.23749999999995</v>
      </c>
    </row>
    <row r="46" spans="1:19" ht="45" customHeight="1" x14ac:dyDescent="0.35">
      <c r="A46" s="321" t="s">
        <v>23</v>
      </c>
      <c r="B46" s="321" t="s">
        <v>139</v>
      </c>
      <c r="C46" s="321" t="s">
        <v>25</v>
      </c>
      <c r="D46" s="321" t="s">
        <v>31</v>
      </c>
      <c r="E46" s="321" t="s">
        <v>32</v>
      </c>
      <c r="F46" s="322">
        <f>R46</f>
        <v>25</v>
      </c>
      <c r="G46" s="321" t="s">
        <v>33</v>
      </c>
      <c r="H46" s="323">
        <v>0.64</v>
      </c>
      <c r="I46" s="324">
        <v>0.64</v>
      </c>
      <c r="J46" s="325">
        <v>0.2288</v>
      </c>
      <c r="K46" s="326">
        <f>ROUND(I46,2)+(ROUND(I46,2)*J46)</f>
        <v>0.78643200000000002</v>
      </c>
      <c r="L46" s="327">
        <f>ROUND(S46,2)</f>
        <v>19.75</v>
      </c>
      <c r="M46" s="321"/>
      <c r="N46" s="321" t="s">
        <v>136</v>
      </c>
      <c r="O46" s="321" t="s">
        <v>137</v>
      </c>
      <c r="P46" s="321" t="s">
        <v>20</v>
      </c>
      <c r="Q46" s="321" t="s">
        <v>29</v>
      </c>
      <c r="R46" s="328">
        <v>25</v>
      </c>
      <c r="S46" s="329">
        <f>ROUND(K46,2)*R46</f>
        <v>19.75</v>
      </c>
    </row>
    <row r="47" spans="1:19" ht="45" customHeight="1" x14ac:dyDescent="0.35">
      <c r="A47" s="330" t="s">
        <v>23</v>
      </c>
      <c r="B47" s="330" t="s">
        <v>140</v>
      </c>
      <c r="C47" s="330" t="s">
        <v>25</v>
      </c>
      <c r="D47" s="330" t="s">
        <v>35</v>
      </c>
      <c r="E47" s="330" t="s">
        <v>36</v>
      </c>
      <c r="F47" s="331">
        <f>R47</f>
        <v>15</v>
      </c>
      <c r="G47" s="330" t="s">
        <v>33</v>
      </c>
      <c r="H47" s="332">
        <v>35.68</v>
      </c>
      <c r="I47" s="333">
        <v>35.68</v>
      </c>
      <c r="J47" s="334">
        <v>0.2288</v>
      </c>
      <c r="K47" s="335">
        <f>ROUND(I47,2)+(ROUND(I47,2)*J47)</f>
        <v>43.843584</v>
      </c>
      <c r="L47" s="336">
        <f>ROUND(S47,2)</f>
        <v>657.6</v>
      </c>
      <c r="M47" s="330"/>
      <c r="N47" s="330" t="s">
        <v>136</v>
      </c>
      <c r="O47" s="330" t="s">
        <v>137</v>
      </c>
      <c r="P47" s="330" t="s">
        <v>20</v>
      </c>
      <c r="Q47" s="330" t="s">
        <v>29</v>
      </c>
      <c r="R47" s="337">
        <v>15</v>
      </c>
      <c r="S47" s="338">
        <f>ROUND(K47,2)*R47</f>
        <v>657.6</v>
      </c>
    </row>
    <row r="48" spans="1:19" ht="45" customHeight="1" x14ac:dyDescent="0.35">
      <c r="A48" s="339" t="s">
        <v>23</v>
      </c>
      <c r="B48" s="339" t="s">
        <v>141</v>
      </c>
      <c r="C48" s="339" t="s">
        <v>25</v>
      </c>
      <c r="D48" s="339" t="s">
        <v>38</v>
      </c>
      <c r="E48" s="339" t="s">
        <v>39</v>
      </c>
      <c r="F48" s="340">
        <f>R48</f>
        <v>20</v>
      </c>
      <c r="G48" s="339" t="s">
        <v>33</v>
      </c>
      <c r="H48" s="341">
        <v>106.78</v>
      </c>
      <c r="I48" s="342">
        <v>106.78</v>
      </c>
      <c r="J48" s="343">
        <v>0.2288</v>
      </c>
      <c r="K48" s="344">
        <f>ROUND(I48,2)+(ROUND(I48,2)*J48)</f>
        <v>131.211264</v>
      </c>
      <c r="L48" s="345">
        <f>ROUND(S48,2)</f>
        <v>2624.2</v>
      </c>
      <c r="M48" s="339"/>
      <c r="N48" s="339" t="s">
        <v>136</v>
      </c>
      <c r="O48" s="339" t="s">
        <v>137</v>
      </c>
      <c r="P48" s="339" t="s">
        <v>20</v>
      </c>
      <c r="Q48" s="339" t="s">
        <v>29</v>
      </c>
      <c r="R48" s="346">
        <v>20</v>
      </c>
      <c r="S48" s="347">
        <f>ROUND(K48,2)*R48</f>
        <v>2624.2000000000003</v>
      </c>
    </row>
    <row r="49" spans="1:19" ht="45" customHeight="1" x14ac:dyDescent="0.35">
      <c r="A49" s="348" t="s">
        <v>19</v>
      </c>
      <c r="B49" s="348" t="s">
        <v>142</v>
      </c>
      <c r="C49" s="348" t="s">
        <v>21</v>
      </c>
      <c r="D49" s="348" t="s">
        <v>21</v>
      </c>
      <c r="E49" s="348" t="s">
        <v>41</v>
      </c>
      <c r="F49" s="348" t="s">
        <v>21</v>
      </c>
      <c r="G49" s="348" t="s">
        <v>21</v>
      </c>
      <c r="H49" s="348" t="s">
        <v>21</v>
      </c>
      <c r="I49" s="348" t="s">
        <v>21</v>
      </c>
      <c r="J49" s="348" t="s">
        <v>21</v>
      </c>
      <c r="K49" s="348" t="s">
        <v>21</v>
      </c>
      <c r="L49" s="349">
        <f>ROUND(L50,2)+ROUND(L51,2)+ROUND(L52,2)+ROUND(L53,2)</f>
        <v>102030.61</v>
      </c>
      <c r="M49" s="348" t="s">
        <v>21</v>
      </c>
      <c r="N49" s="348" t="s">
        <v>21</v>
      </c>
      <c r="O49" s="348" t="s">
        <v>21</v>
      </c>
      <c r="P49" s="348" t="s">
        <v>21</v>
      </c>
      <c r="Q49" s="348" t="s">
        <v>21</v>
      </c>
      <c r="R49" s="348" t="s">
        <v>21</v>
      </c>
      <c r="S49" s="348" t="s">
        <v>21</v>
      </c>
    </row>
    <row r="50" spans="1:19" ht="45" customHeight="1" x14ac:dyDescent="0.35">
      <c r="A50" s="350" t="s">
        <v>23</v>
      </c>
      <c r="B50" s="350" t="s">
        <v>143</v>
      </c>
      <c r="C50" s="350" t="s">
        <v>25</v>
      </c>
      <c r="D50" s="350" t="s">
        <v>122</v>
      </c>
      <c r="E50" s="350" t="s">
        <v>123</v>
      </c>
      <c r="F50" s="351">
        <f>R50</f>
        <v>142.85</v>
      </c>
      <c r="G50" s="350" t="s">
        <v>33</v>
      </c>
      <c r="H50" s="352">
        <v>2.66</v>
      </c>
      <c r="I50" s="353">
        <v>2.66</v>
      </c>
      <c r="J50" s="354">
        <v>0.2288</v>
      </c>
      <c r="K50" s="355">
        <f>ROUND(I50,2)+(ROUND(I50,2)*J50)</f>
        <v>3.2686080000000004</v>
      </c>
      <c r="L50" s="356">
        <f>ROUND(S50,2)</f>
        <v>467.12</v>
      </c>
      <c r="M50" s="350"/>
      <c r="N50" s="350" t="s">
        <v>142</v>
      </c>
      <c r="O50" s="350" t="s">
        <v>41</v>
      </c>
      <c r="P50" s="350" t="s">
        <v>20</v>
      </c>
      <c r="Q50" s="350" t="s">
        <v>29</v>
      </c>
      <c r="R50" s="357">
        <v>142.85</v>
      </c>
      <c r="S50" s="358">
        <f>ROUND(K50,2)*R50</f>
        <v>467.11949999999996</v>
      </c>
    </row>
    <row r="51" spans="1:19" ht="45" customHeight="1" x14ac:dyDescent="0.35">
      <c r="A51" s="359" t="s">
        <v>23</v>
      </c>
      <c r="B51" s="359" t="s">
        <v>144</v>
      </c>
      <c r="C51" s="359" t="s">
        <v>25</v>
      </c>
      <c r="D51" s="359" t="s">
        <v>35</v>
      </c>
      <c r="E51" s="359" t="s">
        <v>36</v>
      </c>
      <c r="F51" s="360">
        <f>R51</f>
        <v>142.85</v>
      </c>
      <c r="G51" s="359" t="s">
        <v>33</v>
      </c>
      <c r="H51" s="361">
        <v>35.68</v>
      </c>
      <c r="I51" s="362">
        <v>35.68</v>
      </c>
      <c r="J51" s="363">
        <v>0.2288</v>
      </c>
      <c r="K51" s="364">
        <f>ROUND(I51,2)+(ROUND(I51,2)*J51)</f>
        <v>43.843584</v>
      </c>
      <c r="L51" s="365">
        <f>ROUND(S51,2)</f>
        <v>6262.54</v>
      </c>
      <c r="M51" s="359"/>
      <c r="N51" s="359" t="s">
        <v>142</v>
      </c>
      <c r="O51" s="359" t="s">
        <v>41</v>
      </c>
      <c r="P51" s="359" t="s">
        <v>20</v>
      </c>
      <c r="Q51" s="359" t="s">
        <v>29</v>
      </c>
      <c r="R51" s="366">
        <v>142.85</v>
      </c>
      <c r="S51" s="367">
        <f>ROUND(K51,2)*R51</f>
        <v>6262.5439999999999</v>
      </c>
    </row>
    <row r="52" spans="1:19" ht="45" customHeight="1" x14ac:dyDescent="0.35">
      <c r="A52" s="368" t="s">
        <v>23</v>
      </c>
      <c r="B52" s="368" t="s">
        <v>145</v>
      </c>
      <c r="C52" s="368" t="s">
        <v>25</v>
      </c>
      <c r="D52" s="368" t="s">
        <v>146</v>
      </c>
      <c r="E52" s="368" t="s">
        <v>147</v>
      </c>
      <c r="F52" s="369">
        <f>R52</f>
        <v>142.85</v>
      </c>
      <c r="G52" s="368" t="s">
        <v>33</v>
      </c>
      <c r="H52" s="370">
        <v>59.13</v>
      </c>
      <c r="I52" s="371">
        <v>59.13</v>
      </c>
      <c r="J52" s="372">
        <v>0.2288</v>
      </c>
      <c r="K52" s="373">
        <f>ROUND(I52,2)+(ROUND(I52,2)*J52)</f>
        <v>72.658944000000005</v>
      </c>
      <c r="L52" s="374">
        <f>ROUND(S52,2)</f>
        <v>10379.48</v>
      </c>
      <c r="M52" s="368"/>
      <c r="N52" s="368" t="s">
        <v>142</v>
      </c>
      <c r="O52" s="368" t="s">
        <v>41</v>
      </c>
      <c r="P52" s="368" t="s">
        <v>20</v>
      </c>
      <c r="Q52" s="368" t="s">
        <v>29</v>
      </c>
      <c r="R52" s="375">
        <v>142.85</v>
      </c>
      <c r="S52" s="376">
        <f>ROUND(K52,2)*R52</f>
        <v>10379.481</v>
      </c>
    </row>
    <row r="53" spans="1:19" ht="45" customHeight="1" x14ac:dyDescent="0.35">
      <c r="A53" s="377" t="s">
        <v>23</v>
      </c>
      <c r="B53" s="377" t="s">
        <v>148</v>
      </c>
      <c r="C53" s="377" t="s">
        <v>25</v>
      </c>
      <c r="D53" s="377" t="s">
        <v>149</v>
      </c>
      <c r="E53" s="377" t="s">
        <v>150</v>
      </c>
      <c r="F53" s="378">
        <f>R53</f>
        <v>142.85</v>
      </c>
      <c r="G53" s="377" t="s">
        <v>33</v>
      </c>
      <c r="H53" s="379">
        <v>483.79</v>
      </c>
      <c r="I53" s="380">
        <v>483.79</v>
      </c>
      <c r="J53" s="381">
        <v>0.2288</v>
      </c>
      <c r="K53" s="382">
        <f>ROUND(I53,2)+(ROUND(I53,2)*J53)</f>
        <v>594.48115200000007</v>
      </c>
      <c r="L53" s="383">
        <f>ROUND(S53,2)</f>
        <v>84921.47</v>
      </c>
      <c r="M53" s="377"/>
      <c r="N53" s="377" t="s">
        <v>142</v>
      </c>
      <c r="O53" s="377" t="s">
        <v>41</v>
      </c>
      <c r="P53" s="377" t="s">
        <v>20</v>
      </c>
      <c r="Q53" s="377" t="s">
        <v>29</v>
      </c>
      <c r="R53" s="384">
        <v>142.85</v>
      </c>
      <c r="S53" s="385">
        <f>ROUND(K53,2)*R53</f>
        <v>84921.467999999993</v>
      </c>
    </row>
    <row r="54" spans="1:19" ht="45" customHeight="1" x14ac:dyDescent="0.35">
      <c r="A54" s="386" t="s">
        <v>19</v>
      </c>
      <c r="B54" s="386" t="s">
        <v>151</v>
      </c>
      <c r="C54" s="386" t="s">
        <v>21</v>
      </c>
      <c r="D54" s="386" t="s">
        <v>21</v>
      </c>
      <c r="E54" s="386" t="s">
        <v>106</v>
      </c>
      <c r="F54" s="386" t="s">
        <v>21</v>
      </c>
      <c r="G54" s="386" t="s">
        <v>21</v>
      </c>
      <c r="H54" s="386" t="s">
        <v>21</v>
      </c>
      <c r="I54" s="386" t="s">
        <v>21</v>
      </c>
      <c r="J54" s="386" t="s">
        <v>21</v>
      </c>
      <c r="K54" s="386" t="s">
        <v>21</v>
      </c>
      <c r="L54" s="387">
        <f>ROUND(L55,2)+ROUND(L56,2)+ROUND(L57,2)+ROUND(L58,2)+ROUND(L59,2)</f>
        <v>63345.55</v>
      </c>
      <c r="M54" s="386" t="s">
        <v>21</v>
      </c>
      <c r="N54" s="386" t="s">
        <v>21</v>
      </c>
      <c r="O54" s="386" t="s">
        <v>21</v>
      </c>
      <c r="P54" s="386" t="s">
        <v>21</v>
      </c>
      <c r="Q54" s="386" t="s">
        <v>21</v>
      </c>
      <c r="R54" s="386" t="s">
        <v>21</v>
      </c>
      <c r="S54" s="386" t="s">
        <v>21</v>
      </c>
    </row>
    <row r="55" spans="1:19" ht="45" customHeight="1" x14ac:dyDescent="0.35">
      <c r="A55" s="388" t="s">
        <v>23</v>
      </c>
      <c r="B55" s="388" t="s">
        <v>152</v>
      </c>
      <c r="C55" s="388" t="s">
        <v>55</v>
      </c>
      <c r="D55" s="388" t="s">
        <v>153</v>
      </c>
      <c r="E55" s="388" t="s">
        <v>154</v>
      </c>
      <c r="F55" s="389">
        <f>R55</f>
        <v>2</v>
      </c>
      <c r="G55" s="388" t="s">
        <v>131</v>
      </c>
      <c r="H55" s="390">
        <v>5847.54</v>
      </c>
      <c r="I55" s="391">
        <v>5847.54</v>
      </c>
      <c r="J55" s="392">
        <v>0.2288</v>
      </c>
      <c r="K55" s="393">
        <f>ROUND(I55,2)+(ROUND(I55,2)*J55)</f>
        <v>7185.457152</v>
      </c>
      <c r="L55" s="394">
        <f>ROUND(S55,2)</f>
        <v>14370.92</v>
      </c>
      <c r="M55" s="388" t="s">
        <v>21</v>
      </c>
      <c r="N55" s="388" t="s">
        <v>151</v>
      </c>
      <c r="O55" s="388" t="s">
        <v>106</v>
      </c>
      <c r="P55" s="388" t="s">
        <v>20</v>
      </c>
      <c r="Q55" s="388" t="s">
        <v>29</v>
      </c>
      <c r="R55" s="395">
        <v>2</v>
      </c>
      <c r="S55" s="396">
        <f>ROUND(K55,2)*R55</f>
        <v>14370.92</v>
      </c>
    </row>
    <row r="56" spans="1:19" ht="45" customHeight="1" x14ac:dyDescent="0.35">
      <c r="A56" s="397" t="s">
        <v>23</v>
      </c>
      <c r="B56" s="397" t="s">
        <v>155</v>
      </c>
      <c r="C56" s="397" t="s">
        <v>55</v>
      </c>
      <c r="D56" s="397" t="s">
        <v>156</v>
      </c>
      <c r="E56" s="397" t="s">
        <v>157</v>
      </c>
      <c r="F56" s="398">
        <f>R56</f>
        <v>1</v>
      </c>
      <c r="G56" s="397" t="s">
        <v>131</v>
      </c>
      <c r="H56" s="399">
        <v>3693.19</v>
      </c>
      <c r="I56" s="400">
        <v>3693.19</v>
      </c>
      <c r="J56" s="401">
        <v>0.2288</v>
      </c>
      <c r="K56" s="402">
        <f>ROUND(I56,2)+(ROUND(I56,2)*J56)</f>
        <v>4538.1918720000003</v>
      </c>
      <c r="L56" s="403">
        <f>ROUND(S56,2)</f>
        <v>4538.1899999999996</v>
      </c>
      <c r="M56" s="397" t="s">
        <v>21</v>
      </c>
      <c r="N56" s="397" t="s">
        <v>151</v>
      </c>
      <c r="O56" s="397" t="s">
        <v>106</v>
      </c>
      <c r="P56" s="397" t="s">
        <v>20</v>
      </c>
      <c r="Q56" s="397" t="s">
        <v>29</v>
      </c>
      <c r="R56" s="404">
        <v>1</v>
      </c>
      <c r="S56" s="405">
        <f>ROUND(K56,2)*R56</f>
        <v>4538.1899999999996</v>
      </c>
    </row>
    <row r="57" spans="1:19" ht="45" customHeight="1" x14ac:dyDescent="0.35">
      <c r="A57" s="406" t="s">
        <v>23</v>
      </c>
      <c r="B57" s="406" t="s">
        <v>158</v>
      </c>
      <c r="C57" s="406" t="s">
        <v>55</v>
      </c>
      <c r="D57" s="406" t="s">
        <v>159</v>
      </c>
      <c r="E57" s="406" t="s">
        <v>160</v>
      </c>
      <c r="F57" s="407">
        <f>R57</f>
        <v>1</v>
      </c>
      <c r="G57" s="406" t="s">
        <v>131</v>
      </c>
      <c r="H57" s="408">
        <v>24621.24</v>
      </c>
      <c r="I57" s="409">
        <v>24621.24</v>
      </c>
      <c r="J57" s="410">
        <v>0.2288</v>
      </c>
      <c r="K57" s="411">
        <f>ROUND(I57,2)+(ROUND(I57,2)*J57)</f>
        <v>30254.579712000002</v>
      </c>
      <c r="L57" s="412">
        <f>ROUND(S57,2)</f>
        <v>30254.58</v>
      </c>
      <c r="M57" s="406" t="s">
        <v>21</v>
      </c>
      <c r="N57" s="406" t="s">
        <v>151</v>
      </c>
      <c r="O57" s="406" t="s">
        <v>106</v>
      </c>
      <c r="P57" s="406" t="s">
        <v>20</v>
      </c>
      <c r="Q57" s="406" t="s">
        <v>29</v>
      </c>
      <c r="R57" s="413">
        <v>1</v>
      </c>
      <c r="S57" s="414">
        <f>ROUND(K57,2)*R57</f>
        <v>30254.58</v>
      </c>
    </row>
    <row r="58" spans="1:19" ht="45" customHeight="1" x14ac:dyDescent="0.35">
      <c r="A58" s="415" t="s">
        <v>23</v>
      </c>
      <c r="B58" s="415" t="s">
        <v>161</v>
      </c>
      <c r="C58" s="415" t="s">
        <v>55</v>
      </c>
      <c r="D58" s="415" t="s">
        <v>162</v>
      </c>
      <c r="E58" s="415" t="s">
        <v>163</v>
      </c>
      <c r="F58" s="416">
        <f>R58</f>
        <v>6</v>
      </c>
      <c r="G58" s="415" t="s">
        <v>131</v>
      </c>
      <c r="H58" s="417">
        <v>1461.89</v>
      </c>
      <c r="I58" s="418">
        <v>1461.89</v>
      </c>
      <c r="J58" s="419">
        <v>0.2288</v>
      </c>
      <c r="K58" s="420">
        <f>ROUND(I58,2)+(ROUND(I58,2)*J58)</f>
        <v>1796.3704320000002</v>
      </c>
      <c r="L58" s="421">
        <f>ROUND(S58,2)</f>
        <v>10778.22</v>
      </c>
      <c r="M58" s="415" t="s">
        <v>21</v>
      </c>
      <c r="N58" s="415" t="s">
        <v>151</v>
      </c>
      <c r="O58" s="415" t="s">
        <v>106</v>
      </c>
      <c r="P58" s="415" t="s">
        <v>20</v>
      </c>
      <c r="Q58" s="415" t="s">
        <v>29</v>
      </c>
      <c r="R58" s="422">
        <v>6</v>
      </c>
      <c r="S58" s="423">
        <f>ROUND(K58,2)*R58</f>
        <v>10778.22</v>
      </c>
    </row>
    <row r="59" spans="1:19" ht="45" customHeight="1" x14ac:dyDescent="0.35">
      <c r="A59" s="424" t="s">
        <v>23</v>
      </c>
      <c r="B59" s="424" t="s">
        <v>164</v>
      </c>
      <c r="C59" s="424" t="s">
        <v>55</v>
      </c>
      <c r="D59" s="424" t="s">
        <v>165</v>
      </c>
      <c r="E59" s="424" t="s">
        <v>166</v>
      </c>
      <c r="F59" s="425">
        <f>R59</f>
        <v>1</v>
      </c>
      <c r="G59" s="424" t="s">
        <v>131</v>
      </c>
      <c r="H59" s="426">
        <v>2769.89</v>
      </c>
      <c r="I59" s="427">
        <v>2769.89</v>
      </c>
      <c r="J59" s="428">
        <v>0.2288</v>
      </c>
      <c r="K59" s="429">
        <f>ROUND(I59,2)+(ROUND(I59,2)*J59)</f>
        <v>3403.640832</v>
      </c>
      <c r="L59" s="430">
        <f>ROUND(S59,2)</f>
        <v>3403.64</v>
      </c>
      <c r="M59" s="424" t="s">
        <v>21</v>
      </c>
      <c r="N59" s="424" t="s">
        <v>151</v>
      </c>
      <c r="O59" s="424" t="s">
        <v>106</v>
      </c>
      <c r="P59" s="424" t="s">
        <v>20</v>
      </c>
      <c r="Q59" s="424" t="s">
        <v>29</v>
      </c>
      <c r="R59" s="431">
        <v>1</v>
      </c>
      <c r="S59" s="432">
        <f>ROUND(K59,2)*R59</f>
        <v>3403.64</v>
      </c>
    </row>
    <row r="60" spans="1:19" ht="45" customHeight="1" x14ac:dyDescent="0.35">
      <c r="A60" s="433" t="s">
        <v>19</v>
      </c>
      <c r="B60" s="433" t="s">
        <v>167</v>
      </c>
      <c r="C60" s="433" t="s">
        <v>21</v>
      </c>
      <c r="D60" s="433" t="s">
        <v>21</v>
      </c>
      <c r="E60" s="433" t="s">
        <v>168</v>
      </c>
      <c r="F60" s="433" t="s">
        <v>21</v>
      </c>
      <c r="G60" s="433" t="s">
        <v>21</v>
      </c>
      <c r="H60" s="433" t="s">
        <v>21</v>
      </c>
      <c r="I60" s="433" t="s">
        <v>21</v>
      </c>
      <c r="J60" s="433" t="s">
        <v>21</v>
      </c>
      <c r="K60" s="433" t="s">
        <v>21</v>
      </c>
      <c r="L60" s="434">
        <f>ROUND(L61,2)+ROUND(L62,2)+ROUND(L63,2)</f>
        <v>111701.96</v>
      </c>
      <c r="M60" s="433" t="s">
        <v>21</v>
      </c>
      <c r="N60" s="433" t="s">
        <v>21</v>
      </c>
      <c r="O60" s="433" t="s">
        <v>21</v>
      </c>
      <c r="P60" s="433" t="s">
        <v>21</v>
      </c>
      <c r="Q60" s="433" t="s">
        <v>21</v>
      </c>
      <c r="R60" s="433" t="s">
        <v>21</v>
      </c>
      <c r="S60" s="433" t="s">
        <v>21</v>
      </c>
    </row>
    <row r="61" spans="1:19" ht="45" customHeight="1" x14ac:dyDescent="0.35">
      <c r="A61" s="435" t="s">
        <v>23</v>
      </c>
      <c r="B61" s="435" t="s">
        <v>169</v>
      </c>
      <c r="C61" s="435" t="s">
        <v>25</v>
      </c>
      <c r="D61" s="435" t="s">
        <v>122</v>
      </c>
      <c r="E61" s="435" t="s">
        <v>123</v>
      </c>
      <c r="F61" s="436">
        <f>R61</f>
        <v>719.59</v>
      </c>
      <c r="G61" s="435" t="s">
        <v>33</v>
      </c>
      <c r="H61" s="437">
        <v>2.66</v>
      </c>
      <c r="I61" s="438">
        <v>2.66</v>
      </c>
      <c r="J61" s="439">
        <v>0.2288</v>
      </c>
      <c r="K61" s="440">
        <f>ROUND(I61,2)+(ROUND(I61,2)*J61)</f>
        <v>3.2686080000000004</v>
      </c>
      <c r="L61" s="441">
        <f>ROUND(S61,2)</f>
        <v>2353.06</v>
      </c>
      <c r="M61" s="435"/>
      <c r="N61" s="435" t="s">
        <v>167</v>
      </c>
      <c r="O61" s="435" t="s">
        <v>168</v>
      </c>
      <c r="P61" s="435" t="s">
        <v>20</v>
      </c>
      <c r="Q61" s="435" t="s">
        <v>29</v>
      </c>
      <c r="R61" s="442">
        <v>719.59</v>
      </c>
      <c r="S61" s="443">
        <f>ROUND(K61,2)*R61</f>
        <v>2353.0592999999999</v>
      </c>
    </row>
    <row r="62" spans="1:19" ht="45" customHeight="1" x14ac:dyDescent="0.35">
      <c r="A62" s="444" t="s">
        <v>23</v>
      </c>
      <c r="B62" s="444" t="s">
        <v>170</v>
      </c>
      <c r="C62" s="444" t="s">
        <v>25</v>
      </c>
      <c r="D62" s="444" t="s">
        <v>35</v>
      </c>
      <c r="E62" s="444" t="s">
        <v>36</v>
      </c>
      <c r="F62" s="445">
        <f>R62</f>
        <v>719.59</v>
      </c>
      <c r="G62" s="444" t="s">
        <v>33</v>
      </c>
      <c r="H62" s="446">
        <v>35.68</v>
      </c>
      <c r="I62" s="447">
        <v>35.68</v>
      </c>
      <c r="J62" s="448">
        <v>0.2288</v>
      </c>
      <c r="K62" s="449">
        <f>ROUND(I62,2)+(ROUND(I62,2)*J62)</f>
        <v>43.843584</v>
      </c>
      <c r="L62" s="450">
        <f>ROUND(S62,2)</f>
        <v>31546.83</v>
      </c>
      <c r="M62" s="444"/>
      <c r="N62" s="444" t="s">
        <v>167</v>
      </c>
      <c r="O62" s="444" t="s">
        <v>168</v>
      </c>
      <c r="P62" s="444" t="s">
        <v>20</v>
      </c>
      <c r="Q62" s="444" t="s">
        <v>29</v>
      </c>
      <c r="R62" s="451">
        <v>719.59</v>
      </c>
      <c r="S62" s="452">
        <f>ROUND(K62,2)*R62</f>
        <v>31546.825600000004</v>
      </c>
    </row>
    <row r="63" spans="1:19" ht="45" customHeight="1" x14ac:dyDescent="0.35">
      <c r="A63" s="453" t="s">
        <v>23</v>
      </c>
      <c r="B63" s="453" t="s">
        <v>171</v>
      </c>
      <c r="C63" s="453" t="s">
        <v>25</v>
      </c>
      <c r="D63" s="453" t="s">
        <v>126</v>
      </c>
      <c r="E63" s="453" t="s">
        <v>127</v>
      </c>
      <c r="F63" s="454">
        <f>R63</f>
        <v>719.59</v>
      </c>
      <c r="G63" s="453" t="s">
        <v>33</v>
      </c>
      <c r="H63" s="455">
        <v>87.99</v>
      </c>
      <c r="I63" s="456">
        <v>87.99</v>
      </c>
      <c r="J63" s="457">
        <v>0.2288</v>
      </c>
      <c r="K63" s="458">
        <f>ROUND(I63,2)+(ROUND(I63,2)*J63)</f>
        <v>108.12211199999999</v>
      </c>
      <c r="L63" s="459">
        <f>ROUND(S63,2)</f>
        <v>77802.070000000007</v>
      </c>
      <c r="M63" s="453"/>
      <c r="N63" s="453" t="s">
        <v>167</v>
      </c>
      <c r="O63" s="453" t="s">
        <v>168</v>
      </c>
      <c r="P63" s="453" t="s">
        <v>20</v>
      </c>
      <c r="Q63" s="453" t="s">
        <v>29</v>
      </c>
      <c r="R63" s="460">
        <v>719.59</v>
      </c>
      <c r="S63" s="461">
        <f>ROUND(K63,2)*R63</f>
        <v>77802.070800000001</v>
      </c>
    </row>
    <row r="64" spans="1:19" ht="45" customHeight="1" x14ac:dyDescent="0.35">
      <c r="A64" s="462" t="s">
        <v>19</v>
      </c>
      <c r="B64" s="462" t="s">
        <v>172</v>
      </c>
      <c r="C64" s="462" t="s">
        <v>21</v>
      </c>
      <c r="D64" s="462" t="s">
        <v>21</v>
      </c>
      <c r="E64" s="462" t="s">
        <v>98</v>
      </c>
      <c r="F64" s="462" t="s">
        <v>21</v>
      </c>
      <c r="G64" s="462" t="s">
        <v>21</v>
      </c>
      <c r="H64" s="462" t="s">
        <v>21</v>
      </c>
      <c r="I64" s="462" t="s">
        <v>21</v>
      </c>
      <c r="J64" s="462" t="s">
        <v>21</v>
      </c>
      <c r="K64" s="462" t="s">
        <v>21</v>
      </c>
      <c r="L64" s="463">
        <f>ROUND(L65,2)+ROUND(L66,2)</f>
        <v>55410.97</v>
      </c>
      <c r="M64" s="462" t="s">
        <v>21</v>
      </c>
      <c r="N64" s="462" t="s">
        <v>21</v>
      </c>
      <c r="O64" s="462" t="s">
        <v>21</v>
      </c>
      <c r="P64" s="462" t="s">
        <v>21</v>
      </c>
      <c r="Q64" s="462" t="s">
        <v>21</v>
      </c>
      <c r="R64" s="462" t="s">
        <v>21</v>
      </c>
      <c r="S64" s="462" t="s">
        <v>21</v>
      </c>
    </row>
    <row r="65" spans="1:19" ht="45" customHeight="1" x14ac:dyDescent="0.35">
      <c r="A65" s="464" t="s">
        <v>23</v>
      </c>
      <c r="B65" s="464" t="s">
        <v>173</v>
      </c>
      <c r="C65" s="464" t="s">
        <v>25</v>
      </c>
      <c r="D65" s="464" t="s">
        <v>174</v>
      </c>
      <c r="E65" s="464" t="s">
        <v>175</v>
      </c>
      <c r="F65" s="465">
        <f>R65</f>
        <v>719.59</v>
      </c>
      <c r="G65" s="464" t="s">
        <v>33</v>
      </c>
      <c r="H65" s="466">
        <v>59.32</v>
      </c>
      <c r="I65" s="467">
        <v>59.32</v>
      </c>
      <c r="J65" s="468">
        <v>0.2288</v>
      </c>
      <c r="K65" s="469">
        <f>ROUND(I65,2)+(ROUND(I65,2)*J65)</f>
        <v>72.892415999999997</v>
      </c>
      <c r="L65" s="470">
        <f>ROUND(S65,2)</f>
        <v>52450.92</v>
      </c>
      <c r="M65" s="464"/>
      <c r="N65" s="464" t="s">
        <v>172</v>
      </c>
      <c r="O65" s="464" t="s">
        <v>98</v>
      </c>
      <c r="P65" s="464" t="s">
        <v>20</v>
      </c>
      <c r="Q65" s="464" t="s">
        <v>29</v>
      </c>
      <c r="R65" s="471">
        <v>719.59</v>
      </c>
      <c r="S65" s="472">
        <f>ROUND(K65,2)*R65</f>
        <v>52450.915100000006</v>
      </c>
    </row>
    <row r="66" spans="1:19" ht="45" customHeight="1" x14ac:dyDescent="0.35">
      <c r="A66" s="473" t="s">
        <v>23</v>
      </c>
      <c r="B66" s="473" t="s">
        <v>176</v>
      </c>
      <c r="C66" s="473" t="s">
        <v>25</v>
      </c>
      <c r="D66" s="473" t="s">
        <v>177</v>
      </c>
      <c r="E66" s="473" t="s">
        <v>178</v>
      </c>
      <c r="F66" s="474">
        <f>R66</f>
        <v>240.85</v>
      </c>
      <c r="G66" s="473" t="s">
        <v>80</v>
      </c>
      <c r="H66" s="475">
        <v>10</v>
      </c>
      <c r="I66" s="476">
        <v>10</v>
      </c>
      <c r="J66" s="477">
        <v>0.2288</v>
      </c>
      <c r="K66" s="478">
        <f>ROUND(I66,2)+(ROUND(I66,2)*J66)</f>
        <v>12.288</v>
      </c>
      <c r="L66" s="479">
        <f>ROUND(S66,2)</f>
        <v>2960.05</v>
      </c>
      <c r="M66" s="473"/>
      <c r="N66" s="473" t="s">
        <v>172</v>
      </c>
      <c r="O66" s="473" t="s">
        <v>98</v>
      </c>
      <c r="P66" s="473" t="s">
        <v>20</v>
      </c>
      <c r="Q66" s="473" t="s">
        <v>29</v>
      </c>
      <c r="R66" s="480">
        <v>240.85</v>
      </c>
      <c r="S66" s="481">
        <f>ROUND(K66,2)*R66</f>
        <v>2960.0464999999999</v>
      </c>
    </row>
    <row r="67" spans="1:19" ht="45" customHeight="1" x14ac:dyDescent="0.35">
      <c r="A67" s="482" t="s">
        <v>19</v>
      </c>
      <c r="B67" s="482" t="s">
        <v>179</v>
      </c>
      <c r="C67" s="482" t="s">
        <v>21</v>
      </c>
      <c r="D67" s="482" t="s">
        <v>21</v>
      </c>
      <c r="E67" s="482" t="s">
        <v>180</v>
      </c>
      <c r="F67" s="482" t="s">
        <v>21</v>
      </c>
      <c r="G67" s="482" t="s">
        <v>21</v>
      </c>
      <c r="H67" s="482" t="s">
        <v>21</v>
      </c>
      <c r="I67" s="482" t="s">
        <v>21</v>
      </c>
      <c r="J67" s="482" t="s">
        <v>21</v>
      </c>
      <c r="K67" s="482" t="s">
        <v>21</v>
      </c>
      <c r="L67" s="483">
        <f>ROUND(L68,2)+ROUND(L69,2)+ROUND(L70,2)+ROUND(L71,2)+ROUND(L72,2)</f>
        <v>57431.49</v>
      </c>
      <c r="M67" s="482" t="s">
        <v>21</v>
      </c>
      <c r="N67" s="482" t="s">
        <v>21</v>
      </c>
      <c r="O67" s="482" t="s">
        <v>21</v>
      </c>
      <c r="P67" s="482" t="s">
        <v>21</v>
      </c>
      <c r="Q67" s="482" t="s">
        <v>21</v>
      </c>
      <c r="R67" s="482" t="s">
        <v>21</v>
      </c>
      <c r="S67" s="482" t="s">
        <v>21</v>
      </c>
    </row>
    <row r="68" spans="1:19" ht="45" customHeight="1" x14ac:dyDescent="0.35">
      <c r="A68" s="484" t="s">
        <v>23</v>
      </c>
      <c r="B68" s="484" t="s">
        <v>181</v>
      </c>
      <c r="C68" s="484" t="s">
        <v>25</v>
      </c>
      <c r="D68" s="484" t="s">
        <v>122</v>
      </c>
      <c r="E68" s="484" t="s">
        <v>123</v>
      </c>
      <c r="F68" s="485">
        <f>R68</f>
        <v>525.9</v>
      </c>
      <c r="G68" s="484" t="s">
        <v>33</v>
      </c>
      <c r="H68" s="486">
        <v>2.66</v>
      </c>
      <c r="I68" s="487">
        <v>2.66</v>
      </c>
      <c r="J68" s="488">
        <v>0.2288</v>
      </c>
      <c r="K68" s="489">
        <f>ROUND(I68,2)+(ROUND(I68,2)*J68)</f>
        <v>3.2686080000000004</v>
      </c>
      <c r="L68" s="490">
        <f>ROUND(S68,2)</f>
        <v>1719.69</v>
      </c>
      <c r="M68" s="484"/>
      <c r="N68" s="484" t="s">
        <v>179</v>
      </c>
      <c r="O68" s="484" t="s">
        <v>180</v>
      </c>
      <c r="P68" s="484" t="s">
        <v>20</v>
      </c>
      <c r="Q68" s="484" t="s">
        <v>29</v>
      </c>
      <c r="R68" s="491">
        <v>525.9</v>
      </c>
      <c r="S68" s="492">
        <f>ROUND(K68,2)*R68</f>
        <v>1719.693</v>
      </c>
    </row>
    <row r="69" spans="1:19" ht="45" customHeight="1" x14ac:dyDescent="0.35">
      <c r="A69" s="493" t="s">
        <v>23</v>
      </c>
      <c r="B69" s="493" t="s">
        <v>182</v>
      </c>
      <c r="C69" s="493" t="s">
        <v>25</v>
      </c>
      <c r="D69" s="493" t="s">
        <v>35</v>
      </c>
      <c r="E69" s="493" t="s">
        <v>36</v>
      </c>
      <c r="F69" s="494">
        <f>R69</f>
        <v>525.9</v>
      </c>
      <c r="G69" s="493" t="s">
        <v>33</v>
      </c>
      <c r="H69" s="495">
        <v>35.68</v>
      </c>
      <c r="I69" s="496">
        <v>35.68</v>
      </c>
      <c r="J69" s="497">
        <v>0.2288</v>
      </c>
      <c r="K69" s="498">
        <f>ROUND(I69,2)+(ROUND(I69,2)*J69)</f>
        <v>43.843584</v>
      </c>
      <c r="L69" s="499">
        <f>ROUND(S69,2)</f>
        <v>23055.46</v>
      </c>
      <c r="M69" s="493"/>
      <c r="N69" s="493" t="s">
        <v>179</v>
      </c>
      <c r="O69" s="493" t="s">
        <v>180</v>
      </c>
      <c r="P69" s="493" t="s">
        <v>20</v>
      </c>
      <c r="Q69" s="493" t="s">
        <v>29</v>
      </c>
      <c r="R69" s="500">
        <v>525.9</v>
      </c>
      <c r="S69" s="501">
        <f>ROUND(K69,2)*R69</f>
        <v>23055.456000000002</v>
      </c>
    </row>
    <row r="70" spans="1:19" ht="45" customHeight="1" x14ac:dyDescent="0.35">
      <c r="A70" s="502" t="s">
        <v>23</v>
      </c>
      <c r="B70" s="502" t="s">
        <v>183</v>
      </c>
      <c r="C70" s="502" t="s">
        <v>25</v>
      </c>
      <c r="D70" s="502" t="s">
        <v>60</v>
      </c>
      <c r="E70" s="502" t="s">
        <v>61</v>
      </c>
      <c r="F70" s="503">
        <f>R70</f>
        <v>139.86000000000001</v>
      </c>
      <c r="G70" s="502" t="s">
        <v>33</v>
      </c>
      <c r="H70" s="504">
        <v>72.55</v>
      </c>
      <c r="I70" s="505">
        <v>72.55</v>
      </c>
      <c r="J70" s="506">
        <v>0.2288</v>
      </c>
      <c r="K70" s="507">
        <f>ROUND(I70,2)+(ROUND(I70,2)*J70)</f>
        <v>89.149439999999998</v>
      </c>
      <c r="L70" s="508">
        <f>ROUND(S70,2)</f>
        <v>12468.52</v>
      </c>
      <c r="M70" s="502"/>
      <c r="N70" s="502" t="s">
        <v>179</v>
      </c>
      <c r="O70" s="502" t="s">
        <v>180</v>
      </c>
      <c r="P70" s="502" t="s">
        <v>20</v>
      </c>
      <c r="Q70" s="502" t="s">
        <v>29</v>
      </c>
      <c r="R70" s="509">
        <v>139.86000000000001</v>
      </c>
      <c r="S70" s="510">
        <f>ROUND(K70,2)*R70</f>
        <v>12468.519000000002</v>
      </c>
    </row>
    <row r="71" spans="1:19" ht="45" customHeight="1" x14ac:dyDescent="0.35">
      <c r="A71" s="511" t="s">
        <v>23</v>
      </c>
      <c r="B71" s="511" t="s">
        <v>184</v>
      </c>
      <c r="C71" s="511" t="s">
        <v>25</v>
      </c>
      <c r="D71" s="511" t="s">
        <v>185</v>
      </c>
      <c r="E71" s="511" t="s">
        <v>186</v>
      </c>
      <c r="F71" s="512">
        <f>R71</f>
        <v>160.9</v>
      </c>
      <c r="G71" s="511" t="s">
        <v>80</v>
      </c>
      <c r="H71" s="513">
        <v>35.85</v>
      </c>
      <c r="I71" s="514">
        <v>35.85</v>
      </c>
      <c r="J71" s="515">
        <v>0.2288</v>
      </c>
      <c r="K71" s="516">
        <f>ROUND(I71,2)+(ROUND(I71,2)*J71)</f>
        <v>44.052480000000003</v>
      </c>
      <c r="L71" s="517">
        <f>ROUND(S71,2)</f>
        <v>7087.65</v>
      </c>
      <c r="M71" s="511"/>
      <c r="N71" s="511" t="s">
        <v>179</v>
      </c>
      <c r="O71" s="511" t="s">
        <v>180</v>
      </c>
      <c r="P71" s="511" t="s">
        <v>20</v>
      </c>
      <c r="Q71" s="511" t="s">
        <v>29</v>
      </c>
      <c r="R71" s="518">
        <v>160.9</v>
      </c>
      <c r="S71" s="519">
        <f>ROUND(K71,2)*R71</f>
        <v>7087.6449999999995</v>
      </c>
    </row>
    <row r="72" spans="1:19" ht="45" customHeight="1" x14ac:dyDescent="0.35">
      <c r="A72" s="520" t="s">
        <v>23</v>
      </c>
      <c r="B72" s="520" t="s">
        <v>187</v>
      </c>
      <c r="C72" s="520" t="s">
        <v>25</v>
      </c>
      <c r="D72" s="520" t="s">
        <v>188</v>
      </c>
      <c r="E72" s="520" t="s">
        <v>189</v>
      </c>
      <c r="F72" s="521">
        <f>R72</f>
        <v>525.9</v>
      </c>
      <c r="G72" s="520" t="s">
        <v>33</v>
      </c>
      <c r="H72" s="522">
        <v>20.27</v>
      </c>
      <c r="I72" s="523">
        <v>20.27</v>
      </c>
      <c r="J72" s="524">
        <v>0.2288</v>
      </c>
      <c r="K72" s="525">
        <f>ROUND(I72,2)+(ROUND(I72,2)*J72)</f>
        <v>24.907775999999998</v>
      </c>
      <c r="L72" s="526">
        <f>ROUND(S72,2)</f>
        <v>13100.17</v>
      </c>
      <c r="M72" s="520"/>
      <c r="N72" s="520" t="s">
        <v>179</v>
      </c>
      <c r="O72" s="520" t="s">
        <v>180</v>
      </c>
      <c r="P72" s="520" t="s">
        <v>20</v>
      </c>
      <c r="Q72" s="520" t="s">
        <v>29</v>
      </c>
      <c r="R72" s="527">
        <v>525.9</v>
      </c>
      <c r="S72" s="528">
        <f>ROUND(K72,2)*R72</f>
        <v>13100.169</v>
      </c>
    </row>
    <row r="73" spans="1:19" ht="45" customHeight="1" x14ac:dyDescent="0.35">
      <c r="A73" s="529" t="s">
        <v>19</v>
      </c>
      <c r="B73" s="529" t="s">
        <v>190</v>
      </c>
      <c r="C73" s="529" t="s">
        <v>21</v>
      </c>
      <c r="D73" s="529" t="s">
        <v>21</v>
      </c>
      <c r="E73" s="529" t="s">
        <v>191</v>
      </c>
      <c r="F73" s="529" t="s">
        <v>21</v>
      </c>
      <c r="G73" s="529" t="s">
        <v>21</v>
      </c>
      <c r="H73" s="529" t="s">
        <v>21</v>
      </c>
      <c r="I73" s="529" t="s">
        <v>21</v>
      </c>
      <c r="J73" s="529" t="s">
        <v>21</v>
      </c>
      <c r="K73" s="529" t="s">
        <v>21</v>
      </c>
      <c r="L73" s="530">
        <f>ROUND(L74,2)+ROUND(L75,2)+ROUND(L76,2)+ROUND(L77,2)+ROUND(L78,2)+ROUND(L79,2)+ROUND(L80,2)+ROUND(L81,2)</f>
        <v>67671.12999999999</v>
      </c>
      <c r="M73" s="529" t="s">
        <v>21</v>
      </c>
      <c r="N73" s="529" t="s">
        <v>21</v>
      </c>
      <c r="O73" s="529" t="s">
        <v>21</v>
      </c>
      <c r="P73" s="529" t="s">
        <v>21</v>
      </c>
      <c r="Q73" s="529" t="s">
        <v>21</v>
      </c>
      <c r="R73" s="529" t="s">
        <v>21</v>
      </c>
      <c r="S73" s="529" t="s">
        <v>21</v>
      </c>
    </row>
    <row r="74" spans="1:19" ht="45" customHeight="1" x14ac:dyDescent="0.35">
      <c r="A74" s="531" t="s">
        <v>23</v>
      </c>
      <c r="B74" s="531" t="s">
        <v>192</v>
      </c>
      <c r="C74" s="531" t="s">
        <v>55</v>
      </c>
      <c r="D74" s="531" t="s">
        <v>162</v>
      </c>
      <c r="E74" s="531" t="s">
        <v>163</v>
      </c>
      <c r="F74" s="532">
        <f t="shared" ref="F74:F81" si="4">R74</f>
        <v>6</v>
      </c>
      <c r="G74" s="531" t="s">
        <v>131</v>
      </c>
      <c r="H74" s="533">
        <v>1461.89</v>
      </c>
      <c r="I74" s="534">
        <v>1461.89</v>
      </c>
      <c r="J74" s="535">
        <v>0.2288</v>
      </c>
      <c r="K74" s="536">
        <f t="shared" ref="K74:K81" si="5">ROUND(I74,2)+(ROUND(I74,2)*J74)</f>
        <v>1796.3704320000002</v>
      </c>
      <c r="L74" s="537">
        <f t="shared" ref="L74:L81" si="6">ROUND(S74,2)</f>
        <v>10778.22</v>
      </c>
      <c r="M74" s="531" t="s">
        <v>21</v>
      </c>
      <c r="N74" s="531" t="s">
        <v>190</v>
      </c>
      <c r="O74" s="531" t="s">
        <v>191</v>
      </c>
      <c r="P74" s="531" t="s">
        <v>20</v>
      </c>
      <c r="Q74" s="531" t="s">
        <v>29</v>
      </c>
      <c r="R74" s="538">
        <v>6</v>
      </c>
      <c r="S74" s="539">
        <f t="shared" ref="S74:S81" si="7">ROUND(K74,2)*R74</f>
        <v>10778.22</v>
      </c>
    </row>
    <row r="75" spans="1:19" ht="45" customHeight="1" x14ac:dyDescent="0.35">
      <c r="A75" s="540" t="s">
        <v>23</v>
      </c>
      <c r="B75" s="540" t="s">
        <v>193</v>
      </c>
      <c r="C75" s="540" t="s">
        <v>55</v>
      </c>
      <c r="D75" s="540" t="s">
        <v>194</v>
      </c>
      <c r="E75" s="540" t="s">
        <v>195</v>
      </c>
      <c r="F75" s="541">
        <f t="shared" si="4"/>
        <v>16</v>
      </c>
      <c r="G75" s="540" t="s">
        <v>131</v>
      </c>
      <c r="H75" s="542">
        <v>923.3</v>
      </c>
      <c r="I75" s="543">
        <v>923.3</v>
      </c>
      <c r="J75" s="544">
        <v>0.2288</v>
      </c>
      <c r="K75" s="545">
        <f t="shared" si="5"/>
        <v>1134.5510399999998</v>
      </c>
      <c r="L75" s="546">
        <f t="shared" si="6"/>
        <v>18152.8</v>
      </c>
      <c r="M75" s="540" t="s">
        <v>21</v>
      </c>
      <c r="N75" s="540" t="s">
        <v>190</v>
      </c>
      <c r="O75" s="540" t="s">
        <v>191</v>
      </c>
      <c r="P75" s="540" t="s">
        <v>20</v>
      </c>
      <c r="Q75" s="540" t="s">
        <v>29</v>
      </c>
      <c r="R75" s="547">
        <v>16</v>
      </c>
      <c r="S75" s="548">
        <f t="shared" si="7"/>
        <v>18152.8</v>
      </c>
    </row>
    <row r="76" spans="1:19" ht="45" customHeight="1" x14ac:dyDescent="0.35">
      <c r="A76" s="549" t="s">
        <v>23</v>
      </c>
      <c r="B76" s="549" t="s">
        <v>196</v>
      </c>
      <c r="C76" s="549" t="s">
        <v>55</v>
      </c>
      <c r="D76" s="549" t="s">
        <v>197</v>
      </c>
      <c r="E76" s="549" t="s">
        <v>198</v>
      </c>
      <c r="F76" s="550">
        <f t="shared" si="4"/>
        <v>4</v>
      </c>
      <c r="G76" s="549" t="s">
        <v>131</v>
      </c>
      <c r="H76" s="551">
        <v>3385.42</v>
      </c>
      <c r="I76" s="552">
        <v>3385.42</v>
      </c>
      <c r="J76" s="553">
        <v>0.2288</v>
      </c>
      <c r="K76" s="554">
        <f t="shared" si="5"/>
        <v>4160.0040960000006</v>
      </c>
      <c r="L76" s="555">
        <f t="shared" si="6"/>
        <v>16640</v>
      </c>
      <c r="M76" s="549" t="s">
        <v>21</v>
      </c>
      <c r="N76" s="549" t="s">
        <v>190</v>
      </c>
      <c r="O76" s="549" t="s">
        <v>191</v>
      </c>
      <c r="P76" s="549" t="s">
        <v>20</v>
      </c>
      <c r="Q76" s="549" t="s">
        <v>29</v>
      </c>
      <c r="R76" s="556">
        <v>4</v>
      </c>
      <c r="S76" s="557">
        <f t="shared" si="7"/>
        <v>16640</v>
      </c>
    </row>
    <row r="77" spans="1:19" ht="45" customHeight="1" x14ac:dyDescent="0.35">
      <c r="A77" s="558" t="s">
        <v>23</v>
      </c>
      <c r="B77" s="558" t="s">
        <v>199</v>
      </c>
      <c r="C77" s="558" t="s">
        <v>55</v>
      </c>
      <c r="D77" s="558" t="s">
        <v>200</v>
      </c>
      <c r="E77" s="558" t="s">
        <v>201</v>
      </c>
      <c r="F77" s="559">
        <f t="shared" si="4"/>
        <v>2</v>
      </c>
      <c r="G77" s="558" t="s">
        <v>131</v>
      </c>
      <c r="H77" s="560">
        <v>5847.54</v>
      </c>
      <c r="I77" s="561">
        <v>5847.54</v>
      </c>
      <c r="J77" s="562">
        <v>0.2288</v>
      </c>
      <c r="K77" s="563">
        <f t="shared" si="5"/>
        <v>7185.457152</v>
      </c>
      <c r="L77" s="564">
        <f t="shared" si="6"/>
        <v>14370.92</v>
      </c>
      <c r="M77" s="558" t="s">
        <v>21</v>
      </c>
      <c r="N77" s="558" t="s">
        <v>190</v>
      </c>
      <c r="O77" s="558" t="s">
        <v>191</v>
      </c>
      <c r="P77" s="558" t="s">
        <v>20</v>
      </c>
      <c r="Q77" s="558" t="s">
        <v>29</v>
      </c>
      <c r="R77" s="565">
        <v>2</v>
      </c>
      <c r="S77" s="566">
        <f t="shared" si="7"/>
        <v>14370.92</v>
      </c>
    </row>
    <row r="78" spans="1:19" ht="45" customHeight="1" x14ac:dyDescent="0.35">
      <c r="A78" s="567" t="s">
        <v>23</v>
      </c>
      <c r="B78" s="567" t="s">
        <v>202</v>
      </c>
      <c r="C78" s="567" t="s">
        <v>25</v>
      </c>
      <c r="D78" s="567" t="s">
        <v>203</v>
      </c>
      <c r="E78" s="567" t="s">
        <v>204</v>
      </c>
      <c r="F78" s="568">
        <f t="shared" si="4"/>
        <v>11.75</v>
      </c>
      <c r="G78" s="567" t="s">
        <v>33</v>
      </c>
      <c r="H78" s="569">
        <v>221.6</v>
      </c>
      <c r="I78" s="570">
        <v>221.6</v>
      </c>
      <c r="J78" s="571">
        <v>0.2288</v>
      </c>
      <c r="K78" s="572">
        <f t="shared" si="5"/>
        <v>272.30207999999999</v>
      </c>
      <c r="L78" s="573">
        <f t="shared" si="6"/>
        <v>3199.53</v>
      </c>
      <c r="M78" s="567"/>
      <c r="N78" s="567" t="s">
        <v>190</v>
      </c>
      <c r="O78" s="567" t="s">
        <v>191</v>
      </c>
      <c r="P78" s="567" t="s">
        <v>20</v>
      </c>
      <c r="Q78" s="567" t="s">
        <v>29</v>
      </c>
      <c r="R78" s="574">
        <v>11.75</v>
      </c>
      <c r="S78" s="575">
        <f t="shared" si="7"/>
        <v>3199.5250000000001</v>
      </c>
    </row>
    <row r="79" spans="1:19" ht="45" customHeight="1" x14ac:dyDescent="0.35">
      <c r="A79" s="576" t="s">
        <v>23</v>
      </c>
      <c r="B79" s="576" t="s">
        <v>205</v>
      </c>
      <c r="C79" s="576" t="s">
        <v>25</v>
      </c>
      <c r="D79" s="576" t="s">
        <v>206</v>
      </c>
      <c r="E79" s="576" t="s">
        <v>207</v>
      </c>
      <c r="F79" s="577">
        <f t="shared" si="4"/>
        <v>30</v>
      </c>
      <c r="G79" s="576" t="s">
        <v>131</v>
      </c>
      <c r="H79" s="578">
        <v>48.31</v>
      </c>
      <c r="I79" s="579">
        <v>48.31</v>
      </c>
      <c r="J79" s="580">
        <v>0.2288</v>
      </c>
      <c r="K79" s="581">
        <f t="shared" si="5"/>
        <v>59.363328000000003</v>
      </c>
      <c r="L79" s="582">
        <f t="shared" si="6"/>
        <v>1780.8</v>
      </c>
      <c r="M79" s="576"/>
      <c r="N79" s="576" t="s">
        <v>190</v>
      </c>
      <c r="O79" s="576" t="s">
        <v>191</v>
      </c>
      <c r="P79" s="576" t="s">
        <v>20</v>
      </c>
      <c r="Q79" s="576" t="s">
        <v>29</v>
      </c>
      <c r="R79" s="583">
        <v>30</v>
      </c>
      <c r="S79" s="584">
        <f t="shared" si="7"/>
        <v>1780.8</v>
      </c>
    </row>
    <row r="80" spans="1:19" ht="45" customHeight="1" x14ac:dyDescent="0.35">
      <c r="A80" s="585" t="s">
        <v>23</v>
      </c>
      <c r="B80" s="585" t="s">
        <v>208</v>
      </c>
      <c r="C80" s="585" t="s">
        <v>25</v>
      </c>
      <c r="D80" s="585" t="s">
        <v>209</v>
      </c>
      <c r="E80" s="585" t="s">
        <v>210</v>
      </c>
      <c r="F80" s="586">
        <f t="shared" si="4"/>
        <v>24</v>
      </c>
      <c r="G80" s="585" t="s">
        <v>131</v>
      </c>
      <c r="H80" s="587">
        <v>81.209999999999994</v>
      </c>
      <c r="I80" s="588">
        <v>81.209999999999994</v>
      </c>
      <c r="J80" s="589">
        <v>0.2288</v>
      </c>
      <c r="K80" s="590">
        <f t="shared" si="5"/>
        <v>99.790847999999997</v>
      </c>
      <c r="L80" s="591">
        <f t="shared" si="6"/>
        <v>2394.96</v>
      </c>
      <c r="M80" s="585"/>
      <c r="N80" s="585" t="s">
        <v>190</v>
      </c>
      <c r="O80" s="585" t="s">
        <v>191</v>
      </c>
      <c r="P80" s="585" t="s">
        <v>20</v>
      </c>
      <c r="Q80" s="585" t="s">
        <v>29</v>
      </c>
      <c r="R80" s="592">
        <v>24</v>
      </c>
      <c r="S80" s="593">
        <f t="shared" si="7"/>
        <v>2394.96</v>
      </c>
    </row>
    <row r="81" spans="1:19" ht="45" customHeight="1" x14ac:dyDescent="0.35">
      <c r="A81" s="594" t="s">
        <v>23</v>
      </c>
      <c r="B81" s="594" t="s">
        <v>211</v>
      </c>
      <c r="C81" s="594" t="s">
        <v>25</v>
      </c>
      <c r="D81" s="594" t="s">
        <v>212</v>
      </c>
      <c r="E81" s="594" t="s">
        <v>213</v>
      </c>
      <c r="F81" s="595">
        <f t="shared" si="4"/>
        <v>2</v>
      </c>
      <c r="G81" s="594" t="s">
        <v>131</v>
      </c>
      <c r="H81" s="596">
        <v>144</v>
      </c>
      <c r="I81" s="597">
        <v>144</v>
      </c>
      <c r="J81" s="598">
        <v>0.2288</v>
      </c>
      <c r="K81" s="599">
        <f t="shared" si="5"/>
        <v>176.94720000000001</v>
      </c>
      <c r="L81" s="600">
        <f t="shared" si="6"/>
        <v>353.9</v>
      </c>
      <c r="M81" s="594"/>
      <c r="N81" s="594" t="s">
        <v>190</v>
      </c>
      <c r="O81" s="594" t="s">
        <v>191</v>
      </c>
      <c r="P81" s="594" t="s">
        <v>20</v>
      </c>
      <c r="Q81" s="594" t="s">
        <v>29</v>
      </c>
      <c r="R81" s="601">
        <v>2</v>
      </c>
      <c r="S81" s="602">
        <f t="shared" si="7"/>
        <v>353.9</v>
      </c>
    </row>
    <row r="82" spans="1:19" ht="45" customHeight="1" x14ac:dyDescent="0.35">
      <c r="A82" s="603" t="s">
        <v>19</v>
      </c>
      <c r="B82" s="603" t="s">
        <v>214</v>
      </c>
      <c r="C82" s="603" t="s">
        <v>21</v>
      </c>
      <c r="D82" s="603" t="s">
        <v>21</v>
      </c>
      <c r="E82" s="603" t="s">
        <v>215</v>
      </c>
      <c r="F82" s="603" t="s">
        <v>21</v>
      </c>
      <c r="G82" s="603" t="s">
        <v>21</v>
      </c>
      <c r="H82" s="603" t="s">
        <v>21</v>
      </c>
      <c r="I82" s="603" t="s">
        <v>21</v>
      </c>
      <c r="J82" s="603" t="s">
        <v>21</v>
      </c>
      <c r="K82" s="603" t="s">
        <v>21</v>
      </c>
      <c r="L82" s="604">
        <f>ROUND(L83,2)+ROUND(L84,2)+ROUND(L85,2)+ROUND(L86,2)+ROUND(L87,2)+ROUND(L88,2)+ROUND(L89,2)+ROUND(L90,2)+ROUND(L91,2)+ROUND(L92,2)+ROUND(L93,2)+ROUND(L94,2)+ROUND(L95,2)+ROUND(L96,2)+ROUND(L97,2)+ROUND(L98,2)+ROUND(L99,2)+ROUND(L100,2)+ROUND(L101,2)+ROUND(L102,2)+ROUND(L103,2)+ROUND(L104,2)+ROUND(L105,2)+ROUND(L106,2)+ROUND(L107,2)+ROUND(L108,2)</f>
        <v>100721.18000000001</v>
      </c>
      <c r="M82" s="603" t="s">
        <v>21</v>
      </c>
      <c r="N82" s="603" t="s">
        <v>21</v>
      </c>
      <c r="O82" s="603" t="s">
        <v>21</v>
      </c>
      <c r="P82" s="603" t="s">
        <v>21</v>
      </c>
      <c r="Q82" s="603" t="s">
        <v>21</v>
      </c>
      <c r="R82" s="603" t="s">
        <v>21</v>
      </c>
      <c r="S82" s="603" t="s">
        <v>21</v>
      </c>
    </row>
    <row r="83" spans="1:19" ht="45" customHeight="1" x14ac:dyDescent="0.35">
      <c r="A83" s="605" t="s">
        <v>23</v>
      </c>
      <c r="B83" s="605" t="s">
        <v>216</v>
      </c>
      <c r="C83" s="605" t="s">
        <v>25</v>
      </c>
      <c r="D83" s="605" t="s">
        <v>217</v>
      </c>
      <c r="E83" s="605" t="s">
        <v>218</v>
      </c>
      <c r="F83" s="606">
        <f t="shared" ref="F83:F108" si="8">R83</f>
        <v>145</v>
      </c>
      <c r="G83" s="605" t="s">
        <v>80</v>
      </c>
      <c r="H83" s="607">
        <v>24.1</v>
      </c>
      <c r="I83" s="608">
        <v>24.1</v>
      </c>
      <c r="J83" s="609">
        <v>0.2288</v>
      </c>
      <c r="K83" s="610">
        <f t="shared" ref="K83:K108" si="9">ROUND(I83,2)+(ROUND(I83,2)*J83)</f>
        <v>29.614080000000001</v>
      </c>
      <c r="L83" s="611">
        <f t="shared" ref="L83:L108" si="10">ROUND(S83,2)</f>
        <v>4293.45</v>
      </c>
      <c r="M83" s="605"/>
      <c r="N83" s="605" t="s">
        <v>214</v>
      </c>
      <c r="O83" s="605" t="s">
        <v>215</v>
      </c>
      <c r="P83" s="605" t="s">
        <v>20</v>
      </c>
      <c r="Q83" s="605" t="s">
        <v>29</v>
      </c>
      <c r="R83" s="612">
        <v>145</v>
      </c>
      <c r="S83" s="613">
        <f t="shared" ref="S83:S108" si="11">ROUND(K83,2)*R83</f>
        <v>4293.45</v>
      </c>
    </row>
    <row r="84" spans="1:19" ht="45" customHeight="1" x14ac:dyDescent="0.35">
      <c r="A84" s="614" t="s">
        <v>23</v>
      </c>
      <c r="B84" s="614" t="s">
        <v>219</v>
      </c>
      <c r="C84" s="614" t="s">
        <v>25</v>
      </c>
      <c r="D84" s="614" t="s">
        <v>220</v>
      </c>
      <c r="E84" s="614" t="s">
        <v>221</v>
      </c>
      <c r="F84" s="615">
        <f t="shared" si="8"/>
        <v>70</v>
      </c>
      <c r="G84" s="614" t="s">
        <v>80</v>
      </c>
      <c r="H84" s="616">
        <v>9.42</v>
      </c>
      <c r="I84" s="617">
        <v>9.42</v>
      </c>
      <c r="J84" s="618">
        <v>0.2288</v>
      </c>
      <c r="K84" s="619">
        <f t="shared" si="9"/>
        <v>11.575296</v>
      </c>
      <c r="L84" s="620">
        <f t="shared" si="10"/>
        <v>810.6</v>
      </c>
      <c r="M84" s="614"/>
      <c r="N84" s="614" t="s">
        <v>214</v>
      </c>
      <c r="O84" s="614" t="s">
        <v>215</v>
      </c>
      <c r="P84" s="614" t="s">
        <v>20</v>
      </c>
      <c r="Q84" s="614" t="s">
        <v>29</v>
      </c>
      <c r="R84" s="621">
        <v>70</v>
      </c>
      <c r="S84" s="622">
        <f t="shared" si="11"/>
        <v>810.6</v>
      </c>
    </row>
    <row r="85" spans="1:19" ht="45" customHeight="1" x14ac:dyDescent="0.35">
      <c r="A85" s="623" t="s">
        <v>23</v>
      </c>
      <c r="B85" s="623" t="s">
        <v>222</v>
      </c>
      <c r="C85" s="623" t="s">
        <v>25</v>
      </c>
      <c r="D85" s="623" t="s">
        <v>223</v>
      </c>
      <c r="E85" s="623" t="s">
        <v>224</v>
      </c>
      <c r="F85" s="624">
        <f t="shared" si="8"/>
        <v>200</v>
      </c>
      <c r="G85" s="623" t="s">
        <v>80</v>
      </c>
      <c r="H85" s="625">
        <v>13.46</v>
      </c>
      <c r="I85" s="626">
        <v>13.46</v>
      </c>
      <c r="J85" s="627">
        <v>0.2288</v>
      </c>
      <c r="K85" s="628">
        <f t="shared" si="9"/>
        <v>16.539648</v>
      </c>
      <c r="L85" s="629">
        <f t="shared" si="10"/>
        <v>3308</v>
      </c>
      <c r="M85" s="623"/>
      <c r="N85" s="623" t="s">
        <v>214</v>
      </c>
      <c r="O85" s="623" t="s">
        <v>215</v>
      </c>
      <c r="P85" s="623" t="s">
        <v>20</v>
      </c>
      <c r="Q85" s="623" t="s">
        <v>29</v>
      </c>
      <c r="R85" s="630">
        <v>200</v>
      </c>
      <c r="S85" s="631">
        <f t="shared" si="11"/>
        <v>3308</v>
      </c>
    </row>
    <row r="86" spans="1:19" ht="45" customHeight="1" x14ac:dyDescent="0.35">
      <c r="A86" s="632" t="s">
        <v>23</v>
      </c>
      <c r="B86" s="632" t="s">
        <v>225</v>
      </c>
      <c r="C86" s="632" t="s">
        <v>50</v>
      </c>
      <c r="D86" s="632" t="s">
        <v>226</v>
      </c>
      <c r="E86" s="632" t="s">
        <v>227</v>
      </c>
      <c r="F86" s="633">
        <f t="shared" si="8"/>
        <v>6</v>
      </c>
      <c r="G86" s="632" t="s">
        <v>80</v>
      </c>
      <c r="H86" s="634">
        <v>88.39</v>
      </c>
      <c r="I86" s="635">
        <v>88.39</v>
      </c>
      <c r="J86" s="636">
        <v>0.2288</v>
      </c>
      <c r="K86" s="637">
        <f t="shared" si="9"/>
        <v>108.613632</v>
      </c>
      <c r="L86" s="638">
        <f t="shared" si="10"/>
        <v>651.66</v>
      </c>
      <c r="M86" s="632" t="s">
        <v>111</v>
      </c>
      <c r="N86" s="632" t="s">
        <v>214</v>
      </c>
      <c r="O86" s="632" t="s">
        <v>215</v>
      </c>
      <c r="P86" s="632" t="s">
        <v>20</v>
      </c>
      <c r="Q86" s="632" t="s">
        <v>29</v>
      </c>
      <c r="R86" s="639">
        <v>6</v>
      </c>
      <c r="S86" s="640">
        <f t="shared" si="11"/>
        <v>651.66</v>
      </c>
    </row>
    <row r="87" spans="1:19" ht="45" customHeight="1" x14ac:dyDescent="0.35">
      <c r="A87" s="641" t="s">
        <v>23</v>
      </c>
      <c r="B87" s="641" t="s">
        <v>228</v>
      </c>
      <c r="C87" s="641" t="s">
        <v>25</v>
      </c>
      <c r="D87" s="641" t="s">
        <v>229</v>
      </c>
      <c r="E87" s="641" t="s">
        <v>230</v>
      </c>
      <c r="F87" s="642">
        <f t="shared" si="8"/>
        <v>9</v>
      </c>
      <c r="G87" s="641" t="s">
        <v>131</v>
      </c>
      <c r="H87" s="643">
        <v>13.32</v>
      </c>
      <c r="I87" s="644">
        <v>13.32</v>
      </c>
      <c r="J87" s="645">
        <v>0.2288</v>
      </c>
      <c r="K87" s="646">
        <f t="shared" si="9"/>
        <v>16.367616000000002</v>
      </c>
      <c r="L87" s="647">
        <f t="shared" si="10"/>
        <v>147.33000000000001</v>
      </c>
      <c r="M87" s="641"/>
      <c r="N87" s="641" t="s">
        <v>214</v>
      </c>
      <c r="O87" s="641" t="s">
        <v>215</v>
      </c>
      <c r="P87" s="641" t="s">
        <v>20</v>
      </c>
      <c r="Q87" s="641" t="s">
        <v>29</v>
      </c>
      <c r="R87" s="648">
        <v>9</v>
      </c>
      <c r="S87" s="649">
        <f t="shared" si="11"/>
        <v>147.33000000000001</v>
      </c>
    </row>
    <row r="88" spans="1:19" ht="45" customHeight="1" x14ac:dyDescent="0.35">
      <c r="A88" s="650" t="s">
        <v>23</v>
      </c>
      <c r="B88" s="650" t="s">
        <v>231</v>
      </c>
      <c r="C88" s="650" t="s">
        <v>25</v>
      </c>
      <c r="D88" s="650" t="s">
        <v>232</v>
      </c>
      <c r="E88" s="650" t="s">
        <v>233</v>
      </c>
      <c r="F88" s="651">
        <f t="shared" si="8"/>
        <v>205</v>
      </c>
      <c r="G88" s="650" t="s">
        <v>80</v>
      </c>
      <c r="H88" s="652">
        <v>5.21</v>
      </c>
      <c r="I88" s="653">
        <v>5.21</v>
      </c>
      <c r="J88" s="654">
        <v>0.2288</v>
      </c>
      <c r="K88" s="655">
        <f t="shared" si="9"/>
        <v>6.4020479999999997</v>
      </c>
      <c r="L88" s="656">
        <f t="shared" si="10"/>
        <v>1312</v>
      </c>
      <c r="M88" s="650"/>
      <c r="N88" s="650" t="s">
        <v>214</v>
      </c>
      <c r="O88" s="650" t="s">
        <v>215</v>
      </c>
      <c r="P88" s="650" t="s">
        <v>20</v>
      </c>
      <c r="Q88" s="650" t="s">
        <v>29</v>
      </c>
      <c r="R88" s="657">
        <v>205</v>
      </c>
      <c r="S88" s="658">
        <f t="shared" si="11"/>
        <v>1312</v>
      </c>
    </row>
    <row r="89" spans="1:19" ht="45" customHeight="1" x14ac:dyDescent="0.35">
      <c r="A89" s="659" t="s">
        <v>23</v>
      </c>
      <c r="B89" s="659" t="s">
        <v>234</v>
      </c>
      <c r="C89" s="659" t="s">
        <v>25</v>
      </c>
      <c r="D89" s="659" t="s">
        <v>235</v>
      </c>
      <c r="E89" s="659" t="s">
        <v>236</v>
      </c>
      <c r="F89" s="660">
        <f t="shared" si="8"/>
        <v>530</v>
      </c>
      <c r="G89" s="659" t="s">
        <v>80</v>
      </c>
      <c r="H89" s="661">
        <v>11</v>
      </c>
      <c r="I89" s="662">
        <v>11</v>
      </c>
      <c r="J89" s="663">
        <v>0.2288</v>
      </c>
      <c r="K89" s="664">
        <f t="shared" si="9"/>
        <v>13.5168</v>
      </c>
      <c r="L89" s="665">
        <f t="shared" si="10"/>
        <v>7165.6</v>
      </c>
      <c r="M89" s="659"/>
      <c r="N89" s="659" t="s">
        <v>214</v>
      </c>
      <c r="O89" s="659" t="s">
        <v>215</v>
      </c>
      <c r="P89" s="659" t="s">
        <v>20</v>
      </c>
      <c r="Q89" s="659" t="s">
        <v>29</v>
      </c>
      <c r="R89" s="666">
        <v>530</v>
      </c>
      <c r="S89" s="667">
        <f t="shared" si="11"/>
        <v>7165.5999999999995</v>
      </c>
    </row>
    <row r="90" spans="1:19" ht="45" customHeight="1" x14ac:dyDescent="0.35">
      <c r="A90" s="668" t="s">
        <v>23</v>
      </c>
      <c r="B90" s="668" t="s">
        <v>237</v>
      </c>
      <c r="C90" s="668" t="s">
        <v>25</v>
      </c>
      <c r="D90" s="668" t="s">
        <v>238</v>
      </c>
      <c r="E90" s="668" t="s">
        <v>239</v>
      </c>
      <c r="F90" s="669">
        <f t="shared" si="8"/>
        <v>1260</v>
      </c>
      <c r="G90" s="668" t="s">
        <v>80</v>
      </c>
      <c r="H90" s="670">
        <v>17.66</v>
      </c>
      <c r="I90" s="671">
        <v>17.66</v>
      </c>
      <c r="J90" s="672">
        <v>0.2288</v>
      </c>
      <c r="K90" s="673">
        <f t="shared" si="9"/>
        <v>21.700607999999999</v>
      </c>
      <c r="L90" s="674">
        <f t="shared" si="10"/>
        <v>27342</v>
      </c>
      <c r="M90" s="668"/>
      <c r="N90" s="668" t="s">
        <v>214</v>
      </c>
      <c r="O90" s="668" t="s">
        <v>215</v>
      </c>
      <c r="P90" s="668" t="s">
        <v>20</v>
      </c>
      <c r="Q90" s="668" t="s">
        <v>29</v>
      </c>
      <c r="R90" s="675">
        <v>1260</v>
      </c>
      <c r="S90" s="676">
        <f t="shared" si="11"/>
        <v>27342</v>
      </c>
    </row>
    <row r="91" spans="1:19" ht="45" customHeight="1" x14ac:dyDescent="0.35">
      <c r="A91" s="677" t="s">
        <v>23</v>
      </c>
      <c r="B91" s="677" t="s">
        <v>240</v>
      </c>
      <c r="C91" s="677" t="s">
        <v>25</v>
      </c>
      <c r="D91" s="677" t="s">
        <v>241</v>
      </c>
      <c r="E91" s="677" t="s">
        <v>242</v>
      </c>
      <c r="F91" s="678">
        <f t="shared" si="8"/>
        <v>20</v>
      </c>
      <c r="G91" s="677" t="s">
        <v>131</v>
      </c>
      <c r="H91" s="679">
        <v>17.350000000000001</v>
      </c>
      <c r="I91" s="680">
        <v>17.350000000000001</v>
      </c>
      <c r="J91" s="681">
        <v>0.2288</v>
      </c>
      <c r="K91" s="682">
        <f t="shared" si="9"/>
        <v>21.319680000000002</v>
      </c>
      <c r="L91" s="683">
        <f t="shared" si="10"/>
        <v>426.4</v>
      </c>
      <c r="M91" s="677"/>
      <c r="N91" s="677" t="s">
        <v>214</v>
      </c>
      <c r="O91" s="677" t="s">
        <v>215</v>
      </c>
      <c r="P91" s="677" t="s">
        <v>20</v>
      </c>
      <c r="Q91" s="677" t="s">
        <v>29</v>
      </c>
      <c r="R91" s="684">
        <v>20</v>
      </c>
      <c r="S91" s="685">
        <f t="shared" si="11"/>
        <v>426.4</v>
      </c>
    </row>
    <row r="92" spans="1:19" ht="45" customHeight="1" x14ac:dyDescent="0.35">
      <c r="A92" s="686" t="s">
        <v>23</v>
      </c>
      <c r="B92" s="686" t="s">
        <v>243</v>
      </c>
      <c r="C92" s="686" t="s">
        <v>25</v>
      </c>
      <c r="D92" s="686" t="s">
        <v>244</v>
      </c>
      <c r="E92" s="686" t="s">
        <v>245</v>
      </c>
      <c r="F92" s="687">
        <f t="shared" si="8"/>
        <v>8</v>
      </c>
      <c r="G92" s="686" t="s">
        <v>131</v>
      </c>
      <c r="H92" s="688">
        <v>23.93</v>
      </c>
      <c r="I92" s="689">
        <v>23.93</v>
      </c>
      <c r="J92" s="690">
        <v>0.2288</v>
      </c>
      <c r="K92" s="691">
        <f t="shared" si="9"/>
        <v>29.405183999999998</v>
      </c>
      <c r="L92" s="692">
        <f t="shared" si="10"/>
        <v>235.28</v>
      </c>
      <c r="M92" s="686"/>
      <c r="N92" s="686" t="s">
        <v>214</v>
      </c>
      <c r="O92" s="686" t="s">
        <v>215</v>
      </c>
      <c r="P92" s="686" t="s">
        <v>20</v>
      </c>
      <c r="Q92" s="686" t="s">
        <v>29</v>
      </c>
      <c r="R92" s="693">
        <v>8</v>
      </c>
      <c r="S92" s="694">
        <f t="shared" si="11"/>
        <v>235.28</v>
      </c>
    </row>
    <row r="93" spans="1:19" ht="45" customHeight="1" x14ac:dyDescent="0.35">
      <c r="A93" s="695" t="s">
        <v>23</v>
      </c>
      <c r="B93" s="695" t="s">
        <v>246</v>
      </c>
      <c r="C93" s="695" t="s">
        <v>25</v>
      </c>
      <c r="D93" s="695" t="s">
        <v>247</v>
      </c>
      <c r="E93" s="695" t="s">
        <v>248</v>
      </c>
      <c r="F93" s="696">
        <f t="shared" si="8"/>
        <v>9</v>
      </c>
      <c r="G93" s="695" t="s">
        <v>131</v>
      </c>
      <c r="H93" s="697">
        <v>19.23</v>
      </c>
      <c r="I93" s="698">
        <v>19.23</v>
      </c>
      <c r="J93" s="699">
        <v>0.2288</v>
      </c>
      <c r="K93" s="700">
        <f t="shared" si="9"/>
        <v>23.629823999999999</v>
      </c>
      <c r="L93" s="701">
        <f t="shared" si="10"/>
        <v>212.67</v>
      </c>
      <c r="M93" s="695"/>
      <c r="N93" s="695" t="s">
        <v>214</v>
      </c>
      <c r="O93" s="695" t="s">
        <v>215</v>
      </c>
      <c r="P93" s="695" t="s">
        <v>20</v>
      </c>
      <c r="Q93" s="695" t="s">
        <v>29</v>
      </c>
      <c r="R93" s="702">
        <v>9</v>
      </c>
      <c r="S93" s="703">
        <f t="shared" si="11"/>
        <v>212.67</v>
      </c>
    </row>
    <row r="94" spans="1:19" ht="45" customHeight="1" x14ac:dyDescent="0.35">
      <c r="A94" s="704" t="s">
        <v>23</v>
      </c>
      <c r="B94" s="704" t="s">
        <v>249</v>
      </c>
      <c r="C94" s="704" t="s">
        <v>25</v>
      </c>
      <c r="D94" s="704" t="s">
        <v>250</v>
      </c>
      <c r="E94" s="704" t="s">
        <v>251</v>
      </c>
      <c r="F94" s="705">
        <f t="shared" si="8"/>
        <v>3</v>
      </c>
      <c r="G94" s="704" t="s">
        <v>131</v>
      </c>
      <c r="H94" s="706">
        <v>34.020000000000003</v>
      </c>
      <c r="I94" s="707">
        <v>34.020000000000003</v>
      </c>
      <c r="J94" s="708">
        <v>0.2288</v>
      </c>
      <c r="K94" s="709">
        <f t="shared" si="9"/>
        <v>41.803776000000006</v>
      </c>
      <c r="L94" s="710">
        <f t="shared" si="10"/>
        <v>125.4</v>
      </c>
      <c r="M94" s="704"/>
      <c r="N94" s="704" t="s">
        <v>214</v>
      </c>
      <c r="O94" s="704" t="s">
        <v>215</v>
      </c>
      <c r="P94" s="704" t="s">
        <v>20</v>
      </c>
      <c r="Q94" s="704" t="s">
        <v>29</v>
      </c>
      <c r="R94" s="711">
        <v>3</v>
      </c>
      <c r="S94" s="712">
        <f t="shared" si="11"/>
        <v>125.39999999999999</v>
      </c>
    </row>
    <row r="95" spans="1:19" ht="45" customHeight="1" x14ac:dyDescent="0.35">
      <c r="A95" s="713" t="s">
        <v>23</v>
      </c>
      <c r="B95" s="713" t="s">
        <v>252</v>
      </c>
      <c r="C95" s="713" t="s">
        <v>25</v>
      </c>
      <c r="D95" s="713" t="s">
        <v>253</v>
      </c>
      <c r="E95" s="713" t="s">
        <v>254</v>
      </c>
      <c r="F95" s="714">
        <f t="shared" si="8"/>
        <v>1</v>
      </c>
      <c r="G95" s="713" t="s">
        <v>131</v>
      </c>
      <c r="H95" s="715">
        <v>2192.6999999999998</v>
      </c>
      <c r="I95" s="716">
        <v>2192.6999999999998</v>
      </c>
      <c r="J95" s="717">
        <v>0.2288</v>
      </c>
      <c r="K95" s="718">
        <f t="shared" si="9"/>
        <v>2694.38976</v>
      </c>
      <c r="L95" s="719">
        <f t="shared" si="10"/>
        <v>2694.39</v>
      </c>
      <c r="M95" s="713"/>
      <c r="N95" s="713" t="s">
        <v>214</v>
      </c>
      <c r="O95" s="713" t="s">
        <v>215</v>
      </c>
      <c r="P95" s="713" t="s">
        <v>20</v>
      </c>
      <c r="Q95" s="713" t="s">
        <v>29</v>
      </c>
      <c r="R95" s="720">
        <v>1</v>
      </c>
      <c r="S95" s="721">
        <f t="shared" si="11"/>
        <v>2694.39</v>
      </c>
    </row>
    <row r="96" spans="1:19" ht="45" customHeight="1" x14ac:dyDescent="0.35">
      <c r="A96" s="722" t="s">
        <v>23</v>
      </c>
      <c r="B96" s="722" t="s">
        <v>255</v>
      </c>
      <c r="C96" s="722" t="s">
        <v>25</v>
      </c>
      <c r="D96" s="722" t="s">
        <v>256</v>
      </c>
      <c r="E96" s="722" t="s">
        <v>257</v>
      </c>
      <c r="F96" s="723">
        <f t="shared" si="8"/>
        <v>1</v>
      </c>
      <c r="G96" s="722" t="s">
        <v>131</v>
      </c>
      <c r="H96" s="724">
        <v>492.18</v>
      </c>
      <c r="I96" s="725">
        <v>492.18</v>
      </c>
      <c r="J96" s="726">
        <v>0.2288</v>
      </c>
      <c r="K96" s="727">
        <f t="shared" si="9"/>
        <v>604.79078400000003</v>
      </c>
      <c r="L96" s="728">
        <f t="shared" si="10"/>
        <v>604.79</v>
      </c>
      <c r="M96" s="722"/>
      <c r="N96" s="722" t="s">
        <v>214</v>
      </c>
      <c r="O96" s="722" t="s">
        <v>215</v>
      </c>
      <c r="P96" s="722" t="s">
        <v>20</v>
      </c>
      <c r="Q96" s="722" t="s">
        <v>29</v>
      </c>
      <c r="R96" s="729">
        <v>1</v>
      </c>
      <c r="S96" s="730">
        <f t="shared" si="11"/>
        <v>604.79</v>
      </c>
    </row>
    <row r="97" spans="1:19" ht="45" customHeight="1" x14ac:dyDescent="0.35">
      <c r="A97" s="731" t="s">
        <v>23</v>
      </c>
      <c r="B97" s="731" t="s">
        <v>258</v>
      </c>
      <c r="C97" s="731" t="s">
        <v>25</v>
      </c>
      <c r="D97" s="731" t="s">
        <v>259</v>
      </c>
      <c r="E97" s="731" t="s">
        <v>260</v>
      </c>
      <c r="F97" s="732">
        <f t="shared" si="8"/>
        <v>3</v>
      </c>
      <c r="G97" s="731" t="s">
        <v>131</v>
      </c>
      <c r="H97" s="733">
        <v>10.18</v>
      </c>
      <c r="I97" s="734">
        <v>10.18</v>
      </c>
      <c r="J97" s="735">
        <v>0.2288</v>
      </c>
      <c r="K97" s="736">
        <f t="shared" si="9"/>
        <v>12.509183999999999</v>
      </c>
      <c r="L97" s="737">
        <f t="shared" si="10"/>
        <v>37.53</v>
      </c>
      <c r="M97" s="731"/>
      <c r="N97" s="731" t="s">
        <v>214</v>
      </c>
      <c r="O97" s="731" t="s">
        <v>215</v>
      </c>
      <c r="P97" s="731" t="s">
        <v>20</v>
      </c>
      <c r="Q97" s="731" t="s">
        <v>29</v>
      </c>
      <c r="R97" s="738">
        <v>3</v>
      </c>
      <c r="S97" s="739">
        <f t="shared" si="11"/>
        <v>37.53</v>
      </c>
    </row>
    <row r="98" spans="1:19" ht="45" customHeight="1" x14ac:dyDescent="0.35">
      <c r="A98" s="740" t="s">
        <v>23</v>
      </c>
      <c r="B98" s="740" t="s">
        <v>261</v>
      </c>
      <c r="C98" s="740" t="s">
        <v>25</v>
      </c>
      <c r="D98" s="740" t="s">
        <v>262</v>
      </c>
      <c r="E98" s="740" t="s">
        <v>263</v>
      </c>
      <c r="F98" s="741">
        <f t="shared" si="8"/>
        <v>1</v>
      </c>
      <c r="G98" s="740" t="s">
        <v>131</v>
      </c>
      <c r="H98" s="742">
        <v>10.99</v>
      </c>
      <c r="I98" s="743">
        <v>10.99</v>
      </c>
      <c r="J98" s="744">
        <v>0.2288</v>
      </c>
      <c r="K98" s="745">
        <f t="shared" si="9"/>
        <v>13.504512</v>
      </c>
      <c r="L98" s="746">
        <f t="shared" si="10"/>
        <v>13.5</v>
      </c>
      <c r="M98" s="740"/>
      <c r="N98" s="740" t="s">
        <v>214</v>
      </c>
      <c r="O98" s="740" t="s">
        <v>215</v>
      </c>
      <c r="P98" s="740" t="s">
        <v>20</v>
      </c>
      <c r="Q98" s="740" t="s">
        <v>29</v>
      </c>
      <c r="R98" s="747">
        <v>1</v>
      </c>
      <c r="S98" s="748">
        <f t="shared" si="11"/>
        <v>13.5</v>
      </c>
    </row>
    <row r="99" spans="1:19" ht="45" customHeight="1" x14ac:dyDescent="0.35">
      <c r="A99" s="749" t="s">
        <v>23</v>
      </c>
      <c r="B99" s="749" t="s">
        <v>264</v>
      </c>
      <c r="C99" s="749" t="s">
        <v>25</v>
      </c>
      <c r="D99" s="749" t="s">
        <v>265</v>
      </c>
      <c r="E99" s="749" t="s">
        <v>266</v>
      </c>
      <c r="F99" s="750">
        <f t="shared" si="8"/>
        <v>1</v>
      </c>
      <c r="G99" s="749" t="s">
        <v>131</v>
      </c>
      <c r="H99" s="751">
        <v>69.930000000000007</v>
      </c>
      <c r="I99" s="752">
        <v>69.930000000000007</v>
      </c>
      <c r="J99" s="753">
        <v>0.2288</v>
      </c>
      <c r="K99" s="754">
        <f t="shared" si="9"/>
        <v>85.929984000000005</v>
      </c>
      <c r="L99" s="755">
        <f t="shared" si="10"/>
        <v>85.93</v>
      </c>
      <c r="M99" s="749"/>
      <c r="N99" s="749" t="s">
        <v>214</v>
      </c>
      <c r="O99" s="749" t="s">
        <v>215</v>
      </c>
      <c r="P99" s="749" t="s">
        <v>20</v>
      </c>
      <c r="Q99" s="749" t="s">
        <v>29</v>
      </c>
      <c r="R99" s="756">
        <v>1</v>
      </c>
      <c r="S99" s="757">
        <f t="shared" si="11"/>
        <v>85.93</v>
      </c>
    </row>
    <row r="100" spans="1:19" ht="45" customHeight="1" x14ac:dyDescent="0.35">
      <c r="A100" s="758" t="s">
        <v>23</v>
      </c>
      <c r="B100" s="758" t="s">
        <v>267</v>
      </c>
      <c r="C100" s="758" t="s">
        <v>50</v>
      </c>
      <c r="D100" s="758" t="s">
        <v>268</v>
      </c>
      <c r="E100" s="758" t="s">
        <v>269</v>
      </c>
      <c r="F100" s="759">
        <f t="shared" si="8"/>
        <v>4</v>
      </c>
      <c r="G100" s="758" t="s">
        <v>131</v>
      </c>
      <c r="H100" s="760">
        <v>328.83</v>
      </c>
      <c r="I100" s="761">
        <v>328.83</v>
      </c>
      <c r="J100" s="762">
        <v>0.2288</v>
      </c>
      <c r="K100" s="763">
        <f t="shared" si="9"/>
        <v>404.066304</v>
      </c>
      <c r="L100" s="764">
        <f t="shared" si="10"/>
        <v>1616.28</v>
      </c>
      <c r="M100" s="758" t="s">
        <v>270</v>
      </c>
      <c r="N100" s="758" t="s">
        <v>214</v>
      </c>
      <c r="O100" s="758" t="s">
        <v>215</v>
      </c>
      <c r="P100" s="758" t="s">
        <v>20</v>
      </c>
      <c r="Q100" s="758" t="s">
        <v>29</v>
      </c>
      <c r="R100" s="765">
        <v>4</v>
      </c>
      <c r="S100" s="766">
        <f t="shared" si="11"/>
        <v>1616.28</v>
      </c>
    </row>
    <row r="101" spans="1:19" ht="45" customHeight="1" x14ac:dyDescent="0.35">
      <c r="A101" s="767" t="s">
        <v>23</v>
      </c>
      <c r="B101" s="767" t="s">
        <v>271</v>
      </c>
      <c r="C101" s="767" t="s">
        <v>25</v>
      </c>
      <c r="D101" s="767" t="s">
        <v>272</v>
      </c>
      <c r="E101" s="767" t="s">
        <v>273</v>
      </c>
      <c r="F101" s="768">
        <f t="shared" si="8"/>
        <v>19</v>
      </c>
      <c r="G101" s="767" t="s">
        <v>80</v>
      </c>
      <c r="H101" s="769">
        <v>93.79</v>
      </c>
      <c r="I101" s="770">
        <v>93.79</v>
      </c>
      <c r="J101" s="771">
        <v>0.2288</v>
      </c>
      <c r="K101" s="772">
        <f t="shared" si="9"/>
        <v>115.24915200000001</v>
      </c>
      <c r="L101" s="773">
        <f t="shared" si="10"/>
        <v>2189.75</v>
      </c>
      <c r="M101" s="767"/>
      <c r="N101" s="767" t="s">
        <v>214</v>
      </c>
      <c r="O101" s="767" t="s">
        <v>215</v>
      </c>
      <c r="P101" s="767" t="s">
        <v>20</v>
      </c>
      <c r="Q101" s="767" t="s">
        <v>29</v>
      </c>
      <c r="R101" s="774">
        <v>19</v>
      </c>
      <c r="S101" s="775">
        <f t="shared" si="11"/>
        <v>2189.75</v>
      </c>
    </row>
    <row r="102" spans="1:19" ht="45" customHeight="1" x14ac:dyDescent="0.35">
      <c r="A102" s="776" t="s">
        <v>23</v>
      </c>
      <c r="B102" s="776" t="s">
        <v>274</v>
      </c>
      <c r="C102" s="776" t="s">
        <v>25</v>
      </c>
      <c r="D102" s="776" t="s">
        <v>275</v>
      </c>
      <c r="E102" s="776" t="s">
        <v>276</v>
      </c>
      <c r="F102" s="777">
        <f t="shared" si="8"/>
        <v>5</v>
      </c>
      <c r="G102" s="776" t="s">
        <v>131</v>
      </c>
      <c r="H102" s="778">
        <v>127.67</v>
      </c>
      <c r="I102" s="779">
        <v>127.67</v>
      </c>
      <c r="J102" s="780">
        <v>0.2288</v>
      </c>
      <c r="K102" s="781">
        <f t="shared" si="9"/>
        <v>156.88089600000001</v>
      </c>
      <c r="L102" s="782">
        <f t="shared" si="10"/>
        <v>784.4</v>
      </c>
      <c r="M102" s="776"/>
      <c r="N102" s="776" t="s">
        <v>214</v>
      </c>
      <c r="O102" s="776" t="s">
        <v>215</v>
      </c>
      <c r="P102" s="776" t="s">
        <v>20</v>
      </c>
      <c r="Q102" s="776" t="s">
        <v>29</v>
      </c>
      <c r="R102" s="783">
        <v>5</v>
      </c>
      <c r="S102" s="784">
        <f t="shared" si="11"/>
        <v>784.4</v>
      </c>
    </row>
    <row r="103" spans="1:19" ht="45" customHeight="1" x14ac:dyDescent="0.35">
      <c r="A103" s="785" t="s">
        <v>23</v>
      </c>
      <c r="B103" s="785" t="s">
        <v>277</v>
      </c>
      <c r="C103" s="785" t="s">
        <v>25</v>
      </c>
      <c r="D103" s="785" t="s">
        <v>278</v>
      </c>
      <c r="E103" s="785" t="s">
        <v>279</v>
      </c>
      <c r="F103" s="786">
        <f t="shared" si="8"/>
        <v>5</v>
      </c>
      <c r="G103" s="785" t="s">
        <v>131</v>
      </c>
      <c r="H103" s="787">
        <v>44.32</v>
      </c>
      <c r="I103" s="788">
        <v>44.32</v>
      </c>
      <c r="J103" s="789">
        <v>0.2288</v>
      </c>
      <c r="K103" s="790">
        <f t="shared" si="9"/>
        <v>54.460416000000002</v>
      </c>
      <c r="L103" s="791">
        <f t="shared" si="10"/>
        <v>272.3</v>
      </c>
      <c r="M103" s="785"/>
      <c r="N103" s="785" t="s">
        <v>214</v>
      </c>
      <c r="O103" s="785" t="s">
        <v>215</v>
      </c>
      <c r="P103" s="785" t="s">
        <v>20</v>
      </c>
      <c r="Q103" s="785" t="s">
        <v>29</v>
      </c>
      <c r="R103" s="792">
        <v>5</v>
      </c>
      <c r="S103" s="793">
        <f t="shared" si="11"/>
        <v>272.3</v>
      </c>
    </row>
    <row r="104" spans="1:19" ht="45" customHeight="1" x14ac:dyDescent="0.35">
      <c r="A104" s="794" t="s">
        <v>23</v>
      </c>
      <c r="B104" s="794" t="s">
        <v>280</v>
      </c>
      <c r="C104" s="794" t="s">
        <v>50</v>
      </c>
      <c r="D104" s="794" t="s">
        <v>281</v>
      </c>
      <c r="E104" s="794" t="s">
        <v>282</v>
      </c>
      <c r="F104" s="795">
        <f t="shared" si="8"/>
        <v>8</v>
      </c>
      <c r="G104" s="794" t="s">
        <v>131</v>
      </c>
      <c r="H104" s="796">
        <v>44.22</v>
      </c>
      <c r="I104" s="797">
        <v>44.22</v>
      </c>
      <c r="J104" s="798">
        <v>0.2288</v>
      </c>
      <c r="K104" s="799">
        <f t="shared" si="9"/>
        <v>54.337536</v>
      </c>
      <c r="L104" s="800">
        <f t="shared" si="10"/>
        <v>434.72</v>
      </c>
      <c r="M104" s="794" t="s">
        <v>270</v>
      </c>
      <c r="N104" s="794" t="s">
        <v>214</v>
      </c>
      <c r="O104" s="794" t="s">
        <v>215</v>
      </c>
      <c r="P104" s="794" t="s">
        <v>20</v>
      </c>
      <c r="Q104" s="794" t="s">
        <v>29</v>
      </c>
      <c r="R104" s="801">
        <v>8</v>
      </c>
      <c r="S104" s="802">
        <f t="shared" si="11"/>
        <v>434.72</v>
      </c>
    </row>
    <row r="105" spans="1:19" ht="45" customHeight="1" x14ac:dyDescent="0.35">
      <c r="A105" s="803" t="s">
        <v>23</v>
      </c>
      <c r="B105" s="803" t="s">
        <v>283</v>
      </c>
      <c r="C105" s="803" t="s">
        <v>50</v>
      </c>
      <c r="D105" s="803" t="s">
        <v>284</v>
      </c>
      <c r="E105" s="803" t="s">
        <v>285</v>
      </c>
      <c r="F105" s="804">
        <f t="shared" si="8"/>
        <v>16</v>
      </c>
      <c r="G105" s="803" t="s">
        <v>131</v>
      </c>
      <c r="H105" s="805">
        <v>77.87</v>
      </c>
      <c r="I105" s="806">
        <v>77.87</v>
      </c>
      <c r="J105" s="807">
        <v>0.2288</v>
      </c>
      <c r="K105" s="808">
        <f t="shared" si="9"/>
        <v>95.686655999999999</v>
      </c>
      <c r="L105" s="809">
        <f t="shared" si="10"/>
        <v>1531.04</v>
      </c>
      <c r="M105" s="803" t="s">
        <v>111</v>
      </c>
      <c r="N105" s="803" t="s">
        <v>214</v>
      </c>
      <c r="O105" s="803" t="s">
        <v>215</v>
      </c>
      <c r="P105" s="803" t="s">
        <v>20</v>
      </c>
      <c r="Q105" s="803" t="s">
        <v>29</v>
      </c>
      <c r="R105" s="810">
        <v>16</v>
      </c>
      <c r="S105" s="811">
        <f t="shared" si="11"/>
        <v>1531.04</v>
      </c>
    </row>
    <row r="106" spans="1:19" ht="45" customHeight="1" x14ac:dyDescent="0.35">
      <c r="A106" s="812" t="s">
        <v>23</v>
      </c>
      <c r="B106" s="812" t="s">
        <v>286</v>
      </c>
      <c r="C106" s="812" t="s">
        <v>25</v>
      </c>
      <c r="D106" s="812" t="s">
        <v>287</v>
      </c>
      <c r="E106" s="812" t="s">
        <v>288</v>
      </c>
      <c r="F106" s="813">
        <f t="shared" si="8"/>
        <v>13</v>
      </c>
      <c r="G106" s="812" t="s">
        <v>131</v>
      </c>
      <c r="H106" s="814">
        <v>152.69999999999999</v>
      </c>
      <c r="I106" s="815">
        <v>152.69999999999999</v>
      </c>
      <c r="J106" s="816">
        <v>0.2288</v>
      </c>
      <c r="K106" s="817">
        <f t="shared" si="9"/>
        <v>187.63775999999999</v>
      </c>
      <c r="L106" s="818">
        <f t="shared" si="10"/>
        <v>2439.3200000000002</v>
      </c>
      <c r="M106" s="812"/>
      <c r="N106" s="812" t="s">
        <v>214</v>
      </c>
      <c r="O106" s="812" t="s">
        <v>215</v>
      </c>
      <c r="P106" s="812" t="s">
        <v>20</v>
      </c>
      <c r="Q106" s="812" t="s">
        <v>29</v>
      </c>
      <c r="R106" s="819">
        <v>13</v>
      </c>
      <c r="S106" s="820">
        <f t="shared" si="11"/>
        <v>2439.3199999999997</v>
      </c>
    </row>
    <row r="107" spans="1:19" ht="45" customHeight="1" x14ac:dyDescent="0.35">
      <c r="A107" s="821" t="s">
        <v>23</v>
      </c>
      <c r="B107" s="821" t="s">
        <v>289</v>
      </c>
      <c r="C107" s="821" t="s">
        <v>55</v>
      </c>
      <c r="D107" s="821" t="s">
        <v>290</v>
      </c>
      <c r="E107" s="821" t="s">
        <v>291</v>
      </c>
      <c r="F107" s="822">
        <f t="shared" si="8"/>
        <v>6</v>
      </c>
      <c r="G107" s="821" t="s">
        <v>131</v>
      </c>
      <c r="H107" s="823">
        <v>2191.63</v>
      </c>
      <c r="I107" s="824">
        <v>2191.63</v>
      </c>
      <c r="J107" s="825">
        <v>0.2288</v>
      </c>
      <c r="K107" s="826">
        <f t="shared" si="9"/>
        <v>2693.074944</v>
      </c>
      <c r="L107" s="827">
        <f t="shared" si="10"/>
        <v>16158.42</v>
      </c>
      <c r="M107" s="821" t="s">
        <v>21</v>
      </c>
      <c r="N107" s="821" t="s">
        <v>214</v>
      </c>
      <c r="O107" s="821" t="s">
        <v>215</v>
      </c>
      <c r="P107" s="821" t="s">
        <v>20</v>
      </c>
      <c r="Q107" s="821" t="s">
        <v>29</v>
      </c>
      <c r="R107" s="828">
        <v>6</v>
      </c>
      <c r="S107" s="829">
        <f t="shared" si="11"/>
        <v>16158.420000000002</v>
      </c>
    </row>
    <row r="108" spans="1:19" ht="45" customHeight="1" x14ac:dyDescent="0.35">
      <c r="A108" s="830" t="s">
        <v>23</v>
      </c>
      <c r="B108" s="830" t="s">
        <v>292</v>
      </c>
      <c r="C108" s="830" t="s">
        <v>55</v>
      </c>
      <c r="D108" s="830" t="s">
        <v>293</v>
      </c>
      <c r="E108" s="830" t="s">
        <v>294</v>
      </c>
      <c r="F108" s="831">
        <f t="shared" si="8"/>
        <v>2</v>
      </c>
      <c r="G108" s="830" t="s">
        <v>131</v>
      </c>
      <c r="H108" s="832">
        <v>10509.61</v>
      </c>
      <c r="I108" s="833">
        <v>10509.61</v>
      </c>
      <c r="J108" s="834">
        <v>0.2288</v>
      </c>
      <c r="K108" s="835">
        <f t="shared" si="9"/>
        <v>12914.208768</v>
      </c>
      <c r="L108" s="836">
        <f t="shared" si="10"/>
        <v>25828.42</v>
      </c>
      <c r="M108" s="830" t="s">
        <v>21</v>
      </c>
      <c r="N108" s="830" t="s">
        <v>214</v>
      </c>
      <c r="O108" s="830" t="s">
        <v>215</v>
      </c>
      <c r="P108" s="830" t="s">
        <v>20</v>
      </c>
      <c r="Q108" s="830" t="s">
        <v>29</v>
      </c>
      <c r="R108" s="837">
        <v>2</v>
      </c>
      <c r="S108" s="838">
        <f t="shared" si="11"/>
        <v>25828.42</v>
      </c>
    </row>
    <row r="109" spans="1:19" ht="45" customHeight="1" x14ac:dyDescent="0.35">
      <c r="A109" s="839" t="s">
        <v>19</v>
      </c>
      <c r="B109" s="839" t="s">
        <v>295</v>
      </c>
      <c r="C109" s="839" t="s">
        <v>21</v>
      </c>
      <c r="D109" s="839" t="s">
        <v>21</v>
      </c>
      <c r="E109" s="839" t="s">
        <v>296</v>
      </c>
      <c r="F109" s="839" t="s">
        <v>21</v>
      </c>
      <c r="G109" s="839" t="s">
        <v>21</v>
      </c>
      <c r="H109" s="839" t="s">
        <v>21</v>
      </c>
      <c r="I109" s="839" t="s">
        <v>21</v>
      </c>
      <c r="J109" s="839" t="s">
        <v>21</v>
      </c>
      <c r="K109" s="839" t="s">
        <v>21</v>
      </c>
      <c r="L109" s="840">
        <f>ROUND(L110,2)+ROUND(L111,2)+ROUND(L112,2)+ROUND(L113,2)+ROUND(L114,2)+ROUND(L115,2)+ROUND(L116,2)+ROUND(L117,2)</f>
        <v>2858.93</v>
      </c>
      <c r="M109" s="839" t="s">
        <v>21</v>
      </c>
      <c r="N109" s="839" t="s">
        <v>21</v>
      </c>
      <c r="O109" s="839" t="s">
        <v>21</v>
      </c>
      <c r="P109" s="839" t="s">
        <v>21</v>
      </c>
      <c r="Q109" s="839" t="s">
        <v>21</v>
      </c>
      <c r="R109" s="839" t="s">
        <v>21</v>
      </c>
      <c r="S109" s="839" t="s">
        <v>21</v>
      </c>
    </row>
    <row r="110" spans="1:19" ht="45" customHeight="1" x14ac:dyDescent="0.35">
      <c r="A110" s="841" t="s">
        <v>23</v>
      </c>
      <c r="B110" s="841" t="s">
        <v>297</v>
      </c>
      <c r="C110" s="841" t="s">
        <v>25</v>
      </c>
      <c r="D110" s="841" t="s">
        <v>298</v>
      </c>
      <c r="E110" s="841" t="s">
        <v>299</v>
      </c>
      <c r="F110" s="842">
        <f t="shared" ref="F110:F117" si="12">R110</f>
        <v>66</v>
      </c>
      <c r="G110" s="841" t="s">
        <v>80</v>
      </c>
      <c r="H110" s="843">
        <v>21.08</v>
      </c>
      <c r="I110" s="844">
        <v>21.08</v>
      </c>
      <c r="J110" s="845">
        <v>0.2288</v>
      </c>
      <c r="K110" s="846">
        <f t="shared" ref="K110:K117" si="13">ROUND(I110,2)+(ROUND(I110,2)*J110)</f>
        <v>25.903103999999999</v>
      </c>
      <c r="L110" s="847">
        <f t="shared" ref="L110:L117" si="14">ROUND(S110,2)</f>
        <v>1709.4</v>
      </c>
      <c r="M110" s="841"/>
      <c r="N110" s="841" t="s">
        <v>295</v>
      </c>
      <c r="O110" s="841" t="s">
        <v>296</v>
      </c>
      <c r="P110" s="841" t="s">
        <v>20</v>
      </c>
      <c r="Q110" s="841" t="s">
        <v>29</v>
      </c>
      <c r="R110" s="848">
        <v>66</v>
      </c>
      <c r="S110" s="849">
        <f t="shared" ref="S110:S117" si="15">ROUND(K110,2)*R110</f>
        <v>1709.3999999999999</v>
      </c>
    </row>
    <row r="111" spans="1:19" ht="45" customHeight="1" x14ac:dyDescent="0.35">
      <c r="A111" s="850" t="s">
        <v>23</v>
      </c>
      <c r="B111" s="850" t="s">
        <v>300</v>
      </c>
      <c r="C111" s="850" t="s">
        <v>25</v>
      </c>
      <c r="D111" s="850" t="s">
        <v>301</v>
      </c>
      <c r="E111" s="850" t="s">
        <v>302</v>
      </c>
      <c r="F111" s="851">
        <f t="shared" si="12"/>
        <v>21</v>
      </c>
      <c r="G111" s="850" t="s">
        <v>80</v>
      </c>
      <c r="H111" s="852">
        <v>29.3</v>
      </c>
      <c r="I111" s="853">
        <v>29.3</v>
      </c>
      <c r="J111" s="854">
        <v>0.2288</v>
      </c>
      <c r="K111" s="855">
        <f t="shared" si="13"/>
        <v>36.003840000000004</v>
      </c>
      <c r="L111" s="856">
        <f t="shared" si="14"/>
        <v>756</v>
      </c>
      <c r="M111" s="850"/>
      <c r="N111" s="850" t="s">
        <v>295</v>
      </c>
      <c r="O111" s="850" t="s">
        <v>296</v>
      </c>
      <c r="P111" s="850" t="s">
        <v>20</v>
      </c>
      <c r="Q111" s="850" t="s">
        <v>29</v>
      </c>
      <c r="R111" s="857">
        <v>21</v>
      </c>
      <c r="S111" s="858">
        <f t="shared" si="15"/>
        <v>756</v>
      </c>
    </row>
    <row r="112" spans="1:19" ht="45" customHeight="1" x14ac:dyDescent="0.35">
      <c r="A112" s="859" t="s">
        <v>23</v>
      </c>
      <c r="B112" s="859" t="s">
        <v>303</v>
      </c>
      <c r="C112" s="859" t="s">
        <v>25</v>
      </c>
      <c r="D112" s="859" t="s">
        <v>304</v>
      </c>
      <c r="E112" s="859" t="s">
        <v>305</v>
      </c>
      <c r="F112" s="860">
        <f t="shared" si="12"/>
        <v>4</v>
      </c>
      <c r="G112" s="859" t="s">
        <v>131</v>
      </c>
      <c r="H112" s="861">
        <v>8.2200000000000006</v>
      </c>
      <c r="I112" s="862">
        <v>8.2200000000000006</v>
      </c>
      <c r="J112" s="863">
        <v>0.2288</v>
      </c>
      <c r="K112" s="864">
        <f t="shared" si="13"/>
        <v>10.100736000000001</v>
      </c>
      <c r="L112" s="865">
        <f t="shared" si="14"/>
        <v>40.4</v>
      </c>
      <c r="M112" s="859"/>
      <c r="N112" s="859" t="s">
        <v>295</v>
      </c>
      <c r="O112" s="859" t="s">
        <v>296</v>
      </c>
      <c r="P112" s="859" t="s">
        <v>20</v>
      </c>
      <c r="Q112" s="859" t="s">
        <v>29</v>
      </c>
      <c r="R112" s="866">
        <v>4</v>
      </c>
      <c r="S112" s="867">
        <f t="shared" si="15"/>
        <v>40.4</v>
      </c>
    </row>
    <row r="113" spans="1:19" ht="45" customHeight="1" x14ac:dyDescent="0.35">
      <c r="A113" s="868" t="s">
        <v>23</v>
      </c>
      <c r="B113" s="868" t="s">
        <v>306</v>
      </c>
      <c r="C113" s="868" t="s">
        <v>25</v>
      </c>
      <c r="D113" s="868" t="s">
        <v>307</v>
      </c>
      <c r="E113" s="868" t="s">
        <v>308</v>
      </c>
      <c r="F113" s="869">
        <f t="shared" si="12"/>
        <v>3</v>
      </c>
      <c r="G113" s="868" t="s">
        <v>131</v>
      </c>
      <c r="H113" s="870">
        <v>14.92</v>
      </c>
      <c r="I113" s="871">
        <v>14.92</v>
      </c>
      <c r="J113" s="872">
        <v>0.2288</v>
      </c>
      <c r="K113" s="873">
        <f t="shared" si="13"/>
        <v>18.333696</v>
      </c>
      <c r="L113" s="874">
        <f t="shared" si="14"/>
        <v>54.99</v>
      </c>
      <c r="M113" s="868"/>
      <c r="N113" s="868" t="s">
        <v>295</v>
      </c>
      <c r="O113" s="868" t="s">
        <v>296</v>
      </c>
      <c r="P113" s="868" t="s">
        <v>20</v>
      </c>
      <c r="Q113" s="868" t="s">
        <v>29</v>
      </c>
      <c r="R113" s="875">
        <v>3</v>
      </c>
      <c r="S113" s="876">
        <f t="shared" si="15"/>
        <v>54.989999999999995</v>
      </c>
    </row>
    <row r="114" spans="1:19" ht="45" customHeight="1" x14ac:dyDescent="0.35">
      <c r="A114" s="877" t="s">
        <v>23</v>
      </c>
      <c r="B114" s="877" t="s">
        <v>309</v>
      </c>
      <c r="C114" s="877" t="s">
        <v>25</v>
      </c>
      <c r="D114" s="877" t="s">
        <v>310</v>
      </c>
      <c r="E114" s="877" t="s">
        <v>311</v>
      </c>
      <c r="F114" s="878">
        <f t="shared" si="12"/>
        <v>1</v>
      </c>
      <c r="G114" s="877" t="s">
        <v>131</v>
      </c>
      <c r="H114" s="879">
        <v>10.46</v>
      </c>
      <c r="I114" s="880">
        <v>10.46</v>
      </c>
      <c r="J114" s="881">
        <v>0.2288</v>
      </c>
      <c r="K114" s="882">
        <f t="shared" si="13"/>
        <v>12.853248000000001</v>
      </c>
      <c r="L114" s="883">
        <f t="shared" si="14"/>
        <v>12.85</v>
      </c>
      <c r="M114" s="877"/>
      <c r="N114" s="877" t="s">
        <v>295</v>
      </c>
      <c r="O114" s="877" t="s">
        <v>296</v>
      </c>
      <c r="P114" s="877" t="s">
        <v>20</v>
      </c>
      <c r="Q114" s="877" t="s">
        <v>29</v>
      </c>
      <c r="R114" s="884">
        <v>1</v>
      </c>
      <c r="S114" s="885">
        <f t="shared" si="15"/>
        <v>12.85</v>
      </c>
    </row>
    <row r="115" spans="1:19" ht="45" customHeight="1" x14ac:dyDescent="0.35">
      <c r="A115" s="886" t="s">
        <v>23</v>
      </c>
      <c r="B115" s="886" t="s">
        <v>312</v>
      </c>
      <c r="C115" s="886" t="s">
        <v>25</v>
      </c>
      <c r="D115" s="886" t="s">
        <v>313</v>
      </c>
      <c r="E115" s="886" t="s">
        <v>314</v>
      </c>
      <c r="F115" s="887">
        <f t="shared" si="12"/>
        <v>2</v>
      </c>
      <c r="G115" s="886" t="s">
        <v>131</v>
      </c>
      <c r="H115" s="888">
        <v>17.86</v>
      </c>
      <c r="I115" s="889">
        <v>17.86</v>
      </c>
      <c r="J115" s="890">
        <v>0.2288</v>
      </c>
      <c r="K115" s="891">
        <f t="shared" si="13"/>
        <v>21.946368</v>
      </c>
      <c r="L115" s="892">
        <f t="shared" si="14"/>
        <v>43.9</v>
      </c>
      <c r="M115" s="886"/>
      <c r="N115" s="886" t="s">
        <v>295</v>
      </c>
      <c r="O115" s="886" t="s">
        <v>296</v>
      </c>
      <c r="P115" s="886" t="s">
        <v>20</v>
      </c>
      <c r="Q115" s="886" t="s">
        <v>29</v>
      </c>
      <c r="R115" s="893">
        <v>2</v>
      </c>
      <c r="S115" s="894">
        <f t="shared" si="15"/>
        <v>43.9</v>
      </c>
    </row>
    <row r="116" spans="1:19" ht="45" customHeight="1" x14ac:dyDescent="0.35">
      <c r="A116" s="895" t="s">
        <v>23</v>
      </c>
      <c r="B116" s="895" t="s">
        <v>315</v>
      </c>
      <c r="C116" s="895" t="s">
        <v>25</v>
      </c>
      <c r="D116" s="895" t="s">
        <v>316</v>
      </c>
      <c r="E116" s="895" t="s">
        <v>317</v>
      </c>
      <c r="F116" s="896">
        <f t="shared" si="12"/>
        <v>2</v>
      </c>
      <c r="G116" s="895" t="s">
        <v>131</v>
      </c>
      <c r="H116" s="897">
        <v>8.93</v>
      </c>
      <c r="I116" s="898">
        <v>8.93</v>
      </c>
      <c r="J116" s="899">
        <v>0.2288</v>
      </c>
      <c r="K116" s="900">
        <f t="shared" si="13"/>
        <v>10.973184</v>
      </c>
      <c r="L116" s="901">
        <f t="shared" si="14"/>
        <v>21.94</v>
      </c>
      <c r="M116" s="895"/>
      <c r="N116" s="895" t="s">
        <v>295</v>
      </c>
      <c r="O116" s="895" t="s">
        <v>296</v>
      </c>
      <c r="P116" s="895" t="s">
        <v>20</v>
      </c>
      <c r="Q116" s="895" t="s">
        <v>29</v>
      </c>
      <c r="R116" s="902">
        <v>2</v>
      </c>
      <c r="S116" s="903">
        <f t="shared" si="15"/>
        <v>21.94</v>
      </c>
    </row>
    <row r="117" spans="1:19" ht="45" customHeight="1" x14ac:dyDescent="0.35">
      <c r="A117" s="904" t="s">
        <v>23</v>
      </c>
      <c r="B117" s="904" t="s">
        <v>318</v>
      </c>
      <c r="C117" s="904" t="s">
        <v>25</v>
      </c>
      <c r="D117" s="904" t="s">
        <v>319</v>
      </c>
      <c r="E117" s="904" t="s">
        <v>320</v>
      </c>
      <c r="F117" s="905">
        <f t="shared" si="12"/>
        <v>3</v>
      </c>
      <c r="G117" s="904" t="s">
        <v>131</v>
      </c>
      <c r="H117" s="906">
        <v>59.53</v>
      </c>
      <c r="I117" s="907">
        <v>59.53</v>
      </c>
      <c r="J117" s="908">
        <v>0.2288</v>
      </c>
      <c r="K117" s="909">
        <f t="shared" si="13"/>
        <v>73.150463999999999</v>
      </c>
      <c r="L117" s="910">
        <f t="shared" si="14"/>
        <v>219.45</v>
      </c>
      <c r="M117" s="904"/>
      <c r="N117" s="904" t="s">
        <v>295</v>
      </c>
      <c r="O117" s="904" t="s">
        <v>296</v>
      </c>
      <c r="P117" s="904" t="s">
        <v>20</v>
      </c>
      <c r="Q117" s="904" t="s">
        <v>29</v>
      </c>
      <c r="R117" s="911">
        <v>3</v>
      </c>
      <c r="S117" s="912">
        <f t="shared" si="15"/>
        <v>219.45000000000002</v>
      </c>
    </row>
    <row r="118" spans="1:19" ht="45" customHeight="1" x14ac:dyDescent="0.35">
      <c r="A118" s="913" t="s">
        <v>19</v>
      </c>
      <c r="B118" s="913" t="s">
        <v>321</v>
      </c>
      <c r="C118" s="913" t="s">
        <v>21</v>
      </c>
      <c r="D118" s="913" t="s">
        <v>21</v>
      </c>
      <c r="E118" s="913" t="s">
        <v>322</v>
      </c>
      <c r="F118" s="913" t="s">
        <v>21</v>
      </c>
      <c r="G118" s="913" t="s">
        <v>21</v>
      </c>
      <c r="H118" s="913" t="s">
        <v>21</v>
      </c>
      <c r="I118" s="913" t="s">
        <v>21</v>
      </c>
      <c r="J118" s="913" t="s">
        <v>21</v>
      </c>
      <c r="K118" s="913" t="s">
        <v>21</v>
      </c>
      <c r="L118" s="914">
        <f>ROUND(L119,2)+ROUND(L120,2)+ROUND(L121,2)+ROUND(L122,2)</f>
        <v>32975.550000000003</v>
      </c>
      <c r="M118" s="913" t="s">
        <v>21</v>
      </c>
      <c r="N118" s="913" t="s">
        <v>21</v>
      </c>
      <c r="O118" s="913" t="s">
        <v>21</v>
      </c>
      <c r="P118" s="913" t="s">
        <v>21</v>
      </c>
      <c r="Q118" s="913" t="s">
        <v>21</v>
      </c>
      <c r="R118" s="913" t="s">
        <v>21</v>
      </c>
      <c r="S118" s="913" t="s">
        <v>21</v>
      </c>
    </row>
    <row r="119" spans="1:19" ht="45" customHeight="1" x14ac:dyDescent="0.35">
      <c r="A119" s="915" t="s">
        <v>23</v>
      </c>
      <c r="B119" s="915" t="s">
        <v>323</v>
      </c>
      <c r="C119" s="915" t="s">
        <v>25</v>
      </c>
      <c r="D119" s="915" t="s">
        <v>324</v>
      </c>
      <c r="E119" s="915" t="s">
        <v>325</v>
      </c>
      <c r="F119" s="916">
        <f>R119</f>
        <v>39</v>
      </c>
      <c r="G119" s="915" t="s">
        <v>80</v>
      </c>
      <c r="H119" s="917">
        <v>45.86</v>
      </c>
      <c r="I119" s="918">
        <v>45.86</v>
      </c>
      <c r="J119" s="919">
        <v>0.2288</v>
      </c>
      <c r="K119" s="920">
        <f>ROUND(I119,2)+(ROUND(I119,2)*J119)</f>
        <v>56.352767999999998</v>
      </c>
      <c r="L119" s="921">
        <f>ROUND(S119,2)</f>
        <v>2197.65</v>
      </c>
      <c r="M119" s="915"/>
      <c r="N119" s="915" t="s">
        <v>321</v>
      </c>
      <c r="O119" s="915" t="s">
        <v>322</v>
      </c>
      <c r="P119" s="915" t="s">
        <v>20</v>
      </c>
      <c r="Q119" s="915" t="s">
        <v>29</v>
      </c>
      <c r="R119" s="922">
        <v>39</v>
      </c>
      <c r="S119" s="923">
        <f>ROUND(K119,2)*R119</f>
        <v>2197.65</v>
      </c>
    </row>
    <row r="120" spans="1:19" ht="45" customHeight="1" x14ac:dyDescent="0.35">
      <c r="A120" s="924" t="s">
        <v>23</v>
      </c>
      <c r="B120" s="924" t="s">
        <v>326</v>
      </c>
      <c r="C120" s="924" t="s">
        <v>25</v>
      </c>
      <c r="D120" s="924" t="s">
        <v>327</v>
      </c>
      <c r="E120" s="924" t="s">
        <v>328</v>
      </c>
      <c r="F120" s="925">
        <f>R120</f>
        <v>10</v>
      </c>
      <c r="G120" s="924" t="s">
        <v>131</v>
      </c>
      <c r="H120" s="926">
        <v>72.599999999999994</v>
      </c>
      <c r="I120" s="927">
        <v>72.599999999999994</v>
      </c>
      <c r="J120" s="928">
        <v>0.2288</v>
      </c>
      <c r="K120" s="929">
        <f>ROUND(I120,2)+(ROUND(I120,2)*J120)</f>
        <v>89.210879999999989</v>
      </c>
      <c r="L120" s="930">
        <f>ROUND(S120,2)</f>
        <v>892.1</v>
      </c>
      <c r="M120" s="924"/>
      <c r="N120" s="924" t="s">
        <v>321</v>
      </c>
      <c r="O120" s="924" t="s">
        <v>322</v>
      </c>
      <c r="P120" s="924" t="s">
        <v>20</v>
      </c>
      <c r="Q120" s="924" t="s">
        <v>29</v>
      </c>
      <c r="R120" s="931">
        <v>10</v>
      </c>
      <c r="S120" s="932">
        <f>ROUND(K120,2)*R120</f>
        <v>892.09999999999991</v>
      </c>
    </row>
    <row r="121" spans="1:19" ht="45" customHeight="1" x14ac:dyDescent="0.35">
      <c r="A121" s="933" t="s">
        <v>23</v>
      </c>
      <c r="B121" s="933" t="s">
        <v>329</v>
      </c>
      <c r="C121" s="933" t="s">
        <v>25</v>
      </c>
      <c r="D121" s="933" t="s">
        <v>330</v>
      </c>
      <c r="E121" s="933" t="s">
        <v>331</v>
      </c>
      <c r="F121" s="934">
        <f>R121</f>
        <v>2</v>
      </c>
      <c r="G121" s="933" t="s">
        <v>131</v>
      </c>
      <c r="H121" s="935">
        <v>589.76</v>
      </c>
      <c r="I121" s="936">
        <v>589.76</v>
      </c>
      <c r="J121" s="937">
        <v>0.2288</v>
      </c>
      <c r="K121" s="938">
        <f>ROUND(I121,2)+(ROUND(I121,2)*J121)</f>
        <v>724.69708800000001</v>
      </c>
      <c r="L121" s="939">
        <f>ROUND(S121,2)</f>
        <v>1449.4</v>
      </c>
      <c r="M121" s="933"/>
      <c r="N121" s="933" t="s">
        <v>321</v>
      </c>
      <c r="O121" s="933" t="s">
        <v>322</v>
      </c>
      <c r="P121" s="933" t="s">
        <v>20</v>
      </c>
      <c r="Q121" s="933" t="s">
        <v>29</v>
      </c>
      <c r="R121" s="940">
        <v>2</v>
      </c>
      <c r="S121" s="941">
        <f>ROUND(K121,2)*R121</f>
        <v>1449.4</v>
      </c>
    </row>
    <row r="122" spans="1:19" ht="45" customHeight="1" x14ac:dyDescent="0.35">
      <c r="A122" s="942" t="s">
        <v>23</v>
      </c>
      <c r="B122" s="942" t="s">
        <v>332</v>
      </c>
      <c r="C122" s="942" t="s">
        <v>25</v>
      </c>
      <c r="D122" s="942" t="s">
        <v>333</v>
      </c>
      <c r="E122" s="942" t="s">
        <v>334</v>
      </c>
      <c r="F122" s="943">
        <f>R122</f>
        <v>360</v>
      </c>
      <c r="G122" s="942" t="s">
        <v>80</v>
      </c>
      <c r="H122" s="944">
        <v>64.28</v>
      </c>
      <c r="I122" s="945">
        <v>64.28</v>
      </c>
      <c r="J122" s="946">
        <v>0.2288</v>
      </c>
      <c r="K122" s="947">
        <f>ROUND(I122,2)+(ROUND(I122,2)*J122)</f>
        <v>78.987263999999996</v>
      </c>
      <c r="L122" s="948">
        <f>ROUND(S122,2)</f>
        <v>28436.400000000001</v>
      </c>
      <c r="M122" s="942"/>
      <c r="N122" s="942" t="s">
        <v>321</v>
      </c>
      <c r="O122" s="942" t="s">
        <v>322</v>
      </c>
      <c r="P122" s="942" t="s">
        <v>20</v>
      </c>
      <c r="Q122" s="942" t="s">
        <v>29</v>
      </c>
      <c r="R122" s="949">
        <v>360</v>
      </c>
      <c r="S122" s="950">
        <f>ROUND(K122,2)*R122</f>
        <v>28436.399999999998</v>
      </c>
    </row>
    <row r="123" spans="1:19" ht="45" customHeight="1" x14ac:dyDescent="0.35">
      <c r="A123" s="951" t="s">
        <v>19</v>
      </c>
      <c r="B123" s="951" t="s">
        <v>335</v>
      </c>
      <c r="C123" s="951" t="s">
        <v>21</v>
      </c>
      <c r="D123" s="951" t="s">
        <v>21</v>
      </c>
      <c r="E123" s="951" t="s">
        <v>336</v>
      </c>
      <c r="F123" s="951" t="s">
        <v>21</v>
      </c>
      <c r="G123" s="951" t="s">
        <v>21</v>
      </c>
      <c r="H123" s="951" t="s">
        <v>21</v>
      </c>
      <c r="I123" s="951" t="s">
        <v>21</v>
      </c>
      <c r="J123" s="951" t="s">
        <v>21</v>
      </c>
      <c r="K123" s="951" t="s">
        <v>21</v>
      </c>
      <c r="L123" s="952">
        <f>ROUND(L124,2)+ROUND(L125,2)</f>
        <v>14458.5</v>
      </c>
      <c r="M123" s="951" t="s">
        <v>21</v>
      </c>
      <c r="N123" s="951" t="s">
        <v>21</v>
      </c>
      <c r="O123" s="951" t="s">
        <v>21</v>
      </c>
      <c r="P123" s="951" t="s">
        <v>21</v>
      </c>
      <c r="Q123" s="951" t="s">
        <v>21</v>
      </c>
      <c r="R123" s="951" t="s">
        <v>21</v>
      </c>
      <c r="S123" s="951" t="s">
        <v>21</v>
      </c>
    </row>
    <row r="124" spans="1:19" ht="45" customHeight="1" x14ac:dyDescent="0.35">
      <c r="A124" s="953" t="s">
        <v>23</v>
      </c>
      <c r="B124" s="953" t="s">
        <v>337</v>
      </c>
      <c r="C124" s="953" t="s">
        <v>25</v>
      </c>
      <c r="D124" s="953" t="s">
        <v>338</v>
      </c>
      <c r="E124" s="953" t="s">
        <v>339</v>
      </c>
      <c r="F124" s="954">
        <f>R124</f>
        <v>450</v>
      </c>
      <c r="G124" s="953" t="s">
        <v>28</v>
      </c>
      <c r="H124" s="955">
        <v>8.49</v>
      </c>
      <c r="I124" s="956">
        <v>8.49</v>
      </c>
      <c r="J124" s="957">
        <v>0.2288</v>
      </c>
      <c r="K124" s="958">
        <f>ROUND(I124,2)+(ROUND(I124,2)*J124)</f>
        <v>10.432512000000001</v>
      </c>
      <c r="L124" s="959">
        <f>ROUND(S124,2)</f>
        <v>4693.5</v>
      </c>
      <c r="M124" s="953"/>
      <c r="N124" s="953" t="s">
        <v>335</v>
      </c>
      <c r="O124" s="953" t="s">
        <v>336</v>
      </c>
      <c r="P124" s="953" t="s">
        <v>20</v>
      </c>
      <c r="Q124" s="953" t="s">
        <v>29</v>
      </c>
      <c r="R124" s="960">
        <v>450</v>
      </c>
      <c r="S124" s="961">
        <f>ROUND(K124,2)*R124</f>
        <v>4693.5</v>
      </c>
    </row>
    <row r="125" spans="1:19" ht="45" customHeight="1" x14ac:dyDescent="0.35">
      <c r="A125" s="962" t="s">
        <v>23</v>
      </c>
      <c r="B125" s="962" t="s">
        <v>340</v>
      </c>
      <c r="C125" s="962" t="s">
        <v>25</v>
      </c>
      <c r="D125" s="962" t="s">
        <v>341</v>
      </c>
      <c r="E125" s="962" t="s">
        <v>342</v>
      </c>
      <c r="F125" s="963">
        <f>R125</f>
        <v>4500</v>
      </c>
      <c r="G125" s="962" t="s">
        <v>343</v>
      </c>
      <c r="H125" s="964">
        <v>1.77</v>
      </c>
      <c r="I125" s="965">
        <v>1.77</v>
      </c>
      <c r="J125" s="966">
        <v>0.2288</v>
      </c>
      <c r="K125" s="967">
        <f>ROUND(I125,2)+(ROUND(I125,2)*J125)</f>
        <v>2.174976</v>
      </c>
      <c r="L125" s="968">
        <f>ROUND(S125,2)</f>
        <v>9765</v>
      </c>
      <c r="M125" s="962"/>
      <c r="N125" s="962" t="s">
        <v>335</v>
      </c>
      <c r="O125" s="962" t="s">
        <v>336</v>
      </c>
      <c r="P125" s="962" t="s">
        <v>20</v>
      </c>
      <c r="Q125" s="962" t="s">
        <v>29</v>
      </c>
      <c r="R125" s="969">
        <v>4500</v>
      </c>
      <c r="S125" s="970">
        <f>ROUND(K125,2)*R125</f>
        <v>9765</v>
      </c>
    </row>
    <row r="126" spans="1:19" ht="45" customHeight="1" x14ac:dyDescent="0.35">
      <c r="A126" s="971" t="s">
        <v>21</v>
      </c>
      <c r="B126" s="971" t="s">
        <v>21</v>
      </c>
      <c r="C126" s="971" t="s">
        <v>21</v>
      </c>
      <c r="D126" s="971" t="s">
        <v>21</v>
      </c>
      <c r="E126" s="971" t="s">
        <v>21</v>
      </c>
      <c r="F126" s="971" t="s">
        <v>21</v>
      </c>
      <c r="G126" s="971" t="s">
        <v>21</v>
      </c>
      <c r="H126" s="971" t="s">
        <v>21</v>
      </c>
      <c r="I126" s="971" t="s">
        <v>21</v>
      </c>
      <c r="J126" s="971" t="s">
        <v>21</v>
      </c>
      <c r="K126" s="971" t="s">
        <v>21</v>
      </c>
      <c r="L126" s="971" t="s">
        <v>21</v>
      </c>
      <c r="M126" s="971" t="s">
        <v>21</v>
      </c>
      <c r="N126" s="971" t="s">
        <v>21</v>
      </c>
      <c r="O126" s="971" t="s">
        <v>21</v>
      </c>
      <c r="P126" s="971" t="s">
        <v>21</v>
      </c>
      <c r="Q126" s="971" t="s">
        <v>21</v>
      </c>
      <c r="R126" s="971" t="s">
        <v>344</v>
      </c>
      <c r="S126" s="972">
        <f>L2+L7+L15+L21+L24+L27+L30+L32+L37+L42+L44+L49+L54+L60+L64+L67+L73+L82+L109+L118+L123</f>
        <v>1451775.7</v>
      </c>
    </row>
    <row r="127" spans="1:19" ht="45" customHeight="1" x14ac:dyDescent="0.35">
      <c r="A127" s="973" t="s">
        <v>21</v>
      </c>
      <c r="B127" s="973" t="s">
        <v>21</v>
      </c>
      <c r="C127" s="973" t="s">
        <v>21</v>
      </c>
      <c r="D127" s="973" t="s">
        <v>21</v>
      </c>
      <c r="E127" s="973" t="s">
        <v>21</v>
      </c>
      <c r="F127" s="973" t="s">
        <v>21</v>
      </c>
      <c r="G127" s="973" t="s">
        <v>21</v>
      </c>
      <c r="H127" s="973" t="s">
        <v>21</v>
      </c>
      <c r="I127" s="973" t="s">
        <v>21</v>
      </c>
      <c r="J127" s="973" t="s">
        <v>21</v>
      </c>
      <c r="K127" s="973" t="s">
        <v>21</v>
      </c>
      <c r="L127" s="973" t="s">
        <v>21</v>
      </c>
      <c r="M127" s="973" t="s">
        <v>21</v>
      </c>
      <c r="N127" s="973" t="s">
        <v>21</v>
      </c>
      <c r="O127" s="973" t="s">
        <v>21</v>
      </c>
      <c r="P127" s="973" t="s">
        <v>21</v>
      </c>
      <c r="Q127" s="973" t="s">
        <v>21</v>
      </c>
      <c r="R127" s="973" t="s">
        <v>345</v>
      </c>
      <c r="S127" s="974">
        <f>ROUND(1451775.7,2)-ROUND(S126,2)</f>
        <v>0</v>
      </c>
    </row>
  </sheetData>
  <pageMargins left="0.7" right="0.7" top="0.75" bottom="0.75" header="0.3" footer="0.3"/>
  <pageSetup paperSize="9" scale="27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2"/>
  <sheetViews>
    <sheetView tabSelected="1" zoomScale="80" zoomScaleNormal="80" workbookViewId="0"/>
  </sheetViews>
  <sheetFormatPr defaultRowHeight="14.5" x14ac:dyDescent="0.35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35">
      <c r="A1" s="975" t="s">
        <v>346</v>
      </c>
      <c r="B1" s="975" t="s">
        <v>347</v>
      </c>
      <c r="C1" s="975" t="s">
        <v>348</v>
      </c>
      <c r="D1" s="975" t="s">
        <v>16</v>
      </c>
      <c r="E1" s="975" t="s">
        <v>349</v>
      </c>
    </row>
    <row r="2" spans="1:5" ht="45" customHeight="1" x14ac:dyDescent="0.35">
      <c r="A2" s="976" t="s">
        <v>20</v>
      </c>
      <c r="B2" s="976" t="s">
        <v>22</v>
      </c>
      <c r="C2" s="976" t="s">
        <v>20</v>
      </c>
      <c r="D2" s="976" t="s">
        <v>29</v>
      </c>
      <c r="E2" s="976" t="s">
        <v>20</v>
      </c>
    </row>
    <row r="3" spans="1:5" ht="45" customHeight="1" x14ac:dyDescent="0.35">
      <c r="A3" s="977" t="s">
        <v>40</v>
      </c>
      <c r="B3" s="977" t="s">
        <v>41</v>
      </c>
      <c r="C3" s="977" t="s">
        <v>20</v>
      </c>
      <c r="D3" s="977" t="s">
        <v>29</v>
      </c>
      <c r="E3" s="977" t="s">
        <v>81</v>
      </c>
    </row>
    <row r="4" spans="1:5" ht="45" customHeight="1" x14ac:dyDescent="0.35">
      <c r="A4" s="978" t="s">
        <v>62</v>
      </c>
      <c r="B4" s="978" t="s">
        <v>63</v>
      </c>
      <c r="C4" s="978" t="s">
        <v>20</v>
      </c>
      <c r="D4" s="978" t="s">
        <v>29</v>
      </c>
      <c r="E4" s="978" t="s">
        <v>40</v>
      </c>
    </row>
    <row r="5" spans="1:5" ht="45" customHeight="1" x14ac:dyDescent="0.35">
      <c r="A5" s="979" t="s">
        <v>81</v>
      </c>
      <c r="B5" s="979" t="s">
        <v>82</v>
      </c>
      <c r="C5" s="979" t="s">
        <v>20</v>
      </c>
      <c r="D5" s="979" t="s">
        <v>29</v>
      </c>
      <c r="E5" s="979" t="s">
        <v>81</v>
      </c>
    </row>
    <row r="6" spans="1:5" ht="45" customHeight="1" x14ac:dyDescent="0.35">
      <c r="A6" s="980" t="s">
        <v>89</v>
      </c>
      <c r="B6" s="980" t="s">
        <v>90</v>
      </c>
      <c r="C6" s="980" t="s">
        <v>20</v>
      </c>
      <c r="D6" s="980" t="s">
        <v>29</v>
      </c>
      <c r="E6" s="980" t="s">
        <v>81</v>
      </c>
    </row>
    <row r="7" spans="1:5" ht="45" customHeight="1" x14ac:dyDescent="0.35">
      <c r="A7" s="981" t="s">
        <v>97</v>
      </c>
      <c r="B7" s="981" t="s">
        <v>98</v>
      </c>
      <c r="C7" s="981" t="s">
        <v>20</v>
      </c>
      <c r="D7" s="981" t="s">
        <v>29</v>
      </c>
      <c r="E7" s="981" t="s">
        <v>81</v>
      </c>
    </row>
    <row r="8" spans="1:5" ht="45" customHeight="1" x14ac:dyDescent="0.35">
      <c r="A8" s="982" t="s">
        <v>105</v>
      </c>
      <c r="B8" s="982" t="s">
        <v>106</v>
      </c>
      <c r="C8" s="982" t="s">
        <v>20</v>
      </c>
      <c r="D8" s="982" t="s">
        <v>29</v>
      </c>
      <c r="E8" s="982" t="s">
        <v>81</v>
      </c>
    </row>
    <row r="9" spans="1:5" ht="45" customHeight="1" x14ac:dyDescent="0.35">
      <c r="A9" s="983" t="s">
        <v>112</v>
      </c>
      <c r="B9" s="983" t="s">
        <v>113</v>
      </c>
      <c r="C9" s="983" t="s">
        <v>20</v>
      </c>
      <c r="D9" s="983" t="s">
        <v>29</v>
      </c>
      <c r="E9" s="983" t="s">
        <v>40</v>
      </c>
    </row>
    <row r="10" spans="1:5" ht="45" customHeight="1" x14ac:dyDescent="0.35">
      <c r="A10" s="984" t="s">
        <v>120</v>
      </c>
      <c r="B10" s="984" t="s">
        <v>41</v>
      </c>
      <c r="C10" s="984" t="s">
        <v>20</v>
      </c>
      <c r="D10" s="984" t="s">
        <v>29</v>
      </c>
      <c r="E10" s="984" t="s">
        <v>62</v>
      </c>
    </row>
    <row r="11" spans="1:5" ht="45" customHeight="1" x14ac:dyDescent="0.35">
      <c r="A11" s="985" t="s">
        <v>132</v>
      </c>
      <c r="B11" s="985" t="s">
        <v>106</v>
      </c>
      <c r="C11" s="985" t="s">
        <v>20</v>
      </c>
      <c r="D11" s="985" t="s">
        <v>29</v>
      </c>
      <c r="E11" s="985" t="s">
        <v>81</v>
      </c>
    </row>
    <row r="12" spans="1:5" ht="45" customHeight="1" x14ac:dyDescent="0.35">
      <c r="A12" s="986" t="s">
        <v>136</v>
      </c>
      <c r="B12" s="986" t="s">
        <v>137</v>
      </c>
      <c r="C12" s="986" t="s">
        <v>20</v>
      </c>
      <c r="D12" s="986" t="s">
        <v>29</v>
      </c>
      <c r="E12" s="986" t="s">
        <v>40</v>
      </c>
    </row>
    <row r="13" spans="1:5" ht="45" customHeight="1" x14ac:dyDescent="0.35">
      <c r="A13" s="987" t="s">
        <v>142</v>
      </c>
      <c r="B13" s="987" t="s">
        <v>41</v>
      </c>
      <c r="C13" s="987" t="s">
        <v>20</v>
      </c>
      <c r="D13" s="987" t="s">
        <v>29</v>
      </c>
      <c r="E13" s="987" t="s">
        <v>81</v>
      </c>
    </row>
    <row r="14" spans="1:5" ht="45" customHeight="1" x14ac:dyDescent="0.35">
      <c r="A14" s="988" t="s">
        <v>151</v>
      </c>
      <c r="B14" s="988" t="s">
        <v>106</v>
      </c>
      <c r="C14" s="988" t="s">
        <v>20</v>
      </c>
      <c r="D14" s="988" t="s">
        <v>29</v>
      </c>
      <c r="E14" s="988" t="s">
        <v>62</v>
      </c>
    </row>
    <row r="15" spans="1:5" ht="45" customHeight="1" x14ac:dyDescent="0.35">
      <c r="A15" s="989" t="s">
        <v>167</v>
      </c>
      <c r="B15" s="989" t="s">
        <v>168</v>
      </c>
      <c r="C15" s="989" t="s">
        <v>20</v>
      </c>
      <c r="D15" s="989" t="s">
        <v>29</v>
      </c>
      <c r="E15" s="989" t="s">
        <v>62</v>
      </c>
    </row>
    <row r="16" spans="1:5" ht="45" customHeight="1" x14ac:dyDescent="0.35">
      <c r="A16" s="990" t="s">
        <v>172</v>
      </c>
      <c r="B16" s="990" t="s">
        <v>98</v>
      </c>
      <c r="C16" s="990" t="s">
        <v>20</v>
      </c>
      <c r="D16" s="990" t="s">
        <v>29</v>
      </c>
      <c r="E16" s="990" t="s">
        <v>81</v>
      </c>
    </row>
    <row r="17" spans="1:5" ht="45" customHeight="1" x14ac:dyDescent="0.35">
      <c r="A17" s="991" t="s">
        <v>179</v>
      </c>
      <c r="B17" s="991" t="s">
        <v>180</v>
      </c>
      <c r="C17" s="991" t="s">
        <v>20</v>
      </c>
      <c r="D17" s="991" t="s">
        <v>29</v>
      </c>
      <c r="E17" s="991" t="s">
        <v>62</v>
      </c>
    </row>
    <row r="18" spans="1:5" ht="45" customHeight="1" x14ac:dyDescent="0.35">
      <c r="A18" s="992" t="s">
        <v>190</v>
      </c>
      <c r="B18" s="992" t="s">
        <v>191</v>
      </c>
      <c r="C18" s="992" t="s">
        <v>20</v>
      </c>
      <c r="D18" s="992" t="s">
        <v>29</v>
      </c>
      <c r="E18" s="992" t="s">
        <v>62</v>
      </c>
    </row>
    <row r="19" spans="1:5" ht="45" customHeight="1" x14ac:dyDescent="0.35">
      <c r="A19" s="993" t="s">
        <v>214</v>
      </c>
      <c r="B19" s="993" t="s">
        <v>215</v>
      </c>
      <c r="C19" s="993" t="s">
        <v>20</v>
      </c>
      <c r="D19" s="993" t="s">
        <v>29</v>
      </c>
      <c r="E19" s="993" t="s">
        <v>81</v>
      </c>
    </row>
    <row r="20" spans="1:5" ht="45" customHeight="1" x14ac:dyDescent="0.35">
      <c r="A20" s="994" t="s">
        <v>295</v>
      </c>
      <c r="B20" s="994" t="s">
        <v>296</v>
      </c>
      <c r="C20" s="994" t="s">
        <v>20</v>
      </c>
      <c r="D20" s="994" t="s">
        <v>29</v>
      </c>
      <c r="E20" s="994" t="s">
        <v>40</v>
      </c>
    </row>
    <row r="21" spans="1:5" ht="45" customHeight="1" x14ac:dyDescent="0.35">
      <c r="A21" s="995" t="s">
        <v>321</v>
      </c>
      <c r="B21" s="995" t="s">
        <v>322</v>
      </c>
      <c r="C21" s="995" t="s">
        <v>20</v>
      </c>
      <c r="D21" s="995" t="s">
        <v>29</v>
      </c>
      <c r="E21" s="995" t="s">
        <v>40</v>
      </c>
    </row>
    <row r="22" spans="1:5" ht="45" customHeight="1" x14ac:dyDescent="0.35">
      <c r="A22" s="996" t="s">
        <v>335</v>
      </c>
      <c r="B22" s="996" t="s">
        <v>336</v>
      </c>
      <c r="C22" s="996" t="s">
        <v>20</v>
      </c>
      <c r="D22" s="996" t="s">
        <v>29</v>
      </c>
      <c r="E22" s="996" t="s">
        <v>81</v>
      </c>
    </row>
  </sheetData>
  <pageMargins left="0.7" right="0.7" top="0.75" bottom="0.75" header="0.3" footer="0.3"/>
  <pageSetup paperSize="9" scale="7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Sérgio</cp:lastModifiedBy>
  <cp:lastPrinted>2026-02-10T12:15:05Z</cp:lastPrinted>
  <dcterms:created xsi:type="dcterms:W3CDTF">2025-12-18T20:05:51Z</dcterms:created>
  <dcterms:modified xsi:type="dcterms:W3CDTF">2026-02-10T12:15:13Z</dcterms:modified>
</cp:coreProperties>
</file>