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01 - Wilder\PE 12-2025 - ENXOVAIS\"/>
    </mc:Choice>
  </mc:AlternateContent>
  <xr:revisionPtr revIDLastSave="0" documentId="8_{48067D06-08C0-41E6-8B87-D6CC165702F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 1" sheetId="4" r:id="rId1"/>
  </sheets>
  <definedNames>
    <definedName name="_xlnm._FilterDatabase" localSheetId="0" hidden="1">'Plan 1'!$A$15:$O$57</definedName>
    <definedName name="_GoBack" localSheetId="0">'Plan 1'!#REF!</definedName>
    <definedName name="_xlnm.Print_Area" localSheetId="0">'Plan 1'!$A$1:$Q$57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6" i="4" l="1"/>
  <c r="O56" i="4" s="1"/>
  <c r="J56" i="4"/>
  <c r="K56" i="4" s="1"/>
  <c r="J55" i="4"/>
  <c r="H56" i="4"/>
  <c r="H55" i="4"/>
  <c r="F56" i="4"/>
  <c r="F16" i="4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N35" i="4"/>
  <c r="O35" i="4" s="1"/>
  <c r="N36" i="4"/>
  <c r="O36" i="4" s="1"/>
  <c r="N37" i="4"/>
  <c r="O37" i="4" s="1"/>
  <c r="N38" i="4"/>
  <c r="O38" i="4" s="1"/>
  <c r="N39" i="4"/>
  <c r="O39" i="4" s="1"/>
  <c r="N40" i="4"/>
  <c r="O40" i="4" s="1"/>
  <c r="N41" i="4"/>
  <c r="O41" i="4" s="1"/>
  <c r="N42" i="4"/>
  <c r="O42" i="4" s="1"/>
  <c r="N43" i="4"/>
  <c r="O43" i="4" s="1"/>
  <c r="N44" i="4"/>
  <c r="O44" i="4" s="1"/>
  <c r="N45" i="4"/>
  <c r="O45" i="4" s="1"/>
  <c r="N46" i="4"/>
  <c r="O46" i="4" s="1"/>
  <c r="N47" i="4"/>
  <c r="O47" i="4" s="1"/>
  <c r="N48" i="4"/>
  <c r="O48" i="4" s="1"/>
  <c r="N49" i="4"/>
  <c r="O49" i="4" s="1"/>
  <c r="N50" i="4"/>
  <c r="O50" i="4" s="1"/>
  <c r="N51" i="4"/>
  <c r="O51" i="4" s="1"/>
  <c r="N52" i="4"/>
  <c r="O52" i="4" s="1"/>
  <c r="N53" i="4"/>
  <c r="O53" i="4" s="1"/>
  <c r="N54" i="4"/>
  <c r="O54" i="4" s="1"/>
  <c r="N55" i="4"/>
  <c r="O55" i="4" s="1"/>
  <c r="N23" i="4"/>
  <c r="O23" i="4" s="1"/>
  <c r="I5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16" i="4"/>
  <c r="I16" i="4" s="1"/>
  <c r="K55" i="4"/>
  <c r="F55" i="4"/>
  <c r="I55" i="4" s="1"/>
  <c r="J54" i="4"/>
  <c r="K54" i="4" s="1"/>
  <c r="F54" i="4"/>
  <c r="J53" i="4"/>
  <c r="K53" i="4" s="1"/>
  <c r="F53" i="4"/>
  <c r="I53" i="4" s="1"/>
  <c r="J52" i="4"/>
  <c r="K52" i="4" s="1"/>
  <c r="F52" i="4"/>
  <c r="J51" i="4"/>
  <c r="K51" i="4" s="1"/>
  <c r="F51" i="4"/>
  <c r="J50" i="4"/>
  <c r="K50" i="4" s="1"/>
  <c r="F50" i="4"/>
  <c r="J49" i="4"/>
  <c r="K49" i="4" s="1"/>
  <c r="F49" i="4"/>
  <c r="J48" i="4"/>
  <c r="K48" i="4" s="1"/>
  <c r="F48" i="4"/>
  <c r="J47" i="4"/>
  <c r="K47" i="4" s="1"/>
  <c r="F47" i="4"/>
  <c r="J46" i="4"/>
  <c r="K46" i="4" s="1"/>
  <c r="F46" i="4"/>
  <c r="I46" i="4" s="1"/>
  <c r="J45" i="4"/>
  <c r="K45" i="4" s="1"/>
  <c r="F45" i="4"/>
  <c r="J44" i="4"/>
  <c r="K44" i="4" s="1"/>
  <c r="F44" i="4"/>
  <c r="J43" i="4"/>
  <c r="K43" i="4" s="1"/>
  <c r="F43" i="4"/>
  <c r="J42" i="4"/>
  <c r="K42" i="4" s="1"/>
  <c r="F42" i="4"/>
  <c r="I42" i="4" s="1"/>
  <c r="J41" i="4"/>
  <c r="K41" i="4" s="1"/>
  <c r="F41" i="4"/>
  <c r="I41" i="4" s="1"/>
  <c r="J40" i="4"/>
  <c r="K40" i="4" s="1"/>
  <c r="F40" i="4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J35" i="4"/>
  <c r="K35" i="4" s="1"/>
  <c r="F35" i="4"/>
  <c r="J34" i="4"/>
  <c r="K34" i="4" s="1"/>
  <c r="F34" i="4"/>
  <c r="I34" i="4" s="1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I30" i="4" s="1"/>
  <c r="J29" i="4"/>
  <c r="K29" i="4" s="1"/>
  <c r="F29" i="4"/>
  <c r="I29" i="4" s="1"/>
  <c r="J28" i="4"/>
  <c r="K28" i="4" s="1"/>
  <c r="F28" i="4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J23" i="4"/>
  <c r="K23" i="4" s="1"/>
  <c r="F23" i="4"/>
  <c r="J22" i="4"/>
  <c r="K22" i="4" s="1"/>
  <c r="F22" i="4"/>
  <c r="I22" i="4" s="1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I18" i="4" s="1"/>
  <c r="J17" i="4"/>
  <c r="K17" i="4" s="1"/>
  <c r="F17" i="4"/>
  <c r="J16" i="4"/>
  <c r="K16" i="4" s="1"/>
  <c r="F57" i="4" l="1"/>
  <c r="I44" i="4"/>
  <c r="I24" i="4"/>
  <c r="I21" i="4"/>
  <c r="I33" i="4"/>
  <c r="I25" i="4"/>
  <c r="I40" i="4"/>
  <c r="I52" i="4"/>
  <c r="I36" i="4"/>
  <c r="I48" i="4"/>
  <c r="I37" i="4"/>
  <c r="I49" i="4"/>
  <c r="I26" i="4"/>
  <c r="I50" i="4"/>
  <c r="H57" i="4"/>
  <c r="I45" i="4"/>
  <c r="I38" i="4"/>
  <c r="I28" i="4"/>
  <c r="I51" i="4"/>
  <c r="I35" i="4"/>
  <c r="I19" i="4"/>
  <c r="I54" i="4"/>
  <c r="I23" i="4"/>
  <c r="I27" i="4"/>
  <c r="I31" i="4"/>
  <c r="I39" i="4"/>
  <c r="I43" i="4"/>
  <c r="I47" i="4"/>
  <c r="R4" i="4"/>
  <c r="R5" i="4"/>
  <c r="R3" i="4"/>
  <c r="I17" i="4"/>
  <c r="I57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<sst xmlns="http://schemas.openxmlformats.org/spreadsheetml/2006/main" count="192" uniqueCount="91">
  <si>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</si>
  <si>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</si>
  <si>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</si>
  <si>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</si>
  <si>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</si>
  <si>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</si>
  <si>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</si>
  <si>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</si>
  <si>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</si>
  <si>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</si>
  <si>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</si>
  <si>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</si>
  <si>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</si>
  <si>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</si>
  <si>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</si>
  <si>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</si>
  <si>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</si>
  <si>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</si>
  <si>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</si>
  <si>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</si>
  <si>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</si>
  <si>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</si>
  <si>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</si>
  <si>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r>
      <rPr>
        <sz val="6"/>
        <color rgb="FF231F20"/>
        <rFont val="Arial MT"/>
        <family val="2"/>
      </rPr>
      <t>R$ 19,55</t>
    </r>
  </si>
  <si>
    <r>
      <rPr>
        <sz val="6"/>
        <color rgb="FF231F20"/>
        <rFont val="Arial MT"/>
        <family val="2"/>
      </rPr>
      <t>R$ 14,25</t>
    </r>
  </si>
  <si>
    <r>
      <rPr>
        <sz val="6"/>
        <color rgb="FF231F20"/>
        <rFont val="Arial MT"/>
        <family val="2"/>
      </rPr>
      <t>R$ 4,38</t>
    </r>
  </si>
  <si>
    <r>
      <rPr>
        <sz val="6"/>
        <color rgb="FF231F20"/>
        <rFont val="Arial MT"/>
        <family val="2"/>
      </rPr>
      <t>R$ 32,95</t>
    </r>
  </si>
  <si>
    <r>
      <rPr>
        <sz val="6"/>
        <color rgb="FF231F20"/>
        <rFont val="Arial MT"/>
        <family val="2"/>
      </rPr>
      <t>R$ 32,70</t>
    </r>
  </si>
  <si>
    <r>
      <rPr>
        <sz val="6"/>
        <color rgb="FF231F20"/>
        <rFont val="Arial MT"/>
        <family val="2"/>
      </rPr>
      <t>R$ 32,45</t>
    </r>
  </si>
  <si>
    <r>
      <rPr>
        <sz val="6"/>
        <color rgb="FF231F20"/>
        <rFont val="Arial MT"/>
        <family val="2"/>
      </rPr>
      <t>R$ 19,58</t>
    </r>
  </si>
  <si>
    <r>
      <rPr>
        <sz val="6"/>
        <color rgb="FF231F20"/>
        <rFont val="Arial MT"/>
        <family val="2"/>
      </rPr>
      <t>R$ 10,13</t>
    </r>
  </si>
  <si>
    <r>
      <rPr>
        <sz val="6"/>
        <color rgb="FF231F20"/>
        <rFont val="Arial MT"/>
        <family val="2"/>
      </rPr>
      <t>R$ 22,50</t>
    </r>
  </si>
  <si>
    <r>
      <rPr>
        <sz val="6"/>
        <color rgb="FF231F20"/>
        <rFont val="Arial MT"/>
        <family val="2"/>
      </rPr>
      <t>R$ 8,75</t>
    </r>
  </si>
  <si>
    <r>
      <rPr>
        <sz val="6"/>
        <color rgb="FF231F20"/>
        <rFont val="Arial MT"/>
        <family val="2"/>
      </rPr>
      <t>R$ 15,58</t>
    </r>
  </si>
  <si>
    <r>
      <rPr>
        <sz val="6"/>
        <color rgb="FF231F20"/>
        <rFont val="Arial MT"/>
        <family val="2"/>
      </rPr>
      <t>R$ 31,23</t>
    </r>
  </si>
  <si>
    <r>
      <rPr>
        <sz val="6"/>
        <color rgb="FF231F20"/>
        <rFont val="Arial MT"/>
        <family val="2"/>
      </rPr>
      <t>R$ 4,13</t>
    </r>
  </si>
  <si>
    <r>
      <rPr>
        <sz val="6"/>
        <color rgb="FF231F20"/>
        <rFont val="Arial MT"/>
        <family val="2"/>
      </rPr>
      <t>R$ 23,58</t>
    </r>
  </si>
  <si>
    <r>
      <rPr>
        <sz val="6"/>
        <color rgb="FF231F20"/>
        <rFont val="Arial MT"/>
        <family val="2"/>
      </rPr>
      <t>R$ 11,50</t>
    </r>
  </si>
  <si>
    <r>
      <rPr>
        <sz val="6"/>
        <color rgb="FF231F20"/>
        <rFont val="Arial MT"/>
        <family val="2"/>
      </rPr>
      <t>R$ 20,25</t>
    </r>
  </si>
  <si>
    <r>
      <rPr>
        <sz val="6"/>
        <color rgb="FF231F20"/>
        <rFont val="Arial MT"/>
        <family val="2"/>
      </rPr>
      <t>R$ 11,00</t>
    </r>
  </si>
  <si>
    <r>
      <rPr>
        <sz val="6"/>
        <color rgb="FF231F20"/>
        <rFont val="Arial MT"/>
        <family val="2"/>
      </rPr>
      <t>R$ 67,38</t>
    </r>
  </si>
  <si>
    <r>
      <rPr>
        <sz val="6"/>
        <color rgb="FF231F20"/>
        <rFont val="Arial MT"/>
        <family val="2"/>
      </rPr>
      <t>R$ 8,83</t>
    </r>
  </si>
  <si>
    <r>
      <rPr>
        <sz val="6"/>
        <color rgb="FF231F20"/>
        <rFont val="Arial MT"/>
        <family val="2"/>
      </rPr>
      <t>R$ 5,18</t>
    </r>
  </si>
  <si>
    <r>
      <rPr>
        <sz val="6"/>
        <color rgb="FF231F20"/>
        <rFont val="Arial MT"/>
        <family val="2"/>
      </rPr>
      <t>R$ 23,75</t>
    </r>
  </si>
  <si>
    <t>LUCAS DA SILVA VICENTE -</t>
  </si>
  <si>
    <t>BQS DISTRIBUIDORA LTDA</t>
  </si>
  <si>
    <t>BR COMERCIAL DE PRODUTOS E SERVICOS LTDA</t>
  </si>
  <si>
    <t>Infiniti Empreendimentos Ltda</t>
  </si>
  <si>
    <t>A M DOS SANTOS LTDA</t>
  </si>
  <si>
    <t xml:space="preserve">OBJETO: </t>
  </si>
  <si>
    <t>Conjunto contendo três camisetas regatas, para bebê em malha macia 100 % algodão + Mijão Pacote com 03 unidades, 100 % algodão. (MASCULINO – COR AZUL)</t>
  </si>
  <si>
    <t>Conjunto contendo três camisetas regatas, para bebê em malha macia 100 % algodão + Mijão Pacote com 03unidades, 100 % algodão. (FEMININO – COR ROSA)</t>
  </si>
  <si>
    <r>
      <rPr>
        <sz val="10"/>
        <color rgb="FF231F20"/>
        <rFont val="Times New Roman"/>
        <family val="1"/>
      </rPr>
      <t>Conjunto contendo três camisetas regatas, para bebê em malha macia 100 % algodão + Mijão Pacote com 03unidades, 100 % algodão. (UNISSEX – COR AMARELO)</t>
    </r>
  </si>
  <si>
    <r>
      <rPr>
        <sz val="10"/>
        <color rgb="FF231F20"/>
        <rFont val="Times New Roman"/>
        <family val="1"/>
      </rPr>
      <t>Cueiro Flanelado. Kit contendo 03 unidades, medindo: 50 cm x 80 cm, estampados em cores variados, 100%algodão</t>
    </r>
  </si>
  <si>
    <r>
      <rPr>
        <sz val="10"/>
        <color rgb="FF231F20"/>
        <rFont val="Times New Roman"/>
        <family val="1"/>
      </rPr>
      <t>Luvas s para recém-nascido. 100 % algodão (MASCULINO – COR AZUL)</t>
    </r>
  </si>
  <si>
    <r>
      <rPr>
        <sz val="10"/>
        <color rgb="FF231F20"/>
        <rFont val="Times New Roman"/>
        <family val="1"/>
      </rPr>
      <t>Luvas s para recém-nascido. 100 % algodão (FEMININO – COR ROSA)</t>
    </r>
  </si>
  <si>
    <r>
      <rPr>
        <sz val="10"/>
        <color rgb="FF231F20"/>
        <rFont val="Times New Roman"/>
        <family val="1"/>
      </rPr>
      <t>Luvas s para recém-nascido. 100 % algodão (UNISSEX – COR AMARELO)</t>
    </r>
  </si>
  <si>
    <r>
      <rPr>
        <sz val="10"/>
        <color rgb="FF231F20"/>
        <rFont val="Times New Roman"/>
        <family val="1"/>
      </rPr>
      <t>Jg. Lençol de Berço com: 03 pçs (Embalagem contendo: 01 fronha 28 cm x 40 cm; 01 lençol de cima 90 x 1,50; 01 lençol c/ elástico 1,00 x 1,60) (MASCULINO – COR AZUL)</t>
    </r>
  </si>
  <si>
    <r>
      <rPr>
        <sz val="10"/>
        <color rgb="FF231F20"/>
        <rFont val="Times New Roman"/>
        <family val="1"/>
      </rPr>
      <t>Jg. Lençol de Berço com: 03 pçs (Embalagem contendo: 01 fronha 28 cm x 40 cm; 01 lençol de cima 90 x 1,50; 01 lençol c/ elástico 1,00 x 1,60) (FEMININO – COR ROSA)</t>
    </r>
  </si>
  <si>
    <r>
      <rPr>
        <sz val="10"/>
        <color rgb="FF231F20"/>
        <rFont val="Times New Roman"/>
        <family val="1"/>
      </rPr>
      <t>Jg. Lençol de Berço com: 03 pçs (Embalagem contendo: 01 fronha 28 cm x 40 cm; 01 lençol de cima 90 x 1,50; 01 lençol c/ elástico 1,00 x 1,60) (UNISSEX – COR AMARELO)</t>
    </r>
  </si>
  <si>
    <r>
      <rPr>
        <sz val="10"/>
        <color rgb="FF231F20"/>
        <rFont val="Times New Roman"/>
        <family val="1"/>
      </rPr>
      <t>Fralda com 100 % Algodão, 1,40 largura, estampada (pacote contendo 05 unidades, medindo 60 cm x 60 cm)</t>
    </r>
  </si>
  <si>
    <r>
      <rPr>
        <sz val="10"/>
        <color rgb="FF231F20"/>
        <rFont val="Times New Roman"/>
        <family val="1"/>
      </rPr>
      <t>Água de colônia para bebê, sem álcool, fragrância suave, acondicionado em embalagem adequada</t>
    </r>
  </si>
  <si>
    <r>
      <rPr>
        <sz val="10"/>
        <color rgb="FF231F20"/>
        <rFont val="Times New Roman"/>
        <family val="1"/>
      </rPr>
      <t>Banheira plástica resistente, capacidade mínima de 26 litros, fundo composto por ondulação que evite o deslizamento do bebê, compartimento para acessório. (MASCULINO – COR AZUL)</t>
    </r>
  </si>
  <si>
    <r>
      <rPr>
        <sz val="10"/>
        <color rgb="FF231F20"/>
        <rFont val="Times New Roman"/>
        <family val="1"/>
      </rPr>
      <t>Banheira plástica resistente, capacidade mínima de 26 litros, fundo composto por ondulação que evite o deslizamento do bebê, compartimento para acessório. (FEMININO – COR ROSA)</t>
    </r>
  </si>
  <si>
    <r>
      <rPr>
        <sz val="10"/>
        <color rgb="FF231F20"/>
        <rFont val="Times New Roman"/>
        <family val="1"/>
      </rPr>
      <t>Banheira plástica resistente, capacidade mínima de 26 litros, fundo composto por ondulação que evite o deslizamento do bebê, compartimento para acessório. (UNISSEX – COR AMARELO)</t>
    </r>
  </si>
  <si>
    <r>
      <rPr>
        <sz val="10"/>
        <color rgb="FF231F20"/>
        <rFont val="Times New Roman"/>
        <family val="1"/>
      </rPr>
      <t>Kit contendo escova plástica com cerdas macias, pente de plástico com pontas arredondadas e saboneteira em plástico. (MASCULINO – COR AZUL)</t>
    </r>
  </si>
  <si>
    <r>
      <rPr>
        <sz val="10"/>
        <color rgb="FF231F20"/>
        <rFont val="Times New Roman"/>
        <family val="1"/>
      </rPr>
      <t>Kit contendo escova plástica com cerdas macias, pente de plástico com pontas arredondadas e saboneteira em plástico. (FEMININO – COR ROSA)</t>
    </r>
  </si>
  <si>
    <r>
      <rPr>
        <sz val="10"/>
        <color rgb="FF231F20"/>
        <rFont val="Times New Roman"/>
        <family val="1"/>
      </rPr>
      <t>Kit contendo escova plástica com cerdas macias, pente de plástico com pontas arredondadas e saboneteira em plástico. (UNISSEX – COR AMARELO)</t>
    </r>
  </si>
  <si>
    <r>
      <rPr>
        <sz val="10"/>
        <color rgb="FF231F20"/>
        <rFont val="Times New Roman"/>
        <family val="1"/>
      </rPr>
      <t>Kit com 3 Mamadeiras (240 ml, 80 ml, e 50 ml); Produzido em polipropileno, totalmente atóxica, bico de silicone; (MASCULINO – COR AZUL)</t>
    </r>
  </si>
  <si>
    <r>
      <rPr>
        <sz val="10"/>
        <color rgb="FF231F20"/>
        <rFont val="Times New Roman"/>
        <family val="1"/>
      </rPr>
      <t>Kit com 3 Mamadeiras (240 ml, 80 ml, e 50 ml); Produzido em polipropileno, totalmente atóxica, bico de silicone; (FEMININO – COR ROSA)</t>
    </r>
  </si>
  <si>
    <r>
      <rPr>
        <sz val="10"/>
        <color rgb="FF231F20"/>
        <rFont val="Times New Roman"/>
        <family val="1"/>
      </rPr>
      <t>Kit com 3 Mamadeiras (240 ml, 80 ml, e 50 ml); Produzido em polipropileno, totalmente atóxica, bico de silicone; (UNISSEX – COR AMARELO)</t>
    </r>
  </si>
  <si>
    <r>
      <rPr>
        <sz val="10"/>
        <color rgb="FF231F20"/>
        <rFont val="Times New Roman"/>
        <family val="1"/>
      </rPr>
      <t>Manta de Bêbe, 100 % Algodão, 70 cm x 75 cm. (MASCULINO – COR AZUL)</t>
    </r>
  </si>
  <si>
    <r>
      <rPr>
        <sz val="10"/>
        <color rgb="FF231F20"/>
        <rFont val="Times New Roman"/>
        <family val="1"/>
      </rPr>
      <t>Manta de Bêbe, 100 % Algodão, 70 cm x 75 cm. (FEMININO
– COR ROSA)</t>
    </r>
  </si>
  <si>
    <r>
      <rPr>
        <sz val="10"/>
        <color rgb="FF231F20"/>
        <rFont val="Times New Roman"/>
        <family val="1"/>
      </rPr>
      <t>Manta de Bêbe, 100 % Algodão, 70 cm x 75 cm. (UNISSEX – COR AMARELO)</t>
    </r>
  </si>
  <si>
    <r>
      <rPr>
        <sz val="10"/>
        <color rgb="FF231F20"/>
        <rFont val="Times New Roman"/>
        <family val="1"/>
      </rPr>
      <t>Meia Recém-nascido, algodão. Tamanhos: RN, composição: 75% algodão, 24% poliamida, 01% elastano. Descrição de tamanhos. (MASCULINO – COR AZUL)</t>
    </r>
  </si>
  <si>
    <r>
      <rPr>
        <sz val="10"/>
        <color rgb="FF231F20"/>
        <rFont val="Times New Roman"/>
        <family val="1"/>
      </rPr>
      <t>Meia Recém-nascido, algodão. Tamanhos: RN, composição: 75% algodão, 24% poliamida, 01% elastano. Descrição de tamanhos. (FEMININO – COR ROSA)</t>
    </r>
  </si>
  <si>
    <r>
      <rPr>
        <sz val="10"/>
        <color rgb="FF231F20"/>
        <rFont val="Times New Roman"/>
        <family val="1"/>
      </rPr>
      <t>Meia Recém-nascido, algodão. Tamanhos: RN, composição: 75% algodão, 24% poliamida, 01% elastano. Descrição de tamanhos. (UNISSEX – COR AMARELO)</t>
    </r>
  </si>
  <si>
    <r>
      <rPr>
        <sz val="10"/>
        <color rgb="FF231F20"/>
        <rFont val="Times New Roman"/>
        <family val="1"/>
      </rPr>
      <t>Papeiro em aço revestido interna e externamente com dupla camada de esmalte. De alta retenção de calor edurabilidade. Dimensões do produto: 16 cm (ponta do cabo) x 11 c</t>
    </r>
  </si>
  <si>
    <r>
      <rPr>
        <sz val="10"/>
        <color rgb="FF231F20"/>
        <rFont val="Times New Roman"/>
        <family val="1"/>
      </rPr>
      <t>Toalha de Banho c/ capuz, 85% algodão e 15% poliéster, 70 x 110 (MASCULINO – COR AZUL)</t>
    </r>
  </si>
  <si>
    <r>
      <rPr>
        <sz val="10"/>
        <color rgb="FF231F20"/>
        <rFont val="Times New Roman"/>
        <family val="1"/>
      </rPr>
      <t>Toalha de Banho c/ capuz, 85% algodão e 15% poliéster, 70 x 110 (FEMININO – COR ROSA)</t>
    </r>
  </si>
  <si>
    <r>
      <rPr>
        <sz val="10"/>
        <color rgb="FF231F20"/>
        <rFont val="Times New Roman"/>
        <family val="1"/>
      </rPr>
      <t>Toalha de Banho c/ capuz, 85% algodão e 15% poliéster, 70 x 110 (UNISSEX – COR AMARELO)</t>
    </r>
  </si>
  <si>
    <r>
      <rPr>
        <sz val="10"/>
        <color rgb="FF231F20"/>
        <rFont val="Times New Roman"/>
        <family val="1"/>
      </rPr>
      <t>Pacote de fralda descartável, para bebê recém-nascido, unissex, formato anatômico, alto grau de absorvência,possuir camada interna com gel retentor de umidade, composto por fibras de celulose antialérgica, atóxica, barreira contra vazamentos e no mínimo 03 fios de elástico e 02 fitas adesivas de cada lado; o produto deverá ser acondicionado em embalagem impermeável, constar externamente: identificação, fabricação, validade, lote e procedência, unidade.Tam P. Pacote com 10 fraldas (UNISSEX – COR AMARELO)</t>
    </r>
  </si>
  <si>
    <r>
      <rPr>
        <sz val="10"/>
        <color rgb="FF231F20"/>
        <rFont val="Times New Roman"/>
        <family val="1"/>
      </rPr>
      <t>Chupeta em Plástico para crianças de 0 a 6 meses. (MASCULINO – COR AZUL)</t>
    </r>
  </si>
  <si>
    <r>
      <rPr>
        <sz val="10"/>
        <color rgb="FF231F20"/>
        <rFont val="Times New Roman"/>
        <family val="1"/>
      </rPr>
      <t>Chupeta em Plástico para crianças de 0 a 6 meses. (FEMININO – COR ROSA)</t>
    </r>
  </si>
  <si>
    <r>
      <rPr>
        <sz val="10"/>
        <color rgb="FF231F20"/>
        <rFont val="Times New Roman"/>
        <family val="1"/>
      </rPr>
      <t>Chupeta em Plástico para crianças de 0 a 6 meses. (UNISSEX – COR AMARELO)</t>
    </r>
  </si>
  <si>
    <r>
      <rPr>
        <sz val="10"/>
        <color rgb="FF231F20"/>
        <rFont val="Times New Roman"/>
        <family val="1"/>
      </rPr>
      <t>Conjunto de bolsa para bebê, contendo uma bolsa grande (40 cm x 30 cm) e outra pequena (30cm x 22 cm),confeccionada em material sintético emborrachado e forro sintético 100 % impermeável (MASCULINO – COR AZUL)</t>
    </r>
  </si>
  <si>
    <r>
      <rPr>
        <sz val="10"/>
        <color rgb="FF231F20"/>
        <rFont val="Times New Roman"/>
        <family val="1"/>
      </rPr>
      <t>Conjunto de bolsa para bebê, contendo uma bolsa grande  (40 cm x 30 cm) e outra pequena (30cm x 22 cm),confeccionada em material sintético emborrachado e  forro sintético 100 % impermeável (FEMININO – COR ROSA)</t>
    </r>
  </si>
  <si>
    <r>
      <rPr>
        <sz val="10"/>
        <color rgb="FF231F20"/>
        <rFont val="Times New Roman"/>
        <family val="1"/>
      </rPr>
      <t>Conjunto de bolsa para bebê, contendo uma bolsa grande (40 cm x 30 cm) e outra pequena (30cm x 22 cm),confeccionada em material sintético emborrachado e forro sintético 100 % impermeável (UNISSEX – COR AMARELO)</t>
    </r>
  </si>
  <si>
    <r>
      <rPr>
        <sz val="10"/>
        <color rgb="FF231F20"/>
        <rFont val="Times New Roman"/>
        <family val="1"/>
      </rPr>
      <t>Shampoo infantil, 100 ml</t>
    </r>
  </si>
  <si>
    <r>
      <rPr>
        <sz val="10"/>
        <color rgb="FF231F20"/>
        <rFont val="Times New Roman"/>
        <family val="1"/>
      </rPr>
      <t>Sabonete Infantil em barra 80 gr</t>
    </r>
  </si>
  <si>
    <r>
      <rPr>
        <sz val="10"/>
        <color rgb="FF231F20"/>
        <rFont val="Times New Roman"/>
        <family val="1"/>
      </rPr>
      <t>Conjunto contendo 03(três) bodys para bebê, em malha macia, 100% algodão. (MASCULINO NA COR AZUL, FEMININO NA COR ROSA E UNISSEX NA COR AMARELO.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</si>
</sst>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2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0"/>
      <color theme="1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sz val="10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6"/>
      <color rgb="FF231F20"/>
      <name val="Arial MT"/>
      <family val="2"/>
    </font>
    <font>
      <sz val="10"/>
      <color rgb="FF231F2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46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4" fontId="8" fillId="0" borderId="4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44" fontId="7" fillId="0" borderId="1" xfId="1" applyFont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9" fontId="13" fillId="5" borderId="1" xfId="2" applyFont="1" applyFill="1" applyBorder="1" applyAlignment="1">
      <alignment horizontal="center" vertical="center" wrapText="1"/>
    </xf>
    <xf numFmtId="2" fontId="6" fillId="3" borderId="1" xfId="2" applyNumberFormat="1" applyFont="1" applyFill="1" applyBorder="1" applyAlignment="1">
      <alignment horizontal="center" vertical="center"/>
    </xf>
    <xf numFmtId="44" fontId="16" fillId="4" borderId="1" xfId="0" applyNumberFormat="1" applyFont="1" applyFill="1" applyBorder="1" applyAlignment="1">
      <alignment horizontal="center" vertical="center"/>
    </xf>
    <xf numFmtId="9" fontId="5" fillId="2" borderId="2" xfId="2" applyFont="1" applyFill="1" applyBorder="1" applyAlignment="1">
      <alignment horizontal="center" wrapText="1"/>
    </xf>
    <xf numFmtId="9" fontId="17" fillId="0" borderId="0" xfId="2" applyFont="1"/>
    <xf numFmtId="9" fontId="8" fillId="0" borderId="1" xfId="2" applyFont="1" applyBorder="1" applyAlignment="1">
      <alignment horizontal="center" vertical="center"/>
    </xf>
    <xf numFmtId="164" fontId="14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justify" wrapText="1"/>
    </xf>
    <xf numFmtId="0" fontId="14" fillId="0" borderId="0" xfId="0" applyFont="1" applyAlignment="1">
      <alignment horizontal="center" vertical="justify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2" fontId="0" fillId="0" borderId="1" xfId="0" applyNumberFormat="1" applyBorder="1" applyAlignment="1">
      <alignment horizontal="left" vertical="top" wrapText="1"/>
    </xf>
    <xf numFmtId="0" fontId="1" fillId="0" borderId="1" xfId="0" applyFont="1" applyBorder="1"/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25</c:v>
                </c:pt>
                <c:pt idx="1">
                  <c:v>15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676275</xdr:colOff>
      <xdr:row>0</xdr:row>
      <xdr:rowOff>38100</xdr:rowOff>
    </xdr:from>
    <xdr:to>
      <xdr:col>7</xdr:col>
      <xdr:colOff>649605</xdr:colOff>
      <xdr:row>4</xdr:row>
      <xdr:rowOff>183515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91300" y="38100"/>
          <a:ext cx="177355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57"/>
  <sheetViews>
    <sheetView tabSelected="1" zoomScaleNormal="100" zoomScaleSheetLayoutView="40" workbookViewId="0">
      <selection activeCell="L31" sqref="L31"/>
    </sheetView>
  </sheetViews>
  <sheetFormatPr defaultColWidth="9" defaultRowHeight="15"/>
  <cols>
    <col min="1" max="1" width="6" customWidth="1"/>
    <col min="2" max="2" width="52.85546875" customWidth="1"/>
    <col min="3" max="3" width="7" customWidth="1"/>
    <col min="4" max="4" width="6.5703125" bestFit="1" customWidth="1"/>
    <col min="5" max="5" width="16.28515625" bestFit="1" customWidth="1"/>
    <col min="6" max="6" width="15.28515625" bestFit="1" customWidth="1"/>
    <col min="7" max="7" width="11.7109375" bestFit="1" customWidth="1"/>
    <col min="8" max="8" width="16" bestFit="1" customWidth="1"/>
    <col min="9" max="9" width="17" bestFit="1" customWidth="1"/>
    <col min="11" max="11" width="12" customWidth="1"/>
    <col min="12" max="12" width="54.5703125" bestFit="1" customWidth="1"/>
    <col min="13" max="13" width="11.28515625" hidden="1" customWidth="1"/>
    <col min="14" max="14" width="14.5703125" style="33" hidden="1" customWidth="1"/>
    <col min="15" max="15" width="11.28515625" hidden="1" customWidth="1"/>
    <col min="16" max="16" width="0" hidden="1" customWidth="1"/>
    <col min="17" max="17" width="16" hidden="1" customWidth="1"/>
    <col min="18" max="20" width="0" hidden="1" customWidth="1"/>
  </cols>
  <sheetData>
    <row r="2" spans="1:19">
      <c r="Q2" s="28" t="s">
        <v>9</v>
      </c>
      <c r="R2" s="28" t="s">
        <v>18</v>
      </c>
      <c r="S2" s="28" t="s">
        <v>19</v>
      </c>
    </row>
    <row r="3" spans="1:19">
      <c r="Q3" s="24" t="s">
        <v>14</v>
      </c>
      <c r="R3" s="24">
        <f>COUNTIF($K$16:$K$55,Q3)</f>
        <v>25</v>
      </c>
      <c r="S3" s="27">
        <f>R3/$R$6</f>
        <v>0.625</v>
      </c>
    </row>
    <row r="4" spans="1:19">
      <c r="Q4" s="24" t="s">
        <v>16</v>
      </c>
      <c r="R4" s="24">
        <f t="shared" ref="R4:R5" si="0">COUNTIF($K$16:$K$55,Q4)</f>
        <v>15</v>
      </c>
      <c r="S4" s="27">
        <f t="shared" ref="S4:S5" si="1">R4/$R$6</f>
        <v>0.375</v>
      </c>
    </row>
    <row r="5" spans="1:19">
      <c r="Q5" s="24" t="s">
        <v>15</v>
      </c>
      <c r="R5" s="24">
        <f t="shared" si="0"/>
        <v>0</v>
      </c>
      <c r="S5" s="27">
        <f t="shared" si="1"/>
        <v>0</v>
      </c>
    </row>
    <row r="6" spans="1:19" ht="15.75">
      <c r="A6" s="35" t="s">
        <v>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2"/>
      <c r="Q6" s="28" t="s">
        <v>17</v>
      </c>
      <c r="R6" s="28">
        <f>SUM(R3:R5)</f>
        <v>40</v>
      </c>
      <c r="S6" s="29">
        <f>SUM(S3:S5)</f>
        <v>1</v>
      </c>
    </row>
    <row r="7" spans="1:19" ht="15.75">
      <c r="A7" s="35" t="s">
        <v>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41" t="s">
        <v>2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23"/>
      <c r="Q10" s="23"/>
    </row>
    <row r="11" spans="1:19">
      <c r="A11" s="3"/>
    </row>
    <row r="12" spans="1:19" ht="32.25" customHeight="1">
      <c r="A12" s="39" t="s">
        <v>49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22"/>
      <c r="Q12" s="22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42" t="s">
        <v>7</v>
      </c>
      <c r="F14" s="42"/>
      <c r="G14" s="37" t="s">
        <v>8</v>
      </c>
      <c r="H14" s="38"/>
      <c r="I14" s="21" t="s">
        <v>13</v>
      </c>
      <c r="J14" s="8">
        <v>0.50009999999999999</v>
      </c>
      <c r="K14" s="20" t="s">
        <v>9</v>
      </c>
      <c r="L14" s="7" t="s">
        <v>10</v>
      </c>
      <c r="M14" s="36" t="s">
        <v>22</v>
      </c>
      <c r="N14" s="36"/>
      <c r="O14" s="36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43"/>
      <c r="K15" s="43"/>
      <c r="L15" s="43"/>
      <c r="M15" s="10" t="s">
        <v>11</v>
      </c>
      <c r="N15" s="32" t="s">
        <v>21</v>
      </c>
      <c r="O15" s="10" t="s">
        <v>20</v>
      </c>
    </row>
    <row r="16" spans="1:19" ht="38.25">
      <c r="A16" s="11">
        <v>1</v>
      </c>
      <c r="B16" s="11" t="s">
        <v>50</v>
      </c>
      <c r="C16" s="11" t="s">
        <v>5</v>
      </c>
      <c r="D16" s="44">
        <v>200</v>
      </c>
      <c r="E16" s="25" t="s">
        <v>23</v>
      </c>
      <c r="F16" s="25">
        <f>E16*D16</f>
        <v>3910</v>
      </c>
      <c r="G16" s="12">
        <v>7.1</v>
      </c>
      <c r="H16" s="25">
        <f>D16*G16</f>
        <v>1420</v>
      </c>
      <c r="I16" s="26">
        <f>F16-H16</f>
        <v>2490</v>
      </c>
      <c r="J16" s="30">
        <f t="shared" ref="J16:J55" si="2">(E16-G16)/E16%</f>
        <v>63.68286445012788</v>
      </c>
      <c r="K16" s="31" t="str">
        <f>IF(J16&lt;0,"NEGOCIAR",IF(J16&gt;50.01,"DILIGÊNCIA","OK"))</f>
        <v>DILIGÊNCIA</v>
      </c>
      <c r="L16" s="12" t="s">
        <v>44</v>
      </c>
      <c r="M16" s="19">
        <v>7.37</v>
      </c>
      <c r="N16" s="34">
        <f>(G16-M16)/G16</f>
        <v>-3.8028169014084574E-2</v>
      </c>
      <c r="O16" s="19" t="str">
        <f>IF(M16&gt;0,IF(N16&gt;0,"Aprovado","Revisar"),"")</f>
        <v>Revisar</v>
      </c>
    </row>
    <row r="17" spans="1:15" ht="38.25">
      <c r="A17" s="11">
        <v>2</v>
      </c>
      <c r="B17" s="11" t="s">
        <v>51</v>
      </c>
      <c r="C17" s="11" t="s">
        <v>5</v>
      </c>
      <c r="D17" s="44">
        <v>200</v>
      </c>
      <c r="E17" s="25" t="s">
        <v>23</v>
      </c>
      <c r="F17" s="25">
        <f t="shared" ref="F16:F56" si="3">E17*D17</f>
        <v>3910</v>
      </c>
      <c r="G17" s="12">
        <v>9</v>
      </c>
      <c r="H17" s="25">
        <f t="shared" ref="H17:H55" si="4">D17*G17</f>
        <v>1800</v>
      </c>
      <c r="I17" s="26">
        <f t="shared" ref="I17:I55" si="5">F17-H17</f>
        <v>2110</v>
      </c>
      <c r="J17" s="30">
        <f t="shared" si="2"/>
        <v>53.964194373401533</v>
      </c>
      <c r="K17" s="31" t="str">
        <f t="shared" ref="K17:K56" si="6">IF(J17&lt;0,"NEGOCIAR",IF(J17&gt;50.01,"DILIGÊNCIA","OK"))</f>
        <v>DILIGÊNCIA</v>
      </c>
      <c r="L17" s="12" t="s">
        <v>44</v>
      </c>
      <c r="M17" s="19">
        <v>21.83</v>
      </c>
      <c r="N17" s="34">
        <f t="shared" ref="N17:N22" si="7">(G17-M17)/G17</f>
        <v>-1.4255555555555555</v>
      </c>
      <c r="O17" s="19" t="str">
        <f t="shared" ref="O17:O56" si="8">IF(M17&gt;0,IF(N17&gt;0,"Aprovado","Revisar"),"")</f>
        <v>Revisar</v>
      </c>
    </row>
    <row r="18" spans="1:15" ht="38.25" hidden="1">
      <c r="A18" s="11">
        <v>3</v>
      </c>
      <c r="B18" s="11" t="s">
        <v>52</v>
      </c>
      <c r="C18" s="11" t="s">
        <v>5</v>
      </c>
      <c r="D18" s="44">
        <v>200</v>
      </c>
      <c r="E18" s="25" t="s">
        <v>23</v>
      </c>
      <c r="F18" s="25">
        <f t="shared" si="3"/>
        <v>3910</v>
      </c>
      <c r="G18" s="12">
        <v>10</v>
      </c>
      <c r="H18" s="25">
        <f t="shared" si="4"/>
        <v>2000</v>
      </c>
      <c r="I18" s="26">
        <f t="shared" si="5"/>
        <v>1910</v>
      </c>
      <c r="J18" s="30">
        <f t="shared" si="2"/>
        <v>48.849104859335043</v>
      </c>
      <c r="K18" s="31" t="str">
        <f t="shared" si="6"/>
        <v>OK</v>
      </c>
      <c r="L18" s="12" t="s">
        <v>44</v>
      </c>
      <c r="M18" s="19">
        <v>7.62</v>
      </c>
      <c r="N18" s="34">
        <f t="shared" si="7"/>
        <v>0.23799999999999999</v>
      </c>
      <c r="O18" s="19" t="str">
        <f t="shared" si="8"/>
        <v>Aprovado</v>
      </c>
    </row>
    <row r="19" spans="1:15" ht="25.5">
      <c r="A19" s="11">
        <v>4</v>
      </c>
      <c r="B19" s="11" t="s">
        <v>53</v>
      </c>
      <c r="C19" s="11" t="s">
        <v>5</v>
      </c>
      <c r="D19" s="44">
        <v>500</v>
      </c>
      <c r="E19" s="25" t="s">
        <v>24</v>
      </c>
      <c r="F19" s="25">
        <f t="shared" si="3"/>
        <v>7125</v>
      </c>
      <c r="G19" s="12">
        <v>7</v>
      </c>
      <c r="H19" s="25">
        <f t="shared" si="4"/>
        <v>3500</v>
      </c>
      <c r="I19" s="26">
        <f t="shared" si="5"/>
        <v>3625</v>
      </c>
      <c r="J19" s="30">
        <f t="shared" si="2"/>
        <v>50.877192982456144</v>
      </c>
      <c r="K19" s="31" t="str">
        <f t="shared" si="6"/>
        <v>DILIGÊNCIA</v>
      </c>
      <c r="L19" s="12" t="s">
        <v>44</v>
      </c>
      <c r="M19" s="19">
        <v>10.59</v>
      </c>
      <c r="N19" s="34">
        <f t="shared" si="7"/>
        <v>-0.51285714285714279</v>
      </c>
      <c r="O19" s="19" t="str">
        <f t="shared" si="8"/>
        <v>Revisar</v>
      </c>
    </row>
    <row r="20" spans="1:15" ht="25.5">
      <c r="A20" s="11">
        <v>5</v>
      </c>
      <c r="B20" s="11" t="s">
        <v>54</v>
      </c>
      <c r="C20" s="11" t="s">
        <v>5</v>
      </c>
      <c r="D20" s="44">
        <v>200</v>
      </c>
      <c r="E20" s="25" t="s">
        <v>25</v>
      </c>
      <c r="F20" s="25">
        <f t="shared" si="3"/>
        <v>876</v>
      </c>
      <c r="G20" s="12">
        <v>1.5</v>
      </c>
      <c r="H20" s="25">
        <f t="shared" si="4"/>
        <v>300</v>
      </c>
      <c r="I20" s="26">
        <f t="shared" si="5"/>
        <v>576</v>
      </c>
      <c r="J20" s="30">
        <f t="shared" si="2"/>
        <v>65.753424657534239</v>
      </c>
      <c r="K20" s="31" t="str">
        <f t="shared" si="6"/>
        <v>DILIGÊNCIA</v>
      </c>
      <c r="L20" s="12" t="s">
        <v>44</v>
      </c>
      <c r="M20" s="19">
        <v>4.3</v>
      </c>
      <c r="N20" s="34">
        <f t="shared" si="7"/>
        <v>-1.8666666666666665</v>
      </c>
      <c r="O20" s="19" t="str">
        <f t="shared" si="8"/>
        <v>Revisar</v>
      </c>
    </row>
    <row r="21" spans="1:15" ht="25.5">
      <c r="A21" s="11">
        <v>6</v>
      </c>
      <c r="B21" s="11" t="s">
        <v>55</v>
      </c>
      <c r="C21" s="11" t="s">
        <v>5</v>
      </c>
      <c r="D21" s="44">
        <v>200</v>
      </c>
      <c r="E21" s="25" t="s">
        <v>25</v>
      </c>
      <c r="F21" s="25">
        <f t="shared" si="3"/>
        <v>876</v>
      </c>
      <c r="G21" s="12">
        <v>1.5</v>
      </c>
      <c r="H21" s="25">
        <f t="shared" si="4"/>
        <v>300</v>
      </c>
      <c r="I21" s="26">
        <f t="shared" si="5"/>
        <v>576</v>
      </c>
      <c r="J21" s="30">
        <f t="shared" si="2"/>
        <v>65.753424657534239</v>
      </c>
      <c r="K21" s="31" t="str">
        <f t="shared" si="6"/>
        <v>DILIGÊNCIA</v>
      </c>
      <c r="L21" s="12" t="s">
        <v>44</v>
      </c>
      <c r="M21" s="19">
        <v>4.96</v>
      </c>
      <c r="N21" s="34">
        <f t="shared" si="7"/>
        <v>-2.3066666666666666</v>
      </c>
      <c r="O21" s="19" t="str">
        <f t="shared" si="8"/>
        <v>Revisar</v>
      </c>
    </row>
    <row r="22" spans="1:15" ht="25.5">
      <c r="A22" s="11">
        <v>7</v>
      </c>
      <c r="B22" s="11" t="s">
        <v>56</v>
      </c>
      <c r="C22" s="11" t="s">
        <v>5</v>
      </c>
      <c r="D22" s="44">
        <v>100</v>
      </c>
      <c r="E22" s="25" t="s">
        <v>25</v>
      </c>
      <c r="F22" s="25">
        <f t="shared" si="3"/>
        <v>438</v>
      </c>
      <c r="G22" s="12">
        <v>1.5</v>
      </c>
      <c r="H22" s="25">
        <f t="shared" si="4"/>
        <v>150</v>
      </c>
      <c r="I22" s="26">
        <f t="shared" si="5"/>
        <v>288</v>
      </c>
      <c r="J22" s="30">
        <f t="shared" si="2"/>
        <v>65.753424657534239</v>
      </c>
      <c r="K22" s="31" t="str">
        <f t="shared" si="6"/>
        <v>DILIGÊNCIA</v>
      </c>
      <c r="L22" s="12" t="s">
        <v>44</v>
      </c>
      <c r="M22" s="19">
        <v>1.84</v>
      </c>
      <c r="N22" s="34">
        <f t="shared" si="7"/>
        <v>-0.22666666666666671</v>
      </c>
      <c r="O22" s="19" t="str">
        <f t="shared" si="8"/>
        <v>Revisar</v>
      </c>
    </row>
    <row r="23" spans="1:15" ht="38.25">
      <c r="A23" s="11">
        <v>8</v>
      </c>
      <c r="B23" s="11" t="s">
        <v>57</v>
      </c>
      <c r="C23" s="11" t="s">
        <v>5</v>
      </c>
      <c r="D23" s="44">
        <v>200</v>
      </c>
      <c r="E23" s="25" t="s">
        <v>26</v>
      </c>
      <c r="F23" s="25">
        <f t="shared" si="3"/>
        <v>6590.0000000000009</v>
      </c>
      <c r="G23" s="12">
        <v>12</v>
      </c>
      <c r="H23" s="25">
        <f t="shared" si="4"/>
        <v>2400</v>
      </c>
      <c r="I23" s="26">
        <f t="shared" si="5"/>
        <v>4190.0000000000009</v>
      </c>
      <c r="J23" s="30">
        <f t="shared" si="2"/>
        <v>63.58118361153263</v>
      </c>
      <c r="K23" s="31" t="str">
        <f t="shared" si="6"/>
        <v>DILIGÊNCIA</v>
      </c>
      <c r="L23" s="12" t="s">
        <v>44</v>
      </c>
      <c r="M23" s="19">
        <v>3.25</v>
      </c>
      <c r="N23" s="34">
        <f>(G23-M23)/G23</f>
        <v>0.72916666666666663</v>
      </c>
      <c r="O23" s="19" t="str">
        <f t="shared" si="8"/>
        <v>Aprovado</v>
      </c>
    </row>
    <row r="24" spans="1:15" ht="38.25">
      <c r="A24" s="11">
        <v>9</v>
      </c>
      <c r="B24" s="11" t="s">
        <v>58</v>
      </c>
      <c r="C24" s="11" t="s">
        <v>5</v>
      </c>
      <c r="D24" s="44">
        <v>200</v>
      </c>
      <c r="E24" s="25" t="s">
        <v>27</v>
      </c>
      <c r="F24" s="25">
        <f t="shared" si="3"/>
        <v>6540.0000000000009</v>
      </c>
      <c r="G24" s="12">
        <v>12</v>
      </c>
      <c r="H24" s="25">
        <f t="shared" si="4"/>
        <v>2400</v>
      </c>
      <c r="I24" s="26">
        <f t="shared" si="5"/>
        <v>4140.0000000000009</v>
      </c>
      <c r="J24" s="30">
        <f t="shared" si="2"/>
        <v>63.302752293577988</v>
      </c>
      <c r="K24" s="31" t="str">
        <f t="shared" si="6"/>
        <v>DILIGÊNCIA</v>
      </c>
      <c r="L24" s="12" t="s">
        <v>44</v>
      </c>
      <c r="M24" s="19">
        <v>5.49</v>
      </c>
      <c r="N24" s="34">
        <f t="shared" ref="N24:N56" si="9">(G24-M24)/G24</f>
        <v>0.54249999999999998</v>
      </c>
      <c r="O24" s="19" t="str">
        <f t="shared" si="8"/>
        <v>Aprovado</v>
      </c>
    </row>
    <row r="25" spans="1:15" ht="38.25">
      <c r="A25" s="11">
        <v>10</v>
      </c>
      <c r="B25" s="11" t="s">
        <v>59</v>
      </c>
      <c r="C25" s="11" t="s">
        <v>5</v>
      </c>
      <c r="D25" s="44">
        <v>100</v>
      </c>
      <c r="E25" s="25" t="s">
        <v>28</v>
      </c>
      <c r="F25" s="25">
        <f t="shared" si="3"/>
        <v>3245.0000000000005</v>
      </c>
      <c r="G25" s="12">
        <v>12</v>
      </c>
      <c r="H25" s="25">
        <f t="shared" si="4"/>
        <v>1200</v>
      </c>
      <c r="I25" s="26">
        <f t="shared" si="5"/>
        <v>2045.0000000000005</v>
      </c>
      <c r="J25" s="30">
        <f t="shared" si="2"/>
        <v>63.02003081664099</v>
      </c>
      <c r="K25" s="31" t="str">
        <f t="shared" si="6"/>
        <v>DILIGÊNCIA</v>
      </c>
      <c r="L25" s="12" t="s">
        <v>44</v>
      </c>
      <c r="M25" s="19">
        <v>2.95</v>
      </c>
      <c r="N25" s="34">
        <f t="shared" si="9"/>
        <v>0.75416666666666676</v>
      </c>
      <c r="O25" s="19" t="str">
        <f t="shared" si="8"/>
        <v>Aprovado</v>
      </c>
    </row>
    <row r="26" spans="1:15" ht="25.5" hidden="1">
      <c r="A26" s="11">
        <v>11</v>
      </c>
      <c r="B26" s="11" t="s">
        <v>60</v>
      </c>
      <c r="C26" s="11" t="s">
        <v>5</v>
      </c>
      <c r="D26" s="44">
        <v>500</v>
      </c>
      <c r="E26" s="25" t="s">
        <v>29</v>
      </c>
      <c r="F26" s="25">
        <f t="shared" si="3"/>
        <v>9790</v>
      </c>
      <c r="G26" s="12">
        <v>10</v>
      </c>
      <c r="H26" s="25">
        <f t="shared" si="4"/>
        <v>5000</v>
      </c>
      <c r="I26" s="26">
        <f t="shared" si="5"/>
        <v>4790</v>
      </c>
      <c r="J26" s="30">
        <f t="shared" si="2"/>
        <v>48.927477017364659</v>
      </c>
      <c r="K26" s="31" t="str">
        <f t="shared" si="6"/>
        <v>OK</v>
      </c>
      <c r="L26" s="12" t="s">
        <v>44</v>
      </c>
      <c r="M26" s="19">
        <v>5.47</v>
      </c>
      <c r="N26" s="34">
        <f t="shared" si="9"/>
        <v>0.45300000000000001</v>
      </c>
      <c r="O26" s="19" t="str">
        <f t="shared" si="8"/>
        <v>Aprovado</v>
      </c>
    </row>
    <row r="27" spans="1:15" ht="25.5" hidden="1">
      <c r="A27" s="11">
        <v>12</v>
      </c>
      <c r="B27" s="11" t="s">
        <v>61</v>
      </c>
      <c r="C27" s="11" t="s">
        <v>5</v>
      </c>
      <c r="D27" s="44">
        <v>500</v>
      </c>
      <c r="E27" s="25" t="s">
        <v>30</v>
      </c>
      <c r="F27" s="25">
        <f t="shared" si="3"/>
        <v>5065</v>
      </c>
      <c r="G27" s="12">
        <v>8.8800000000000008</v>
      </c>
      <c r="H27" s="25">
        <f t="shared" si="4"/>
        <v>4440</v>
      </c>
      <c r="I27" s="26">
        <f t="shared" si="5"/>
        <v>625</v>
      </c>
      <c r="J27" s="30">
        <f t="shared" si="2"/>
        <v>12.339585389930898</v>
      </c>
      <c r="K27" s="31" t="str">
        <f t="shared" si="6"/>
        <v>OK</v>
      </c>
      <c r="L27" s="12" t="s">
        <v>45</v>
      </c>
      <c r="M27" s="19">
        <v>3.84</v>
      </c>
      <c r="N27" s="34">
        <f t="shared" si="9"/>
        <v>0.56756756756756765</v>
      </c>
      <c r="O27" s="19" t="str">
        <f t="shared" si="8"/>
        <v>Aprovado</v>
      </c>
    </row>
    <row r="28" spans="1:15" ht="38.25" hidden="1">
      <c r="A28" s="11">
        <v>13</v>
      </c>
      <c r="B28" s="11" t="s">
        <v>62</v>
      </c>
      <c r="C28" s="11" t="s">
        <v>5</v>
      </c>
      <c r="D28" s="44">
        <v>200</v>
      </c>
      <c r="E28" s="25" t="s">
        <v>31</v>
      </c>
      <c r="F28" s="25">
        <f t="shared" si="3"/>
        <v>4500</v>
      </c>
      <c r="G28" s="12">
        <v>18.29</v>
      </c>
      <c r="H28" s="25">
        <f t="shared" si="4"/>
        <v>3658</v>
      </c>
      <c r="I28" s="26">
        <f t="shared" si="5"/>
        <v>842</v>
      </c>
      <c r="J28" s="30">
        <f t="shared" si="2"/>
        <v>18.711111111111116</v>
      </c>
      <c r="K28" s="31" t="str">
        <f t="shared" si="6"/>
        <v>OK</v>
      </c>
      <c r="L28" s="12" t="s">
        <v>45</v>
      </c>
      <c r="M28" s="19">
        <v>4.97</v>
      </c>
      <c r="N28" s="34">
        <f t="shared" si="9"/>
        <v>0.72826681246582836</v>
      </c>
      <c r="O28" s="19" t="str">
        <f t="shared" si="8"/>
        <v>Aprovado</v>
      </c>
    </row>
    <row r="29" spans="1:15" ht="38.25" hidden="1">
      <c r="A29" s="11">
        <v>14</v>
      </c>
      <c r="B29" s="11" t="s">
        <v>63</v>
      </c>
      <c r="C29" s="11" t="s">
        <v>5</v>
      </c>
      <c r="D29" s="44">
        <v>200</v>
      </c>
      <c r="E29" s="25" t="s">
        <v>31</v>
      </c>
      <c r="F29" s="25">
        <f t="shared" si="3"/>
        <v>4500</v>
      </c>
      <c r="G29" s="12">
        <v>18.18</v>
      </c>
      <c r="H29" s="25">
        <f t="shared" si="4"/>
        <v>3636</v>
      </c>
      <c r="I29" s="26">
        <f t="shared" si="5"/>
        <v>864</v>
      </c>
      <c r="J29" s="30">
        <f t="shared" si="2"/>
        <v>19.2</v>
      </c>
      <c r="K29" s="31" t="str">
        <f t="shared" si="6"/>
        <v>OK</v>
      </c>
      <c r="L29" s="12" t="s">
        <v>45</v>
      </c>
      <c r="M29" s="19">
        <v>6.37</v>
      </c>
      <c r="N29" s="34">
        <f t="shared" si="9"/>
        <v>0.6496149614961495</v>
      </c>
      <c r="O29" s="19" t="str">
        <f t="shared" si="8"/>
        <v>Aprovado</v>
      </c>
    </row>
    <row r="30" spans="1:15" ht="38.25" hidden="1">
      <c r="A30" s="11">
        <v>15</v>
      </c>
      <c r="B30" s="11" t="s">
        <v>64</v>
      </c>
      <c r="C30" s="11" t="s">
        <v>5</v>
      </c>
      <c r="D30" s="44">
        <v>100</v>
      </c>
      <c r="E30" s="25" t="s">
        <v>31</v>
      </c>
      <c r="F30" s="25">
        <f t="shared" si="3"/>
        <v>2250</v>
      </c>
      <c r="G30" s="12">
        <v>18.29</v>
      </c>
      <c r="H30" s="25">
        <f t="shared" si="4"/>
        <v>1829</v>
      </c>
      <c r="I30" s="26">
        <f t="shared" si="5"/>
        <v>421</v>
      </c>
      <c r="J30" s="30">
        <f t="shared" si="2"/>
        <v>18.711111111111116</v>
      </c>
      <c r="K30" s="31" t="str">
        <f t="shared" si="6"/>
        <v>OK</v>
      </c>
      <c r="L30" s="12" t="s">
        <v>45</v>
      </c>
      <c r="M30" s="19">
        <v>1.06</v>
      </c>
      <c r="N30" s="34">
        <f t="shared" si="9"/>
        <v>0.94204483324220889</v>
      </c>
      <c r="O30" s="19" t="str">
        <f t="shared" si="8"/>
        <v>Aprovado</v>
      </c>
    </row>
    <row r="31" spans="1:15" ht="38.25" hidden="1">
      <c r="A31" s="11">
        <v>16</v>
      </c>
      <c r="B31" s="11" t="s">
        <v>65</v>
      </c>
      <c r="C31" s="11" t="s">
        <v>5</v>
      </c>
      <c r="D31" s="44">
        <v>200</v>
      </c>
      <c r="E31" s="25" t="s">
        <v>32</v>
      </c>
      <c r="F31" s="25">
        <f t="shared" si="3"/>
        <v>1750</v>
      </c>
      <c r="G31" s="12">
        <v>6.9</v>
      </c>
      <c r="H31" s="25">
        <f t="shared" si="4"/>
        <v>1380</v>
      </c>
      <c r="I31" s="26">
        <f t="shared" si="5"/>
        <v>370</v>
      </c>
      <c r="J31" s="30">
        <f t="shared" si="2"/>
        <v>21.142857142857139</v>
      </c>
      <c r="K31" s="31" t="str">
        <f t="shared" si="6"/>
        <v>OK</v>
      </c>
      <c r="L31" s="12" t="s">
        <v>46</v>
      </c>
      <c r="M31" s="19">
        <v>0.97</v>
      </c>
      <c r="N31" s="34">
        <f t="shared" si="9"/>
        <v>0.85942028985507246</v>
      </c>
      <c r="O31" s="19" t="str">
        <f t="shared" si="8"/>
        <v>Aprovado</v>
      </c>
    </row>
    <row r="32" spans="1:15" ht="38.25" hidden="1">
      <c r="A32" s="11">
        <v>17</v>
      </c>
      <c r="B32" s="11" t="s">
        <v>66</v>
      </c>
      <c r="C32" s="11" t="s">
        <v>5</v>
      </c>
      <c r="D32" s="44">
        <v>200</v>
      </c>
      <c r="E32" s="25" t="s">
        <v>32</v>
      </c>
      <c r="F32" s="25">
        <f t="shared" si="3"/>
        <v>1750</v>
      </c>
      <c r="G32" s="12">
        <v>7</v>
      </c>
      <c r="H32" s="25">
        <f t="shared" si="4"/>
        <v>1400</v>
      </c>
      <c r="I32" s="26">
        <f t="shared" si="5"/>
        <v>350</v>
      </c>
      <c r="J32" s="30">
        <f t="shared" si="2"/>
        <v>20</v>
      </c>
      <c r="K32" s="31" t="str">
        <f t="shared" si="6"/>
        <v>OK</v>
      </c>
      <c r="L32" s="12" t="s">
        <v>45</v>
      </c>
      <c r="M32" s="19">
        <v>3.07</v>
      </c>
      <c r="N32" s="34">
        <f t="shared" si="9"/>
        <v>0.5614285714285715</v>
      </c>
      <c r="O32" s="19" t="str">
        <f t="shared" si="8"/>
        <v>Aprovado</v>
      </c>
    </row>
    <row r="33" spans="1:15" ht="38.25" hidden="1">
      <c r="A33" s="11">
        <v>18</v>
      </c>
      <c r="B33" s="11" t="s">
        <v>67</v>
      </c>
      <c r="C33" s="11" t="s">
        <v>5</v>
      </c>
      <c r="D33" s="44">
        <v>100</v>
      </c>
      <c r="E33" s="25" t="s">
        <v>32</v>
      </c>
      <c r="F33" s="25">
        <f t="shared" si="3"/>
        <v>875</v>
      </c>
      <c r="G33" s="12">
        <v>7</v>
      </c>
      <c r="H33" s="25">
        <f t="shared" si="4"/>
        <v>700</v>
      </c>
      <c r="I33" s="26">
        <f t="shared" si="5"/>
        <v>175</v>
      </c>
      <c r="J33" s="30">
        <f t="shared" si="2"/>
        <v>20</v>
      </c>
      <c r="K33" s="31" t="str">
        <f t="shared" si="6"/>
        <v>OK</v>
      </c>
      <c r="L33" s="12" t="s">
        <v>45</v>
      </c>
      <c r="M33" s="19">
        <v>1.03</v>
      </c>
      <c r="N33" s="34">
        <f t="shared" si="9"/>
        <v>0.85285714285714287</v>
      </c>
      <c r="O33" s="19" t="str">
        <f t="shared" si="8"/>
        <v>Aprovado</v>
      </c>
    </row>
    <row r="34" spans="1:15" ht="38.25" hidden="1">
      <c r="A34" s="11">
        <v>19</v>
      </c>
      <c r="B34" s="11" t="s">
        <v>68</v>
      </c>
      <c r="C34" s="11" t="s">
        <v>5</v>
      </c>
      <c r="D34" s="44">
        <v>200</v>
      </c>
      <c r="E34" s="25" t="s">
        <v>33</v>
      </c>
      <c r="F34" s="25">
        <f t="shared" si="3"/>
        <v>3116</v>
      </c>
      <c r="G34" s="12">
        <v>13.91</v>
      </c>
      <c r="H34" s="25">
        <f t="shared" si="4"/>
        <v>2782</v>
      </c>
      <c r="I34" s="26">
        <f t="shared" si="5"/>
        <v>334</v>
      </c>
      <c r="J34" s="30">
        <f t="shared" si="2"/>
        <v>10.718870346598203</v>
      </c>
      <c r="K34" s="31" t="str">
        <f t="shared" si="6"/>
        <v>OK</v>
      </c>
      <c r="L34" s="12" t="s">
        <v>45</v>
      </c>
      <c r="M34" s="19">
        <v>0.74</v>
      </c>
      <c r="N34" s="34">
        <f t="shared" si="9"/>
        <v>0.94680086268871311</v>
      </c>
      <c r="O34" s="19" t="str">
        <f t="shared" si="8"/>
        <v>Aprovado</v>
      </c>
    </row>
    <row r="35" spans="1:15" ht="38.25" hidden="1">
      <c r="A35" s="11">
        <v>20</v>
      </c>
      <c r="B35" s="11" t="s">
        <v>69</v>
      </c>
      <c r="C35" s="11" t="s">
        <v>5</v>
      </c>
      <c r="D35" s="44">
        <v>200</v>
      </c>
      <c r="E35" s="25" t="s">
        <v>33</v>
      </c>
      <c r="F35" s="25">
        <f t="shared" si="3"/>
        <v>3116</v>
      </c>
      <c r="G35" s="12">
        <v>13.93</v>
      </c>
      <c r="H35" s="25">
        <f t="shared" si="4"/>
        <v>2786</v>
      </c>
      <c r="I35" s="26">
        <f t="shared" si="5"/>
        <v>330</v>
      </c>
      <c r="J35" s="30">
        <f t="shared" si="2"/>
        <v>10.590500641848527</v>
      </c>
      <c r="K35" s="31" t="str">
        <f t="shared" si="6"/>
        <v>OK</v>
      </c>
      <c r="L35" s="12" t="s">
        <v>45</v>
      </c>
      <c r="M35" s="19">
        <v>0.55000000000000004</v>
      </c>
      <c r="N35" s="34">
        <f t="shared" si="9"/>
        <v>0.96051687006460873</v>
      </c>
      <c r="O35" s="19" t="str">
        <f t="shared" si="8"/>
        <v>Aprovado</v>
      </c>
    </row>
    <row r="36" spans="1:15" ht="38.25" hidden="1">
      <c r="A36" s="11">
        <v>21</v>
      </c>
      <c r="B36" s="11" t="s">
        <v>70</v>
      </c>
      <c r="C36" s="11" t="s">
        <v>5</v>
      </c>
      <c r="D36" s="44">
        <v>100</v>
      </c>
      <c r="E36" s="25" t="s">
        <v>33</v>
      </c>
      <c r="F36" s="25">
        <f t="shared" si="3"/>
        <v>1558</v>
      </c>
      <c r="G36" s="12">
        <v>13.75</v>
      </c>
      <c r="H36" s="25">
        <f t="shared" si="4"/>
        <v>1375</v>
      </c>
      <c r="I36" s="26">
        <f t="shared" si="5"/>
        <v>183</v>
      </c>
      <c r="J36" s="30">
        <f t="shared" si="2"/>
        <v>11.745827984595635</v>
      </c>
      <c r="K36" s="31" t="str">
        <f t="shared" si="6"/>
        <v>OK</v>
      </c>
      <c r="L36" s="12" t="s">
        <v>45</v>
      </c>
      <c r="M36" s="19">
        <v>0.76</v>
      </c>
      <c r="N36" s="34">
        <f t="shared" si="9"/>
        <v>0.94472727272727275</v>
      </c>
      <c r="O36" s="19" t="str">
        <f t="shared" si="8"/>
        <v>Aprovado</v>
      </c>
    </row>
    <row r="37" spans="1:15" ht="25.5">
      <c r="A37" s="11">
        <v>22</v>
      </c>
      <c r="B37" s="11" t="s">
        <v>71</v>
      </c>
      <c r="C37" s="11" t="s">
        <v>5</v>
      </c>
      <c r="D37" s="44">
        <v>200</v>
      </c>
      <c r="E37" s="25" t="s">
        <v>34</v>
      </c>
      <c r="F37" s="25">
        <f t="shared" si="3"/>
        <v>6246</v>
      </c>
      <c r="G37" s="12">
        <v>9</v>
      </c>
      <c r="H37" s="25">
        <f t="shared" si="4"/>
        <v>1800</v>
      </c>
      <c r="I37" s="26">
        <f t="shared" si="5"/>
        <v>4446</v>
      </c>
      <c r="J37" s="30">
        <f t="shared" si="2"/>
        <v>71.181556195965413</v>
      </c>
      <c r="K37" s="31" t="str">
        <f t="shared" si="6"/>
        <v>DILIGÊNCIA</v>
      </c>
      <c r="L37" s="12" t="s">
        <v>44</v>
      </c>
      <c r="M37" s="19">
        <v>8.3000000000000007</v>
      </c>
      <c r="N37" s="34">
        <f t="shared" si="9"/>
        <v>7.7777777777777696E-2</v>
      </c>
      <c r="O37" s="19" t="str">
        <f t="shared" si="8"/>
        <v>Aprovado</v>
      </c>
    </row>
    <row r="38" spans="1:15" ht="25.5">
      <c r="A38" s="11">
        <v>23</v>
      </c>
      <c r="B38" s="11" t="s">
        <v>72</v>
      </c>
      <c r="C38" s="11" t="s">
        <v>5</v>
      </c>
      <c r="D38" s="44">
        <v>200</v>
      </c>
      <c r="E38" s="25" t="s">
        <v>34</v>
      </c>
      <c r="F38" s="25">
        <f t="shared" si="3"/>
        <v>6246</v>
      </c>
      <c r="G38" s="12">
        <v>9</v>
      </c>
      <c r="H38" s="25">
        <f t="shared" si="4"/>
        <v>1800</v>
      </c>
      <c r="I38" s="26">
        <f t="shared" si="5"/>
        <v>4446</v>
      </c>
      <c r="J38" s="30">
        <f t="shared" si="2"/>
        <v>71.181556195965413</v>
      </c>
      <c r="K38" s="31" t="str">
        <f t="shared" si="6"/>
        <v>DILIGÊNCIA</v>
      </c>
      <c r="L38" s="12" t="s">
        <v>44</v>
      </c>
      <c r="M38" s="19">
        <v>5</v>
      </c>
      <c r="N38" s="34">
        <f t="shared" si="9"/>
        <v>0.44444444444444442</v>
      </c>
      <c r="O38" s="19" t="str">
        <f t="shared" si="8"/>
        <v>Aprovado</v>
      </c>
    </row>
    <row r="39" spans="1:15" ht="25.5">
      <c r="A39" s="11">
        <v>24</v>
      </c>
      <c r="B39" s="11" t="s">
        <v>73</v>
      </c>
      <c r="C39" s="11" t="s">
        <v>5</v>
      </c>
      <c r="D39" s="44">
        <v>100</v>
      </c>
      <c r="E39" s="25" t="s">
        <v>34</v>
      </c>
      <c r="F39" s="25">
        <f t="shared" si="3"/>
        <v>3123</v>
      </c>
      <c r="G39" s="12">
        <v>9</v>
      </c>
      <c r="H39" s="25">
        <f t="shared" si="4"/>
        <v>900</v>
      </c>
      <c r="I39" s="26">
        <f t="shared" si="5"/>
        <v>2223</v>
      </c>
      <c r="J39" s="30">
        <f t="shared" si="2"/>
        <v>71.181556195965413</v>
      </c>
      <c r="K39" s="31" t="str">
        <f t="shared" si="6"/>
        <v>DILIGÊNCIA</v>
      </c>
      <c r="L39" s="12" t="s">
        <v>44</v>
      </c>
      <c r="M39" s="19">
        <v>22</v>
      </c>
      <c r="N39" s="34">
        <f t="shared" si="9"/>
        <v>-1.4444444444444444</v>
      </c>
      <c r="O39" s="19" t="str">
        <f t="shared" si="8"/>
        <v>Revisar</v>
      </c>
    </row>
    <row r="40" spans="1:15" ht="38.25">
      <c r="A40" s="11">
        <v>25</v>
      </c>
      <c r="B40" s="11" t="s">
        <v>74</v>
      </c>
      <c r="C40" s="11" t="s">
        <v>5</v>
      </c>
      <c r="D40" s="44">
        <v>200</v>
      </c>
      <c r="E40" s="25" t="s">
        <v>35</v>
      </c>
      <c r="F40" s="25">
        <f t="shared" si="3"/>
        <v>826</v>
      </c>
      <c r="G40" s="12">
        <v>2</v>
      </c>
      <c r="H40" s="25">
        <f t="shared" si="4"/>
        <v>400</v>
      </c>
      <c r="I40" s="26">
        <f t="shared" si="5"/>
        <v>426</v>
      </c>
      <c r="J40" s="30">
        <f t="shared" si="2"/>
        <v>51.573849878934624</v>
      </c>
      <c r="K40" s="31" t="str">
        <f t="shared" si="6"/>
        <v>DILIGÊNCIA</v>
      </c>
      <c r="L40" s="12" t="s">
        <v>44</v>
      </c>
      <c r="M40" s="19">
        <v>1.78</v>
      </c>
      <c r="N40" s="34">
        <f t="shared" si="9"/>
        <v>0.10999999999999999</v>
      </c>
      <c r="O40" s="19" t="str">
        <f t="shared" si="8"/>
        <v>Aprovado</v>
      </c>
    </row>
    <row r="41" spans="1:15" ht="38.25">
      <c r="A41" s="11">
        <v>26</v>
      </c>
      <c r="B41" s="11" t="s">
        <v>75</v>
      </c>
      <c r="C41" s="11" t="s">
        <v>5</v>
      </c>
      <c r="D41" s="44">
        <v>200</v>
      </c>
      <c r="E41" s="25" t="s">
        <v>35</v>
      </c>
      <c r="F41" s="25">
        <f t="shared" si="3"/>
        <v>826</v>
      </c>
      <c r="G41" s="12">
        <v>2</v>
      </c>
      <c r="H41" s="25">
        <f t="shared" si="4"/>
        <v>400</v>
      </c>
      <c r="I41" s="26">
        <f t="shared" si="5"/>
        <v>426</v>
      </c>
      <c r="J41" s="30">
        <f t="shared" si="2"/>
        <v>51.573849878934624</v>
      </c>
      <c r="K41" s="31" t="str">
        <f t="shared" si="6"/>
        <v>DILIGÊNCIA</v>
      </c>
      <c r="L41" s="12" t="s">
        <v>44</v>
      </c>
      <c r="M41" s="19">
        <v>1.67</v>
      </c>
      <c r="N41" s="34">
        <f t="shared" si="9"/>
        <v>0.16500000000000004</v>
      </c>
      <c r="O41" s="19" t="str">
        <f t="shared" si="8"/>
        <v>Aprovado</v>
      </c>
    </row>
    <row r="42" spans="1:15" ht="38.25">
      <c r="A42" s="11">
        <v>27</v>
      </c>
      <c r="B42" s="11" t="s">
        <v>76</v>
      </c>
      <c r="C42" s="11" t="s">
        <v>5</v>
      </c>
      <c r="D42" s="44">
        <v>100</v>
      </c>
      <c r="E42" s="25" t="s">
        <v>35</v>
      </c>
      <c r="F42" s="25">
        <f t="shared" si="3"/>
        <v>413</v>
      </c>
      <c r="G42" s="12">
        <v>2</v>
      </c>
      <c r="H42" s="25">
        <f t="shared" si="4"/>
        <v>200</v>
      </c>
      <c r="I42" s="26">
        <f t="shared" si="5"/>
        <v>213</v>
      </c>
      <c r="J42" s="30">
        <f t="shared" si="2"/>
        <v>51.573849878934624</v>
      </c>
      <c r="K42" s="31" t="str">
        <f t="shared" si="6"/>
        <v>DILIGÊNCIA</v>
      </c>
      <c r="L42" s="12" t="s">
        <v>44</v>
      </c>
      <c r="M42" s="19">
        <v>1.17</v>
      </c>
      <c r="N42" s="34">
        <f t="shared" si="9"/>
        <v>0.41500000000000004</v>
      </c>
      <c r="O42" s="19" t="str">
        <f t="shared" si="8"/>
        <v>Aprovado</v>
      </c>
    </row>
    <row r="43" spans="1:15" ht="38.25" hidden="1">
      <c r="A43" s="11">
        <v>28</v>
      </c>
      <c r="B43" s="11" t="s">
        <v>77</v>
      </c>
      <c r="C43" s="11" t="s">
        <v>5</v>
      </c>
      <c r="D43" s="44">
        <v>500</v>
      </c>
      <c r="E43" s="25" t="s">
        <v>36</v>
      </c>
      <c r="F43" s="25">
        <f t="shared" si="3"/>
        <v>11790</v>
      </c>
      <c r="G43" s="12">
        <v>21.86</v>
      </c>
      <c r="H43" s="25">
        <f t="shared" si="4"/>
        <v>10930</v>
      </c>
      <c r="I43" s="26">
        <f t="shared" si="5"/>
        <v>860</v>
      </c>
      <c r="J43" s="30">
        <f t="shared" si="2"/>
        <v>7.2943172179813356</v>
      </c>
      <c r="K43" s="31" t="str">
        <f t="shared" si="6"/>
        <v>OK</v>
      </c>
      <c r="L43" s="12" t="s">
        <v>45</v>
      </c>
      <c r="M43" s="19">
        <v>3.09</v>
      </c>
      <c r="N43" s="34">
        <f t="shared" si="9"/>
        <v>0.85864592863677947</v>
      </c>
      <c r="O43" s="19" t="str">
        <f t="shared" si="8"/>
        <v>Aprovado</v>
      </c>
    </row>
    <row r="44" spans="1:15" ht="25.5" hidden="1">
      <c r="A44" s="11">
        <v>29</v>
      </c>
      <c r="B44" s="11" t="s">
        <v>78</v>
      </c>
      <c r="C44" s="11" t="s">
        <v>5</v>
      </c>
      <c r="D44" s="44">
        <v>200</v>
      </c>
      <c r="E44" s="25" t="s">
        <v>37</v>
      </c>
      <c r="F44" s="25">
        <f t="shared" si="3"/>
        <v>2300</v>
      </c>
      <c r="G44" s="12">
        <v>9</v>
      </c>
      <c r="H44" s="25">
        <f t="shared" si="4"/>
        <v>1800</v>
      </c>
      <c r="I44" s="26">
        <f t="shared" si="5"/>
        <v>500</v>
      </c>
      <c r="J44" s="30">
        <f t="shared" si="2"/>
        <v>21.739130434782609</v>
      </c>
      <c r="K44" s="31" t="str">
        <f t="shared" si="6"/>
        <v>OK</v>
      </c>
      <c r="L44" s="12" t="s">
        <v>44</v>
      </c>
      <c r="M44" s="19">
        <v>16.670000000000002</v>
      </c>
      <c r="N44" s="34">
        <f t="shared" si="9"/>
        <v>-0.85222222222222244</v>
      </c>
      <c r="O44" s="19" t="str">
        <f t="shared" si="8"/>
        <v>Revisar</v>
      </c>
    </row>
    <row r="45" spans="1:15" ht="25.5" hidden="1">
      <c r="A45" s="11">
        <v>30</v>
      </c>
      <c r="B45" s="11" t="s">
        <v>79</v>
      </c>
      <c r="C45" s="11" t="s">
        <v>5</v>
      </c>
      <c r="D45" s="44">
        <v>200</v>
      </c>
      <c r="E45" s="25" t="s">
        <v>37</v>
      </c>
      <c r="F45" s="25">
        <f t="shared" si="3"/>
        <v>2300</v>
      </c>
      <c r="G45" s="12">
        <v>9</v>
      </c>
      <c r="H45" s="25">
        <f t="shared" si="4"/>
        <v>1800</v>
      </c>
      <c r="I45" s="26">
        <f t="shared" si="5"/>
        <v>500</v>
      </c>
      <c r="J45" s="30">
        <f t="shared" si="2"/>
        <v>21.739130434782609</v>
      </c>
      <c r="K45" s="31" t="str">
        <f t="shared" si="6"/>
        <v>OK</v>
      </c>
      <c r="L45" s="12" t="s">
        <v>44</v>
      </c>
      <c r="M45" s="19">
        <v>8.5</v>
      </c>
      <c r="N45" s="34">
        <f t="shared" si="9"/>
        <v>5.5555555555555552E-2</v>
      </c>
      <c r="O45" s="19" t="str">
        <f t="shared" si="8"/>
        <v>Aprovado</v>
      </c>
    </row>
    <row r="46" spans="1:15" ht="25.5" hidden="1">
      <c r="A46" s="11">
        <v>31</v>
      </c>
      <c r="B46" s="11" t="s">
        <v>80</v>
      </c>
      <c r="C46" s="11" t="s">
        <v>5</v>
      </c>
      <c r="D46" s="44">
        <v>100</v>
      </c>
      <c r="E46" s="25" t="s">
        <v>37</v>
      </c>
      <c r="F46" s="25">
        <f t="shared" si="3"/>
        <v>1150</v>
      </c>
      <c r="G46" s="12">
        <v>9</v>
      </c>
      <c r="H46" s="25">
        <f t="shared" si="4"/>
        <v>900</v>
      </c>
      <c r="I46" s="26">
        <f t="shared" si="5"/>
        <v>250</v>
      </c>
      <c r="J46" s="30">
        <f t="shared" si="2"/>
        <v>21.739130434782609</v>
      </c>
      <c r="K46" s="31" t="str">
        <f t="shared" si="6"/>
        <v>OK</v>
      </c>
      <c r="L46" s="12" t="s">
        <v>44</v>
      </c>
      <c r="M46" s="19">
        <v>5.75</v>
      </c>
      <c r="N46" s="34">
        <f t="shared" si="9"/>
        <v>0.3611111111111111</v>
      </c>
      <c r="O46" s="19" t="str">
        <f t="shared" si="8"/>
        <v>Aprovado</v>
      </c>
    </row>
    <row r="47" spans="1:15" ht="114.75" hidden="1">
      <c r="A47" s="11">
        <v>32</v>
      </c>
      <c r="B47" s="11" t="s">
        <v>81</v>
      </c>
      <c r="C47" s="11" t="s">
        <v>5</v>
      </c>
      <c r="D47" s="44">
        <v>500</v>
      </c>
      <c r="E47" s="25" t="s">
        <v>38</v>
      </c>
      <c r="F47" s="25">
        <f t="shared" si="3"/>
        <v>10125</v>
      </c>
      <c r="G47" s="12">
        <v>12.69</v>
      </c>
      <c r="H47" s="25">
        <f t="shared" si="4"/>
        <v>6345</v>
      </c>
      <c r="I47" s="26">
        <f t="shared" si="5"/>
        <v>3780</v>
      </c>
      <c r="J47" s="30">
        <f t="shared" si="2"/>
        <v>37.333333333333336</v>
      </c>
      <c r="K47" s="31" t="str">
        <f t="shared" si="6"/>
        <v>OK</v>
      </c>
      <c r="L47" s="12" t="s">
        <v>47</v>
      </c>
      <c r="M47" s="19">
        <v>1.1499999999999999</v>
      </c>
      <c r="N47" s="34">
        <f t="shared" si="9"/>
        <v>0.90937746256895191</v>
      </c>
      <c r="O47" s="19" t="str">
        <f t="shared" si="8"/>
        <v>Aprovado</v>
      </c>
    </row>
    <row r="48" spans="1:15" ht="25.5" hidden="1">
      <c r="A48" s="11">
        <v>33</v>
      </c>
      <c r="B48" s="11" t="s">
        <v>82</v>
      </c>
      <c r="C48" s="11" t="s">
        <v>5</v>
      </c>
      <c r="D48" s="44">
        <v>200</v>
      </c>
      <c r="E48" s="25" t="s">
        <v>39</v>
      </c>
      <c r="F48" s="25">
        <f t="shared" si="3"/>
        <v>2200</v>
      </c>
      <c r="G48" s="12">
        <v>8.89</v>
      </c>
      <c r="H48" s="25">
        <f t="shared" si="4"/>
        <v>1778</v>
      </c>
      <c r="I48" s="26">
        <f t="shared" si="5"/>
        <v>422</v>
      </c>
      <c r="J48" s="30">
        <f t="shared" si="2"/>
        <v>19.181818181818176</v>
      </c>
      <c r="K48" s="31" t="str">
        <f t="shared" si="6"/>
        <v>OK</v>
      </c>
      <c r="L48" s="45" t="s">
        <v>48</v>
      </c>
      <c r="M48" s="19">
        <v>1.87</v>
      </c>
      <c r="N48" s="34">
        <f t="shared" si="9"/>
        <v>0.78965129358830144</v>
      </c>
      <c r="O48" s="19" t="str">
        <f t="shared" si="8"/>
        <v>Aprovado</v>
      </c>
    </row>
    <row r="49" spans="1:15" ht="25.5" hidden="1">
      <c r="A49" s="11">
        <v>34</v>
      </c>
      <c r="B49" s="11" t="s">
        <v>83</v>
      </c>
      <c r="C49" s="11" t="s">
        <v>5</v>
      </c>
      <c r="D49" s="44">
        <v>200</v>
      </c>
      <c r="E49" s="25" t="s">
        <v>39</v>
      </c>
      <c r="F49" s="25">
        <f t="shared" si="3"/>
        <v>2200</v>
      </c>
      <c r="G49" s="12">
        <v>8.6999999999999993</v>
      </c>
      <c r="H49" s="25">
        <f t="shared" si="4"/>
        <v>1739.9999999999998</v>
      </c>
      <c r="I49" s="26">
        <f t="shared" si="5"/>
        <v>460.00000000000023</v>
      </c>
      <c r="J49" s="30">
        <f t="shared" si="2"/>
        <v>20.909090909090917</v>
      </c>
      <c r="K49" s="31" t="str">
        <f t="shared" si="6"/>
        <v>OK</v>
      </c>
      <c r="L49" s="12" t="s">
        <v>48</v>
      </c>
      <c r="M49" s="19">
        <v>1.84</v>
      </c>
      <c r="N49" s="34">
        <f t="shared" si="9"/>
        <v>0.78850574712643673</v>
      </c>
      <c r="O49" s="19" t="str">
        <f t="shared" si="8"/>
        <v>Aprovado</v>
      </c>
    </row>
    <row r="50" spans="1:15" ht="25.5" hidden="1">
      <c r="A50" s="11">
        <v>35</v>
      </c>
      <c r="B50" s="11" t="s">
        <v>84</v>
      </c>
      <c r="C50" s="11" t="s">
        <v>5</v>
      </c>
      <c r="D50" s="44">
        <v>100</v>
      </c>
      <c r="E50" s="25" t="s">
        <v>39</v>
      </c>
      <c r="F50" s="25">
        <f t="shared" si="3"/>
        <v>1100</v>
      </c>
      <c r="G50" s="12">
        <v>8.7100000000000009</v>
      </c>
      <c r="H50" s="25">
        <f t="shared" si="4"/>
        <v>871.00000000000011</v>
      </c>
      <c r="I50" s="26">
        <f t="shared" si="5"/>
        <v>228.99999999999989</v>
      </c>
      <c r="J50" s="30">
        <f t="shared" si="2"/>
        <v>20.818181818181809</v>
      </c>
      <c r="K50" s="31" t="str">
        <f t="shared" si="6"/>
        <v>OK</v>
      </c>
      <c r="L50" s="12" t="s">
        <v>48</v>
      </c>
      <c r="M50" s="19">
        <v>1.87</v>
      </c>
      <c r="N50" s="34">
        <f t="shared" si="9"/>
        <v>0.78530424799081522</v>
      </c>
      <c r="O50" s="19" t="str">
        <f t="shared" si="8"/>
        <v>Aprovado</v>
      </c>
    </row>
    <row r="51" spans="1:15" ht="51" hidden="1">
      <c r="A51" s="11">
        <v>36</v>
      </c>
      <c r="B51" s="11" t="s">
        <v>85</v>
      </c>
      <c r="C51" s="11" t="s">
        <v>5</v>
      </c>
      <c r="D51" s="44">
        <v>200</v>
      </c>
      <c r="E51" s="25" t="s">
        <v>40</v>
      </c>
      <c r="F51" s="25">
        <f t="shared" si="3"/>
        <v>13476</v>
      </c>
      <c r="G51" s="12">
        <v>50</v>
      </c>
      <c r="H51" s="25">
        <f t="shared" si="4"/>
        <v>10000</v>
      </c>
      <c r="I51" s="26">
        <f t="shared" si="5"/>
        <v>3476</v>
      </c>
      <c r="J51" s="30">
        <f t="shared" si="2"/>
        <v>25.794004155535763</v>
      </c>
      <c r="K51" s="31" t="str">
        <f t="shared" si="6"/>
        <v>OK</v>
      </c>
      <c r="L51" s="12" t="s">
        <v>46</v>
      </c>
      <c r="M51" s="19">
        <v>0.88</v>
      </c>
      <c r="N51" s="34">
        <f t="shared" si="9"/>
        <v>0.98239999999999994</v>
      </c>
      <c r="O51" s="19" t="str">
        <f t="shared" si="8"/>
        <v>Aprovado</v>
      </c>
    </row>
    <row r="52" spans="1:15" ht="51" hidden="1">
      <c r="A52" s="11">
        <v>37</v>
      </c>
      <c r="B52" s="11" t="s">
        <v>86</v>
      </c>
      <c r="C52" s="11" t="s">
        <v>5</v>
      </c>
      <c r="D52" s="44">
        <v>200</v>
      </c>
      <c r="E52" s="25" t="s">
        <v>40</v>
      </c>
      <c r="F52" s="25">
        <f t="shared" si="3"/>
        <v>13476</v>
      </c>
      <c r="G52" s="12">
        <v>50</v>
      </c>
      <c r="H52" s="25">
        <f t="shared" si="4"/>
        <v>10000</v>
      </c>
      <c r="I52" s="26">
        <f t="shared" si="5"/>
        <v>3476</v>
      </c>
      <c r="J52" s="30">
        <f t="shared" si="2"/>
        <v>25.794004155535763</v>
      </c>
      <c r="K52" s="31" t="str">
        <f t="shared" si="6"/>
        <v>OK</v>
      </c>
      <c r="L52" s="12" t="s">
        <v>46</v>
      </c>
      <c r="M52" s="19">
        <v>1.86</v>
      </c>
      <c r="N52" s="34">
        <f t="shared" si="9"/>
        <v>0.96279999999999999</v>
      </c>
      <c r="O52" s="19" t="str">
        <f t="shared" si="8"/>
        <v>Aprovado</v>
      </c>
    </row>
    <row r="53" spans="1:15" ht="51" hidden="1">
      <c r="A53" s="11">
        <v>38</v>
      </c>
      <c r="B53" s="11" t="s">
        <v>87</v>
      </c>
      <c r="C53" s="11" t="s">
        <v>5</v>
      </c>
      <c r="D53" s="44">
        <v>100</v>
      </c>
      <c r="E53" s="25" t="s">
        <v>40</v>
      </c>
      <c r="F53" s="25">
        <f t="shared" si="3"/>
        <v>6738</v>
      </c>
      <c r="G53" s="12">
        <v>50</v>
      </c>
      <c r="H53" s="25">
        <f t="shared" si="4"/>
        <v>5000</v>
      </c>
      <c r="I53" s="26">
        <f t="shared" si="5"/>
        <v>1738</v>
      </c>
      <c r="J53" s="30">
        <f t="shared" si="2"/>
        <v>25.794004155535763</v>
      </c>
      <c r="K53" s="31" t="str">
        <f t="shared" si="6"/>
        <v>OK</v>
      </c>
      <c r="L53" s="12" t="s">
        <v>46</v>
      </c>
      <c r="M53" s="19">
        <v>1.88</v>
      </c>
      <c r="N53" s="34">
        <f t="shared" si="9"/>
        <v>0.96239999999999992</v>
      </c>
      <c r="O53" s="19" t="str">
        <f t="shared" si="8"/>
        <v>Aprovado</v>
      </c>
    </row>
    <row r="54" spans="1:15" hidden="1">
      <c r="A54" s="11">
        <v>39</v>
      </c>
      <c r="B54" s="11" t="s">
        <v>88</v>
      </c>
      <c r="C54" s="11" t="s">
        <v>5</v>
      </c>
      <c r="D54" s="44">
        <v>500</v>
      </c>
      <c r="E54" s="25" t="s">
        <v>41</v>
      </c>
      <c r="F54" s="25">
        <f t="shared" si="3"/>
        <v>4415</v>
      </c>
      <c r="G54" s="12">
        <v>6.96</v>
      </c>
      <c r="H54" s="25">
        <f t="shared" si="4"/>
        <v>3480</v>
      </c>
      <c r="I54" s="26">
        <f t="shared" si="5"/>
        <v>935</v>
      </c>
      <c r="J54" s="30">
        <f t="shared" si="2"/>
        <v>21.177802944507363</v>
      </c>
      <c r="K54" s="31" t="str">
        <f t="shared" si="6"/>
        <v>OK</v>
      </c>
      <c r="L54" s="12" t="s">
        <v>48</v>
      </c>
      <c r="M54" s="19">
        <v>3.27</v>
      </c>
      <c r="N54" s="34">
        <f t="shared" si="9"/>
        <v>0.53017241379310343</v>
      </c>
      <c r="O54" s="19" t="str">
        <f t="shared" si="8"/>
        <v>Aprovado</v>
      </c>
    </row>
    <row r="55" spans="1:15" hidden="1">
      <c r="A55" s="11">
        <v>40</v>
      </c>
      <c r="B55" s="11" t="s">
        <v>89</v>
      </c>
      <c r="C55" s="11" t="s">
        <v>5</v>
      </c>
      <c r="D55" s="44">
        <v>500</v>
      </c>
      <c r="E55" s="25" t="s">
        <v>42</v>
      </c>
      <c r="F55" s="25">
        <f t="shared" si="3"/>
        <v>2590</v>
      </c>
      <c r="G55" s="12">
        <v>4.04</v>
      </c>
      <c r="H55" s="25">
        <f>D55*G55</f>
        <v>2020</v>
      </c>
      <c r="I55" s="26">
        <f>F55-H55</f>
        <v>570</v>
      </c>
      <c r="J55" s="30">
        <f>(E55-G55)/E55%</f>
        <v>22.007722007722002</v>
      </c>
      <c r="K55" s="31" t="str">
        <f t="shared" si="6"/>
        <v>OK</v>
      </c>
      <c r="L55" s="12" t="s">
        <v>48</v>
      </c>
      <c r="M55" s="19">
        <v>0.78</v>
      </c>
      <c r="N55" s="34">
        <f t="shared" si="9"/>
        <v>0.80693069306930687</v>
      </c>
      <c r="O55" s="19" t="str">
        <f t="shared" si="8"/>
        <v>Aprovado</v>
      </c>
    </row>
    <row r="56" spans="1:15" ht="38.25" hidden="1">
      <c r="A56" s="11">
        <v>41</v>
      </c>
      <c r="B56" s="11" t="s">
        <v>90</v>
      </c>
      <c r="C56" s="11" t="s">
        <v>5</v>
      </c>
      <c r="D56" s="44">
        <v>200</v>
      </c>
      <c r="E56" s="25" t="s">
        <v>43</v>
      </c>
      <c r="F56" s="25">
        <f t="shared" si="3"/>
        <v>4750</v>
      </c>
      <c r="G56" s="12">
        <v>18</v>
      </c>
      <c r="H56" s="25">
        <f>D56*G56</f>
        <v>3600</v>
      </c>
      <c r="I56" s="26">
        <f>F56-H56</f>
        <v>1150</v>
      </c>
      <c r="J56" s="30">
        <f>(E56-G56)/E56%</f>
        <v>24.210526315789476</v>
      </c>
      <c r="K56" s="31" t="str">
        <f t="shared" si="6"/>
        <v>OK</v>
      </c>
      <c r="L56" s="12" t="s">
        <v>44</v>
      </c>
      <c r="M56" s="19">
        <v>0.78</v>
      </c>
      <c r="N56" s="34">
        <f t="shared" si="9"/>
        <v>0.95666666666666655</v>
      </c>
      <c r="O56" s="19" t="str">
        <f t="shared" si="8"/>
        <v>Aprovado</v>
      </c>
    </row>
    <row r="57" spans="1:15" hidden="1">
      <c r="A57" s="15"/>
      <c r="B57" s="16"/>
      <c r="C57" s="17"/>
      <c r="D57" s="17"/>
      <c r="E57" s="18"/>
      <c r="F57" s="13">
        <f>SUM(F16:F56)</f>
        <v>171980</v>
      </c>
      <c r="G57" s="14"/>
      <c r="H57" s="13">
        <f>SUM(H16:H56)</f>
        <v>110220</v>
      </c>
      <c r="I57" s="13">
        <f>SUM(I16:I56)</f>
        <v>61760</v>
      </c>
    </row>
  </sheetData>
  <sheetProtection algorithmName="SHA-512" hashValue="0HR3KqSl/fNx5y7rlfgC6kkCI9/CQq9sXUDGgnrPx/8vEDcw8xM7kDNy3bqDbmtS3xsasmTPIBIkZk/iSdW9kA==" saltValue="fqYabk5JyJBDeAdRG9LhsA==" spinCount="100000" sheet="1" objects="1" scenarios="1" selectLockedCells="1" selectUnlockedCells="1"/>
  <autoFilter ref="A15:O57" xr:uid="{00000000-0001-0000-0000-000000000000}">
    <filterColumn colId="10">
      <filters>
        <filter val="DILIGÊNCIA"/>
      </filters>
    </filterColumn>
    <filterColumn colId="11">
      <filters>
        <filter val="LUCAS DA SILVA VICENTE -"/>
      </filters>
    </filterColumn>
  </autoFilter>
  <mergeCells count="7">
    <mergeCell ref="A6:O6"/>
    <mergeCell ref="M14:O14"/>
    <mergeCell ref="G14:H14"/>
    <mergeCell ref="A12:O12"/>
    <mergeCell ref="A10:O10"/>
    <mergeCell ref="A7:O7"/>
    <mergeCell ref="E14:F14"/>
  </mergeCells>
  <conditionalFormatting sqref="J16:J56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56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56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 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Wilder Pontes</cp:lastModifiedBy>
  <cp:lastPrinted>2024-12-30T13:21:00Z</cp:lastPrinted>
  <dcterms:created xsi:type="dcterms:W3CDTF">2016-05-02T14:43:00Z</dcterms:created>
  <dcterms:modified xsi:type="dcterms:W3CDTF">2025-03-10T18:02:44Z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