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Pregão Eletronico 015-2025 - Materiais Odontologicos\Planilhas Analisadas\CIRURGICA FAMED\"/>
    </mc:Choice>
  </mc:AlternateContent>
  <xr:revisionPtr revIDLastSave="0" documentId="13_ncr:1_{B8D2AAF5-EA3E-4ADC-BD85-7D66987F8192}" xr6:coauthVersionLast="47" xr6:coauthVersionMax="47" xr10:uidLastSave="{00000000-0000-0000-0000-000000000000}"/>
  <bookViews>
    <workbookView xWindow="20370" yWindow="-2340" windowWidth="29040" windowHeight="15840" xr2:uid="{00000000-000D-0000-FFFF-FFFF00000000}"/>
  </bookViews>
  <sheets>
    <sheet name="Plan 1" sheetId="4" r:id="rId1"/>
    <sheet name="Planilha1" sheetId="5" r:id="rId2"/>
  </sheets>
  <definedNames>
    <definedName name="_xlnm._FilterDatabase" localSheetId="0" hidden="1">'Plan 1'!$A$15:$O$308</definedName>
    <definedName name="_xlnm._FilterDatabase" localSheetId="1" hidden="1">Planilha1!$A$2:$I$2</definedName>
    <definedName name="_GoBack" localSheetId="0">'Plan 1'!#REF!</definedName>
    <definedName name="_xlnm.Print_Area" localSheetId="0">'Plan 1'!$A$1:$Q$57</definedName>
  </definedNames>
  <calcPr calcId="191029"/>
</workbook>
</file>

<file path=xl/calcChain.xml><?xml version="1.0" encoding="utf-8"?>
<calcChain xmlns="http://schemas.openxmlformats.org/spreadsheetml/2006/main">
  <c r="J198" i="4" l="1"/>
  <c r="N56" i="4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47" i="4"/>
  <c r="O47" i="4" s="1"/>
  <c r="N43" i="4"/>
  <c r="O43" i="4" s="1"/>
  <c r="N39" i="4"/>
  <c r="O39" i="4" s="1"/>
  <c r="N35" i="4"/>
  <c r="O35" i="4" s="1"/>
  <c r="N31" i="4"/>
  <c r="O31" i="4" s="1"/>
  <c r="N27" i="4"/>
  <c r="O27" i="4" s="1"/>
  <c r="N23" i="4"/>
  <c r="O23" i="4" s="1"/>
  <c r="N19" i="4"/>
  <c r="O19" i="4" s="1"/>
  <c r="H82" i="4"/>
  <c r="J82" i="4"/>
  <c r="K82" i="4" s="1"/>
  <c r="L82" i="4"/>
  <c r="J88" i="4"/>
  <c r="K88" i="4" s="1"/>
  <c r="J87" i="4"/>
  <c r="K87" i="4" s="1"/>
  <c r="J84" i="4"/>
  <c r="K84" i="4" s="1"/>
  <c r="J83" i="4"/>
  <c r="K83" i="4" s="1"/>
  <c r="H54" i="4"/>
  <c r="H50" i="4"/>
  <c r="H48" i="4"/>
  <c r="H49" i="4"/>
  <c r="H51" i="4"/>
  <c r="H52" i="4"/>
  <c r="H53" i="4"/>
  <c r="H55" i="4"/>
  <c r="H56" i="4"/>
  <c r="H57" i="4"/>
  <c r="L16" i="4"/>
  <c r="L17" i="4"/>
  <c r="L18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3" i="4"/>
  <c r="L84" i="4"/>
  <c r="L85" i="4"/>
  <c r="L86" i="4"/>
  <c r="L87" i="4"/>
  <c r="L88" i="4"/>
  <c r="L89" i="4"/>
  <c r="L91" i="4"/>
  <c r="L92" i="4"/>
  <c r="L93" i="4"/>
  <c r="L94" i="4"/>
  <c r="L96" i="4"/>
  <c r="L97" i="4"/>
  <c r="L98" i="4"/>
  <c r="L99" i="4"/>
  <c r="L100" i="4"/>
  <c r="L101" i="4"/>
  <c r="L102" i="4"/>
  <c r="L103" i="4"/>
  <c r="L104" i="4"/>
  <c r="L106" i="4"/>
  <c r="L107" i="4"/>
  <c r="L108" i="4"/>
  <c r="L109" i="4"/>
  <c r="L110" i="4"/>
  <c r="L111" i="4"/>
  <c r="L112" i="4"/>
  <c r="L113" i="4"/>
  <c r="L114" i="4"/>
  <c r="L115" i="4"/>
  <c r="L117" i="4"/>
  <c r="L118" i="4"/>
  <c r="L119" i="4"/>
  <c r="L121" i="4"/>
  <c r="L122" i="4"/>
  <c r="L123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6" i="4"/>
  <c r="L157" i="4"/>
  <c r="L158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8" i="4"/>
  <c r="L273" i="4"/>
  <c r="L274" i="4"/>
  <c r="L276" i="4"/>
  <c r="L277" i="4"/>
  <c r="L279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J56" i="4"/>
  <c r="K56" i="4" s="1"/>
  <c r="J57" i="4"/>
  <c r="K57" i="4" s="1"/>
  <c r="J58" i="4"/>
  <c r="K58" i="4" s="1"/>
  <c r="J59" i="4"/>
  <c r="K59" i="4" s="1"/>
  <c r="J60" i="4"/>
  <c r="K60" i="4" s="1"/>
  <c r="J61" i="4"/>
  <c r="K61" i="4" s="1"/>
  <c r="J62" i="4"/>
  <c r="K62" i="4" s="1"/>
  <c r="J63" i="4"/>
  <c r="K63" i="4" s="1"/>
  <c r="J64" i="4"/>
  <c r="K64" i="4" s="1"/>
  <c r="J65" i="4"/>
  <c r="K65" i="4" s="1"/>
  <c r="J66" i="4"/>
  <c r="K66" i="4" s="1"/>
  <c r="J67" i="4"/>
  <c r="K67" i="4" s="1"/>
  <c r="J68" i="4"/>
  <c r="K68" i="4" s="1"/>
  <c r="J69" i="4"/>
  <c r="K69" i="4" s="1"/>
  <c r="J70" i="4"/>
  <c r="K70" i="4" s="1"/>
  <c r="J71" i="4"/>
  <c r="K71" i="4" s="1"/>
  <c r="J72" i="4"/>
  <c r="K72" i="4" s="1"/>
  <c r="J73" i="4"/>
  <c r="K73" i="4" s="1"/>
  <c r="J74" i="4"/>
  <c r="K74" i="4" s="1"/>
  <c r="J75" i="4"/>
  <c r="K75" i="4" s="1"/>
  <c r="J76" i="4"/>
  <c r="K76" i="4" s="1"/>
  <c r="J77" i="4"/>
  <c r="K77" i="4" s="1"/>
  <c r="J78" i="4"/>
  <c r="K78" i="4" s="1"/>
  <c r="J79" i="4"/>
  <c r="K79" i="4" s="1"/>
  <c r="J80" i="4"/>
  <c r="K80" i="4" s="1"/>
  <c r="J81" i="4"/>
  <c r="K81" i="4" s="1"/>
  <c r="J85" i="4"/>
  <c r="K85" i="4" s="1"/>
  <c r="J86" i="4"/>
  <c r="K86" i="4" s="1"/>
  <c r="J89" i="4"/>
  <c r="K89" i="4" s="1"/>
  <c r="J90" i="4"/>
  <c r="K90" i="4" s="1"/>
  <c r="J91" i="4"/>
  <c r="K91" i="4" s="1"/>
  <c r="J92" i="4"/>
  <c r="K92" i="4" s="1"/>
  <c r="J93" i="4"/>
  <c r="K93" i="4" s="1"/>
  <c r="J94" i="4"/>
  <c r="K94" i="4" s="1"/>
  <c r="J95" i="4"/>
  <c r="K95" i="4" s="1"/>
  <c r="J96" i="4"/>
  <c r="K96" i="4" s="1"/>
  <c r="J97" i="4"/>
  <c r="K97" i="4" s="1"/>
  <c r="J98" i="4"/>
  <c r="K98" i="4" s="1"/>
  <c r="J99" i="4"/>
  <c r="K99" i="4" s="1"/>
  <c r="J100" i="4"/>
  <c r="K100" i="4" s="1"/>
  <c r="J101" i="4"/>
  <c r="K101" i="4" s="1"/>
  <c r="J102" i="4"/>
  <c r="K102" i="4" s="1"/>
  <c r="J103" i="4"/>
  <c r="K103" i="4" s="1"/>
  <c r="J104" i="4"/>
  <c r="K104" i="4" s="1"/>
  <c r="J105" i="4"/>
  <c r="K105" i="4" s="1"/>
  <c r="J106" i="4"/>
  <c r="K106" i="4" s="1"/>
  <c r="J107" i="4"/>
  <c r="K107" i="4" s="1"/>
  <c r="J108" i="4"/>
  <c r="K108" i="4" s="1"/>
  <c r="J109" i="4"/>
  <c r="K109" i="4" s="1"/>
  <c r="J110" i="4"/>
  <c r="K110" i="4" s="1"/>
  <c r="J111" i="4"/>
  <c r="K111" i="4" s="1"/>
  <c r="J112" i="4"/>
  <c r="K112" i="4" s="1"/>
  <c r="J113" i="4"/>
  <c r="K113" i="4" s="1"/>
  <c r="J114" i="4"/>
  <c r="K114" i="4" s="1"/>
  <c r="J115" i="4"/>
  <c r="K115" i="4" s="1"/>
  <c r="J116" i="4"/>
  <c r="K116" i="4" s="1"/>
  <c r="J117" i="4"/>
  <c r="K117" i="4" s="1"/>
  <c r="J118" i="4"/>
  <c r="K118" i="4" s="1"/>
  <c r="J119" i="4"/>
  <c r="K119" i="4" s="1"/>
  <c r="J120" i="4"/>
  <c r="K120" i="4" s="1"/>
  <c r="J121" i="4"/>
  <c r="K121" i="4" s="1"/>
  <c r="J122" i="4"/>
  <c r="K122" i="4" s="1"/>
  <c r="J123" i="4"/>
  <c r="K123" i="4" s="1"/>
  <c r="J124" i="4"/>
  <c r="K124" i="4" s="1"/>
  <c r="J125" i="4"/>
  <c r="K125" i="4" s="1"/>
  <c r="J126" i="4"/>
  <c r="K126" i="4" s="1"/>
  <c r="J127" i="4"/>
  <c r="K127" i="4" s="1"/>
  <c r="J128" i="4"/>
  <c r="K128" i="4" s="1"/>
  <c r="J129" i="4"/>
  <c r="K129" i="4" s="1"/>
  <c r="J130" i="4"/>
  <c r="K130" i="4" s="1"/>
  <c r="J131" i="4"/>
  <c r="K131" i="4" s="1"/>
  <c r="J132" i="4"/>
  <c r="K132" i="4" s="1"/>
  <c r="J133" i="4"/>
  <c r="K133" i="4" s="1"/>
  <c r="J134" i="4"/>
  <c r="K134" i="4" s="1"/>
  <c r="J135" i="4"/>
  <c r="K135" i="4" s="1"/>
  <c r="J136" i="4"/>
  <c r="K136" i="4" s="1"/>
  <c r="J137" i="4"/>
  <c r="K137" i="4" s="1"/>
  <c r="J138" i="4"/>
  <c r="K138" i="4" s="1"/>
  <c r="J139" i="4"/>
  <c r="K139" i="4" s="1"/>
  <c r="J140" i="4"/>
  <c r="K140" i="4" s="1"/>
  <c r="J141" i="4"/>
  <c r="K141" i="4" s="1"/>
  <c r="J142" i="4"/>
  <c r="K142" i="4" s="1"/>
  <c r="J143" i="4"/>
  <c r="K143" i="4" s="1"/>
  <c r="J144" i="4"/>
  <c r="K144" i="4" s="1"/>
  <c r="J145" i="4"/>
  <c r="K145" i="4" s="1"/>
  <c r="J146" i="4"/>
  <c r="K146" i="4" s="1"/>
  <c r="J147" i="4"/>
  <c r="K147" i="4" s="1"/>
  <c r="J148" i="4"/>
  <c r="K148" i="4" s="1"/>
  <c r="J149" i="4"/>
  <c r="K149" i="4" s="1"/>
  <c r="J150" i="4"/>
  <c r="K150" i="4" s="1"/>
  <c r="J151" i="4"/>
  <c r="K151" i="4" s="1"/>
  <c r="J152" i="4"/>
  <c r="K152" i="4" s="1"/>
  <c r="J153" i="4"/>
  <c r="K153" i="4" s="1"/>
  <c r="J154" i="4"/>
  <c r="K154" i="4" s="1"/>
  <c r="J155" i="4"/>
  <c r="K155" i="4" s="1"/>
  <c r="J156" i="4"/>
  <c r="K156" i="4" s="1"/>
  <c r="J157" i="4"/>
  <c r="K157" i="4" s="1"/>
  <c r="J158" i="4"/>
  <c r="K158" i="4" s="1"/>
  <c r="J159" i="4"/>
  <c r="K159" i="4" s="1"/>
  <c r="J160" i="4"/>
  <c r="K160" i="4" s="1"/>
  <c r="J161" i="4"/>
  <c r="K161" i="4" s="1"/>
  <c r="J162" i="4"/>
  <c r="K162" i="4" s="1"/>
  <c r="J163" i="4"/>
  <c r="K163" i="4" s="1"/>
  <c r="J164" i="4"/>
  <c r="K164" i="4" s="1"/>
  <c r="J165" i="4"/>
  <c r="K165" i="4" s="1"/>
  <c r="J166" i="4"/>
  <c r="K166" i="4" s="1"/>
  <c r="J167" i="4"/>
  <c r="K167" i="4" s="1"/>
  <c r="J168" i="4"/>
  <c r="K168" i="4" s="1"/>
  <c r="J169" i="4"/>
  <c r="K169" i="4" s="1"/>
  <c r="J170" i="4"/>
  <c r="K170" i="4" s="1"/>
  <c r="J171" i="4"/>
  <c r="K171" i="4" s="1"/>
  <c r="J172" i="4"/>
  <c r="K172" i="4" s="1"/>
  <c r="J173" i="4"/>
  <c r="K173" i="4" s="1"/>
  <c r="J174" i="4"/>
  <c r="K174" i="4" s="1"/>
  <c r="J175" i="4"/>
  <c r="K175" i="4" s="1"/>
  <c r="J176" i="4"/>
  <c r="K176" i="4" s="1"/>
  <c r="J177" i="4"/>
  <c r="K177" i="4" s="1"/>
  <c r="J178" i="4"/>
  <c r="K178" i="4" s="1"/>
  <c r="J179" i="4"/>
  <c r="K179" i="4" s="1"/>
  <c r="J180" i="4"/>
  <c r="K180" i="4" s="1"/>
  <c r="J181" i="4"/>
  <c r="K181" i="4" s="1"/>
  <c r="J182" i="4"/>
  <c r="K182" i="4" s="1"/>
  <c r="J183" i="4"/>
  <c r="K183" i="4" s="1"/>
  <c r="J184" i="4"/>
  <c r="K184" i="4" s="1"/>
  <c r="J185" i="4"/>
  <c r="K185" i="4" s="1"/>
  <c r="J186" i="4"/>
  <c r="K186" i="4" s="1"/>
  <c r="J187" i="4"/>
  <c r="K187" i="4" s="1"/>
  <c r="J188" i="4"/>
  <c r="K188" i="4" s="1"/>
  <c r="J189" i="4"/>
  <c r="K189" i="4" s="1"/>
  <c r="J190" i="4"/>
  <c r="K190" i="4" s="1"/>
  <c r="J191" i="4"/>
  <c r="K191" i="4" s="1"/>
  <c r="J192" i="4"/>
  <c r="K192" i="4" s="1"/>
  <c r="J193" i="4"/>
  <c r="K193" i="4" s="1"/>
  <c r="J194" i="4"/>
  <c r="K194" i="4" s="1"/>
  <c r="J195" i="4"/>
  <c r="K195" i="4" s="1"/>
  <c r="J196" i="4"/>
  <c r="K196" i="4" s="1"/>
  <c r="J197" i="4"/>
  <c r="K197" i="4" s="1"/>
  <c r="K198" i="4"/>
  <c r="J199" i="4"/>
  <c r="K199" i="4" s="1"/>
  <c r="J200" i="4"/>
  <c r="K200" i="4" s="1"/>
  <c r="J201" i="4"/>
  <c r="K201" i="4" s="1"/>
  <c r="J202" i="4"/>
  <c r="K202" i="4" s="1"/>
  <c r="J203" i="4"/>
  <c r="K203" i="4" s="1"/>
  <c r="J204" i="4"/>
  <c r="K204" i="4" s="1"/>
  <c r="J205" i="4"/>
  <c r="K205" i="4" s="1"/>
  <c r="J206" i="4"/>
  <c r="K206" i="4" s="1"/>
  <c r="J207" i="4"/>
  <c r="K207" i="4" s="1"/>
  <c r="J208" i="4"/>
  <c r="K208" i="4" s="1"/>
  <c r="J209" i="4"/>
  <c r="K209" i="4" s="1"/>
  <c r="J210" i="4"/>
  <c r="K210" i="4" s="1"/>
  <c r="J211" i="4"/>
  <c r="K211" i="4" s="1"/>
  <c r="J212" i="4"/>
  <c r="K212" i="4" s="1"/>
  <c r="J213" i="4"/>
  <c r="K213" i="4" s="1"/>
  <c r="J214" i="4"/>
  <c r="K214" i="4" s="1"/>
  <c r="J215" i="4"/>
  <c r="K215" i="4" s="1"/>
  <c r="J216" i="4"/>
  <c r="K216" i="4" s="1"/>
  <c r="J217" i="4"/>
  <c r="K217" i="4" s="1"/>
  <c r="J218" i="4"/>
  <c r="K218" i="4" s="1"/>
  <c r="J219" i="4"/>
  <c r="K219" i="4" s="1"/>
  <c r="J220" i="4"/>
  <c r="K220" i="4" s="1"/>
  <c r="J221" i="4"/>
  <c r="K221" i="4" s="1"/>
  <c r="J222" i="4"/>
  <c r="K222" i="4" s="1"/>
  <c r="J223" i="4"/>
  <c r="K223" i="4" s="1"/>
  <c r="J224" i="4"/>
  <c r="K224" i="4" s="1"/>
  <c r="J225" i="4"/>
  <c r="K225" i="4" s="1"/>
  <c r="J226" i="4"/>
  <c r="K226" i="4" s="1"/>
  <c r="J227" i="4"/>
  <c r="K227" i="4" s="1"/>
  <c r="J228" i="4"/>
  <c r="K228" i="4" s="1"/>
  <c r="J229" i="4"/>
  <c r="K229" i="4" s="1"/>
  <c r="J230" i="4"/>
  <c r="K230" i="4" s="1"/>
  <c r="J231" i="4"/>
  <c r="K231" i="4" s="1"/>
  <c r="J232" i="4"/>
  <c r="K232" i="4" s="1"/>
  <c r="J233" i="4"/>
  <c r="K233" i="4" s="1"/>
  <c r="J234" i="4"/>
  <c r="K234" i="4" s="1"/>
  <c r="J235" i="4"/>
  <c r="K235" i="4" s="1"/>
  <c r="J236" i="4"/>
  <c r="K236" i="4" s="1"/>
  <c r="J237" i="4"/>
  <c r="K237" i="4" s="1"/>
  <c r="J238" i="4"/>
  <c r="K238" i="4" s="1"/>
  <c r="J239" i="4"/>
  <c r="K239" i="4" s="1"/>
  <c r="J240" i="4"/>
  <c r="K240" i="4" s="1"/>
  <c r="J241" i="4"/>
  <c r="K241" i="4" s="1"/>
  <c r="J242" i="4"/>
  <c r="K242" i="4" s="1"/>
  <c r="J243" i="4"/>
  <c r="K243" i="4" s="1"/>
  <c r="J244" i="4"/>
  <c r="K244" i="4" s="1"/>
  <c r="J245" i="4"/>
  <c r="K245" i="4" s="1"/>
  <c r="J246" i="4"/>
  <c r="K246" i="4" s="1"/>
  <c r="J247" i="4"/>
  <c r="K247" i="4" s="1"/>
  <c r="J248" i="4"/>
  <c r="K248" i="4" s="1"/>
  <c r="J249" i="4"/>
  <c r="K249" i="4" s="1"/>
  <c r="J250" i="4"/>
  <c r="K250" i="4" s="1"/>
  <c r="J251" i="4"/>
  <c r="K251" i="4" s="1"/>
  <c r="J252" i="4"/>
  <c r="K252" i="4" s="1"/>
  <c r="J253" i="4"/>
  <c r="K253" i="4" s="1"/>
  <c r="J254" i="4"/>
  <c r="K254" i="4" s="1"/>
  <c r="J255" i="4"/>
  <c r="K255" i="4" s="1"/>
  <c r="J256" i="4"/>
  <c r="K256" i="4" s="1"/>
  <c r="J257" i="4"/>
  <c r="K257" i="4" s="1"/>
  <c r="J258" i="4"/>
  <c r="K258" i="4" s="1"/>
  <c r="J259" i="4"/>
  <c r="K259" i="4" s="1"/>
  <c r="J260" i="4"/>
  <c r="K260" i="4" s="1"/>
  <c r="J261" i="4"/>
  <c r="K261" i="4" s="1"/>
  <c r="J262" i="4"/>
  <c r="K262" i="4" s="1"/>
  <c r="J263" i="4"/>
  <c r="K263" i="4" s="1"/>
  <c r="J264" i="4"/>
  <c r="K264" i="4" s="1"/>
  <c r="J265" i="4"/>
  <c r="K265" i="4" s="1"/>
  <c r="J266" i="4"/>
  <c r="K266" i="4" s="1"/>
  <c r="J267" i="4"/>
  <c r="K267" i="4" s="1"/>
  <c r="J268" i="4"/>
  <c r="K268" i="4" s="1"/>
  <c r="J269" i="4"/>
  <c r="K269" i="4" s="1"/>
  <c r="J270" i="4"/>
  <c r="K270" i="4" s="1"/>
  <c r="J271" i="4"/>
  <c r="K271" i="4" s="1"/>
  <c r="J272" i="4"/>
  <c r="K272" i="4" s="1"/>
  <c r="J273" i="4"/>
  <c r="K273" i="4" s="1"/>
  <c r="J274" i="4"/>
  <c r="K274" i="4" s="1"/>
  <c r="J275" i="4"/>
  <c r="K275" i="4" s="1"/>
  <c r="J276" i="4"/>
  <c r="K276" i="4" s="1"/>
  <c r="J277" i="4"/>
  <c r="K277" i="4" s="1"/>
  <c r="J278" i="4"/>
  <c r="K278" i="4" s="1"/>
  <c r="J279" i="4"/>
  <c r="K279" i="4" s="1"/>
  <c r="J280" i="4"/>
  <c r="K280" i="4" s="1"/>
  <c r="J281" i="4"/>
  <c r="K281" i="4" s="1"/>
  <c r="J282" i="4"/>
  <c r="K282" i="4" s="1"/>
  <c r="J283" i="4"/>
  <c r="K283" i="4" s="1"/>
  <c r="J284" i="4"/>
  <c r="K284" i="4" s="1"/>
  <c r="J285" i="4"/>
  <c r="K285" i="4" s="1"/>
  <c r="J286" i="4"/>
  <c r="K286" i="4" s="1"/>
  <c r="J287" i="4"/>
  <c r="K287" i="4" s="1"/>
  <c r="J288" i="4"/>
  <c r="K288" i="4" s="1"/>
  <c r="J289" i="4"/>
  <c r="K289" i="4" s="1"/>
  <c r="J290" i="4"/>
  <c r="K290" i="4" s="1"/>
  <c r="J291" i="4"/>
  <c r="K291" i="4" s="1"/>
  <c r="J292" i="4"/>
  <c r="K292" i="4" s="1"/>
  <c r="J293" i="4"/>
  <c r="K293" i="4" s="1"/>
  <c r="J294" i="4"/>
  <c r="K294" i="4" s="1"/>
  <c r="J295" i="4"/>
  <c r="K295" i="4" s="1"/>
  <c r="J296" i="4"/>
  <c r="K296" i="4" s="1"/>
  <c r="J297" i="4"/>
  <c r="K297" i="4" s="1"/>
  <c r="J298" i="4"/>
  <c r="K298" i="4" s="1"/>
  <c r="J299" i="4"/>
  <c r="K299" i="4" s="1"/>
  <c r="J300" i="4"/>
  <c r="K300" i="4" s="1"/>
  <c r="J301" i="4"/>
  <c r="K301" i="4" s="1"/>
  <c r="J302" i="4"/>
  <c r="K302" i="4" s="1"/>
  <c r="J303" i="4"/>
  <c r="K303" i="4" s="1"/>
  <c r="J304" i="4"/>
  <c r="K304" i="4" s="1"/>
  <c r="J305" i="4"/>
  <c r="K305" i="4" s="1"/>
  <c r="J306" i="4"/>
  <c r="K306" i="4" s="1"/>
  <c r="J307" i="4"/>
  <c r="K307" i="4" s="1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4" i="4"/>
  <c r="H85" i="4"/>
  <c r="H86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I88" i="4" s="1"/>
  <c r="F89" i="4"/>
  <c r="I89" i="4" s="1"/>
  <c r="F90" i="4"/>
  <c r="I90" i="4" s="1"/>
  <c r="F91" i="4"/>
  <c r="I91" i="4" s="1"/>
  <c r="F92" i="4"/>
  <c r="I92" i="4" s="1"/>
  <c r="F93" i="4"/>
  <c r="F94" i="4"/>
  <c r="I94" i="4" s="1"/>
  <c r="F95" i="4"/>
  <c r="I95" i="4" s="1"/>
  <c r="F96" i="4"/>
  <c r="I96" i="4" s="1"/>
  <c r="F97" i="4"/>
  <c r="I97" i="4" s="1"/>
  <c r="F98" i="4"/>
  <c r="I98" i="4" s="1"/>
  <c r="F99" i="4"/>
  <c r="I99" i="4" s="1"/>
  <c r="F100" i="4"/>
  <c r="I100" i="4" s="1"/>
  <c r="F101" i="4"/>
  <c r="F102" i="4"/>
  <c r="I102" i="4" s="1"/>
  <c r="F103" i="4"/>
  <c r="I103" i="4" s="1"/>
  <c r="F104" i="4"/>
  <c r="I104" i="4" s="1"/>
  <c r="F105" i="4"/>
  <c r="I105" i="4" s="1"/>
  <c r="F106" i="4"/>
  <c r="I106" i="4" s="1"/>
  <c r="F107" i="4"/>
  <c r="F108" i="4"/>
  <c r="I108" i="4" s="1"/>
  <c r="F109" i="4"/>
  <c r="F110" i="4"/>
  <c r="I110" i="4" s="1"/>
  <c r="F111" i="4"/>
  <c r="I111" i="4" s="1"/>
  <c r="F112" i="4"/>
  <c r="I112" i="4" s="1"/>
  <c r="F113" i="4"/>
  <c r="I113" i="4" s="1"/>
  <c r="F114" i="4"/>
  <c r="I114" i="4" s="1"/>
  <c r="F115" i="4"/>
  <c r="I115" i="4" s="1"/>
  <c r="F116" i="4"/>
  <c r="I116" i="4" s="1"/>
  <c r="F117" i="4"/>
  <c r="I117" i="4" s="1"/>
  <c r="F118" i="4"/>
  <c r="I118" i="4" s="1"/>
  <c r="F119" i="4"/>
  <c r="I119" i="4" s="1"/>
  <c r="F120" i="4"/>
  <c r="I120" i="4" s="1"/>
  <c r="F121" i="4"/>
  <c r="I121" i="4" s="1"/>
  <c r="F122" i="4"/>
  <c r="I122" i="4" s="1"/>
  <c r="F123" i="4"/>
  <c r="I123" i="4" s="1"/>
  <c r="F124" i="4"/>
  <c r="I124" i="4" s="1"/>
  <c r="F125" i="4"/>
  <c r="I125" i="4" s="1"/>
  <c r="F126" i="4"/>
  <c r="I126" i="4" s="1"/>
  <c r="F127" i="4"/>
  <c r="I127" i="4" s="1"/>
  <c r="F128" i="4"/>
  <c r="I128" i="4" s="1"/>
  <c r="F129" i="4"/>
  <c r="F130" i="4"/>
  <c r="I130" i="4" s="1"/>
  <c r="F131" i="4"/>
  <c r="I131" i="4" s="1"/>
  <c r="F132" i="4"/>
  <c r="I132" i="4" s="1"/>
  <c r="F133" i="4"/>
  <c r="F134" i="4"/>
  <c r="I134" i="4" s="1"/>
  <c r="F135" i="4"/>
  <c r="I135" i="4" s="1"/>
  <c r="F136" i="4"/>
  <c r="I136" i="4" s="1"/>
  <c r="F137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44" i="4"/>
  <c r="I144" i="4" s="1"/>
  <c r="F145" i="4"/>
  <c r="I145" i="4" s="1"/>
  <c r="F146" i="4"/>
  <c r="I146" i="4" s="1"/>
  <c r="F147" i="4"/>
  <c r="I147" i="4" s="1"/>
  <c r="F148" i="4"/>
  <c r="I148" i="4" s="1"/>
  <c r="F149" i="4"/>
  <c r="I149" i="4" s="1"/>
  <c r="F150" i="4"/>
  <c r="I150" i="4" s="1"/>
  <c r="F151" i="4"/>
  <c r="I151" i="4" s="1"/>
  <c r="F152" i="4"/>
  <c r="F153" i="4"/>
  <c r="I153" i="4" s="1"/>
  <c r="F154" i="4"/>
  <c r="I154" i="4" s="1"/>
  <c r="F155" i="4"/>
  <c r="I155" i="4" s="1"/>
  <c r="F156" i="4"/>
  <c r="I156" i="4" s="1"/>
  <c r="F157" i="4"/>
  <c r="F158" i="4"/>
  <c r="I158" i="4" s="1"/>
  <c r="F159" i="4"/>
  <c r="I159" i="4" s="1"/>
  <c r="F160" i="4"/>
  <c r="I160" i="4" s="1"/>
  <c r="F161" i="4"/>
  <c r="I161" i="4" s="1"/>
  <c r="F162" i="4"/>
  <c r="I162" i="4" s="1"/>
  <c r="F163" i="4"/>
  <c r="I163" i="4" s="1"/>
  <c r="F164" i="4"/>
  <c r="F165" i="4"/>
  <c r="I165" i="4" s="1"/>
  <c r="F166" i="4"/>
  <c r="I166" i="4" s="1"/>
  <c r="F167" i="4"/>
  <c r="I167" i="4" s="1"/>
  <c r="F168" i="4"/>
  <c r="I168" i="4" s="1"/>
  <c r="F169" i="4"/>
  <c r="I169" i="4" s="1"/>
  <c r="F170" i="4"/>
  <c r="I170" i="4" s="1"/>
  <c r="F171" i="4"/>
  <c r="I171" i="4" s="1"/>
  <c r="F172" i="4"/>
  <c r="I172" i="4" s="1"/>
  <c r="F173" i="4"/>
  <c r="I173" i="4" s="1"/>
  <c r="F174" i="4"/>
  <c r="I174" i="4" s="1"/>
  <c r="F175" i="4"/>
  <c r="F176" i="4"/>
  <c r="I176" i="4" s="1"/>
  <c r="F177" i="4"/>
  <c r="I177" i="4" s="1"/>
  <c r="F178" i="4"/>
  <c r="I178" i="4" s="1"/>
  <c r="F179" i="4"/>
  <c r="I179" i="4" s="1"/>
  <c r="F180" i="4"/>
  <c r="I180" i="4" s="1"/>
  <c r="F181" i="4"/>
  <c r="I181" i="4" s="1"/>
  <c r="F182" i="4"/>
  <c r="I182" i="4" s="1"/>
  <c r="F183" i="4"/>
  <c r="I183" i="4" s="1"/>
  <c r="F184" i="4"/>
  <c r="I184" i="4" s="1"/>
  <c r="F185" i="4"/>
  <c r="I185" i="4" s="1"/>
  <c r="F186" i="4"/>
  <c r="I186" i="4" s="1"/>
  <c r="F187" i="4"/>
  <c r="F188" i="4"/>
  <c r="I188" i="4" s="1"/>
  <c r="F189" i="4"/>
  <c r="I189" i="4" s="1"/>
  <c r="F190" i="4"/>
  <c r="I190" i="4" s="1"/>
  <c r="F191" i="4"/>
  <c r="I191" i="4" s="1"/>
  <c r="F192" i="4"/>
  <c r="I192" i="4" s="1"/>
  <c r="F193" i="4"/>
  <c r="I193" i="4" s="1"/>
  <c r="F194" i="4"/>
  <c r="I194" i="4" s="1"/>
  <c r="F195" i="4"/>
  <c r="I195" i="4" s="1"/>
  <c r="F196" i="4"/>
  <c r="I196" i="4" s="1"/>
  <c r="F197" i="4"/>
  <c r="I197" i="4" s="1"/>
  <c r="F198" i="4"/>
  <c r="I198" i="4" s="1"/>
  <c r="F199" i="4"/>
  <c r="I199" i="4" s="1"/>
  <c r="F200" i="4"/>
  <c r="I200" i="4" s="1"/>
  <c r="F201" i="4"/>
  <c r="I201" i="4" s="1"/>
  <c r="F202" i="4"/>
  <c r="I202" i="4" s="1"/>
  <c r="F203" i="4"/>
  <c r="I203" i="4" s="1"/>
  <c r="F204" i="4"/>
  <c r="I204" i="4" s="1"/>
  <c r="F205" i="4"/>
  <c r="I205" i="4" s="1"/>
  <c r="F206" i="4"/>
  <c r="I206" i="4" s="1"/>
  <c r="F207" i="4"/>
  <c r="I207" i="4" s="1"/>
  <c r="F208" i="4"/>
  <c r="I208" i="4" s="1"/>
  <c r="F209" i="4"/>
  <c r="I209" i="4" s="1"/>
  <c r="F210" i="4"/>
  <c r="I210" i="4" s="1"/>
  <c r="F211" i="4"/>
  <c r="I211" i="4" s="1"/>
  <c r="F212" i="4"/>
  <c r="I212" i="4" s="1"/>
  <c r="F213" i="4"/>
  <c r="I213" i="4" s="1"/>
  <c r="F214" i="4"/>
  <c r="I214" i="4" s="1"/>
  <c r="F215" i="4"/>
  <c r="I215" i="4" s="1"/>
  <c r="F216" i="4"/>
  <c r="F217" i="4"/>
  <c r="I217" i="4" s="1"/>
  <c r="F218" i="4"/>
  <c r="I218" i="4" s="1"/>
  <c r="F219" i="4"/>
  <c r="F220" i="4"/>
  <c r="I220" i="4" s="1"/>
  <c r="F221" i="4"/>
  <c r="I221" i="4" s="1"/>
  <c r="F222" i="4"/>
  <c r="I222" i="4" s="1"/>
  <c r="F223" i="4"/>
  <c r="F224" i="4"/>
  <c r="I224" i="4" s="1"/>
  <c r="F225" i="4"/>
  <c r="I225" i="4" s="1"/>
  <c r="F226" i="4"/>
  <c r="I226" i="4" s="1"/>
  <c r="F227" i="4"/>
  <c r="I227" i="4" s="1"/>
  <c r="F228" i="4"/>
  <c r="I228" i="4" s="1"/>
  <c r="F229" i="4"/>
  <c r="I229" i="4" s="1"/>
  <c r="F230" i="4"/>
  <c r="I230" i="4" s="1"/>
  <c r="F231" i="4"/>
  <c r="I231" i="4" s="1"/>
  <c r="F232" i="4"/>
  <c r="I232" i="4" s="1"/>
  <c r="F233" i="4"/>
  <c r="F234" i="4"/>
  <c r="I234" i="4" s="1"/>
  <c r="F235" i="4"/>
  <c r="I235" i="4" s="1"/>
  <c r="F236" i="4"/>
  <c r="I236" i="4" s="1"/>
  <c r="F237" i="4"/>
  <c r="I237" i="4" s="1"/>
  <c r="F238" i="4"/>
  <c r="I238" i="4" s="1"/>
  <c r="F239" i="4"/>
  <c r="I239" i="4" s="1"/>
  <c r="F240" i="4"/>
  <c r="I240" i="4" s="1"/>
  <c r="F241" i="4"/>
  <c r="I241" i="4" s="1"/>
  <c r="F242" i="4"/>
  <c r="I242" i="4" s="1"/>
  <c r="F243" i="4"/>
  <c r="I243" i="4" s="1"/>
  <c r="F244" i="4"/>
  <c r="I244" i="4" s="1"/>
  <c r="F245" i="4"/>
  <c r="I245" i="4" s="1"/>
  <c r="F246" i="4"/>
  <c r="I246" i="4" s="1"/>
  <c r="F247" i="4"/>
  <c r="F248" i="4"/>
  <c r="I248" i="4" s="1"/>
  <c r="F249" i="4"/>
  <c r="I249" i="4" s="1"/>
  <c r="F250" i="4"/>
  <c r="I250" i="4" s="1"/>
  <c r="F251" i="4"/>
  <c r="I251" i="4" s="1"/>
  <c r="F252" i="4"/>
  <c r="I252" i="4" s="1"/>
  <c r="F253" i="4"/>
  <c r="I253" i="4" s="1"/>
  <c r="F254" i="4"/>
  <c r="I254" i="4" s="1"/>
  <c r="F255" i="4"/>
  <c r="F256" i="4"/>
  <c r="I256" i="4" s="1"/>
  <c r="F257" i="4"/>
  <c r="I257" i="4" s="1"/>
  <c r="F258" i="4"/>
  <c r="I258" i="4" s="1"/>
  <c r="F259" i="4"/>
  <c r="I259" i="4" s="1"/>
  <c r="F260" i="4"/>
  <c r="I260" i="4" s="1"/>
  <c r="F261" i="4"/>
  <c r="I261" i="4" s="1"/>
  <c r="F262" i="4"/>
  <c r="I262" i="4" s="1"/>
  <c r="F263" i="4"/>
  <c r="I263" i="4" s="1"/>
  <c r="F264" i="4"/>
  <c r="I264" i="4" s="1"/>
  <c r="F265" i="4"/>
  <c r="I265" i="4" s="1"/>
  <c r="F266" i="4"/>
  <c r="I266" i="4" s="1"/>
  <c r="F267" i="4"/>
  <c r="I267" i="4" s="1"/>
  <c r="F268" i="4"/>
  <c r="I268" i="4" s="1"/>
  <c r="F269" i="4"/>
  <c r="I269" i="4" s="1"/>
  <c r="F270" i="4"/>
  <c r="I270" i="4" s="1"/>
  <c r="F271" i="4"/>
  <c r="I271" i="4" s="1"/>
  <c r="F272" i="4"/>
  <c r="I272" i="4" s="1"/>
  <c r="F273" i="4"/>
  <c r="I273" i="4" s="1"/>
  <c r="F274" i="4"/>
  <c r="I274" i="4" s="1"/>
  <c r="F275" i="4"/>
  <c r="I275" i="4" s="1"/>
  <c r="F276" i="4"/>
  <c r="I276" i="4" s="1"/>
  <c r="F277" i="4"/>
  <c r="I277" i="4" s="1"/>
  <c r="F278" i="4"/>
  <c r="I278" i="4" s="1"/>
  <c r="F279" i="4"/>
  <c r="I279" i="4" s="1"/>
  <c r="F280" i="4"/>
  <c r="I280" i="4" s="1"/>
  <c r="F281" i="4"/>
  <c r="I281" i="4" s="1"/>
  <c r="F282" i="4"/>
  <c r="I282" i="4" s="1"/>
  <c r="F283" i="4"/>
  <c r="I283" i="4" s="1"/>
  <c r="F284" i="4"/>
  <c r="I284" i="4" s="1"/>
  <c r="F285" i="4"/>
  <c r="I285" i="4" s="1"/>
  <c r="F286" i="4"/>
  <c r="I286" i="4" s="1"/>
  <c r="F287" i="4"/>
  <c r="I287" i="4" s="1"/>
  <c r="F288" i="4"/>
  <c r="I288" i="4" s="1"/>
  <c r="F289" i="4"/>
  <c r="I289" i="4" s="1"/>
  <c r="F290" i="4"/>
  <c r="I290" i="4" s="1"/>
  <c r="F291" i="4"/>
  <c r="I291" i="4" s="1"/>
  <c r="F292" i="4"/>
  <c r="I292" i="4" s="1"/>
  <c r="F293" i="4"/>
  <c r="I293" i="4" s="1"/>
  <c r="F294" i="4"/>
  <c r="I294" i="4" s="1"/>
  <c r="F295" i="4"/>
  <c r="I295" i="4" s="1"/>
  <c r="F296" i="4"/>
  <c r="I296" i="4" s="1"/>
  <c r="F297" i="4"/>
  <c r="I297" i="4" s="1"/>
  <c r="F298" i="4"/>
  <c r="I298" i="4" s="1"/>
  <c r="F299" i="4"/>
  <c r="I299" i="4" s="1"/>
  <c r="F300" i="4"/>
  <c r="I300" i="4" s="1"/>
  <c r="F301" i="4"/>
  <c r="I301" i="4" s="1"/>
  <c r="F302" i="4"/>
  <c r="I302" i="4" s="1"/>
  <c r="F303" i="4"/>
  <c r="I303" i="4" s="1"/>
  <c r="F304" i="4"/>
  <c r="I304" i="4" s="1"/>
  <c r="F305" i="4"/>
  <c r="I305" i="4" s="1"/>
  <c r="F306" i="4"/>
  <c r="I306" i="4" s="1"/>
  <c r="F307" i="4"/>
  <c r="I307" i="4" s="1"/>
  <c r="N17" i="4"/>
  <c r="O17" i="4" s="1"/>
  <c r="N18" i="4"/>
  <c r="O18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8" i="4"/>
  <c r="O28" i="4" s="1"/>
  <c r="N29" i="4"/>
  <c r="O29" i="4" s="1"/>
  <c r="N30" i="4"/>
  <c r="O30" i="4" s="1"/>
  <c r="N32" i="4"/>
  <c r="O32" i="4" s="1"/>
  <c r="N33" i="4"/>
  <c r="O33" i="4" s="1"/>
  <c r="N34" i="4"/>
  <c r="O34" i="4" s="1"/>
  <c r="N36" i="4"/>
  <c r="O36" i="4" s="1"/>
  <c r="N37" i="4"/>
  <c r="O37" i="4" s="1"/>
  <c r="N38" i="4"/>
  <c r="O38" i="4" s="1"/>
  <c r="N40" i="4"/>
  <c r="O40" i="4" s="1"/>
  <c r="N41" i="4"/>
  <c r="O41" i="4" s="1"/>
  <c r="N42" i="4"/>
  <c r="O42" i="4" s="1"/>
  <c r="N44" i="4"/>
  <c r="O44" i="4" s="1"/>
  <c r="N45" i="4"/>
  <c r="O45" i="4" s="1"/>
  <c r="N46" i="4"/>
  <c r="O46" i="4" s="1"/>
  <c r="N48" i="4"/>
  <c r="O48" i="4" s="1"/>
  <c r="N49" i="4"/>
  <c r="O49" i="4" s="1"/>
  <c r="N51" i="4"/>
  <c r="O51" i="4" s="1"/>
  <c r="N52" i="4"/>
  <c r="O52" i="4" s="1"/>
  <c r="N53" i="4"/>
  <c r="O53" i="4" s="1"/>
  <c r="N55" i="4"/>
  <c r="O55" i="4" s="1"/>
  <c r="I152" i="4" l="1"/>
  <c r="I223" i="4"/>
  <c r="I233" i="4"/>
  <c r="I187" i="4"/>
  <c r="I109" i="4"/>
  <c r="I175" i="4"/>
  <c r="I164" i="4"/>
  <c r="I133" i="4"/>
  <c r="I129" i="4"/>
  <c r="I101" i="4"/>
  <c r="I93" i="4"/>
  <c r="I56" i="4"/>
  <c r="I79" i="4"/>
  <c r="I75" i="4"/>
  <c r="I71" i="4"/>
  <c r="I67" i="4"/>
  <c r="I63" i="4"/>
  <c r="I59" i="4"/>
  <c r="I78" i="4"/>
  <c r="I74" i="4"/>
  <c r="I70" i="4"/>
  <c r="I66" i="4"/>
  <c r="I62" i="4"/>
  <c r="I58" i="4"/>
  <c r="I86" i="4"/>
  <c r="I81" i="4"/>
  <c r="I77" i="4"/>
  <c r="I73" i="4"/>
  <c r="I69" i="4"/>
  <c r="I65" i="4"/>
  <c r="I61" i="4"/>
  <c r="I76" i="4"/>
  <c r="I72" i="4"/>
  <c r="I68" i="4"/>
  <c r="I64" i="4"/>
  <c r="I60" i="4"/>
  <c r="I82" i="4"/>
  <c r="I84" i="4"/>
  <c r="I85" i="4"/>
  <c r="H83" i="4"/>
  <c r="I83" i="4" s="1"/>
  <c r="H87" i="4"/>
  <c r="I87" i="4" s="1"/>
  <c r="I137" i="4"/>
  <c r="I216" i="4"/>
  <c r="I219" i="4"/>
  <c r="I157" i="4"/>
  <c r="I80" i="4"/>
  <c r="I107" i="4"/>
  <c r="I57" i="4"/>
  <c r="N54" i="4"/>
  <c r="O54" i="4" s="1"/>
  <c r="N50" i="4"/>
  <c r="O50" i="4" s="1"/>
  <c r="I247" i="4"/>
  <c r="I25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16" i="4"/>
  <c r="J55" i="4"/>
  <c r="K55" i="4" s="1"/>
  <c r="F55" i="4"/>
  <c r="J54" i="4"/>
  <c r="K54" i="4" s="1"/>
  <c r="F54" i="4"/>
  <c r="J53" i="4"/>
  <c r="K53" i="4" s="1"/>
  <c r="F53" i="4"/>
  <c r="I53" i="4" s="1"/>
  <c r="J52" i="4"/>
  <c r="K52" i="4" s="1"/>
  <c r="F52" i="4"/>
  <c r="I52" i="4" s="1"/>
  <c r="J51" i="4"/>
  <c r="K51" i="4" s="1"/>
  <c r="F51" i="4"/>
  <c r="J50" i="4"/>
  <c r="K50" i="4" s="1"/>
  <c r="F50" i="4"/>
  <c r="J49" i="4"/>
  <c r="K49" i="4" s="1"/>
  <c r="F49" i="4"/>
  <c r="I49" i="4" s="1"/>
  <c r="J48" i="4"/>
  <c r="K48" i="4" s="1"/>
  <c r="F48" i="4"/>
  <c r="I48" i="4" s="1"/>
  <c r="J47" i="4"/>
  <c r="K47" i="4" s="1"/>
  <c r="F47" i="4"/>
  <c r="J46" i="4"/>
  <c r="K46" i="4" s="1"/>
  <c r="F46" i="4"/>
  <c r="J45" i="4"/>
  <c r="K45" i="4" s="1"/>
  <c r="F45" i="4"/>
  <c r="J44" i="4"/>
  <c r="K44" i="4" s="1"/>
  <c r="F44" i="4"/>
  <c r="I44" i="4" s="1"/>
  <c r="J43" i="4"/>
  <c r="K43" i="4" s="1"/>
  <c r="F43" i="4"/>
  <c r="J42" i="4"/>
  <c r="K42" i="4" s="1"/>
  <c r="F42" i="4"/>
  <c r="J41" i="4"/>
  <c r="K41" i="4" s="1"/>
  <c r="F41" i="4"/>
  <c r="J40" i="4"/>
  <c r="K40" i="4" s="1"/>
  <c r="F40" i="4"/>
  <c r="I40" i="4" s="1"/>
  <c r="J39" i="4"/>
  <c r="K39" i="4" s="1"/>
  <c r="F39" i="4"/>
  <c r="J38" i="4"/>
  <c r="K38" i="4" s="1"/>
  <c r="F38" i="4"/>
  <c r="J37" i="4"/>
  <c r="K37" i="4" s="1"/>
  <c r="F37" i="4"/>
  <c r="J36" i="4"/>
  <c r="K36" i="4" s="1"/>
  <c r="F36" i="4"/>
  <c r="I36" i="4" s="1"/>
  <c r="J35" i="4"/>
  <c r="K35" i="4" s="1"/>
  <c r="F35" i="4"/>
  <c r="J34" i="4"/>
  <c r="K34" i="4" s="1"/>
  <c r="F34" i="4"/>
  <c r="J33" i="4"/>
  <c r="K33" i="4" s="1"/>
  <c r="F33" i="4"/>
  <c r="J32" i="4"/>
  <c r="K32" i="4" s="1"/>
  <c r="F32" i="4"/>
  <c r="I32" i="4" s="1"/>
  <c r="J31" i="4"/>
  <c r="K31" i="4" s="1"/>
  <c r="F31" i="4"/>
  <c r="J30" i="4"/>
  <c r="K30" i="4" s="1"/>
  <c r="F30" i="4"/>
  <c r="J29" i="4"/>
  <c r="K29" i="4" s="1"/>
  <c r="F29" i="4"/>
  <c r="J28" i="4"/>
  <c r="K28" i="4" s="1"/>
  <c r="F28" i="4"/>
  <c r="I28" i="4" s="1"/>
  <c r="J27" i="4"/>
  <c r="K27" i="4" s="1"/>
  <c r="F27" i="4"/>
  <c r="J26" i="4"/>
  <c r="K26" i="4" s="1"/>
  <c r="F26" i="4"/>
  <c r="J25" i="4"/>
  <c r="K25" i="4" s="1"/>
  <c r="F25" i="4"/>
  <c r="J24" i="4"/>
  <c r="K24" i="4" s="1"/>
  <c r="F24" i="4"/>
  <c r="I24" i="4" s="1"/>
  <c r="J23" i="4"/>
  <c r="K23" i="4" s="1"/>
  <c r="F23" i="4"/>
  <c r="J22" i="4"/>
  <c r="K22" i="4" s="1"/>
  <c r="F22" i="4"/>
  <c r="J21" i="4"/>
  <c r="K21" i="4" s="1"/>
  <c r="F21" i="4"/>
  <c r="J20" i="4"/>
  <c r="K20" i="4" s="1"/>
  <c r="F20" i="4"/>
  <c r="I20" i="4" s="1"/>
  <c r="J19" i="4"/>
  <c r="K19" i="4" s="1"/>
  <c r="F19" i="4"/>
  <c r="J18" i="4"/>
  <c r="K18" i="4" s="1"/>
  <c r="F18" i="4"/>
  <c r="J17" i="4"/>
  <c r="K17" i="4" s="1"/>
  <c r="F17" i="4"/>
  <c r="J16" i="4"/>
  <c r="K16" i="4" s="1"/>
  <c r="F16" i="4"/>
  <c r="H308" i="4" l="1"/>
  <c r="I21" i="4"/>
  <c r="I25" i="4"/>
  <c r="I29" i="4"/>
  <c r="I37" i="4"/>
  <c r="I41" i="4"/>
  <c r="I45" i="4"/>
  <c r="I33" i="4"/>
  <c r="I18" i="4"/>
  <c r="I22" i="4"/>
  <c r="I26" i="4"/>
  <c r="I30" i="4"/>
  <c r="I34" i="4"/>
  <c r="I38" i="4"/>
  <c r="I42" i="4"/>
  <c r="I46" i="4"/>
  <c r="I50" i="4"/>
  <c r="I16" i="4"/>
  <c r="F308" i="4"/>
  <c r="I51" i="4"/>
  <c r="I35" i="4"/>
  <c r="I19" i="4"/>
  <c r="I54" i="4"/>
  <c r="I23" i="4"/>
  <c r="I27" i="4"/>
  <c r="I31" i="4"/>
  <c r="I39" i="4"/>
  <c r="I43" i="4"/>
  <c r="I47" i="4"/>
  <c r="I55" i="4"/>
  <c r="R4" i="4"/>
  <c r="R5" i="4"/>
  <c r="R3" i="4"/>
  <c r="I17" i="4"/>
  <c r="I308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<sst xmlns="http://schemas.openxmlformats.org/spreadsheetml/2006/main" count="2727" uniqueCount="1204">
  <si>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</si>
  <si>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</si>
  <si>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</si>
  <si>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</si>
  <si>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</si>
  <si>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</si>
  <si>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</si>
  <si>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</si>
  <si>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</si>
  <si>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</si>
  <si>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</si>
  <si>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</si>
  <si>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</si>
  <si>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>CX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</si>
  <si>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</si>
  <si>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</si>
  <si>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</si>
  <si>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</si>
  <si>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</si>
  <si>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</si>
  <si>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</si>
  <si>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</si>
  <si>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</si>
  <si>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</si>
  <si>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t>PC</t>
  </si>
  <si>
    <t>UN</t>
  </si>
  <si>
    <t>KIT</t>
  </si>
  <si>
    <t>L</t>
  </si>
  <si>
    <t>RL</t>
  </si>
  <si>
    <t>ABAIXADOR DE LÍNGUA MADEIRA C/100 UND</t>
  </si>
  <si>
    <t>R$ 7,99</t>
  </si>
  <si>
    <t>ABRIDOR DE BOCA ABRITEC</t>
  </si>
  <si>
    <t>R$ 23,82</t>
  </si>
  <si>
    <t>ABRIDOR DE BOCA ADULTO E INFANTIL</t>
  </si>
  <si>
    <t>R$ 10,29</t>
  </si>
  <si>
    <t>ÁCIDO FOSFÓRICO 37% PARA CONDICIONAMENTO DE ESMALTE E DENTINA (SERINGA COM 2,5 ML)</t>
  </si>
  <si>
    <t>R$ 6,37</t>
  </si>
  <si>
    <t>ADESIVO EMBALAGEM COM 4ML. ADESIVO MONOCOMPONENTE.</t>
  </si>
  <si>
    <t>R$ 24,02</t>
  </si>
  <si>
    <t>AFASTADOR DE LINGUA</t>
  </si>
  <si>
    <t>R$ 25,07</t>
  </si>
  <si>
    <t>AFASTADOR DE MINESSOTA</t>
  </si>
  <si>
    <t>R$ 11,67</t>
  </si>
  <si>
    <t>AFASTADOR FARABELT</t>
  </si>
  <si>
    <t>R$ 25,91</t>
  </si>
  <si>
    <t>AFASTADOR LABIAL EXPANDEX ADULTO</t>
  </si>
  <si>
    <t>R$ 25,47</t>
  </si>
  <si>
    <t>AFASTADOR LABIAL EXPANDEX INFANTIL</t>
  </si>
  <si>
    <t>R$ 24,58</t>
  </si>
  <si>
    <t>ÁGUA DESTILADA 5000ML</t>
  </si>
  <si>
    <t>R$ 21,67</t>
  </si>
  <si>
    <t>AGULHA GENGIVAL 27 G LONGA 31 MM DESCARTÁVEL E ESTÉRIL C/100</t>
  </si>
  <si>
    <t>R$ 132,74</t>
  </si>
  <si>
    <t>AGULHA GENGIVAL 30 G CURTA 21 MM DESCARTÁVEL E ESTÉRIL C/100</t>
  </si>
  <si>
    <t>R$ 51,01</t>
  </si>
  <si>
    <t>AGULHA PARA IRRIGAÇÃO COM SAIDA LATERAL (ENDO-EZE)</t>
  </si>
  <si>
    <t>R$ 47,47</t>
  </si>
  <si>
    <t>ÁLCOOL 70% 1000ML</t>
  </si>
  <si>
    <t>R$ 10,73</t>
  </si>
  <si>
    <t>ALGINATO TIPO II</t>
  </si>
  <si>
    <t>R$ 27,59</t>
  </si>
  <si>
    <t>ALGODÃO HIDRÓFILO 500G</t>
  </si>
  <si>
    <t>R$ 25,00</t>
  </si>
  <si>
    <t>ALICATE 139</t>
  </si>
  <si>
    <t>R$ 219,97</t>
  </si>
  <si>
    <t>ALICATE PERFURADOR AINSWORTH</t>
  </si>
  <si>
    <t>R$ 80,98</t>
  </si>
  <si>
    <t>AMALGAMA EM CAPSULAS, EMBALAGEM C/50 UND</t>
  </si>
  <si>
    <t>R$ 204,73</t>
  </si>
  <si>
    <t>ANESTESICO LOCAL (LIDOCAÍNA 2% COM EPINEFRINA 1:100.000) C/50UND TUB</t>
  </si>
  <si>
    <t>R$ 130,70</t>
  </si>
  <si>
    <t>ANESTESICO LOCAL (MEPVACAÍNA 2% COM EPINEFRINA 1:100.000) C/50TUBETE</t>
  </si>
  <si>
    <t>R$ 206,21</t>
  </si>
  <si>
    <t>ANESTESICO LOCAL (MEPVACAÍNA 3% SEM VASO) C/50 UND TUBETE</t>
  </si>
  <si>
    <t>R$ 175,28</t>
  </si>
  <si>
    <t>ANESTESICO TOPICO (BENZOCAÍNA)</t>
  </si>
  <si>
    <t>R$ 19,68</t>
  </si>
  <si>
    <t>ANESTESICOS ARTICAINA C/50 UND TUB</t>
  </si>
  <si>
    <t>R$ 227,78</t>
  </si>
  <si>
    <t>ARCO DE OSTBY AUTOCLAVAVEL DOBRAVEL ADULTO</t>
  </si>
  <si>
    <t>R$ 14,40</t>
  </si>
  <si>
    <t>ARCO DE OSTBY AUTOCLAVAVEL DOBRAVEL INFANTIL</t>
  </si>
  <si>
    <t>ARCO DE YOUNG AUTOCLAVAVEL</t>
  </si>
  <si>
    <t>R$ 22,93</t>
  </si>
  <si>
    <t>ARTICULADOR SEMI-AJUSTAVEL</t>
  </si>
  <si>
    <t>R$ 1.091,51</t>
  </si>
  <si>
    <t>AVENTAL TNT C/ 10UND</t>
  </si>
  <si>
    <t>R$ 21,13</t>
  </si>
  <si>
    <t>BABADOR IMPERMEÁVEL DESCARTAVEL</t>
  </si>
  <si>
    <t>R$ 18,88</t>
  </si>
  <si>
    <t>BANDEJA CLÍNICA P</t>
  </si>
  <si>
    <t>R$ 55,68</t>
  </si>
  <si>
    <t>BISTURI DE ORBAN</t>
  </si>
  <si>
    <t>BROCA CARBIDE CIRURGICA ESFERICA Nº 4 – BAIXA ROTAÇÃO</t>
  </si>
  <si>
    <t>R$ 24,50</t>
  </si>
  <si>
    <t>BROCA CARBIDE CIRURGICA ESFERICA Nº 6 – ALTA ROTAÇÃO</t>
  </si>
  <si>
    <t>R$ 15,19</t>
  </si>
  <si>
    <t>BROCA CARBIDE CIRURGICA ESFERICA Nº 6 – BAIXA ROTAÇÃO</t>
  </si>
  <si>
    <t>R$ 16,96</t>
  </si>
  <si>
    <t>BROCA CARBIDE CIRURGICA ESFERICA Nº 6 – PEÇA DE MÃO</t>
  </si>
  <si>
    <t>BROCA CARBIDE CIRURGICA Nº 701 (HASTE LONGA) – ALTA ROTAÇÃO</t>
  </si>
  <si>
    <t>R$ 23,24</t>
  </si>
  <si>
    <t>BROCA CARBIDE CIRURGICA Nº 702 (HASTE LONGA) – ALTA ROTAÇÃO</t>
  </si>
  <si>
    <t>R$ 19,59</t>
  </si>
  <si>
    <t>BROCA CARBIDE CIRURGICA Nº 702 (HASTE LONGA) – PEÇA DE MÃO</t>
  </si>
  <si>
    <t>R$ 19,45</t>
  </si>
  <si>
    <t>BROCA CARBIDE CIRURGICA Nº 703 (HASTE LONGA) – PEÇA DE MÃO</t>
  </si>
  <si>
    <t>R$ 20,39</t>
  </si>
  <si>
    <t>BROCA CARBIDE CIRURGICA Nº ZEKRYA (HASTE LONGA) – ALTA ROTAÇÃO</t>
  </si>
  <si>
    <t>R$ 26,40</t>
  </si>
  <si>
    <t>BROCA DE TUNGSTÊNIO MAXICUT PM – FORMATO: PERA (Nº 1251)</t>
  </si>
  <si>
    <t>R$ 86,78</t>
  </si>
  <si>
    <t>BROCA DIAMANTADA Nº 1012</t>
  </si>
  <si>
    <t>R$ 6,29</t>
  </si>
  <si>
    <t>BROCA DIAMANTADA Nº 1012 (HASTE LONGA)</t>
  </si>
  <si>
    <t>R$ 4,89</t>
  </si>
  <si>
    <t>BROCA DIAMANTADA Nº 1013</t>
  </si>
  <si>
    <t>R$ 5,10</t>
  </si>
  <si>
    <t>BROCA DIAMANTADA Nº 1013 (HASTE LONGA)</t>
  </si>
  <si>
    <t>R$ 3,63</t>
  </si>
  <si>
    <t>BROCA DIAMANTADA Nº 1014</t>
  </si>
  <si>
    <t>R$ 5,00</t>
  </si>
  <si>
    <t>BROCA DIAMANTADA Nº 1024</t>
  </si>
  <si>
    <t>R$ 3,07</t>
  </si>
  <si>
    <t>BROCA DIAMANTADA Nº 1034</t>
  </si>
  <si>
    <t>BROCA DIAMANTADA Nº 1045</t>
  </si>
  <si>
    <t>R$ 4,95</t>
  </si>
  <si>
    <t>BROCA DIAMANTADA Nº 1190</t>
  </si>
  <si>
    <t>R$ 8,25</t>
  </si>
  <si>
    <t>BROCA DIAMANTADA Nº 1190 F</t>
  </si>
  <si>
    <t>R$ 16,51</t>
  </si>
  <si>
    <t>BROCA DIAMANTADA Nº 1190 FF</t>
  </si>
  <si>
    <t>R$ 2,49</t>
  </si>
  <si>
    <t>BROCA DIAMANTADA Nº 2134</t>
  </si>
  <si>
    <t>R$ 5,40</t>
  </si>
  <si>
    <t>BROCA DIAMANTADA Nº 2134F</t>
  </si>
  <si>
    <t>R$ 11,48</t>
  </si>
  <si>
    <t>BROCA DIAMANTADA Nº 2200</t>
  </si>
  <si>
    <t>R$ 11,46</t>
  </si>
  <si>
    <t>BROCA DIAMANTADA Nº 2200 F</t>
  </si>
  <si>
    <t>R$ 4,81</t>
  </si>
  <si>
    <t>BROCA DIAMANTADA Nº 2200 FF</t>
  </si>
  <si>
    <t>R$ 3,04</t>
  </si>
  <si>
    <t>BROCA DIAMANTADA Nº 3195</t>
  </si>
  <si>
    <t>R$ 15,40</t>
  </si>
  <si>
    <t>BROCA DIAMANTADA Nº 3195 F</t>
  </si>
  <si>
    <t>R$ 6,47</t>
  </si>
  <si>
    <t>BROCA DIAMANTADA Nº 3195 FF</t>
  </si>
  <si>
    <t>BROCA DIAMANTADA Nº 4138</t>
  </si>
  <si>
    <t>R$ 2,87</t>
  </si>
  <si>
    <t>BROCA DIAMANTADA Nº 4138 F</t>
  </si>
  <si>
    <t>R$ 3,69</t>
  </si>
  <si>
    <t>BROCA DIAMANTADA Nº 4138 FF</t>
  </si>
  <si>
    <t>R$ 2,89</t>
  </si>
  <si>
    <t>BROCA ENDO Z – 19 MM</t>
  </si>
  <si>
    <t>R$ 38,68</t>
  </si>
  <si>
    <t>CABO DE BISTURI Nº3</t>
  </si>
  <si>
    <t>R$ 10,82</t>
  </si>
  <si>
    <t>CAIXA COLETOR DESCARPACK 13 LTS</t>
  </si>
  <si>
    <t>R$ 4,60</t>
  </si>
  <si>
    <t>CAMPO CIRURGICO</t>
  </si>
  <si>
    <t>R$ 54,34</t>
  </si>
  <si>
    <t>CARIOSTÁTICO (DIAMINO FLUORETO DE PRATA) 30% 5ML</t>
  </si>
  <si>
    <t>R$ 21,47</t>
  </si>
  <si>
    <t>CERA 7</t>
  </si>
  <si>
    <t>R$ 21,83</t>
  </si>
  <si>
    <t>CERA UTILIDADE</t>
  </si>
  <si>
    <t>R$ 22,01</t>
  </si>
  <si>
    <t>CIMENTO CIRURGICO LÍQUIDO 20ML</t>
  </si>
  <si>
    <t>R$ 39,67</t>
  </si>
  <si>
    <t>CIMENTO CIRURGICO PÓ 50G</t>
  </si>
  <si>
    <t>R$ 42,38</t>
  </si>
  <si>
    <t>CIMENTO DE HIDROXIDO DE CALCIO (PASTA/PASTA)</t>
  </si>
  <si>
    <t>R$ 45,81</t>
  </si>
  <si>
    <t>CIMENTO DE IONOMERO DE VIDRO RESTAURADOR COR A2 (PÓ+LÍQUIDO)</t>
  </si>
  <si>
    <t>R$ 85,40</t>
  </si>
  <si>
    <t>CIMENTO DE IONOMERO DE VIDRO RESTAURADOR COR A3 (PÓ+LÍQUIDO)</t>
  </si>
  <si>
    <t>R$ 77,93</t>
  </si>
  <si>
    <t>CIMENTO DE IONOMERO DE VIDRO RESTAURADOR FOTOPOLIMERIZÁVEL</t>
  </si>
  <si>
    <t>R$ 76,08</t>
  </si>
  <si>
    <t>CIMENTO ENDODÔNTICO OBTURADOR SEALER 26</t>
  </si>
  <si>
    <t>R$ 79,10</t>
  </si>
  <si>
    <t>CIMENTO OBTURADOR PROVISÓRIO</t>
  </si>
  <si>
    <t>R$ 25,18</t>
  </si>
  <si>
    <t>CINZEL MICRO OCHSENBEIN Nº1</t>
  </si>
  <si>
    <t>R$ 115,23</t>
  </si>
  <si>
    <t>CINZEL MICRO OCHSENBEIN Nº2</t>
  </si>
  <si>
    <t>R$ 90,11</t>
  </si>
  <si>
    <t>CLOREXIDINA DEGERMANTE COM TENSOATIVOS 2% RIOHEX 1000 ML</t>
  </si>
  <si>
    <t>R$ 40,89</t>
  </si>
  <si>
    <t>CLOREXINA 0,12% SOLUÇÃO BOCHECHO 1L</t>
  </si>
  <si>
    <t>R$ 14,16</t>
  </si>
  <si>
    <t>COLGADURA INDIVIDUAL</t>
  </si>
  <si>
    <t>R$ 7,52</t>
  </si>
  <si>
    <t>COMPRESSA DE GAZE 7,5 X 7,5CM 240G</t>
  </si>
  <si>
    <t>R$ 24,03</t>
  </si>
  <si>
    <t>CREME DENTAL (1100 A 1450 PPM DE FLÚOR)</t>
  </si>
  <si>
    <t>R$ 6,89</t>
  </si>
  <si>
    <t>CUBA INOX REDONDA 160ML</t>
  </si>
  <si>
    <t>R$ 60,18</t>
  </si>
  <si>
    <t>CUBETA DE BORRACHA</t>
  </si>
  <si>
    <t>R$ 9,06</t>
  </si>
  <si>
    <t>CUNHA ANATOMICA DE MADEIRA</t>
  </si>
  <si>
    <t>R$ 34,61</t>
  </si>
  <si>
    <t>CURATIVO ALVEOLAR COM PROPOLIS</t>
  </si>
  <si>
    <t>R$ 61,70</t>
  </si>
  <si>
    <t>CURETA DE LUCAS</t>
  </si>
  <si>
    <t>R$ 26,15</t>
  </si>
  <si>
    <t>CURETA DENTINA</t>
  </si>
  <si>
    <t>R$ 13,04</t>
  </si>
  <si>
    <t>CURETA PERIO MINI FIVE (CABO OCO) Nº 11-12</t>
  </si>
  <si>
    <t>R$ 22,64</t>
  </si>
  <si>
    <t>CURETA PERIO MINI FIVE (CABO OCO) Nº 13-14</t>
  </si>
  <si>
    <t>R$ 23,26</t>
  </si>
  <si>
    <t>CURETA PERIO MINI FIVE (CABO OCO) Nº 5-6</t>
  </si>
  <si>
    <t>R$ 23,21</t>
  </si>
  <si>
    <t>CURETA PERIO MINI FIVE (CABO OCO) Nº 7-8</t>
  </si>
  <si>
    <t>CURETA PERIO PLN FURCA (CABO OCO) Nº 1/2N</t>
  </si>
  <si>
    <t>R$ 74,40</t>
  </si>
  <si>
    <t>CURETA PERIO PLN FURCA (CABO OCO) Nº 3/4N</t>
  </si>
  <si>
    <t>R$ 67,88</t>
  </si>
  <si>
    <t>CURETA PERIO PLN FURCA (CABO OCO) Nº 5/6N</t>
  </si>
  <si>
    <t>R$ 76,52</t>
  </si>
  <si>
    <t>DESCOLADOR DE MOLT Nº 2-4</t>
  </si>
  <si>
    <t>R$ 76,37</t>
  </si>
  <si>
    <t>DETERGENTE ENZIMATICO 1L</t>
  </si>
  <si>
    <t>R$ 85,75</t>
  </si>
  <si>
    <t>DISCO DE CARBORUNDUM</t>
  </si>
  <si>
    <t>R$ 16,50</t>
  </si>
  <si>
    <t>DISCO DE LIXA PARA ACABAMENTO E POLIMENTO DENTE</t>
  </si>
  <si>
    <t>R$ 89,86</t>
  </si>
  <si>
    <t>EDTA TRISSÓDICO 20ML</t>
  </si>
  <si>
    <t>R$ 11,26</t>
  </si>
  <si>
    <t>ESCALA DE COR DENTE</t>
  </si>
  <si>
    <t>R$ 1.354,16</t>
  </si>
  <si>
    <t>ESCOVA DE FELTRO – PEÇA DE MÃO</t>
  </si>
  <si>
    <t>R$ 23,69</t>
  </si>
  <si>
    <t>ESCOVA DE ROBSON</t>
  </si>
  <si>
    <t>R$ 3,73</t>
  </si>
  <si>
    <t>ESCOVA DENTAL COM CERDAS MACIAS (ADULTO)</t>
  </si>
  <si>
    <t>R$ 9,74</t>
  </si>
  <si>
    <t>ESCOVA DENTAL COM CERDAS MACIAS (INFANTIL)</t>
  </si>
  <si>
    <t>R$ 6,57</t>
  </si>
  <si>
    <t>ESPARADRAPO IMPERMEÁVEL 2,5CM X 4,5M</t>
  </si>
  <si>
    <t>R$ 10,66</t>
  </si>
  <si>
    <t>ESPATULA ALGINATO</t>
  </si>
  <si>
    <t>R$ 7,43</t>
  </si>
  <si>
    <t>ESPATULA DE MANIPULAÇÃO Nº24</t>
  </si>
  <si>
    <t>R$ 15,64</t>
  </si>
  <si>
    <t>ESPATULA DE MANIPULAÇÃO Nº36</t>
  </si>
  <si>
    <t>R$ 14,37</t>
  </si>
  <si>
    <t>ESPATULA DE RESINA COMPOSTA Nº 1</t>
  </si>
  <si>
    <t>R$ 78,01</t>
  </si>
  <si>
    <t>ESPATULA DE RESINA COMPOSTA Nº 2</t>
  </si>
  <si>
    <t>R$ 37,03</t>
  </si>
  <si>
    <t>ESPATULA DUPLA PARA CERA Nº31</t>
  </si>
  <si>
    <t>R$ 72,05</t>
  </si>
  <si>
    <t>ESPATULA GESSO</t>
  </si>
  <si>
    <t>R$ 3,26</t>
  </si>
  <si>
    <t>ESPATULA LECRON</t>
  </si>
  <si>
    <t>R$ 25,97</t>
  </si>
  <si>
    <t>ESPATULA PARA CERA Nº7</t>
  </si>
  <si>
    <t>R$ 14,13</t>
  </si>
  <si>
    <t>ESPATULA PLASTICA DE IONOMERO</t>
  </si>
  <si>
    <t>R$ 8,03</t>
  </si>
  <si>
    <t>ESPELHO COM CABO Nº 3</t>
  </si>
  <si>
    <t>R$ 13,07</t>
  </si>
  <si>
    <t>ESPELHO COM CABO Nº 5</t>
  </si>
  <si>
    <t>R$ 6,94</t>
  </si>
  <si>
    <t>ESPELHO Nº5</t>
  </si>
  <si>
    <t>R$ 5,47</t>
  </si>
  <si>
    <t>ESPONJA HEMOSTÁTICA C/ 10 UND</t>
  </si>
  <si>
    <t>R$ 70,25</t>
  </si>
  <si>
    <t>EUGENOL 15ML C/ 12 UND</t>
  </si>
  <si>
    <t>R$ 11,43</t>
  </si>
  <si>
    <t>FACA GESSO</t>
  </si>
  <si>
    <t>R$ 20,31</t>
  </si>
  <si>
    <t>FILME RADIOGRÁFICO OCLUSAL ULTRA SPEED C/ 25 UND</t>
  </si>
  <si>
    <t>R$ 266,71</t>
  </si>
  <si>
    <t>FILME RADIOGRÁFICO PERIAPICAL ADULTO ULTA SPEED C/ 100</t>
  </si>
  <si>
    <t>R$ 303,06</t>
  </si>
  <si>
    <t>FILME RADIOGRÁFICO PERIAPICAL INFANTIL ULTA SPEED C/ 100</t>
  </si>
  <si>
    <t>R$ 305,25</t>
  </si>
  <si>
    <t>FIO DE AÇO ORTODONTICO DURO –TAM: 0,7MM 50G</t>
  </si>
  <si>
    <t>R$ 10,71</t>
  </si>
  <si>
    <t>FIO DE SUTURA CATEGUTE SIMPLES 4.0 AGULHA ½</t>
  </si>
  <si>
    <t>R$ 132,34</t>
  </si>
  <si>
    <t>FIO DE SUTURA NYLON 3.0 AGULHA ½</t>
  </si>
  <si>
    <t>R$ 135,54</t>
  </si>
  <si>
    <t>FIO DE SUTURA NYLON 4.0 AGULHA ½</t>
  </si>
  <si>
    <t>R$ 63,76</t>
  </si>
  <si>
    <t>FIO DE SUTURA NYLON 6.0 AGULHA ½</t>
  </si>
  <si>
    <t>R$ 68,94</t>
  </si>
  <si>
    <t>FIO DE SUTURA SEDA 3.0 AGULHA ½</t>
  </si>
  <si>
    <t>R$ 64,81</t>
  </si>
  <si>
    <t>FIO DE SUTURA SEDA 4.0 AGULHA ½</t>
  </si>
  <si>
    <t>R$ 53,33</t>
  </si>
  <si>
    <t>FIO DENTAL (500M)</t>
  </si>
  <si>
    <t>R$ 8,97</t>
  </si>
  <si>
    <t>FIO DENTAL (50M)</t>
  </si>
  <si>
    <t>R$ 9,50</t>
  </si>
  <si>
    <t>FIO RETRATOR Nº 0</t>
  </si>
  <si>
    <t>R$ 41,91</t>
  </si>
  <si>
    <t>FIO RETRATOR Nº 1</t>
  </si>
  <si>
    <t>R$ 91,08</t>
  </si>
  <si>
    <t>FITA MATRIZ METÁLICA Nº 5MM</t>
  </si>
  <si>
    <t>R$ 1,91</t>
  </si>
  <si>
    <t>FITA MATRIZ METÁLICA Nº 7MM</t>
  </si>
  <si>
    <t>R$ 2,00</t>
  </si>
  <si>
    <t>FITA PARA AUTOCLAVE 19MMX30MM</t>
  </si>
  <si>
    <t>R$ 10,46</t>
  </si>
  <si>
    <t>FIXADOR RADIOGRÁFICO</t>
  </si>
  <si>
    <t>R$ 29,30</t>
  </si>
  <si>
    <t>FOICE Nº 00</t>
  </si>
  <si>
    <t>R$ 45,79</t>
  </si>
  <si>
    <t>FORCEPS Nº101</t>
  </si>
  <si>
    <t>R$ 69,59</t>
  </si>
  <si>
    <t>FORCEPS Nº150</t>
  </si>
  <si>
    <t>R$ 92,45</t>
  </si>
  <si>
    <t>FORCEPS Nº16 ADULTO</t>
  </si>
  <si>
    <t>R$ 89,60</t>
  </si>
  <si>
    <t>FORCEPS Nº69</t>
  </si>
  <si>
    <t>R$ 92,50</t>
  </si>
  <si>
    <t>FORMOCRESOL 10ML</t>
  </si>
  <si>
    <t>R$ 10,28</t>
  </si>
  <si>
    <t>GEL FLUORETO DE SÓDIO 2% PH NEUTRO (200ML)</t>
  </si>
  <si>
    <t>R$ 8,17</t>
  </si>
  <si>
    <t>GEL FLUORETO FOSFATADO ACIDULADO 1,23% (200ML)</t>
  </si>
  <si>
    <t>R$ 4,93</t>
  </si>
  <si>
    <t>GESSO TIPO IV</t>
  </si>
  <si>
    <t>R$ 21,22</t>
  </si>
  <si>
    <t>GRAMPO PARA ISOLAMENTO Nº 202</t>
  </si>
  <si>
    <t>GRAMPO PARA ISOLAMENTO Nº 206</t>
  </si>
  <si>
    <t>R$ 15,93</t>
  </si>
  <si>
    <t>GRAMPO PARA ISOLAMENTO Nº 211</t>
  </si>
  <si>
    <t>GRAMPO PARA ISOLAMENTO Nº 212</t>
  </si>
  <si>
    <t>R$ 16,53</t>
  </si>
  <si>
    <t>GRAMPO PARA ISOLAMENTO Nº 26</t>
  </si>
  <si>
    <t>R$ 14,56</t>
  </si>
  <si>
    <t>GRAMPO PARA ISOLAMENTO Nº W8A</t>
  </si>
  <si>
    <t>R$ 16,80</t>
  </si>
  <si>
    <t>GUTA PERCHA 1º SERIE Nº15 - Nº 40 C/120UND</t>
  </si>
  <si>
    <t>R$ 29,00</t>
  </si>
  <si>
    <t>GUTA PERCHA 2º SERIE Nº 45 - Nº 80 C/120UND</t>
  </si>
  <si>
    <t>R$ 28,98</t>
  </si>
  <si>
    <t>GUTA PERCHA ACESSORIO FM C/120UND</t>
  </si>
  <si>
    <t>GUTA PERCHA EM BASTÃO C/ 8UND</t>
  </si>
  <si>
    <t>R$ 45,43</t>
  </si>
  <si>
    <t>GUTA PERCHA PROTAPER F1 C/60UND</t>
  </si>
  <si>
    <t>R$ 48,65</t>
  </si>
  <si>
    <t>GUTA PERCHA PROTAPER F2 C/60UND</t>
  </si>
  <si>
    <t>R$ 47,30</t>
  </si>
  <si>
    <t>GUTA PERCHA PROTAPER F3C C/60UND</t>
  </si>
  <si>
    <t>R$ 49,67</t>
  </si>
  <si>
    <t>HIDRÓXIDO DE CÁLCIO EM PASTA A 35%</t>
  </si>
  <si>
    <t>R$ 72,84</t>
  </si>
  <si>
    <t>HIDROXIDO DE CALCIO PA</t>
  </si>
  <si>
    <t>R$ 5,93</t>
  </si>
  <si>
    <t>HIPOCLORITO DE SODIO 2,5% (SOLUÇÃO DE LABARRAQUE) 1L</t>
  </si>
  <si>
    <t>R$ 10,89</t>
  </si>
  <si>
    <t>INDICADOR BIOLOGICO AUTOCLAVE TEST 24 HORAS</t>
  </si>
  <si>
    <t>R$ 41,43</t>
  </si>
  <si>
    <t>INDICADOR BIOLOGICO AUTOCLAVE TEST 8 HORAS</t>
  </si>
  <si>
    <t>R$ 27,29</t>
  </si>
  <si>
    <t>ISOLANTE PARA RESINA ACRILICA 500ML</t>
  </si>
  <si>
    <t>R$ 24,65</t>
  </si>
  <si>
    <t>KIT CURETA PARA TUNELIZAÇÃO</t>
  </si>
  <si>
    <t>R$ 38,61</t>
  </si>
  <si>
    <t>KIT DE POLIMENTO PARA ACRILICO – PEÇA DE MÃO (FORMATO:CHAMA)</t>
  </si>
  <si>
    <t>R$ 57,07</t>
  </si>
  <si>
    <t>KIT DE POLIMENTO PARA RESINA COMPOSTA</t>
  </si>
  <si>
    <t>R$ 58,87</t>
  </si>
  <si>
    <t>KIT HEIDBRINK Nº1, 2 E 3</t>
  </si>
  <si>
    <t>R$ 81,98</t>
  </si>
  <si>
    <t>KIT MOLDEIRA PERFURADA PLASTICA (ADULTO) TAM: VARIADOS</t>
  </si>
  <si>
    <t>R$ 82,26</t>
  </si>
  <si>
    <t>KIT MOLDEIRA PERFURADA PLASTICA (INFANTIL) TAM: VARIADOS</t>
  </si>
  <si>
    <t>KIT RESTAURADOR PROVISÓRIO INTERIM 15ML(LÍQUIDO) 38G (PÓ)</t>
  </si>
  <si>
    <t>R$ 15,63</t>
  </si>
  <si>
    <t>LÂMINA DE BISTURI Nº 11</t>
  </si>
  <si>
    <t>R$ 1,10</t>
  </si>
  <si>
    <t>LÂMINA DE BISTURI Nº 12</t>
  </si>
  <si>
    <t>R$ 1,00</t>
  </si>
  <si>
    <t>LÂMINA DE BISTURI Nº 12D</t>
  </si>
  <si>
    <t>R$ 0,41</t>
  </si>
  <si>
    <t>LÂMINA DE BISTURI Nº 15</t>
  </si>
  <si>
    <t>R$ 0,53</t>
  </si>
  <si>
    <t>LÂMINA DE BISTURI Nº 15C</t>
  </si>
  <si>
    <t>R$ 1,29</t>
  </si>
  <si>
    <t>LENÇOL DE BORRACHA</t>
  </si>
  <si>
    <t>R$ 47,23</t>
  </si>
  <si>
    <t>LIMA DIAMANTADA TIPO AGULHA D46</t>
  </si>
  <si>
    <t>R$ 23,56</t>
  </si>
  <si>
    <t>LIMA HIRSCHFELD Nº 3/7</t>
  </si>
  <si>
    <t>R$ 48,37</t>
  </si>
  <si>
    <t>LIMA HIRSCHFELD Nº 5/11</t>
  </si>
  <si>
    <t>R$ 70,19</t>
  </si>
  <si>
    <t>LIMA MANUAL 1º SERIE TIPO K #15 - #40 21MM</t>
  </si>
  <si>
    <t>R$ 13,96</t>
  </si>
  <si>
    <t>LIMA MANUAL 1º SERIE TIPO K #15 - #40 25MM</t>
  </si>
  <si>
    <t>R$ 13,28</t>
  </si>
  <si>
    <t>LIMA MANUAL 1º SERIE TIPO K #15 - #40 31MM</t>
  </si>
  <si>
    <t>R$ 11,70</t>
  </si>
  <si>
    <t>LIMA MANUAL 2º SERIE TIPO K #45 - #80 31MM</t>
  </si>
  <si>
    <t>R$ 14,76</t>
  </si>
  <si>
    <t>LIMA MANUAL ESPECIAL #10MM</t>
  </si>
  <si>
    <t>R$ 16,91</t>
  </si>
  <si>
    <t>LIMA OSSEA Nº12</t>
  </si>
  <si>
    <t>R$ 53,63</t>
  </si>
  <si>
    <t>LIMA RECIPROCANTE WAVE ONE GOLD LARGE - 25MM C/3UND</t>
  </si>
  <si>
    <t>R$ 75,77</t>
  </si>
  <si>
    <t>LIMA RECIPROCANTE WAVE ONE GOLD LARGE - 31MM C/3UND</t>
  </si>
  <si>
    <t>R$ 245,05</t>
  </si>
  <si>
    <t>LIMA RECIPROCANTE WAVE ONE GOLD MÉDIUM - 25MM C/3UND</t>
  </si>
  <si>
    <t>R$ 382,03</t>
  </si>
  <si>
    <t>LIMA RECIPROCANTE WAVE ONE GOLD MÉDIUM - 31MM C/3UND</t>
  </si>
  <si>
    <t>LIMA RECIPROCANTE WAVE ONE GOLD PRIMARY - 25MM C/3UND</t>
  </si>
  <si>
    <t>R$ 250,34</t>
  </si>
  <si>
    <t>LIMA RECIPROCANTE WAVE ONE GOLD PRIMARY- 31MM C/3UND</t>
  </si>
  <si>
    <t>LIMA RECIPROCANTE WAVE ONE GOLD SMALL - 25MM C/3UND</t>
  </si>
  <si>
    <t>LIMA RECIPROCANTE WAVE ONE GOLD SMALL - 31MM C/3UND</t>
  </si>
  <si>
    <t>LIMA SCHLUGER Nº 9/10</t>
  </si>
  <si>
    <t>R$ 97,05</t>
  </si>
  <si>
    <t>LUVA CIRURGICA TAM. 7,0 E 7,5 ESTERIL C/50UND</t>
  </si>
  <si>
    <t>R$ 102,00</t>
  </si>
  <si>
    <t>LUVA P/PROCEDIMENTO TAM. MED</t>
  </si>
  <si>
    <t>R$ 31,22</t>
  </si>
  <si>
    <t>LUVA P/PROCEDIMENTO TAM. PEQ</t>
  </si>
  <si>
    <t>R$ 48,08</t>
  </si>
  <si>
    <t>LUVA P/PROCEDIMENTO TAM. PP</t>
  </si>
  <si>
    <t>R$ 26,96</t>
  </si>
  <si>
    <t>MANDRIL PARA DISCO DE LIXA (CONTRA-ÂNGULO)</t>
  </si>
  <si>
    <t>R$ 15,38</t>
  </si>
  <si>
    <t>MÁSCARA TRIPLA</t>
  </si>
  <si>
    <t>R$ 9,22</t>
  </si>
  <si>
    <t>MEDIDOR DE PÓ E ÁGUA PARA ALGINATO</t>
  </si>
  <si>
    <t>R$ 20,19</t>
  </si>
  <si>
    <t>OLÉO LUBRIFICANTE PARA PEÇAS DE ALTA E BAIXA ROTAÇÃO</t>
  </si>
  <si>
    <t>R$ 35,30</t>
  </si>
  <si>
    <t>OXIDO DE ZINCO 50G C/ 12 UND</t>
  </si>
  <si>
    <t>R$ 38,31</t>
  </si>
  <si>
    <t>PAPEL CARBONO (DUPLA FACE: AZUL E VERMELHO)</t>
  </si>
  <si>
    <t>R$ 4,98</t>
  </si>
  <si>
    <t>PAPEL GRAU CIRÚRGICO 20CMX100M</t>
  </si>
  <si>
    <t>R$ 89,04</t>
  </si>
  <si>
    <t>PAPEL GRAU CIRÚRGICO 25CMX100M</t>
  </si>
  <si>
    <t>R$ 111,63</t>
  </si>
  <si>
    <t>PAPEL GRAU CIRÚRGICO 30CMX100M</t>
  </si>
  <si>
    <t>R$ 92,89</t>
  </si>
  <si>
    <t>PAPEL GRAU CIRÚRGICO 5CMX100M</t>
  </si>
  <si>
    <t>PASTA DE HIDROXIDO DE CALCIO PARA USO ENDODONTICO (SERINGA)</t>
  </si>
  <si>
    <t>R$ 83,16</t>
  </si>
  <si>
    <t>PASTA ENDO PTC</t>
  </si>
  <si>
    <t>R$ 33,41</t>
  </si>
  <si>
    <t>PASTA PROFILÁTICA</t>
  </si>
  <si>
    <t>R$ 9,81</t>
  </si>
  <si>
    <t>PASTA ZINCO-ENÓLICA (PASTA/PASTA)</t>
  </si>
  <si>
    <t>R$ 58,00</t>
  </si>
  <si>
    <t>PEDRA ARKANSAS ESFÉRICA (TIPO:CHAMA)</t>
  </si>
  <si>
    <t>R$ 11,71</t>
  </si>
  <si>
    <t>PEDRA PARA AFIAR INSTRUMENTAL (ARKANSAS)</t>
  </si>
  <si>
    <t>R$ 33,12</t>
  </si>
  <si>
    <t>PEDRA POMES EXTRA FINA 100GR</t>
  </si>
  <si>
    <t>R$ 4,54</t>
  </si>
  <si>
    <t>PINÇA ALLIS 14CM</t>
  </si>
  <si>
    <t>R$ 28,07</t>
  </si>
  <si>
    <t>PINÇA BACKAUS 13 CM</t>
  </si>
  <si>
    <t>R$ 44,07</t>
  </si>
  <si>
    <t>PINÇA CLÍNICA</t>
  </si>
  <si>
    <t>R$ 15,49</t>
  </si>
  <si>
    <t>PINÇA DENTE DE RATO</t>
  </si>
  <si>
    <t>R$ 30,40</t>
  </si>
  <si>
    <t>PINÇA DIETRICH</t>
  </si>
  <si>
    <t>R$ 81,80</t>
  </si>
  <si>
    <t>PINÇA KELLY RETA 14CM</t>
  </si>
  <si>
    <t>R$ 36,81</t>
  </si>
  <si>
    <t>PINÇA MOSQUITO RETA 14 CM</t>
  </si>
  <si>
    <t>R$ 34,81</t>
  </si>
  <si>
    <t>PINÇA PEAN 14 CM</t>
  </si>
  <si>
    <t>R$ 49,12</t>
  </si>
  <si>
    <t>PINÇA PORTA GRAMPO PALMER</t>
  </si>
  <si>
    <t>R$ 89,08</t>
  </si>
  <si>
    <t>PINCEL PELO DE MARTA CHATO</t>
  </si>
  <si>
    <t>R$ 42,39</t>
  </si>
  <si>
    <t>PLACA DE VIDRO</t>
  </si>
  <si>
    <t>R$ 16,75</t>
  </si>
  <si>
    <t>PONTA DE PAPEL ABSORVENTE Nº15 – 40 C/200UND</t>
  </si>
  <si>
    <t>R$ 28,87</t>
  </si>
  <si>
    <t>PONTA DE PAPEL ABSORVENTE Nº45 – 80 C/200UND</t>
  </si>
  <si>
    <t>R$ 34,31</t>
  </si>
  <si>
    <t>PONTAS APLICADORAS DESCARTAVEIS ODONTOLÓGICAS (MICROBRUSH) TAM: FINO</t>
  </si>
  <si>
    <t>R$ 29,60</t>
  </si>
  <si>
    <t>PONTAS APLICADORAS DESCARTAVEIS ODONTOLÓGICAS (MICROBRUSH) TAM: REGULAR</t>
  </si>
  <si>
    <t>R$ 42,67</t>
  </si>
  <si>
    <t>PORTA AGULHA CASTROVIEJO</t>
  </si>
  <si>
    <t>R$ 133,00</t>
  </si>
  <si>
    <t>PORTA AGULHA MAYO 14CM</t>
  </si>
  <si>
    <t>R$ 31,87</t>
  </si>
  <si>
    <t>PORTA MATRIZ DE TOFFLEMIRE ADULTO</t>
  </si>
  <si>
    <t>R$ 26,33</t>
  </si>
  <si>
    <t>PORTA MATRIZ DE TOFFLEMIRE INFANTIL</t>
  </si>
  <si>
    <t>R$ 25,54</t>
  </si>
  <si>
    <t>POSICIONADOR RADIOGRÁFICO AUTOCLAVAVEL ADULTO</t>
  </si>
  <si>
    <t>R$ 55,24</t>
  </si>
  <si>
    <t>POSICIONADOR RADIOGRÁFICO AUTOCLAVAVEL INFANTIL</t>
  </si>
  <si>
    <t>POTE DAPPEN AUTOCLAVAVEL</t>
  </si>
  <si>
    <t>R$ 4,30</t>
  </si>
  <si>
    <t>POTE PALLADON VIDRO COM TAMPA</t>
  </si>
  <si>
    <t>R$ 24,19</t>
  </si>
  <si>
    <t>PRENDEDOR DE BABADOR JACARÉ CORRENTE</t>
  </si>
  <si>
    <t>R$ 5,56</t>
  </si>
  <si>
    <t>REGUA ENDODONTICA DE ALUMINIO MILIMETRADA</t>
  </si>
  <si>
    <t>R$ 15,24</t>
  </si>
  <si>
    <t>R$ 152,51</t>
  </si>
  <si>
    <t>RESINA ACRÍLICA AUTOPOLIMERIZÁVEL PÓ – COR: INCOLOR 450G</t>
  </si>
  <si>
    <t>R$ 145,61</t>
  </si>
  <si>
    <t>RESINA ACRÍLICA AUTOPOLIMERIZÁVEL PÓ – COR: ROSA 450G</t>
  </si>
  <si>
    <t>RESINA COMPOSTA FLUIDA FOTOPOLIMERIZÁVEL COR A2</t>
  </si>
  <si>
    <t>R$ 33,28</t>
  </si>
  <si>
    <t>RESINA COMPOSTA FLUIDA FOTOPOLIMERIZÁVEL COR A3</t>
  </si>
  <si>
    <t>R$ 37,81</t>
  </si>
  <si>
    <t>RESTAURADOR UNIVERSAL PARA DENTES ANTERIORES E POSTERIORES</t>
  </si>
  <si>
    <t>R$ 130,48</t>
  </si>
  <si>
    <t>REVELADOR RADIOGRÁFICO</t>
  </si>
  <si>
    <t>R$ 27,69</t>
  </si>
  <si>
    <t>ROLO DENTAL 24G EMBALAGEM C/100UND</t>
  </si>
  <si>
    <t>R$ 7,98</t>
  </si>
  <si>
    <t>SACO DE LIXO 50L - HOSPITALAR C/100</t>
  </si>
  <si>
    <t>R$ 21,06</t>
  </si>
  <si>
    <t>SELANTE DE CICATRICULAS E FISSURAS, FOTOPOLIMERIZAVEL, COM FLUOR EM SUA COMPOSIÇÃO, COR: BRANCO OPACO OU MATIZADO</t>
  </si>
  <si>
    <t>R$ 31,49</t>
  </si>
  <si>
    <t>SERINGA CARPULE</t>
  </si>
  <si>
    <t>R$ 60,00</t>
  </si>
  <si>
    <t>SERINGA DE MARIO LEONARDO</t>
  </si>
  <si>
    <t>R$ 58,78</t>
  </si>
  <si>
    <t>SERINGA HIPODERMICA SEM AGULHA COM ROSCA LUER LOCK</t>
  </si>
  <si>
    <t>R$ 0,83</t>
  </si>
  <si>
    <t>SOLUÇÃO DE FLUORETO DE SÓDIO 0,05% (1L)</t>
  </si>
  <si>
    <t>R$ 17,68</t>
  </si>
  <si>
    <t>SOLUÇÃO EVIDENCIADORA DE PLACA BACTERIANA 10ML</t>
  </si>
  <si>
    <t>R$ 12,17</t>
  </si>
  <si>
    <t>SOLUÇÃO HEMOSTÁTICA 10ML</t>
  </si>
  <si>
    <t>R$ 12,98</t>
  </si>
  <si>
    <t>SONDA EXPLORADORA Nº5</t>
  </si>
  <si>
    <t>SONDA EXPLORADORA RETA Nº47</t>
  </si>
  <si>
    <t>R$ 10,18</t>
  </si>
  <si>
    <t>SONDA MILIMETRADA CAROLINA DO NORTE</t>
  </si>
  <si>
    <t>R$ 43,99</t>
  </si>
  <si>
    <t>SONDA NABERES</t>
  </si>
  <si>
    <t>R$ 53,89</t>
  </si>
  <si>
    <t>SONDA OMS</t>
  </si>
  <si>
    <t>R$ 32,53</t>
  </si>
  <si>
    <t>SPRAY DE GAS REFRIGERADO PARA TESTE DE VITALIDADE PULPAR</t>
  </si>
  <si>
    <t>R$ 45,60</t>
  </si>
  <si>
    <t>STOP CURSOR EM SILICONE</t>
  </si>
  <si>
    <t>SUGADOR CIRURGICO DESCARTAVEL ESTERIL EMBALAGEM C/20 UND</t>
  </si>
  <si>
    <t>R$ 27,82</t>
  </si>
  <si>
    <t>SUGADOR DE SALIVA DESCARTAVEL EMBALAGEM C/ 40UND</t>
  </si>
  <si>
    <t>R$ 9,12</t>
  </si>
  <si>
    <t>SUGADOR ENDODONTICO DESCARTAVEL EMBALAGEM C/ 20UND</t>
  </si>
  <si>
    <t>R$ 18,26</t>
  </si>
  <si>
    <t>TAÇA DE BORRACHA</t>
  </si>
  <si>
    <t>R$ 1,47</t>
  </si>
  <si>
    <t>TAMBOREL</t>
  </si>
  <si>
    <t>R$ 17,54</t>
  </si>
  <si>
    <t>TENTACANULA</t>
  </si>
  <si>
    <t>R$ 14,59</t>
  </si>
  <si>
    <t>TESOURA CASTROVIEJO CURVA</t>
  </si>
  <si>
    <t>R$ 142,63</t>
  </si>
  <si>
    <t>TESOURA IRIS CURVA 11CM</t>
  </si>
  <si>
    <t>R$ 39,77</t>
  </si>
  <si>
    <t>TESOURA IRIS RETA 11CM</t>
  </si>
  <si>
    <t>R$ 19,83</t>
  </si>
  <si>
    <t>TESOURA METZEMBAUER RETA 14 CM</t>
  </si>
  <si>
    <t>R$ 39,92</t>
  </si>
  <si>
    <t>TESOURA SPENCER</t>
  </si>
  <si>
    <t>R$ 34,04</t>
  </si>
  <si>
    <t>TIRA DE LIXA AÇO 4MM</t>
  </si>
  <si>
    <t>R$ 9,11</t>
  </si>
  <si>
    <t>TIRA DE LIXA AÇO 6MM</t>
  </si>
  <si>
    <t>R$ 7,86</t>
  </si>
  <si>
    <t>TIRA DE LIXA DE POLIESTER</t>
  </si>
  <si>
    <t>R$ 7,00</t>
  </si>
  <si>
    <t>TIRA DE POLIESTER TRANSPARENTE</t>
  </si>
  <si>
    <t>R$ 6,43</t>
  </si>
  <si>
    <t>TOUCA DESCARTAVEL SANFONADA ELÁSTICO GORRO C/ 100</t>
  </si>
  <si>
    <t>R$ 8,83</t>
  </si>
  <si>
    <t>TRICRESOL FORMALINA 10 ML</t>
  </si>
  <si>
    <t>VASELINA SOLIDA</t>
  </si>
  <si>
    <t>R$ 9,21</t>
  </si>
  <si>
    <t>VERNIZ DE FLUOR COM ALTA CONCENTRAÇÃO 22.600 PPM (NAF5%) 10ML</t>
  </si>
  <si>
    <t>R$ 32,47</t>
  </si>
  <si>
    <t>RESINA ACRÍLICA AUTOPOLIMERIZÁVEL LÍQUIDO –
500ML</t>
  </si>
  <si>
    <t>MARINOX</t>
  </si>
  <si>
    <t>2 UN</t>
  </si>
  <si>
    <t>R$ 25,40</t>
  </si>
  <si>
    <t>R$ 50,80</t>
  </si>
  <si>
    <t>APOGEU CENTER COMERCIAL DE PRODUTOS HOSPITALARES E MEDICAMEN</t>
  </si>
  <si>
    <t>KONNEN</t>
  </si>
  <si>
    <t>50 UN</t>
  </si>
  <si>
    <t>R$ 9,80</t>
  </si>
  <si>
    <t>R$ 490,00</t>
  </si>
  <si>
    <t>20 UN</t>
  </si>
  <si>
    <t>R$ 196,00</t>
  </si>
  <si>
    <t>CURETA PERIO MINI FIVE (CABO OCO) Nº 11- 12</t>
  </si>
  <si>
    <t>5 UN</t>
  </si>
  <si>
    <t>R$ 22,62</t>
  </si>
  <si>
    <t>R$ 113,10</t>
  </si>
  <si>
    <t>CURETA PERIO MINI FIVE (CABO OCO) Nº 13- 14</t>
  </si>
  <si>
    <t>R$ 23,25</t>
  </si>
  <si>
    <t>R$ 116,25</t>
  </si>
  <si>
    <t>R$ 23,20</t>
  </si>
  <si>
    <t>R$ 116,00</t>
  </si>
  <si>
    <t>MANDRIL PARA DISCO DE LIXA (CONTRA- ÂNGULO)</t>
  </si>
  <si>
    <t>PREVEN</t>
  </si>
  <si>
    <t>100 UN</t>
  </si>
  <si>
    <t>R$ 7,20</t>
  </si>
  <si>
    <t>R$ 720,00</t>
  </si>
  <si>
    <t>10 UN</t>
  </si>
  <si>
    <t>R$ 58,76</t>
  </si>
  <si>
    <t>R$ 587,60</t>
  </si>
  <si>
    <t>CASSIFLEX</t>
  </si>
  <si>
    <t>R$ 35,00</t>
  </si>
  <si>
    <t>R$ 700,00</t>
  </si>
  <si>
    <t>KERR - CARBIDE CA</t>
  </si>
  <si>
    <t>R$ 13,23</t>
  </si>
  <si>
    <t>R$ 661,50</t>
  </si>
  <si>
    <t xml:space="preserve">BIO LOGICA DISTRIBUIDORA LTDA </t>
  </si>
  <si>
    <t>KERR - CARBIDE FG</t>
  </si>
  <si>
    <t>MICRODONT</t>
  </si>
  <si>
    <t>R$ 14,99</t>
  </si>
  <si>
    <t>R$ 749,50</t>
  </si>
  <si>
    <t>R$ 2,88</t>
  </si>
  <si>
    <t>R$ 288,00</t>
  </si>
  <si>
    <t>R$ 2,79</t>
  </si>
  <si>
    <t>R$ 279,00</t>
  </si>
  <si>
    <t>R$ 2,48</t>
  </si>
  <si>
    <t>R$ 248,00</t>
  </si>
  <si>
    <t>100 UN                     R$ 2,79</t>
  </si>
  <si>
    <t>LYSANDA</t>
  </si>
  <si>
    <t>25 UN                   R$ 20,70</t>
  </si>
  <si>
    <t>R$ 517,50</t>
  </si>
  <si>
    <t>25 UN                   R$ 20,90</t>
  </si>
  <si>
    <t>R$ 522,50</t>
  </si>
  <si>
    <t>MAXXION R - FGM</t>
  </si>
  <si>
    <t>100 CX                   R$ 25,01</t>
  </si>
  <si>
    <t>R$ 2.501,00</t>
  </si>
  <si>
    <t>FREEDENT _ RAYMOUND`S</t>
  </si>
  <si>
    <t>3.000 UN                     R$ 1,62</t>
  </si>
  <si>
    <t>R$ 4.860,00</t>
  </si>
  <si>
    <t>AF do BRASIL</t>
  </si>
  <si>
    <t>150 UN                     R$ 1,11</t>
  </si>
  <si>
    <t>R$ 166,50</t>
  </si>
  <si>
    <t>50 UN                   R$ 12,89</t>
  </si>
  <si>
    <t>R$ 644,50</t>
  </si>
  <si>
    <t>RETRAF _ AF do BRASIL</t>
  </si>
  <si>
    <t>50 UN                   R$ 23,57</t>
  </si>
  <si>
    <t>R$ 1.178,50</t>
  </si>
  <si>
    <t>200 UN                     R$ 1,39</t>
  </si>
  <si>
    <t>R$ 278,00</t>
  </si>
  <si>
    <t>200 UN                     R$ 1,53</t>
  </si>
  <si>
    <t>R$ 306,00</t>
  </si>
  <si>
    <t>DPERFECT</t>
  </si>
  <si>
    <t>10 KIT                 R$ 226,99</t>
  </si>
  <si>
    <t>R$ 2.269,90</t>
  </si>
  <si>
    <t>10 KIT                 R$ 227,00</t>
  </si>
  <si>
    <t>R$ 2.270,00</t>
  </si>
  <si>
    <t>10 KIT                 R$ 184,99</t>
  </si>
  <si>
    <t>R$ 1.849,90</t>
  </si>
  <si>
    <t>AF DO BRASIL</t>
  </si>
  <si>
    <t>200 UN                     R$ 4,86</t>
  </si>
  <si>
    <t>R$ 972,00</t>
  </si>
  <si>
    <t>100 UN                     R$ 3,89</t>
  </si>
  <si>
    <t>R$ 389,00</t>
  </si>
  <si>
    <t>100 UN                     R$ 8,69</t>
  </si>
  <si>
    <t>R$ 869,00</t>
  </si>
  <si>
    <t>50 UN                     R$ 8,69</t>
  </si>
  <si>
    <t>R$ 434,50</t>
  </si>
  <si>
    <t>100 CX                     R$ 6,99</t>
  </si>
  <si>
    <t>R$ 699,00</t>
  </si>
  <si>
    <t>50 UN                     R$ 6,40</t>
  </si>
  <si>
    <t>R$ 320,00</t>
  </si>
  <si>
    <t>DUOFLUORID XII _ FGM</t>
  </si>
  <si>
    <t>100 UN                   R$ 25,05</t>
  </si>
  <si>
    <t>R$ 2.505,00</t>
  </si>
  <si>
    <t>BELIFE - PCT C/ 10 UND</t>
  </si>
  <si>
    <t>100 PC                   R$ 11,96</t>
  </si>
  <si>
    <t>R$ 1.196,00</t>
  </si>
  <si>
    <t>CIRURGICA FAMED DISTRIBUIDORA DE PRODUTOS HOSPITALARES LTDA</t>
  </si>
  <si>
    <t>NEEDS - CX C/ 50 UND</t>
  </si>
  <si>
    <t>1.200 CX                   R$ 21,99</t>
  </si>
  <si>
    <t>R$ 26.388,00</t>
  </si>
  <si>
    <t>Pontairrigaçãosaídalateral2M7KGxL2IF5Em/mMcK1P0rodutos
p. Saúde</t>
  </si>
  <si>
    <t>200 UN                   R$ 23,25</t>
  </si>
  <si>
    <t>R$ 4.650,00</t>
  </si>
  <si>
    <t>DENTAL IPO LTDA</t>
  </si>
  <si>
    <t>Disco de lixa 12mm           TDV/TDV c/50</t>
  </si>
  <si>
    <t>50 PC                   R$ 43,42</t>
  </si>
  <si>
    <t>R$ 2.171,00</t>
  </si>
  <si>
    <t>Hemospon c/10                 Maquira/Maquira</t>
  </si>
  <si>
    <t>100 CX                   R$ 46,69</t>
  </si>
  <si>
    <t>R$ 4.669,00</t>
  </si>
  <si>
    <t>LimaWaveOneGoldSmall31Dmenmtscp3ly/Maillefer
Instruments Holding</t>
  </si>
  <si>
    <t>10 KIT                 R$ 245,00</t>
  </si>
  <si>
    <t>R$ 2.450,00</t>
  </si>
  <si>
    <t>Hydropasts/iodofórmio2,5gBiodinâmica/Biodinâmica</t>
  </si>
  <si>
    <t>100 UN                   R$ 82,15</t>
  </si>
  <si>
    <t>R$ 8.215,00</t>
  </si>
  <si>
    <t>DFL</t>
  </si>
  <si>
    <t>300 UN                   R$ 13,00</t>
  </si>
  <si>
    <t>R$ 3.900,00</t>
  </si>
  <si>
    <t>DENTALMED PRODUTOS PARA SAUDE LTDA</t>
  </si>
  <si>
    <t>QUALITY</t>
  </si>
  <si>
    <t>50 UN                   R$ 12,00</t>
  </si>
  <si>
    <t>R$ 600,00</t>
  </si>
  <si>
    <t>ANGELUS</t>
  </si>
  <si>
    <t>AMERICAN BURRS</t>
  </si>
  <si>
    <t>50 UN                   R$ 83,00</t>
  </si>
  <si>
    <t>R$ 4.150,00</t>
  </si>
  <si>
    <t>SR</t>
  </si>
  <si>
    <t>50 PC                   R$ 47,00</t>
  </si>
  <si>
    <t>R$ 2.350,00</t>
  </si>
  <si>
    <t>QUINELATO</t>
  </si>
  <si>
    <t>2 UN                   R$ 85,00</t>
  </si>
  <si>
    <t>R$ 170,00</t>
  </si>
  <si>
    <t>6B</t>
  </si>
  <si>
    <t>50 UN                   R$ 26,00</t>
  </si>
  <si>
    <t>R$ 1.300,00</t>
  </si>
  <si>
    <t>10 UN                   R$ 19,00</t>
  </si>
  <si>
    <t>R$ 190,00</t>
  </si>
  <si>
    <t>CONFORT</t>
  </si>
  <si>
    <t>5 UN                     R$ 6,50</t>
  </si>
  <si>
    <t>R$ 32,50</t>
  </si>
  <si>
    <t>ORTHOMETRIC</t>
  </si>
  <si>
    <t>10 UN                   R$ 10,50</t>
  </si>
  <si>
    <t>R$ 105,00</t>
  </si>
  <si>
    <t>20 UN                   R$ 19,46</t>
  </si>
  <si>
    <t>R$ 389,20</t>
  </si>
  <si>
    <t>50 KIT                   R$ 51,00</t>
  </si>
  <si>
    <t>R$ 2.550,00</t>
  </si>
  <si>
    <t>20 KIT                   R$ 66,33</t>
  </si>
  <si>
    <t>R$ 1.326,60</t>
  </si>
  <si>
    <t>DENTSPLY</t>
  </si>
  <si>
    <t>10 KIT                   R$ 11,20</t>
  </si>
  <si>
    <t>R$ 112,00</t>
  </si>
  <si>
    <t>KERAMIK</t>
  </si>
  <si>
    <t>50 UN                   R$ 42,00</t>
  </si>
  <si>
    <t>R$ 2.100,00</t>
  </si>
  <si>
    <t>50 UN                   R$ 13,00</t>
  </si>
  <si>
    <t>R$ 650,00</t>
  </si>
  <si>
    <t>5 KIT                   R$ 54,00</t>
  </si>
  <si>
    <t>R$ 270,00</t>
  </si>
  <si>
    <t>MAQUIRA</t>
  </si>
  <si>
    <t>10 UN                   R$ 31,00</t>
  </si>
  <si>
    <t>R$ 310,00</t>
  </si>
  <si>
    <t>HI - 138-4225</t>
  </si>
  <si>
    <t>FUTURE /HARSM INSTRUMENTS</t>
  </si>
  <si>
    <t>ENDOGERAIS EQUIPAMENTOS MÉDICOS LTDA-ME</t>
  </si>
  <si>
    <t>HI - 138-4163</t>
  </si>
  <si>
    <t>R$ 28,02</t>
  </si>
  <si>
    <t>R$ 560,40</t>
  </si>
  <si>
    <t>HI - 114-11113</t>
  </si>
  <si>
    <t>R$ 32,95</t>
  </si>
  <si>
    <t>R$ 329,50</t>
  </si>
  <si>
    <t>HI - 112-24014</t>
  </si>
  <si>
    <t>15 UN</t>
  </si>
  <si>
    <t>R$ 30,95</t>
  </si>
  <si>
    <t>R$ 464,25</t>
  </si>
  <si>
    <t>HI - 138-5055</t>
  </si>
  <si>
    <t>R$ 39,95</t>
  </si>
  <si>
    <t>R$ 799,00</t>
  </si>
  <si>
    <t>HI - 138-4213</t>
  </si>
  <si>
    <t>R$ 31,82</t>
  </si>
  <si>
    <t>R$ 636,40</t>
  </si>
  <si>
    <t>HI - 108-34311</t>
  </si>
  <si>
    <t>R$ 20,56</t>
  </si>
  <si>
    <t>R$ 411,20</t>
  </si>
  <si>
    <t>HI - 108-34211</t>
  </si>
  <si>
    <t>R$ 18,45</t>
  </si>
  <si>
    <t>R$ 369,00</t>
  </si>
  <si>
    <t>HI - 108-28415</t>
  </si>
  <si>
    <t>R$ 34,95</t>
  </si>
  <si>
    <t>TOUCA</t>
  </si>
  <si>
    <t>PROPRIA</t>
  </si>
  <si>
    <t>500 PC</t>
  </si>
  <si>
    <t>R$ 6,49</t>
  </si>
  <si>
    <t>R$ 3.245,00</t>
  </si>
  <si>
    <t>Infiniti Empreendimentos Ltda</t>
  </si>
  <si>
    <t>GOLGRAN</t>
  </si>
  <si>
    <t>R$ 88,83</t>
  </si>
  <si>
    <t>R$ 444,15</t>
  </si>
  <si>
    <t>JM COMERCIO E REPRESENTAÇÃO EIRELI</t>
  </si>
  <si>
    <t>ANESTESICO LOCAL (MEPVACAÍNA 2% COM</t>
  </si>
  <si>
    <t>DLA</t>
  </si>
  <si>
    <t>500 CX                 R$ 144,30            R$ 72.150,00</t>
  </si>
  <si>
    <t>EPINEFRINA 1:100.000) C/50TUBETE</t>
  </si>
  <si>
    <t>FLEXINOX</t>
  </si>
  <si>
    <t>40 UN                   R$ 19,00                 R$ 760,00</t>
  </si>
  <si>
    <t>LABORDENTAL</t>
  </si>
  <si>
    <t>50 UN                   R$ 15,70                 R$ 785,00</t>
  </si>
  <si>
    <t>FAVA</t>
  </si>
  <si>
    <t>100 UN                     R$ 2,80                 R$ 280,00</t>
  </si>
  <si>
    <t>TECNODENT</t>
  </si>
  <si>
    <t>50 UN                     R$ 4,24                 R$ 212,00</t>
  </si>
  <si>
    <t>OGP</t>
  </si>
  <si>
    <t>20 UN                     R$ 7,43                 R$ 148,60</t>
  </si>
  <si>
    <t>10 UN                   R$ 14,90                 R$ 149,00</t>
  </si>
  <si>
    <t>20 UN                     R$ 4,00                   R$ 80,00</t>
  </si>
  <si>
    <t>2 UN                   R$ 15,00                   R$ 30,00</t>
  </si>
  <si>
    <t>KODAK</t>
  </si>
  <si>
    <t>100 CX                 R$ 230,54            R$ 23.054,00</t>
  </si>
  <si>
    <t>20 CX                   R$ 33,82                 R$ 676,40</t>
  </si>
  <si>
    <t>CICLO FARMA</t>
  </si>
  <si>
    <t>100 UN                     R$ 6,10                 R$ 610,00</t>
  </si>
  <si>
    <t>TDK</t>
  </si>
  <si>
    <t>10 KIT                   R$ 13,96                 R$ 139,60</t>
  </si>
  <si>
    <t>10 KIT                   R$ 14,00                 R$ 140,00</t>
  </si>
  <si>
    <t>ESTERILCARE</t>
  </si>
  <si>
    <t>150 RL                 R$ 109,90            R$ 16.485,00</t>
  </si>
  <si>
    <t>30 UN                   R$ 87,55              R$ 2.626,50</t>
  </si>
  <si>
    <t>20 UN                   R$ 24,50                 R$ 490,00</t>
  </si>
  <si>
    <t>I. DENTAL</t>
  </si>
  <si>
    <t>I.DENTAL</t>
  </si>
  <si>
    <t>100 CX                     R$ 2,10                 R$ 210,00</t>
  </si>
  <si>
    <t>NEVOA</t>
  </si>
  <si>
    <t>600 UN                   R$ 14,16</t>
  </si>
  <si>
    <t>R$ 8.496,00</t>
  </si>
  <si>
    <t>MEDICAL CENTER DISTRIBUIDORA DE MEDICAMENTOS LTDA</t>
  </si>
  <si>
    <t>VIC PHARMA</t>
  </si>
  <si>
    <t>100 L                   R$ 18,49</t>
  </si>
  <si>
    <t>R$ 1.849,00</t>
  </si>
  <si>
    <t>TECHNOFIO</t>
  </si>
  <si>
    <t>100 CX                   R$ 33,59</t>
  </si>
  <si>
    <t>R$ 3.359,00</t>
  </si>
  <si>
    <t>100 CX                   R$ 33,68</t>
  </si>
  <si>
    <t>R$ 3.368,00</t>
  </si>
  <si>
    <t>theoto</t>
  </si>
  <si>
    <t>1.000 PC                     R$ 5,00</t>
  </si>
  <si>
    <t>R$ 5.000,00</t>
  </si>
  <si>
    <t>NEWMED PRODUTOS PARA SAUDE LTDA</t>
  </si>
  <si>
    <t>ciex</t>
  </si>
  <si>
    <t>200 UN                     R$ 4,00</t>
  </si>
  <si>
    <t>R$ 800,00</t>
  </si>
  <si>
    <t>ssplus</t>
  </si>
  <si>
    <t>250 CX                     R$ 4,00</t>
  </si>
  <si>
    <t>R$ 1.000,00</t>
  </si>
  <si>
    <t>medix</t>
  </si>
  <si>
    <t>20 CX                   R$ 25,00</t>
  </si>
  <si>
    <t>R$ 500,00</t>
  </si>
  <si>
    <t>50 CX                   R$ 25,00</t>
  </si>
  <si>
    <t>R$ 1.250,00</t>
  </si>
  <si>
    <t>250 CX                     R$ 1,50</t>
  </si>
  <si>
    <t>R$ 375,00</t>
  </si>
  <si>
    <t>2.500 CX                   R$ 22,00</t>
  </si>
  <si>
    <t>R$ 55.000,00</t>
  </si>
  <si>
    <t>1.100 CX                   R$ 22,00</t>
  </si>
  <si>
    <t>R$ 24.200,00</t>
  </si>
  <si>
    <t>injex</t>
  </si>
  <si>
    <t>50 RL                   R$ 45,00</t>
  </si>
  <si>
    <t>R$ 2.250,00</t>
  </si>
  <si>
    <t>AGULHA GENGIVAL 27 G LONGA 31 MM
DESCARTÁVEL E ESTÉRIL C/100</t>
  </si>
  <si>
    <t>SALDANHA RODRIG</t>
  </si>
  <si>
    <t>250 CX                   R$ 27,01</t>
  </si>
  <si>
    <t>R$ 6.752,50</t>
  </si>
  <si>
    <t xml:space="preserve">ODONTOMASTER COMERCIO DE PRODUTOS PARA SAUDE EIRELI </t>
  </si>
  <si>
    <t>DESCARPACK</t>
  </si>
  <si>
    <t>250 CX                   R$ 27,17</t>
  </si>
  <si>
    <t>R$ 6.792,50</t>
  </si>
  <si>
    <t>50 UN                     R$ 9,40</t>
  </si>
  <si>
    <t>R$ 470,00</t>
  </si>
  <si>
    <t>30 UN                   R$ 21,53</t>
  </si>
  <si>
    <t>R$ 645,90</t>
  </si>
  <si>
    <t>MISSNER</t>
  </si>
  <si>
    <t>100 UN                     R$ 5,46</t>
  </si>
  <si>
    <t>R$ 546,00</t>
  </si>
  <si>
    <t>PRATA</t>
  </si>
  <si>
    <t>50 UN                   R$ 10,34</t>
  </si>
  <si>
    <t>R$ 517,00</t>
  </si>
  <si>
    <t>SS WHITE</t>
  </si>
  <si>
    <t>100 UN                   R$ 12,08</t>
  </si>
  <si>
    <t>R$ 1.208,00</t>
  </si>
  <si>
    <t>50 UN                   R$ 18,14</t>
  </si>
  <si>
    <t>R$ 907,00</t>
  </si>
  <si>
    <t>100 CX                   R$ 48,13</t>
  </si>
  <si>
    <t>R$ 4.813,00</t>
  </si>
  <si>
    <t>100 CX                   R$ 47,10</t>
  </si>
  <si>
    <t>R$ 4.710,00</t>
  </si>
  <si>
    <t>100 CX                   R$ 49,21</t>
  </si>
  <si>
    <t>R$ 4.921,00</t>
  </si>
  <si>
    <t>ABC</t>
  </si>
  <si>
    <t>15 UN                   R$ 30,89</t>
  </si>
  <si>
    <t>R$ 463,35</t>
  </si>
  <si>
    <t>10 UN                   R$ 11,64</t>
  </si>
  <si>
    <t>R$ 116,40</t>
  </si>
  <si>
    <t>IODONTOSUL</t>
  </si>
  <si>
    <t>1 UN</t>
  </si>
  <si>
    <t>R$ 10,00</t>
  </si>
  <si>
    <t>ODONTOMED COMERCIO DE PRODUTOS MEDICO HOSPITALARES LTDA - ME</t>
  </si>
  <si>
    <t>UNIÃO INOX</t>
  </si>
  <si>
    <t>R$ 350,80</t>
  </si>
  <si>
    <t>R$ 18,13</t>
  </si>
  <si>
    <t>R$ 181,30</t>
  </si>
  <si>
    <t>R$ 10,65</t>
  </si>
  <si>
    <t>R$ 532,50</t>
  </si>
  <si>
    <t>R$ 213,00</t>
  </si>
  <si>
    <t>CRISTAL</t>
  </si>
  <si>
    <t>2.400 CX</t>
  </si>
  <si>
    <t>R$ 19.176,00</t>
  </si>
  <si>
    <t>30 UN</t>
  </si>
  <si>
    <t>R$ 80,97</t>
  </si>
  <si>
    <t>R$ 2.429,10</t>
  </si>
  <si>
    <t>SDI</t>
  </si>
  <si>
    <t>20 PC</t>
  </si>
  <si>
    <t>R$ 133,99</t>
  </si>
  <si>
    <t>R$ 2.679,80</t>
  </si>
  <si>
    <t>100 CX</t>
  </si>
  <si>
    <t>R$ 49,90</t>
  </si>
  <si>
    <t>R$ 4.990,00</t>
  </si>
  <si>
    <t>ULTRATEXTIL</t>
  </si>
  <si>
    <t>1.000 PC</t>
  </si>
  <si>
    <t>R$ 8,70</t>
  </si>
  <si>
    <t>R$ 8.700,00</t>
  </si>
  <si>
    <t>R$ 18,84</t>
  </si>
  <si>
    <t>R$ 942,00</t>
  </si>
  <si>
    <t>R$ 22,49</t>
  </si>
  <si>
    <t>R$ 224,90</t>
  </si>
  <si>
    <t>R$ 13,99</t>
  </si>
  <si>
    <t>R$ 699,50</t>
  </si>
  <si>
    <t>R$ 3,24</t>
  </si>
  <si>
    <t>R$ 16,20</t>
  </si>
  <si>
    <t>R$ 149,90</t>
  </si>
  <si>
    <t>R$ 12,54</t>
  </si>
  <si>
    <t>R$ 627,00</t>
  </si>
  <si>
    <t>R$ 3,88</t>
  </si>
  <si>
    <t>R$ 388,00</t>
  </si>
  <si>
    <t>10 CX</t>
  </si>
  <si>
    <t>R$ 108,99</t>
  </si>
  <si>
    <t>R$ 1.089,90</t>
  </si>
  <si>
    <t>R$ 37,79</t>
  </si>
  <si>
    <t>R$ 3.779,00</t>
  </si>
  <si>
    <t>SKAY</t>
  </si>
  <si>
    <t>R$ 82,07</t>
  </si>
  <si>
    <t>R$ 1.641,40</t>
  </si>
  <si>
    <t>R$ 81,99</t>
  </si>
  <si>
    <t>R$ 819,90</t>
  </si>
  <si>
    <t>R$ 83,99</t>
  </si>
  <si>
    <t>R$ 1.679,80</t>
  </si>
  <si>
    <t>R$ 6,42</t>
  </si>
  <si>
    <t>R$ 642,00</t>
  </si>
  <si>
    <t>R$ 10,99</t>
  </si>
  <si>
    <t>R$ 219,80</t>
  </si>
  <si>
    <t>R$ 10,69</t>
  </si>
  <si>
    <t>R$ 213,80</t>
  </si>
  <si>
    <t>TKL</t>
  </si>
  <si>
    <t>R$ 29,92</t>
  </si>
  <si>
    <t>R$ 2.992,00</t>
  </si>
  <si>
    <t>R$ 5,19</t>
  </si>
  <si>
    <t>R$ 519,00</t>
  </si>
  <si>
    <t>30 KIT</t>
  </si>
  <si>
    <t>R$ 81,97</t>
  </si>
  <si>
    <t>R$ 2.459,10</t>
  </si>
  <si>
    <t>MK LIFE</t>
  </si>
  <si>
    <t>100 CX                   R$ 25,90</t>
  </si>
  <si>
    <t>R$ 2.590,00</t>
  </si>
  <si>
    <t>30 UN                   R$ 35,99</t>
  </si>
  <si>
    <t>R$ 1.079,70</t>
  </si>
  <si>
    <t>FORT FLEX</t>
  </si>
  <si>
    <t>500 CX                     R$ 4,67</t>
  </si>
  <si>
    <t>R$ 2.335,00</t>
  </si>
  <si>
    <t>50 CX                     R$ 8,34</t>
  </si>
  <si>
    <t>R$ 417,00</t>
  </si>
  <si>
    <t>100 UN                     R$ 3,20</t>
  </si>
  <si>
    <t>50 UN                   R$ 10,47</t>
  </si>
  <si>
    <t>R$ 523,50</t>
  </si>
  <si>
    <t>50 UN                   R$ 25,99</t>
  </si>
  <si>
    <t>R$ 1.299,50</t>
  </si>
  <si>
    <t>100 UN                   R$ 11,11</t>
  </si>
  <si>
    <t>R$ 1.111,00</t>
  </si>
  <si>
    <t>30 UN                   R$ 13,99</t>
  </si>
  <si>
    <t>R$ 419,70</t>
  </si>
  <si>
    <t>100 CX                   R$ 28,86</t>
  </si>
  <si>
    <t>R$ 2.886,00</t>
  </si>
  <si>
    <t>100 CX                   R$ 32,02</t>
  </si>
  <si>
    <t>R$ 3.202,00</t>
  </si>
  <si>
    <t>100 UN                     R$ 2,97</t>
  </si>
  <si>
    <t>R$ 297,00</t>
  </si>
  <si>
    <t>BRASVAL</t>
  </si>
  <si>
    <t>20 UN                   R$ 44,13</t>
  </si>
  <si>
    <t>R$ 882,60</t>
  </si>
  <si>
    <t>100 UN                     R$ 8,79</t>
  </si>
  <si>
    <t>R$ 879,00</t>
  </si>
  <si>
    <t>30 UN                   R$ 10,15</t>
  </si>
  <si>
    <t>R$ 304,50</t>
  </si>
  <si>
    <t>50 UN                   R$ 17,70</t>
  </si>
  <si>
    <t>R$ 885,00</t>
  </si>
  <si>
    <t>2 UN                 R$ 104,59</t>
  </si>
  <si>
    <t>R$ 209,18</t>
  </si>
  <si>
    <t>100 CX                     R$ 1,61</t>
  </si>
  <si>
    <t>R$ 161,00</t>
  </si>
  <si>
    <t>INFANTIL IP-01</t>
  </si>
  <si>
    <t>CARESTREAM</t>
  </si>
  <si>
    <t>50 CX                 R$ 289,99</t>
  </si>
  <si>
    <t>R$ 14.499,50</t>
  </si>
  <si>
    <t xml:space="preserve">ODONTOMED T/A LTDA </t>
  </si>
  <si>
    <t>PLASTICO</t>
  </si>
  <si>
    <t>50 KIT</t>
  </si>
  <si>
    <t>R$ 360,00</t>
  </si>
  <si>
    <t>ORTOSHOP COMERCIO LTDA-ME</t>
  </si>
  <si>
    <t>AÇO INOX</t>
  </si>
  <si>
    <t>AÇO INOX / GOLGRAN</t>
  </si>
  <si>
    <t>R$ 233,40</t>
  </si>
  <si>
    <t>EZACT KROM 410G</t>
  </si>
  <si>
    <t>EZACT KROM / VIGODENT</t>
  </si>
  <si>
    <t>50 PC</t>
  </si>
  <si>
    <t>R$ 19,31</t>
  </si>
  <si>
    <t>R$ 965,50</t>
  </si>
  <si>
    <t>TUBETES DE VIDRO</t>
  </si>
  <si>
    <t>TUBETES DE VIDRO / DFL</t>
  </si>
  <si>
    <t>650 CX</t>
  </si>
  <si>
    <t>R$ 91,49</t>
  </si>
  <si>
    <t>R$ 59.468,50</t>
  </si>
  <si>
    <t>50 CX</t>
  </si>
  <si>
    <t>R$ 122,70</t>
  </si>
  <si>
    <t>R$ 6.135,00</t>
  </si>
  <si>
    <t>R$ 159,45</t>
  </si>
  <si>
    <t>R$ 15.945,00</t>
  </si>
  <si>
    <t>SORTIDO EMBALAGEM C/ 100</t>
  </si>
  <si>
    <t>SORTIDO C/ 100 / BIODINÂMICA</t>
  </si>
  <si>
    <t>R$ 13,22</t>
  </si>
  <si>
    <t>R$ 6.610,00</t>
  </si>
  <si>
    <t>CAIXA</t>
  </si>
  <si>
    <t>MEDIX</t>
  </si>
  <si>
    <t>250 UN</t>
  </si>
  <si>
    <t>R$ 1.150,00</t>
  </si>
  <si>
    <t>RIOHEX GARD 12% / ENXAGUANTE</t>
  </si>
  <si>
    <t>RIOHEX GARD 12% / RIOQUIMICA</t>
  </si>
  <si>
    <t>R$ 1.416,00</t>
  </si>
  <si>
    <t>R$ 372,00</t>
  </si>
  <si>
    <t>R$ 339,40</t>
  </si>
  <si>
    <t>R$ 382,60</t>
  </si>
  <si>
    <t>KONNER</t>
  </si>
  <si>
    <t>R$ 825,00</t>
  </si>
  <si>
    <t>PALA MIX E MATCH</t>
  </si>
  <si>
    <t>PALA MIX E MATCH / KULZER</t>
  </si>
  <si>
    <t>R$ 2.708,32</t>
  </si>
  <si>
    <t>R$ 694,00</t>
  </si>
  <si>
    <t>AAF</t>
  </si>
  <si>
    <t>R$ 571,50</t>
  </si>
  <si>
    <t>5 CX</t>
  </si>
  <si>
    <t>R$ 1.333,55</t>
  </si>
  <si>
    <t>R$ 695,90</t>
  </si>
  <si>
    <t>BIODINÂMICA</t>
  </si>
  <si>
    <t>100 UN                   R$ 10,28              R$ 1.028,00</t>
  </si>
  <si>
    <t>ALLPLAN</t>
  </si>
  <si>
    <t>100 UN                     R$ 4,93                 R$ 493,00</t>
  </si>
  <si>
    <t>YAMAY</t>
  </si>
  <si>
    <t>50 PC                   R$ 21,22              R$ 1.061,00</t>
  </si>
  <si>
    <t>EURODONTO</t>
  </si>
  <si>
    <t>100 CX                   R$ 29,00              R$ 2.900,00</t>
  </si>
  <si>
    <t>100 CX                   R$ 28,98              R$ 2.898,00</t>
  </si>
  <si>
    <t>CAIXA C/10 UNID</t>
  </si>
  <si>
    <t>C/10 UNID / CLEANUP</t>
  </si>
  <si>
    <t>250 CX                   R$ 27,29              R$ 6.822,50</t>
  </si>
  <si>
    <t>1 KIT                   R$ 38,61                   R$ 38,61</t>
  </si>
  <si>
    <t>2 KIT                   R$ 23,56                   R$ 47,12</t>
  </si>
  <si>
    <t>5 UN                   R$ 48,37                 R$ 241,85</t>
  </si>
  <si>
    <t>5 UN                   R$ 70,19                 R$ 350,95</t>
  </si>
  <si>
    <t>C/ 6 UNIDADE</t>
  </si>
  <si>
    <t>15 KIT                   R$ 13,28                 R$ 199,20</t>
  </si>
  <si>
    <t>15 KIT                   R$ 11,70                 R$ 175,50</t>
  </si>
  <si>
    <t>10 KIT                   R$ 75,77                 R$ 757,70</t>
  </si>
  <si>
    <t>ROLO C/ 200X100</t>
  </si>
  <si>
    <t>200X100 / ESTÉRIO CARE</t>
  </si>
  <si>
    <t>150 RL                   R$ 89,04            R$ 13.356,00</t>
  </si>
  <si>
    <t>30 UN                   R$ 81,80              R$ 2.454,00</t>
  </si>
  <si>
    <t>2 UN                 R$ 133,00                 R$ 266,00</t>
  </si>
  <si>
    <t>30 UN                     R$ 5,56                 R$ 166,80</t>
  </si>
  <si>
    <t>RESINA ACRÍLICA AUTOPOLIMERIZÁVEL LÍQUIDO – 500ML</t>
  </si>
  <si>
    <t>VIPI FLASH</t>
  </si>
  <si>
    <t>FLASH / VIPI</t>
  </si>
  <si>
    <t>50 UN                   R$ 67,00              R$ 3.350,00</t>
  </si>
  <si>
    <t>25 UN                   R$ 60,00              R$ 1.500,00</t>
  </si>
  <si>
    <t>MASTER FLOW / BIODINÂMICA</t>
  </si>
  <si>
    <t>50 UN                   R$ 11,00                 R$ 550,00</t>
  </si>
  <si>
    <t>100 UN                     R$ 9,00                 R$ 900,00</t>
  </si>
  <si>
    <t>25 CX                     R$ 2,40                   R$ 60,00</t>
  </si>
  <si>
    <t>DONAPACK</t>
  </si>
  <si>
    <t>2.400 UN                   R$ 18,00            R$ 43.200,00</t>
  </si>
  <si>
    <t>DEFENE CHROMA</t>
  </si>
  <si>
    <t>DEFENSE CHROMA / ANGELUS</t>
  </si>
  <si>
    <t>200 UN                     R$ 0,29                   R$ 58,00</t>
  </si>
  <si>
    <t>FLUORPLAX DAY / IODONTOSUL</t>
  </si>
  <si>
    <t>200 UN                   R$ 17,68              R$ 3.536,00</t>
  </si>
  <si>
    <t>HEMOSTANK</t>
  </si>
  <si>
    <t>HEMOSTANK / BIODINÂMICA</t>
  </si>
  <si>
    <t>100 CX                   R$ 12,50              R$ 1.250,00</t>
  </si>
  <si>
    <t>20 UN                   R$ 43,99                 R$ 879,80</t>
  </si>
  <si>
    <t>C/ 100 UNID</t>
  </si>
  <si>
    <t>C/ 100 UNID / MAQUIRA</t>
  </si>
  <si>
    <t>25 CX                   R$ 15,00                 R$ 375,00</t>
  </si>
  <si>
    <t>500 CX                   R$ 18,00              R$ 9.000,00</t>
  </si>
  <si>
    <t>SS PLUS</t>
  </si>
  <si>
    <t>500 PC                     R$ 7,50              R$ 3.750,00</t>
  </si>
  <si>
    <t>150 PC                   R$ 12,50              R$ 1.875,00</t>
  </si>
  <si>
    <t>100 UN                     R$ 0,90                   R$ 90,00</t>
  </si>
  <si>
    <t>20 UN                     R$ 9,00                 R$ 180,00</t>
  </si>
  <si>
    <t>100 UN                     R$ 8,83                 R$ 883,00</t>
  </si>
  <si>
    <t>Adulto</t>
  </si>
  <si>
    <t>ALG DENTAL/ALG</t>
  </si>
  <si>
    <t>1.500 UN</t>
  </si>
  <si>
    <t>R$ 0,69</t>
  </si>
  <si>
    <t>R$ 1.035,00</t>
  </si>
  <si>
    <t>RPC PRODUTOS E SERVICOS EIRELI</t>
  </si>
  <si>
    <t>INFANTIL</t>
  </si>
  <si>
    <t>R$ 0,66</t>
  </si>
  <si>
    <t>R$ 990,00</t>
  </si>
  <si>
    <t>500MT</t>
  </si>
  <si>
    <t>200 UN</t>
  </si>
  <si>
    <t>R$ 8,85</t>
  </si>
  <si>
    <t>R$ 1.770,00</t>
  </si>
  <si>
    <t>50MT</t>
  </si>
  <si>
    <t>3.000 UN</t>
  </si>
  <si>
    <t>R$ 1,50</t>
  </si>
  <si>
    <t>R$ 4.500,00</t>
  </si>
  <si>
    <t>UNIDADE</t>
  </si>
  <si>
    <t>400 UN                     R$ 1,29</t>
  </si>
  <si>
    <t>R$ 516,00</t>
  </si>
  <si>
    <t>VITORIA TEIXEIRA DE OLIVEIRA</t>
  </si>
  <si>
    <t>BIODINAMICA</t>
  </si>
  <si>
    <t>200 UN                   R$ 11,19</t>
  </si>
  <si>
    <t>R$ 2.238,00</t>
  </si>
  <si>
    <t>PRISMA</t>
  </si>
  <si>
    <t>50 UN                     R$ 9,39</t>
  </si>
  <si>
    <t>R$ 469,50</t>
  </si>
  <si>
    <t>50 UN                     R$ 8,60</t>
  </si>
  <si>
    <t>R$ 430,00</t>
  </si>
  <si>
    <t>DENTFLEX</t>
  </si>
  <si>
    <t>1 UN                 R$ 899,99</t>
  </si>
  <si>
    <t>R$ 899,99</t>
  </si>
  <si>
    <t>100 UN                   R$ 21,46</t>
  </si>
  <si>
    <t>R$ 2.146,00</t>
  </si>
  <si>
    <t>50 CX                   R$ 19,47</t>
  </si>
  <si>
    <t>R$ 973,50</t>
  </si>
  <si>
    <t>50 CX                   R$ 19,10</t>
  </si>
  <si>
    <t>R$ 955,00</t>
  </si>
  <si>
    <t>100 CX                   R$ 19,09</t>
  </si>
  <si>
    <t>R$ 1.909,00</t>
  </si>
  <si>
    <t>ENDOSEALER / MAQUIRA</t>
  </si>
  <si>
    <t>30 CX                   R$ 52,99</t>
  </si>
  <si>
    <t>R$ 1.589,70</t>
  </si>
  <si>
    <t>200 UN                     R$ 6,71</t>
  </si>
  <si>
    <t>R$ 1.342,00</t>
  </si>
  <si>
    <t>100 PC                     R$ 7,00</t>
  </si>
  <si>
    <t>50 UN                     R$ 4,41</t>
  </si>
  <si>
    <t>R$ 220,50</t>
  </si>
  <si>
    <t>RETRAF / AF DO BRASIL</t>
  </si>
  <si>
    <t>50 UN                     R$ 1,91</t>
  </si>
  <si>
    <t>R$ 95,50</t>
  </si>
  <si>
    <t>HYDROPAST / BIODINAMICA</t>
  </si>
  <si>
    <t>50 UN                   R$ 41,99</t>
  </si>
  <si>
    <t>R$ 2.099,50</t>
  </si>
  <si>
    <t>DHPRO</t>
  </si>
  <si>
    <t>10 UN                   R$ 57,06</t>
  </si>
  <si>
    <t>R$ 570,60</t>
  </si>
  <si>
    <t>20 KIT                   R$ 81,29</t>
  </si>
  <si>
    <t>R$ 1.625,80</t>
  </si>
  <si>
    <t>30 KIT                   R$ 15,39</t>
  </si>
  <si>
    <t>R$ 461,70</t>
  </si>
  <si>
    <t>TDK EURODONTO</t>
  </si>
  <si>
    <t>10 UN                   R$ 89,49</t>
  </si>
  <si>
    <t>R$ 894,90</t>
  </si>
  <si>
    <t>100 UN                   R$ 20,47</t>
  </si>
  <si>
    <t>R$ 2.047,00</t>
  </si>
  <si>
    <t>ASFER</t>
  </si>
  <si>
    <t>30 CX                   R$ 32,94</t>
  </si>
  <si>
    <t>R$ 988,20</t>
  </si>
  <si>
    <t>50 KIT                   R$ 55,58</t>
  </si>
  <si>
    <t>R$ 2.779,00</t>
  </si>
  <si>
    <t>20 UN                   R$ 25,53</t>
  </si>
  <si>
    <t>R$ 510,60</t>
  </si>
  <si>
    <t>10 UN                   R$ 23,99</t>
  </si>
  <si>
    <t>R$ 239,90</t>
  </si>
  <si>
    <t>20 UN                   R$ 14,99</t>
  </si>
  <si>
    <t>R$ 299,80</t>
  </si>
  <si>
    <t>950 UN                   R$ 13,98</t>
  </si>
  <si>
    <t>R$ 13.281,00</t>
  </si>
  <si>
    <t>100 UN                     R$ 4,16</t>
  </si>
  <si>
    <t>R$ 416,00</t>
  </si>
  <si>
    <t>50 UN                   R$ 23,70</t>
  </si>
  <si>
    <t>R$ 1.185,00</t>
  </si>
  <si>
    <t>PINDORAMA</t>
  </si>
  <si>
    <t>1.000 UN</t>
  </si>
  <si>
    <t>R$ 6,25</t>
  </si>
  <si>
    <t>R$ 6.250,00</t>
  </si>
  <si>
    <t>YUMED COMERCIO LTDA</t>
  </si>
  <si>
    <t>RIOQUIMICA</t>
  </si>
  <si>
    <t>R$ 17,72</t>
  </si>
  <si>
    <t>R$ 1.772,00</t>
  </si>
  <si>
    <t>ROLO</t>
  </si>
  <si>
    <t>MAXICOR</t>
  </si>
  <si>
    <t>50 RL</t>
  </si>
  <si>
    <t>R$ 22,99</t>
  </si>
  <si>
    <t>R$ 1.149,50</t>
  </si>
  <si>
    <t>odontomed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</si>
</sst>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5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horizontal="center" wrapText="1"/>
    </xf>
    <xf numFmtId="0" fontId="0" fillId="0" borderId="1" xfId="0" applyBorder="1"/>
    <xf numFmtId="0" fontId="5" fillId="2" borderId="3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justify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9" fontId="5" fillId="2" borderId="2" xfId="2" applyFont="1" applyFill="1" applyBorder="1" applyAlignment="1">
      <alignment horizontal="center" wrapText="1"/>
    </xf>
    <xf numFmtId="9" fontId="12" fillId="0" borderId="0" xfId="2" applyFont="1"/>
    <xf numFmtId="0" fontId="10" fillId="0" borderId="0" xfId="0" applyFont="1" applyAlignment="1">
      <alignment horizontal="center" vertical="justify" wrapText="1"/>
    </xf>
    <xf numFmtId="44" fontId="8" fillId="0" borderId="1" xfId="1" applyFont="1" applyBorder="1" applyAlignment="1">
      <alignment horizontal="center" vertical="center" wrapText="1"/>
    </xf>
    <xf numFmtId="44" fontId="13" fillId="0" borderId="1" xfId="1" applyFont="1" applyBorder="1" applyAlignment="1">
      <alignment horizontal="center" vertical="center" wrapText="1"/>
    </xf>
    <xf numFmtId="2" fontId="13" fillId="3" borderId="1" xfId="2" applyNumberFormat="1" applyFont="1" applyFill="1" applyBorder="1" applyAlignment="1">
      <alignment horizontal="center" vertical="center"/>
    </xf>
    <xf numFmtId="44" fontId="8" fillId="4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4" fillId="0" borderId="1" xfId="0" applyFont="1" applyBorder="1" applyAlignment="1">
      <alignment horizontal="center" vertical="center"/>
    </xf>
    <xf numFmtId="9" fontId="15" fillId="0" borderId="1" xfId="2" applyFont="1" applyBorder="1" applyAlignment="1">
      <alignment horizontal="center" vertical="center"/>
    </xf>
    <xf numFmtId="0" fontId="0" fillId="0" borderId="2" xfId="0" applyBorder="1"/>
    <xf numFmtId="44" fontId="0" fillId="0" borderId="4" xfId="0" applyNumberFormat="1" applyBorder="1"/>
    <xf numFmtId="44" fontId="13" fillId="0" borderId="4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justify" wrapText="1"/>
    </xf>
    <xf numFmtId="0" fontId="10" fillId="0" borderId="0" xfId="0" applyFont="1" applyAlignment="1">
      <alignment vertical="justify" wrapText="1"/>
    </xf>
    <xf numFmtId="44" fontId="8" fillId="0" borderId="1" xfId="0" applyNumberFormat="1" applyFont="1" applyBorder="1" applyAlignment="1">
      <alignment horizontal="center" vertical="center"/>
    </xf>
    <xf numFmtId="44" fontId="14" fillId="0" borderId="1" xfId="0" applyNumberFormat="1" applyFont="1" applyBorder="1" applyAlignment="1">
      <alignment horizontal="center" vertical="center"/>
    </xf>
    <xf numFmtId="164" fontId="1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29</c:v>
                </c:pt>
                <c:pt idx="1">
                  <c:v>11</c:v>
                </c:pt>
                <c:pt idx="2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191060</xdr:colOff>
      <xdr:row>0</xdr:row>
      <xdr:rowOff>11206</xdr:rowOff>
    </xdr:from>
    <xdr:to>
      <xdr:col>8</xdr:col>
      <xdr:colOff>103879</xdr:colOff>
      <xdr:row>4</xdr:row>
      <xdr:rowOff>156621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3384" y="11206"/>
          <a:ext cx="177299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308"/>
  <sheetViews>
    <sheetView tabSelected="1" zoomScale="115" zoomScaleNormal="115" zoomScaleSheetLayoutView="40" workbookViewId="0">
      <selection activeCell="F311" sqref="F311"/>
    </sheetView>
  </sheetViews>
  <sheetFormatPr defaultColWidth="9" defaultRowHeight="15"/>
  <cols>
    <col min="1" max="1" width="6" customWidth="1"/>
    <col min="2" max="2" width="52.85546875" customWidth="1"/>
    <col min="3" max="3" width="4.7109375" bestFit="1" customWidth="1"/>
    <col min="4" max="4" width="4.85546875" bestFit="1" customWidth="1"/>
    <col min="5" max="5" width="16.28515625" bestFit="1" customWidth="1"/>
    <col min="6" max="6" width="15.85546875" bestFit="1" customWidth="1"/>
    <col min="7" max="7" width="11.7109375" bestFit="1" customWidth="1"/>
    <col min="8" max="8" width="16.140625" bestFit="1" customWidth="1"/>
    <col min="9" max="9" width="17.140625" bestFit="1" customWidth="1"/>
    <col min="10" max="10" width="9.140625" bestFit="1" customWidth="1"/>
    <col min="11" max="11" width="12" customWidth="1"/>
    <col min="12" max="12" width="67.42578125" bestFit="1" customWidth="1"/>
    <col min="13" max="13" width="11.28515625" hidden="1" customWidth="1"/>
    <col min="14" max="14" width="14.5703125" style="21" hidden="1" customWidth="1"/>
    <col min="15" max="15" width="11.28515625" hidden="1" customWidth="1"/>
    <col min="16" max="16" width="0" hidden="1" customWidth="1"/>
    <col min="17" max="17" width="16" hidden="1" customWidth="1"/>
    <col min="18" max="21" width="0" hidden="1" customWidth="1"/>
  </cols>
  <sheetData>
    <row r="2" spans="1:19">
      <c r="Q2" s="18" t="s">
        <v>9</v>
      </c>
      <c r="R2" s="18" t="s">
        <v>19</v>
      </c>
      <c r="S2" s="18" t="s">
        <v>20</v>
      </c>
    </row>
    <row r="3" spans="1:19">
      <c r="Q3" s="16" t="s">
        <v>15</v>
      </c>
      <c r="R3" s="16">
        <f>COUNTIF($K$16:$K$55,Q3)</f>
        <v>29</v>
      </c>
      <c r="S3" s="17">
        <f>R3/$R$6</f>
        <v>0.72499999999999998</v>
      </c>
    </row>
    <row r="4" spans="1:19">
      <c r="Q4" s="16" t="s">
        <v>17</v>
      </c>
      <c r="R4" s="16">
        <f t="shared" ref="R4:R5" si="0">COUNTIF($K$16:$K$55,Q4)</f>
        <v>11</v>
      </c>
      <c r="S4" s="17">
        <f t="shared" ref="S4:S5" si="1">R4/$R$6</f>
        <v>0.27500000000000002</v>
      </c>
    </row>
    <row r="5" spans="1:19">
      <c r="Q5" s="16" t="s">
        <v>16</v>
      </c>
      <c r="R5" s="16">
        <f t="shared" si="0"/>
        <v>0</v>
      </c>
      <c r="S5" s="17">
        <f t="shared" si="1"/>
        <v>0</v>
      </c>
    </row>
    <row r="6" spans="1:19" ht="15.75">
      <c r="A6" s="39" t="s">
        <v>0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2"/>
      <c r="Q6" s="18" t="s">
        <v>18</v>
      </c>
      <c r="R6" s="18">
        <f>SUM(R3:R5)</f>
        <v>40</v>
      </c>
      <c r="S6" s="19">
        <f>SUM(S3:S5)</f>
        <v>1</v>
      </c>
    </row>
    <row r="7" spans="1:19" ht="15.75">
      <c r="A7" s="39" t="s">
        <v>1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2"/>
      <c r="Q7" s="2"/>
    </row>
    <row r="8" spans="1:19" ht="15.75">
      <c r="A8" s="2"/>
      <c r="B8" s="2"/>
      <c r="C8" s="2"/>
      <c r="D8" s="2"/>
      <c r="E8" s="2"/>
      <c r="F8" s="2"/>
      <c r="G8" s="1"/>
      <c r="H8" s="1"/>
      <c r="I8" s="1"/>
    </row>
    <row r="9" spans="1:19">
      <c r="A9" s="3"/>
    </row>
    <row r="10" spans="1:19" ht="33.75">
      <c r="A10" s="43" t="s">
        <v>2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15"/>
      <c r="Q10" s="15"/>
    </row>
    <row r="11" spans="1:19">
      <c r="A11" s="3"/>
    </row>
    <row r="12" spans="1:19" ht="32.25" customHeight="1">
      <c r="A12" s="35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22"/>
      <c r="N12" s="22"/>
      <c r="O12" s="22"/>
      <c r="P12" s="14"/>
      <c r="Q12" s="14"/>
    </row>
    <row r="13" spans="1:19" ht="15.75">
      <c r="A13" s="4"/>
      <c r="B13" s="4"/>
      <c r="C13" s="4"/>
      <c r="D13" s="4"/>
      <c r="E13" s="5"/>
      <c r="F13" s="4"/>
      <c r="G13" s="4"/>
      <c r="H13" s="4"/>
      <c r="I13" s="4"/>
    </row>
    <row r="14" spans="1:19" ht="45" customHeight="1">
      <c r="A14" s="6" t="s">
        <v>3</v>
      </c>
      <c r="B14" s="7" t="s">
        <v>4</v>
      </c>
      <c r="C14" s="7" t="s">
        <v>5</v>
      </c>
      <c r="D14" s="7" t="s">
        <v>6</v>
      </c>
      <c r="E14" s="44" t="s">
        <v>7</v>
      </c>
      <c r="F14" s="44"/>
      <c r="G14" s="41" t="s">
        <v>8</v>
      </c>
      <c r="H14" s="42"/>
      <c r="I14" s="13" t="s">
        <v>14</v>
      </c>
      <c r="J14" s="8">
        <v>0.50009999999999999</v>
      </c>
      <c r="K14" s="12" t="s">
        <v>9</v>
      </c>
      <c r="L14" s="7" t="s">
        <v>10</v>
      </c>
      <c r="M14" s="40" t="s">
        <v>23</v>
      </c>
      <c r="N14" s="40"/>
      <c r="O14" s="40"/>
    </row>
    <row r="15" spans="1:19" ht="25.5" customHeight="1">
      <c r="A15" s="9"/>
      <c r="B15" s="9"/>
      <c r="C15" s="9"/>
      <c r="D15" s="9"/>
      <c r="E15" s="10" t="s">
        <v>11</v>
      </c>
      <c r="F15" s="10" t="s">
        <v>12</v>
      </c>
      <c r="G15" s="10" t="s">
        <v>11</v>
      </c>
      <c r="H15" s="10" t="s">
        <v>12</v>
      </c>
      <c r="I15" s="10"/>
      <c r="J15" s="30"/>
      <c r="K15" s="30"/>
      <c r="L15" s="30"/>
      <c r="M15" s="10" t="s">
        <v>11</v>
      </c>
      <c r="N15" s="20" t="s">
        <v>22</v>
      </c>
      <c r="O15" s="10" t="s">
        <v>21</v>
      </c>
    </row>
    <row r="16" spans="1:19" hidden="1">
      <c r="A16" s="28">
        <v>1</v>
      </c>
      <c r="B16" s="16" t="s">
        <v>29</v>
      </c>
      <c r="C16" s="33" t="s">
        <v>24</v>
      </c>
      <c r="D16" s="34">
        <v>1000</v>
      </c>
      <c r="E16" s="16" t="s">
        <v>30</v>
      </c>
      <c r="F16" s="23">
        <f t="shared" ref="F16:F79" si="2">E16*D16</f>
        <v>7990</v>
      </c>
      <c r="G16" s="23">
        <v>5</v>
      </c>
      <c r="H16" s="23">
        <f>D16*G16</f>
        <v>5000</v>
      </c>
      <c r="I16" s="24">
        <f>F16-H16</f>
        <v>2990</v>
      </c>
      <c r="J16" s="25">
        <f t="shared" ref="J16:J79" si="3">(E16-G16)/E16%</f>
        <v>37.421777221526909</v>
      </c>
      <c r="K16" s="26" t="str">
        <f>IF(J16&lt;0,"NEGOCIAR",IF(J16&gt;50.01,"DILIGÊNCIA","OK"))</f>
        <v>OK</v>
      </c>
      <c r="L16" s="28" t="str">
        <f>VLOOKUP(A16,Planilha1!$A$2:$I$294,9,FALSE)</f>
        <v>NEWMED PRODUTOS PARA SAUDE LTDA</v>
      </c>
      <c r="M16" s="28">
        <v>7.37</v>
      </c>
      <c r="N16" s="29">
        <f>(G16-M16)/G16</f>
        <v>-0.47400000000000003</v>
      </c>
      <c r="O16" s="28" t="str">
        <f>IF(M16&gt;0,IF(N16&gt;0,"Aprovado","Revisar"),"")</f>
        <v>Revisar</v>
      </c>
    </row>
    <row r="17" spans="1:15" hidden="1">
      <c r="A17" s="28">
        <v>2</v>
      </c>
      <c r="B17" s="16" t="s">
        <v>31</v>
      </c>
      <c r="C17" s="33" t="s">
        <v>25</v>
      </c>
      <c r="D17" s="33">
        <v>1</v>
      </c>
      <c r="E17" s="16" t="s">
        <v>32</v>
      </c>
      <c r="F17" s="23">
        <f t="shared" si="2"/>
        <v>23.82</v>
      </c>
      <c r="G17" s="23">
        <v>10</v>
      </c>
      <c r="H17" s="23">
        <f t="shared" ref="H17:H79" si="4">D17*G17</f>
        <v>10</v>
      </c>
      <c r="I17" s="24">
        <f t="shared" ref="I17:I80" si="5">F17-H17</f>
        <v>13.82</v>
      </c>
      <c r="J17" s="25">
        <f t="shared" si="3"/>
        <v>58.018471872376153</v>
      </c>
      <c r="K17" s="26" t="str">
        <f t="shared" ref="K17:K80" si="6">IF(J17&lt;0,"NEGOCIAR",IF(J17&gt;50.01,"DILIGÊNCIA","OK"))</f>
        <v>DILIGÊNCIA</v>
      </c>
      <c r="L17" s="28" t="str">
        <f>VLOOKUP(A17,Planilha1!$A$2:$I$294,9,FALSE)</f>
        <v>ODONTOMED COMERCIO DE PRODUTOS MEDICO HOSPITALARES LTDA - ME</v>
      </c>
      <c r="M17" s="28">
        <v>21.83</v>
      </c>
      <c r="N17" s="29">
        <f t="shared" ref="N17:N22" si="7">(G17-M17)/G17</f>
        <v>-1.1829999999999998</v>
      </c>
      <c r="O17" s="28" t="str">
        <f t="shared" ref="O17:O80" si="8">IF(M17&gt;0,IF(N17&gt;0,"Aprovado","Revisar"),"")</f>
        <v>Revisar</v>
      </c>
    </row>
    <row r="18" spans="1:15" hidden="1">
      <c r="A18" s="28">
        <v>3</v>
      </c>
      <c r="B18" s="16" t="s">
        <v>33</v>
      </c>
      <c r="C18" s="33" t="s">
        <v>26</v>
      </c>
      <c r="D18" s="33">
        <v>50</v>
      </c>
      <c r="E18" s="16" t="s">
        <v>34</v>
      </c>
      <c r="F18" s="23">
        <f t="shared" si="2"/>
        <v>514.5</v>
      </c>
      <c r="G18" s="23">
        <v>7.2</v>
      </c>
      <c r="H18" s="23">
        <f t="shared" si="4"/>
        <v>360</v>
      </c>
      <c r="I18" s="24">
        <f t="shared" si="5"/>
        <v>154.5</v>
      </c>
      <c r="J18" s="25">
        <f t="shared" si="3"/>
        <v>30.029154518950431</v>
      </c>
      <c r="K18" s="26" t="str">
        <f t="shared" si="6"/>
        <v>OK</v>
      </c>
      <c r="L18" s="28" t="str">
        <f>VLOOKUP(A18,Planilha1!$A$2:$I$294,9,FALSE)</f>
        <v>ORTOSHOP COMERCIO LTDA-ME</v>
      </c>
      <c r="M18" s="28">
        <v>7.62</v>
      </c>
      <c r="N18" s="29">
        <f t="shared" si="7"/>
        <v>-5.833333333333332E-2</v>
      </c>
      <c r="O18" s="28" t="str">
        <f t="shared" si="8"/>
        <v>Revisar</v>
      </c>
    </row>
    <row r="19" spans="1:15" ht="22.5" hidden="1">
      <c r="A19" s="28">
        <v>4</v>
      </c>
      <c r="B19" s="16" t="s">
        <v>35</v>
      </c>
      <c r="C19" s="33" t="s">
        <v>25</v>
      </c>
      <c r="D19" s="33">
        <v>400</v>
      </c>
      <c r="E19" s="16" t="s">
        <v>36</v>
      </c>
      <c r="F19" s="23">
        <f t="shared" si="2"/>
        <v>2548</v>
      </c>
      <c r="G19" s="23">
        <v>1.3</v>
      </c>
      <c r="H19" s="23">
        <f t="shared" si="4"/>
        <v>520</v>
      </c>
      <c r="I19" s="24">
        <f t="shared" si="5"/>
        <v>2028</v>
      </c>
      <c r="J19" s="25">
        <f t="shared" si="3"/>
        <v>79.591836734693871</v>
      </c>
      <c r="K19" s="26" t="str">
        <f t="shared" si="6"/>
        <v>DILIGÊNCIA</v>
      </c>
      <c r="L19" s="28" t="s">
        <v>597</v>
      </c>
      <c r="M19" s="28">
        <v>10.59</v>
      </c>
      <c r="N19" s="29">
        <f t="shared" si="7"/>
        <v>-7.1461538461538456</v>
      </c>
      <c r="O19" s="28" t="str">
        <f t="shared" si="8"/>
        <v>Revisar</v>
      </c>
    </row>
    <row r="20" spans="1:15" hidden="1">
      <c r="A20" s="28">
        <v>5</v>
      </c>
      <c r="B20" s="16" t="s">
        <v>37</v>
      </c>
      <c r="C20" s="33" t="s">
        <v>25</v>
      </c>
      <c r="D20" s="33">
        <v>200</v>
      </c>
      <c r="E20" s="16" t="s">
        <v>38</v>
      </c>
      <c r="F20" s="23">
        <f t="shared" si="2"/>
        <v>4804</v>
      </c>
      <c r="G20" s="23">
        <v>11.2</v>
      </c>
      <c r="H20" s="23">
        <f t="shared" si="4"/>
        <v>2240</v>
      </c>
      <c r="I20" s="24">
        <f t="shared" si="5"/>
        <v>2564</v>
      </c>
      <c r="J20" s="25">
        <f t="shared" si="3"/>
        <v>53.372189841798502</v>
      </c>
      <c r="K20" s="26" t="str">
        <f t="shared" si="6"/>
        <v>DILIGÊNCIA</v>
      </c>
      <c r="L20" s="28" t="s">
        <v>627</v>
      </c>
      <c r="M20" s="28">
        <v>4.3</v>
      </c>
      <c r="N20" s="29">
        <f t="shared" si="7"/>
        <v>0.6160714285714286</v>
      </c>
      <c r="O20" s="28" t="str">
        <f t="shared" si="8"/>
        <v>Aprovado</v>
      </c>
    </row>
    <row r="21" spans="1:15" hidden="1">
      <c r="A21" s="28">
        <v>6</v>
      </c>
      <c r="B21" s="16" t="s">
        <v>39</v>
      </c>
      <c r="C21" s="33" t="s">
        <v>25</v>
      </c>
      <c r="D21" s="33">
        <v>20</v>
      </c>
      <c r="E21" s="16" t="s">
        <v>40</v>
      </c>
      <c r="F21" s="23">
        <f t="shared" si="2"/>
        <v>501.4</v>
      </c>
      <c r="G21" s="23">
        <v>17.54</v>
      </c>
      <c r="H21" s="23">
        <f t="shared" si="4"/>
        <v>350.79999999999995</v>
      </c>
      <c r="I21" s="24">
        <f t="shared" si="5"/>
        <v>150.60000000000002</v>
      </c>
      <c r="J21" s="25">
        <f t="shared" si="3"/>
        <v>30.035899481451942</v>
      </c>
      <c r="K21" s="26" t="str">
        <f t="shared" si="6"/>
        <v>OK</v>
      </c>
      <c r="L21" s="28" t="str">
        <f>VLOOKUP(A21,Planilha1!$A$2:$I$294,9,FALSE)</f>
        <v>ODONTOMED COMERCIO DE PRODUTOS MEDICO HOSPITALARES LTDA - ME</v>
      </c>
      <c r="M21" s="28">
        <v>4.96</v>
      </c>
      <c r="N21" s="29">
        <f t="shared" si="7"/>
        <v>0.7172177879133409</v>
      </c>
      <c r="O21" s="28" t="str">
        <f t="shared" si="8"/>
        <v>Aprovado</v>
      </c>
    </row>
    <row r="22" spans="1:15" hidden="1">
      <c r="A22" s="28">
        <v>7</v>
      </c>
      <c r="B22" s="16" t="s">
        <v>41</v>
      </c>
      <c r="C22" s="33" t="s">
        <v>25</v>
      </c>
      <c r="D22" s="33">
        <v>20</v>
      </c>
      <c r="E22" s="16" t="s">
        <v>42</v>
      </c>
      <c r="F22" s="23">
        <f t="shared" si="2"/>
        <v>233.4</v>
      </c>
      <c r="G22" s="23">
        <v>11.67</v>
      </c>
      <c r="H22" s="23">
        <f t="shared" si="4"/>
        <v>233.4</v>
      </c>
      <c r="I22" s="24">
        <f t="shared" si="5"/>
        <v>0</v>
      </c>
      <c r="J22" s="25">
        <f t="shared" si="3"/>
        <v>0</v>
      </c>
      <c r="K22" s="26" t="str">
        <f t="shared" si="6"/>
        <v>OK</v>
      </c>
      <c r="L22" s="28" t="str">
        <f>VLOOKUP(A22,Planilha1!$A$2:$I$294,9,FALSE)</f>
        <v>ORTOSHOP COMERCIO LTDA-ME</v>
      </c>
      <c r="M22" s="28">
        <v>1.84</v>
      </c>
      <c r="N22" s="29">
        <f t="shared" si="7"/>
        <v>0.84233076263924589</v>
      </c>
      <c r="O22" s="28" t="str">
        <f t="shared" si="8"/>
        <v>Aprovado</v>
      </c>
    </row>
    <row r="23" spans="1:15" hidden="1">
      <c r="A23" s="28">
        <v>8</v>
      </c>
      <c r="B23" s="16" t="s">
        <v>43</v>
      </c>
      <c r="C23" s="33" t="s">
        <v>25</v>
      </c>
      <c r="D23" s="33">
        <v>10</v>
      </c>
      <c r="E23" s="16" t="s">
        <v>44</v>
      </c>
      <c r="F23" s="23">
        <f t="shared" si="2"/>
        <v>259.10000000000002</v>
      </c>
      <c r="G23" s="23">
        <v>18.13</v>
      </c>
      <c r="H23" s="23">
        <f t="shared" si="4"/>
        <v>181.29999999999998</v>
      </c>
      <c r="I23" s="24">
        <f t="shared" si="5"/>
        <v>77.80000000000004</v>
      </c>
      <c r="J23" s="25">
        <f t="shared" si="3"/>
        <v>30.027016595908922</v>
      </c>
      <c r="K23" s="26" t="str">
        <f t="shared" si="6"/>
        <v>OK</v>
      </c>
      <c r="L23" s="28" t="str">
        <f>VLOOKUP(A23,Planilha1!$A$2:$I$294,9,FALSE)</f>
        <v>ODONTOMED COMERCIO DE PRODUTOS MEDICO HOSPITALARES LTDA - ME</v>
      </c>
      <c r="M23" s="28">
        <v>3.25</v>
      </c>
      <c r="N23" s="29">
        <f>(G23-M23)/G23</f>
        <v>0.82073910645339221</v>
      </c>
      <c r="O23" s="28" t="str">
        <f t="shared" si="8"/>
        <v>Aprovado</v>
      </c>
    </row>
    <row r="24" spans="1:15" hidden="1">
      <c r="A24" s="28">
        <v>9</v>
      </c>
      <c r="B24" s="16" t="s">
        <v>45</v>
      </c>
      <c r="C24" s="33" t="s">
        <v>25</v>
      </c>
      <c r="D24" s="33">
        <v>50</v>
      </c>
      <c r="E24" s="16" t="s">
        <v>46</v>
      </c>
      <c r="F24" s="23">
        <f t="shared" si="2"/>
        <v>1273.5</v>
      </c>
      <c r="G24" s="23">
        <v>10.65</v>
      </c>
      <c r="H24" s="23">
        <f t="shared" si="4"/>
        <v>532.5</v>
      </c>
      <c r="I24" s="24">
        <f t="shared" si="5"/>
        <v>741</v>
      </c>
      <c r="J24" s="25">
        <f t="shared" si="3"/>
        <v>58.186101295641933</v>
      </c>
      <c r="K24" s="26" t="str">
        <f t="shared" si="6"/>
        <v>DILIGÊNCIA</v>
      </c>
      <c r="L24" s="28" t="str">
        <f>VLOOKUP(A24,Planilha1!$A$2:$I$294,9,FALSE)</f>
        <v>ODONTOMED COMERCIO DE PRODUTOS MEDICO HOSPITALARES LTDA - ME</v>
      </c>
      <c r="M24" s="28">
        <v>5.49</v>
      </c>
      <c r="N24" s="29">
        <f t="shared" ref="N24:N87" si="9">(G24-M24)/G24</f>
        <v>0.48450704225352115</v>
      </c>
      <c r="O24" s="28" t="str">
        <f t="shared" si="8"/>
        <v>Aprovado</v>
      </c>
    </row>
    <row r="25" spans="1:15" hidden="1">
      <c r="A25" s="28">
        <v>10</v>
      </c>
      <c r="B25" s="16" t="s">
        <v>47</v>
      </c>
      <c r="C25" s="33" t="s">
        <v>25</v>
      </c>
      <c r="D25" s="33">
        <v>20</v>
      </c>
      <c r="E25" s="16" t="s">
        <v>48</v>
      </c>
      <c r="F25" s="23">
        <f t="shared" si="2"/>
        <v>491.59999999999997</v>
      </c>
      <c r="G25" s="23">
        <v>10.65</v>
      </c>
      <c r="H25" s="23">
        <f t="shared" si="4"/>
        <v>213</v>
      </c>
      <c r="I25" s="24">
        <f t="shared" si="5"/>
        <v>278.59999999999997</v>
      </c>
      <c r="J25" s="25">
        <f t="shared" si="3"/>
        <v>56.672091131000805</v>
      </c>
      <c r="K25" s="26" t="str">
        <f t="shared" si="6"/>
        <v>DILIGÊNCIA</v>
      </c>
      <c r="L25" s="28" t="str">
        <f>VLOOKUP(A25,Planilha1!$A$2:$I$294,9,FALSE)</f>
        <v>ODONTOMED COMERCIO DE PRODUTOS MEDICO HOSPITALARES LTDA - ME</v>
      </c>
      <c r="M25" s="28">
        <v>2.95</v>
      </c>
      <c r="N25" s="29">
        <f t="shared" si="9"/>
        <v>0.72300469483568075</v>
      </c>
      <c r="O25" s="28" t="str">
        <f t="shared" si="8"/>
        <v>Aprovado</v>
      </c>
    </row>
    <row r="26" spans="1:15" hidden="1">
      <c r="A26" s="28">
        <v>11</v>
      </c>
      <c r="B26" s="16" t="s">
        <v>49</v>
      </c>
      <c r="C26" s="33" t="s">
        <v>13</v>
      </c>
      <c r="D26" s="34">
        <v>2400</v>
      </c>
      <c r="E26" s="16" t="s">
        <v>50</v>
      </c>
      <c r="F26" s="23">
        <f t="shared" si="2"/>
        <v>52008.000000000007</v>
      </c>
      <c r="G26" s="23">
        <v>7.99</v>
      </c>
      <c r="H26" s="23">
        <f t="shared" si="4"/>
        <v>19176</v>
      </c>
      <c r="I26" s="24">
        <f t="shared" si="5"/>
        <v>32832.000000000007</v>
      </c>
      <c r="J26" s="25">
        <f t="shared" si="3"/>
        <v>63.128749423165672</v>
      </c>
      <c r="K26" s="26" t="str">
        <f t="shared" si="6"/>
        <v>DILIGÊNCIA</v>
      </c>
      <c r="L26" s="28" t="str">
        <f>VLOOKUP(A26,Planilha1!$A$2:$I$294,9,FALSE)</f>
        <v>ODONTOMED COMERCIO DE PRODUTOS MEDICO HOSPITALARES LTDA - ME</v>
      </c>
      <c r="M26" s="28">
        <v>5.47</v>
      </c>
      <c r="N26" s="29">
        <f t="shared" si="9"/>
        <v>0.31539424280350442</v>
      </c>
      <c r="O26" s="28" t="str">
        <f t="shared" si="8"/>
        <v>Aprovado</v>
      </c>
    </row>
    <row r="27" spans="1:15" ht="22.5" hidden="1">
      <c r="A27" s="28">
        <v>12</v>
      </c>
      <c r="B27" s="16" t="s">
        <v>51</v>
      </c>
      <c r="C27" s="33" t="s">
        <v>13</v>
      </c>
      <c r="D27" s="33">
        <v>250</v>
      </c>
      <c r="E27" s="16" t="s">
        <v>52</v>
      </c>
      <c r="F27" s="23">
        <f t="shared" si="2"/>
        <v>33185</v>
      </c>
      <c r="G27" s="23">
        <v>27.01</v>
      </c>
      <c r="H27" s="23">
        <f t="shared" si="4"/>
        <v>6752.5</v>
      </c>
      <c r="I27" s="24">
        <f t="shared" si="5"/>
        <v>26432.5</v>
      </c>
      <c r="J27" s="25">
        <f t="shared" si="3"/>
        <v>79.651951182763298</v>
      </c>
      <c r="K27" s="26" t="str">
        <f t="shared" si="6"/>
        <v>DILIGÊNCIA</v>
      </c>
      <c r="L27" s="28" t="str">
        <f>VLOOKUP(A27,Planilha1!$A$2:$I$294,9,FALSE)</f>
        <v xml:space="preserve">ODONTOMASTER COMERCIO DE PRODUTOS PARA SAUDE EIRELI </v>
      </c>
      <c r="M27" s="28">
        <v>3.84</v>
      </c>
      <c r="N27" s="29">
        <f t="shared" si="9"/>
        <v>0.85783043317289898</v>
      </c>
      <c r="O27" s="28" t="str">
        <f t="shared" si="8"/>
        <v>Aprovado</v>
      </c>
    </row>
    <row r="28" spans="1:15" ht="22.5" hidden="1">
      <c r="A28" s="28">
        <v>13</v>
      </c>
      <c r="B28" s="16" t="s">
        <v>53</v>
      </c>
      <c r="C28" s="33" t="s">
        <v>13</v>
      </c>
      <c r="D28" s="33">
        <v>250</v>
      </c>
      <c r="E28" s="16" t="s">
        <v>54</v>
      </c>
      <c r="F28" s="23">
        <f t="shared" si="2"/>
        <v>12752.5</v>
      </c>
      <c r="G28" s="23">
        <v>27.17</v>
      </c>
      <c r="H28" s="23">
        <f t="shared" si="4"/>
        <v>6792.5</v>
      </c>
      <c r="I28" s="24">
        <f t="shared" si="5"/>
        <v>5960</v>
      </c>
      <c r="J28" s="25">
        <f t="shared" si="3"/>
        <v>46.735934130562626</v>
      </c>
      <c r="K28" s="26" t="str">
        <f t="shared" si="6"/>
        <v>OK</v>
      </c>
      <c r="L28" s="28" t="str">
        <f>VLOOKUP(A28,Planilha1!$A$2:$I$294,9,FALSE)</f>
        <v xml:space="preserve">ODONTOMASTER COMERCIO DE PRODUTOS PARA SAUDE EIRELI </v>
      </c>
      <c r="M28" s="28">
        <v>4.97</v>
      </c>
      <c r="N28" s="29">
        <f t="shared" si="9"/>
        <v>0.81707765918292241</v>
      </c>
      <c r="O28" s="28" t="str">
        <f t="shared" si="8"/>
        <v>Aprovado</v>
      </c>
    </row>
    <row r="29" spans="1:15" hidden="1">
      <c r="A29" s="28">
        <v>14</v>
      </c>
      <c r="B29" s="16" t="s">
        <v>55</v>
      </c>
      <c r="C29" s="33" t="s">
        <v>25</v>
      </c>
      <c r="D29" s="33">
        <v>200</v>
      </c>
      <c r="E29" s="16" t="s">
        <v>56</v>
      </c>
      <c r="F29" s="23">
        <f t="shared" si="2"/>
        <v>9494</v>
      </c>
      <c r="G29" s="23">
        <v>23.25</v>
      </c>
      <c r="H29" s="23">
        <f t="shared" si="4"/>
        <v>4650</v>
      </c>
      <c r="I29" s="24">
        <f t="shared" si="5"/>
        <v>4844</v>
      </c>
      <c r="J29" s="25">
        <f t="shared" si="3"/>
        <v>51.021697914472291</v>
      </c>
      <c r="K29" s="26" t="str">
        <f t="shared" si="6"/>
        <v>DILIGÊNCIA</v>
      </c>
      <c r="L29" s="28" t="str">
        <f>VLOOKUP(A29,Planilha1!$A$2:$I$294,9,FALSE)</f>
        <v>DENTAL IPO LTDA</v>
      </c>
      <c r="M29" s="28">
        <v>6.37</v>
      </c>
      <c r="N29" s="29">
        <f t="shared" si="9"/>
        <v>0.72602150537634402</v>
      </c>
      <c r="O29" s="28" t="str">
        <f t="shared" si="8"/>
        <v>Aprovado</v>
      </c>
    </row>
    <row r="30" spans="1:15" hidden="1">
      <c r="A30" s="28">
        <v>15</v>
      </c>
      <c r="B30" s="16" t="s">
        <v>57</v>
      </c>
      <c r="C30" s="33" t="s">
        <v>25</v>
      </c>
      <c r="D30" s="34">
        <v>1000</v>
      </c>
      <c r="E30" s="16" t="s">
        <v>58</v>
      </c>
      <c r="F30" s="23">
        <f t="shared" si="2"/>
        <v>10730</v>
      </c>
      <c r="G30" s="23">
        <v>6.25</v>
      </c>
      <c r="H30" s="23">
        <f t="shared" si="4"/>
        <v>6250</v>
      </c>
      <c r="I30" s="24">
        <f t="shared" si="5"/>
        <v>4480</v>
      </c>
      <c r="J30" s="25">
        <f t="shared" si="3"/>
        <v>41.752096924510717</v>
      </c>
      <c r="K30" s="26" t="str">
        <f t="shared" si="6"/>
        <v>OK</v>
      </c>
      <c r="L30" s="28" t="str">
        <f>VLOOKUP(A30,Planilha1!$A$2:$I$294,9,FALSE)</f>
        <v>YUMED COMERCIO LTDA</v>
      </c>
      <c r="M30" s="28">
        <v>1.06</v>
      </c>
      <c r="N30" s="29">
        <f t="shared" si="9"/>
        <v>0.83039999999999992</v>
      </c>
      <c r="O30" s="28" t="str">
        <f t="shared" si="8"/>
        <v>Aprovado</v>
      </c>
    </row>
    <row r="31" spans="1:15" hidden="1">
      <c r="A31" s="28">
        <v>16</v>
      </c>
      <c r="B31" s="16" t="s">
        <v>59</v>
      </c>
      <c r="C31" s="33" t="s">
        <v>24</v>
      </c>
      <c r="D31" s="33">
        <v>50</v>
      </c>
      <c r="E31" s="16" t="s">
        <v>60</v>
      </c>
      <c r="F31" s="23">
        <f t="shared" si="2"/>
        <v>1379.5</v>
      </c>
      <c r="G31" s="23">
        <v>19.309999999999999</v>
      </c>
      <c r="H31" s="23">
        <f t="shared" si="4"/>
        <v>965.49999999999989</v>
      </c>
      <c r="I31" s="24">
        <f t="shared" si="5"/>
        <v>414.00000000000011</v>
      </c>
      <c r="J31" s="25">
        <f t="shared" si="3"/>
        <v>30.010873504893084</v>
      </c>
      <c r="K31" s="26" t="str">
        <f t="shared" si="6"/>
        <v>OK</v>
      </c>
      <c r="L31" s="28" t="str">
        <f>VLOOKUP(A31,Planilha1!$A$2:$I$294,9,FALSE)</f>
        <v>ORTOSHOP COMERCIO LTDA-ME</v>
      </c>
      <c r="M31" s="28">
        <v>0.97</v>
      </c>
      <c r="N31" s="29">
        <f t="shared" si="9"/>
        <v>0.94976696012428796</v>
      </c>
      <c r="O31" s="28" t="str">
        <f t="shared" si="8"/>
        <v>Aprovado</v>
      </c>
    </row>
    <row r="32" spans="1:15" hidden="1">
      <c r="A32" s="28">
        <v>17</v>
      </c>
      <c r="B32" s="16" t="s">
        <v>61</v>
      </c>
      <c r="C32" s="33" t="s">
        <v>25</v>
      </c>
      <c r="D32" s="33">
        <v>600</v>
      </c>
      <c r="E32" s="16" t="s">
        <v>62</v>
      </c>
      <c r="F32" s="23">
        <f t="shared" si="2"/>
        <v>15000</v>
      </c>
      <c r="G32" s="23">
        <v>14.16</v>
      </c>
      <c r="H32" s="23">
        <f t="shared" si="4"/>
        <v>8496</v>
      </c>
      <c r="I32" s="24">
        <f t="shared" si="5"/>
        <v>6504</v>
      </c>
      <c r="J32" s="25">
        <f t="shared" si="3"/>
        <v>43.36</v>
      </c>
      <c r="K32" s="26" t="str">
        <f t="shared" si="6"/>
        <v>OK</v>
      </c>
      <c r="L32" s="28" t="str">
        <f>VLOOKUP(A32,Planilha1!$A$2:$I$294,9,FALSE)</f>
        <v>MEDICAL CENTER DISTRIBUIDORA DE MEDICAMENTOS LTDA</v>
      </c>
      <c r="M32" s="28">
        <v>3.07</v>
      </c>
      <c r="N32" s="29">
        <f t="shared" si="9"/>
        <v>0.78319209039548021</v>
      </c>
      <c r="O32" s="28" t="str">
        <f t="shared" si="8"/>
        <v>Aprovado</v>
      </c>
    </row>
    <row r="33" spans="1:15" hidden="1">
      <c r="A33" s="28">
        <v>18</v>
      </c>
      <c r="B33" s="16" t="s">
        <v>63</v>
      </c>
      <c r="C33" s="33" t="s">
        <v>25</v>
      </c>
      <c r="D33" s="33">
        <v>5</v>
      </c>
      <c r="E33" s="16" t="s">
        <v>64</v>
      </c>
      <c r="F33" s="23">
        <f t="shared" si="2"/>
        <v>1099.8499999999999</v>
      </c>
      <c r="G33" s="23">
        <v>88.83</v>
      </c>
      <c r="H33" s="23">
        <f t="shared" si="4"/>
        <v>444.15</v>
      </c>
      <c r="I33" s="24">
        <f t="shared" si="5"/>
        <v>655.69999999999993</v>
      </c>
      <c r="J33" s="25">
        <f t="shared" si="3"/>
        <v>59.617220530072274</v>
      </c>
      <c r="K33" s="26" t="str">
        <f t="shared" si="6"/>
        <v>DILIGÊNCIA</v>
      </c>
      <c r="L33" s="28" t="str">
        <f>VLOOKUP(A33,Planilha1!$A$2:$I$294,9,FALSE)</f>
        <v>JM COMERCIO E REPRESENTAÇÃO EIRELI</v>
      </c>
      <c r="M33" s="28">
        <v>1.03</v>
      </c>
      <c r="N33" s="29">
        <f t="shared" si="9"/>
        <v>0.98840481819205217</v>
      </c>
      <c r="O33" s="28" t="str">
        <f t="shared" si="8"/>
        <v>Aprovado</v>
      </c>
    </row>
    <row r="34" spans="1:15" hidden="1">
      <c r="A34" s="28">
        <v>19</v>
      </c>
      <c r="B34" s="16" t="s">
        <v>65</v>
      </c>
      <c r="C34" s="33" t="s">
        <v>25</v>
      </c>
      <c r="D34" s="33">
        <v>30</v>
      </c>
      <c r="E34" s="16" t="s">
        <v>66</v>
      </c>
      <c r="F34" s="23">
        <f t="shared" si="2"/>
        <v>2429.4</v>
      </c>
      <c r="G34" s="23">
        <v>80.97</v>
      </c>
      <c r="H34" s="23">
        <f t="shared" si="4"/>
        <v>2429.1</v>
      </c>
      <c r="I34" s="24">
        <f t="shared" si="5"/>
        <v>0.3000000000001819</v>
      </c>
      <c r="J34" s="25">
        <f t="shared" si="3"/>
        <v>1.2348728081013973E-2</v>
      </c>
      <c r="K34" s="26" t="str">
        <f t="shared" si="6"/>
        <v>OK</v>
      </c>
      <c r="L34" s="28" t="str">
        <f>VLOOKUP(A34,Planilha1!$A$2:$I$294,9,FALSE)</f>
        <v>ODONTOMED COMERCIO DE PRODUTOS MEDICO HOSPITALARES LTDA - ME</v>
      </c>
      <c r="M34" s="28">
        <v>0.74</v>
      </c>
      <c r="N34" s="29">
        <f t="shared" si="9"/>
        <v>0.99086081264665937</v>
      </c>
      <c r="O34" s="28" t="str">
        <f t="shared" si="8"/>
        <v>Aprovado</v>
      </c>
    </row>
    <row r="35" spans="1:15" hidden="1">
      <c r="A35" s="28">
        <v>20</v>
      </c>
      <c r="B35" s="16" t="s">
        <v>67</v>
      </c>
      <c r="C35" s="33" t="s">
        <v>24</v>
      </c>
      <c r="D35" s="33">
        <v>20</v>
      </c>
      <c r="E35" s="16" t="s">
        <v>68</v>
      </c>
      <c r="F35" s="23">
        <f t="shared" si="2"/>
        <v>4094.6</v>
      </c>
      <c r="G35" s="23">
        <v>133.99</v>
      </c>
      <c r="H35" s="23">
        <f t="shared" si="4"/>
        <v>2679.8</v>
      </c>
      <c r="I35" s="24">
        <f t="shared" si="5"/>
        <v>1414.7999999999997</v>
      </c>
      <c r="J35" s="25">
        <f t="shared" si="3"/>
        <v>34.552825672837386</v>
      </c>
      <c r="K35" s="26" t="str">
        <f t="shared" si="6"/>
        <v>OK</v>
      </c>
      <c r="L35" s="28" t="str">
        <f>VLOOKUP(A35,Planilha1!$A$2:$I$294,9,FALSE)</f>
        <v>ODONTOMED COMERCIO DE PRODUTOS MEDICO HOSPITALARES LTDA - ME</v>
      </c>
      <c r="M35" s="28">
        <v>0.55000000000000004</v>
      </c>
      <c r="N35" s="29">
        <f t="shared" si="9"/>
        <v>0.99589521606090003</v>
      </c>
      <c r="O35" s="28" t="str">
        <f t="shared" si="8"/>
        <v>Aprovado</v>
      </c>
    </row>
    <row r="36" spans="1:15" ht="22.5" hidden="1">
      <c r="A36" s="28">
        <v>21</v>
      </c>
      <c r="B36" s="16" t="s">
        <v>69</v>
      </c>
      <c r="C36" s="33" t="s">
        <v>13</v>
      </c>
      <c r="D36" s="33">
        <v>650</v>
      </c>
      <c r="E36" s="16" t="s">
        <v>70</v>
      </c>
      <c r="F36" s="23">
        <f t="shared" si="2"/>
        <v>84954.999999999985</v>
      </c>
      <c r="G36" s="23">
        <v>91.49</v>
      </c>
      <c r="H36" s="23">
        <f t="shared" si="4"/>
        <v>59468.5</v>
      </c>
      <c r="I36" s="24">
        <f t="shared" si="5"/>
        <v>25486.499999999985</v>
      </c>
      <c r="J36" s="25">
        <f t="shared" si="3"/>
        <v>29.999999999999996</v>
      </c>
      <c r="K36" s="26" t="str">
        <f t="shared" si="6"/>
        <v>OK</v>
      </c>
      <c r="L36" s="28" t="str">
        <f>VLOOKUP(A36,Planilha1!$A$2:$I$294,9,FALSE)</f>
        <v>ORTOSHOP COMERCIO LTDA-ME</v>
      </c>
      <c r="M36" s="28">
        <v>0.76</v>
      </c>
      <c r="N36" s="29">
        <f t="shared" si="9"/>
        <v>0.99169308121106126</v>
      </c>
      <c r="O36" s="28" t="str">
        <f t="shared" si="8"/>
        <v>Aprovado</v>
      </c>
    </row>
    <row r="37" spans="1:15" ht="22.5" hidden="1">
      <c r="A37" s="28">
        <v>22</v>
      </c>
      <c r="B37" s="16" t="s">
        <v>71</v>
      </c>
      <c r="C37" s="33" t="s">
        <v>13</v>
      </c>
      <c r="D37" s="33">
        <v>500</v>
      </c>
      <c r="E37" s="16" t="s">
        <v>72</v>
      </c>
      <c r="F37" s="23">
        <f t="shared" si="2"/>
        <v>103105</v>
      </c>
      <c r="G37" s="23">
        <v>144.30000000000001</v>
      </c>
      <c r="H37" s="23">
        <f t="shared" si="4"/>
        <v>72150</v>
      </c>
      <c r="I37" s="24">
        <f t="shared" si="5"/>
        <v>30955</v>
      </c>
      <c r="J37" s="25">
        <f t="shared" si="3"/>
        <v>30.022792299112552</v>
      </c>
      <c r="K37" s="26" t="str">
        <f t="shared" si="6"/>
        <v>OK</v>
      </c>
      <c r="L37" s="28" t="str">
        <f>VLOOKUP(A37,Planilha1!$A$2:$I$294,9,FALSE)</f>
        <v>JM COMERCIO E REPRESENTAÇÃO EIRELI</v>
      </c>
      <c r="M37" s="28">
        <v>8.3000000000000007</v>
      </c>
      <c r="N37" s="29">
        <f t="shared" si="9"/>
        <v>0.94248094248094239</v>
      </c>
      <c r="O37" s="28" t="str">
        <f t="shared" si="8"/>
        <v>Aprovado</v>
      </c>
    </row>
    <row r="38" spans="1:15" ht="22.5" hidden="1">
      <c r="A38" s="28">
        <v>23</v>
      </c>
      <c r="B38" s="16" t="s">
        <v>73</v>
      </c>
      <c r="C38" s="33" t="s">
        <v>13</v>
      </c>
      <c r="D38" s="33">
        <v>50</v>
      </c>
      <c r="E38" s="16" t="s">
        <v>74</v>
      </c>
      <c r="F38" s="23">
        <f t="shared" si="2"/>
        <v>8764</v>
      </c>
      <c r="G38" s="23">
        <v>122.7</v>
      </c>
      <c r="H38" s="23">
        <f t="shared" si="4"/>
        <v>6135</v>
      </c>
      <c r="I38" s="24">
        <f t="shared" si="5"/>
        <v>2629</v>
      </c>
      <c r="J38" s="25">
        <f t="shared" si="3"/>
        <v>29.997717937015061</v>
      </c>
      <c r="K38" s="26" t="str">
        <f t="shared" si="6"/>
        <v>OK</v>
      </c>
      <c r="L38" s="28" t="str">
        <f>VLOOKUP(A38,Planilha1!$A$2:$I$294,9,FALSE)</f>
        <v>ORTOSHOP COMERCIO LTDA-ME</v>
      </c>
      <c r="M38" s="28">
        <v>5</v>
      </c>
      <c r="N38" s="29">
        <f t="shared" si="9"/>
        <v>0.95925020374898129</v>
      </c>
      <c r="O38" s="28" t="str">
        <f t="shared" si="8"/>
        <v>Aprovado</v>
      </c>
    </row>
    <row r="39" spans="1:15" hidden="1">
      <c r="A39" s="28">
        <v>24</v>
      </c>
      <c r="B39" s="16" t="s">
        <v>75</v>
      </c>
      <c r="C39" s="33" t="s">
        <v>25</v>
      </c>
      <c r="D39" s="33">
        <v>300</v>
      </c>
      <c r="E39" s="16" t="s">
        <v>76</v>
      </c>
      <c r="F39" s="23">
        <f t="shared" si="2"/>
        <v>5904</v>
      </c>
      <c r="G39" s="23">
        <v>13</v>
      </c>
      <c r="H39" s="23">
        <f t="shared" si="4"/>
        <v>3900</v>
      </c>
      <c r="I39" s="24">
        <f t="shared" si="5"/>
        <v>2004</v>
      </c>
      <c r="J39" s="25">
        <f t="shared" si="3"/>
        <v>33.943089430894304</v>
      </c>
      <c r="K39" s="26" t="str">
        <f t="shared" si="6"/>
        <v>OK</v>
      </c>
      <c r="L39" s="28" t="str">
        <f>VLOOKUP(A39,Planilha1!$A$2:$I$294,9,FALSE)</f>
        <v>DENTALMED PRODUTOS PARA SAUDE LTDA</v>
      </c>
      <c r="M39" s="28">
        <v>22</v>
      </c>
      <c r="N39" s="29">
        <f t="shared" si="9"/>
        <v>-0.69230769230769229</v>
      </c>
      <c r="O39" s="28" t="str">
        <f t="shared" si="8"/>
        <v>Revisar</v>
      </c>
    </row>
    <row r="40" spans="1:15" hidden="1">
      <c r="A40" s="28">
        <v>25</v>
      </c>
      <c r="B40" s="16" t="s">
        <v>77</v>
      </c>
      <c r="C40" s="33" t="s">
        <v>13</v>
      </c>
      <c r="D40" s="33">
        <v>100</v>
      </c>
      <c r="E40" s="16" t="s">
        <v>78</v>
      </c>
      <c r="F40" s="23">
        <f t="shared" si="2"/>
        <v>22778</v>
      </c>
      <c r="G40" s="23">
        <v>159.44999999999999</v>
      </c>
      <c r="H40" s="23">
        <f t="shared" si="4"/>
        <v>15944.999999999998</v>
      </c>
      <c r="I40" s="24">
        <f t="shared" si="5"/>
        <v>6833.0000000000018</v>
      </c>
      <c r="J40" s="25">
        <f t="shared" si="3"/>
        <v>29.998243919571522</v>
      </c>
      <c r="K40" s="26" t="str">
        <f t="shared" si="6"/>
        <v>OK</v>
      </c>
      <c r="L40" s="28" t="str">
        <f>VLOOKUP(A40,Planilha1!$A$2:$I$294,9,FALSE)</f>
        <v>ORTOSHOP COMERCIO LTDA-ME</v>
      </c>
      <c r="M40" s="28">
        <v>1.78</v>
      </c>
      <c r="N40" s="29">
        <f t="shared" si="9"/>
        <v>0.98883662590153654</v>
      </c>
      <c r="O40" s="28" t="str">
        <f t="shared" si="8"/>
        <v>Aprovado</v>
      </c>
    </row>
    <row r="41" spans="1:15" hidden="1">
      <c r="A41" s="28">
        <v>26</v>
      </c>
      <c r="B41" s="16" t="s">
        <v>79</v>
      </c>
      <c r="C41" s="33" t="s">
        <v>25</v>
      </c>
      <c r="D41" s="33">
        <v>50</v>
      </c>
      <c r="E41" s="16" t="s">
        <v>80</v>
      </c>
      <c r="F41" s="23">
        <f t="shared" si="2"/>
        <v>720</v>
      </c>
      <c r="G41" s="23">
        <v>9.4</v>
      </c>
      <c r="H41" s="23">
        <f t="shared" si="4"/>
        <v>470</v>
      </c>
      <c r="I41" s="24">
        <f t="shared" si="5"/>
        <v>250</v>
      </c>
      <c r="J41" s="25">
        <f t="shared" si="3"/>
        <v>34.722222222222221</v>
      </c>
      <c r="K41" s="26" t="str">
        <f t="shared" si="6"/>
        <v>OK</v>
      </c>
      <c r="L41" s="28" t="str">
        <f>VLOOKUP(A41,Planilha1!$A$2:$I$294,9,FALSE)</f>
        <v xml:space="preserve">ODONTOMASTER COMERCIO DE PRODUTOS PARA SAUDE EIRELI </v>
      </c>
      <c r="M41" s="28">
        <v>1.67</v>
      </c>
      <c r="N41" s="29">
        <f t="shared" si="9"/>
        <v>0.82234042553191489</v>
      </c>
      <c r="O41" s="28" t="str">
        <f t="shared" si="8"/>
        <v>Aprovado</v>
      </c>
    </row>
    <row r="42" spans="1:15" hidden="1">
      <c r="A42" s="28">
        <v>27</v>
      </c>
      <c r="B42" s="16" t="s">
        <v>81</v>
      </c>
      <c r="C42" s="33" t="s">
        <v>25</v>
      </c>
      <c r="D42" s="33">
        <v>50</v>
      </c>
      <c r="E42" s="16" t="s">
        <v>80</v>
      </c>
      <c r="F42" s="23">
        <f t="shared" si="2"/>
        <v>720</v>
      </c>
      <c r="G42" s="23">
        <v>9.39</v>
      </c>
      <c r="H42" s="23">
        <f t="shared" si="4"/>
        <v>469.5</v>
      </c>
      <c r="I42" s="24">
        <f t="shared" si="5"/>
        <v>250.5</v>
      </c>
      <c r="J42" s="25">
        <f t="shared" si="3"/>
        <v>34.791666666666664</v>
      </c>
      <c r="K42" s="26" t="str">
        <f t="shared" si="6"/>
        <v>OK</v>
      </c>
      <c r="L42" s="28" t="str">
        <f>VLOOKUP(A42,Planilha1!$A$2:$I$294,9,FALSE)</f>
        <v>VITORIA TEIXEIRA DE OLIVEIRA</v>
      </c>
      <c r="M42" s="28">
        <v>1.17</v>
      </c>
      <c r="N42" s="29">
        <f t="shared" si="9"/>
        <v>0.87539936102236426</v>
      </c>
      <c r="O42" s="28" t="str">
        <f t="shared" si="8"/>
        <v>Aprovado</v>
      </c>
    </row>
    <row r="43" spans="1:15" hidden="1">
      <c r="A43" s="28">
        <v>28</v>
      </c>
      <c r="B43" s="16" t="s">
        <v>82</v>
      </c>
      <c r="C43" s="33" t="s">
        <v>25</v>
      </c>
      <c r="D43" s="33">
        <v>50</v>
      </c>
      <c r="E43" s="16" t="s">
        <v>83</v>
      </c>
      <c r="F43" s="23">
        <f t="shared" si="2"/>
        <v>1146.5</v>
      </c>
      <c r="G43" s="23">
        <v>8.61</v>
      </c>
      <c r="H43" s="23">
        <f t="shared" si="4"/>
        <v>430.5</v>
      </c>
      <c r="I43" s="24">
        <f t="shared" si="5"/>
        <v>716</v>
      </c>
      <c r="J43" s="25">
        <f t="shared" si="3"/>
        <v>62.450937636284344</v>
      </c>
      <c r="K43" s="26" t="str">
        <f t="shared" si="6"/>
        <v>DILIGÊNCIA</v>
      </c>
      <c r="L43" s="28" t="s">
        <v>864</v>
      </c>
      <c r="M43" s="28">
        <v>3.09</v>
      </c>
      <c r="N43" s="29">
        <f t="shared" si="9"/>
        <v>0.64111498257839716</v>
      </c>
      <c r="O43" s="28" t="str">
        <f t="shared" si="8"/>
        <v>Aprovado</v>
      </c>
    </row>
    <row r="44" spans="1:15" hidden="1">
      <c r="A44" s="28">
        <v>29</v>
      </c>
      <c r="B44" s="16" t="s">
        <v>84</v>
      </c>
      <c r="C44" s="33" t="s">
        <v>25</v>
      </c>
      <c r="D44" s="33">
        <v>1</v>
      </c>
      <c r="E44" s="16" t="s">
        <v>85</v>
      </c>
      <c r="F44" s="23">
        <f t="shared" si="2"/>
        <v>1091.51</v>
      </c>
      <c r="G44" s="23">
        <v>899.99</v>
      </c>
      <c r="H44" s="23">
        <f t="shared" si="4"/>
        <v>899.99</v>
      </c>
      <c r="I44" s="24">
        <f t="shared" si="5"/>
        <v>191.51999999999998</v>
      </c>
      <c r="J44" s="25">
        <f t="shared" si="3"/>
        <v>17.546334893862628</v>
      </c>
      <c r="K44" s="26" t="str">
        <f t="shared" si="6"/>
        <v>OK</v>
      </c>
      <c r="L44" s="28" t="str">
        <f>VLOOKUP(A44,Planilha1!$A$2:$I$294,9,FALSE)</f>
        <v>VITORIA TEIXEIRA DE OLIVEIRA</v>
      </c>
      <c r="M44" s="28">
        <v>16.670000000000002</v>
      </c>
      <c r="N44" s="29">
        <f t="shared" si="9"/>
        <v>0.98147757197302199</v>
      </c>
      <c r="O44" s="28" t="str">
        <f t="shared" si="8"/>
        <v>Aprovado</v>
      </c>
    </row>
    <row r="45" spans="1:15" hidden="1">
      <c r="A45" s="28">
        <v>30</v>
      </c>
      <c r="B45" s="16" t="s">
        <v>86</v>
      </c>
      <c r="C45" s="33" t="s">
        <v>24</v>
      </c>
      <c r="D45" s="33">
        <v>100</v>
      </c>
      <c r="E45" s="16" t="s">
        <v>87</v>
      </c>
      <c r="F45" s="23">
        <f t="shared" si="2"/>
        <v>2113</v>
      </c>
      <c r="G45" s="23">
        <v>11.96</v>
      </c>
      <c r="H45" s="23">
        <f t="shared" si="4"/>
        <v>1196</v>
      </c>
      <c r="I45" s="24">
        <f t="shared" si="5"/>
        <v>917</v>
      </c>
      <c r="J45" s="25">
        <f t="shared" si="3"/>
        <v>43.398012304779925</v>
      </c>
      <c r="K45" s="26" t="str">
        <f t="shared" si="6"/>
        <v>OK</v>
      </c>
      <c r="L45" s="28" t="str">
        <f>VLOOKUP(A45,Planilha1!$A$2:$I$294,9,FALSE)</f>
        <v>CIRURGICA FAMED DISTRIBUIDORA DE PRODUTOS HOSPITALARES LTDA</v>
      </c>
      <c r="M45" s="28">
        <v>8.5</v>
      </c>
      <c r="N45" s="29">
        <f t="shared" si="9"/>
        <v>0.28929765886287628</v>
      </c>
      <c r="O45" s="28" t="str">
        <f t="shared" si="8"/>
        <v>Aprovado</v>
      </c>
    </row>
    <row r="46" spans="1:15" hidden="1">
      <c r="A46" s="28">
        <v>31</v>
      </c>
      <c r="B46" s="16" t="s">
        <v>88</v>
      </c>
      <c r="C46" s="33" t="s">
        <v>24</v>
      </c>
      <c r="D46" s="33">
        <v>500</v>
      </c>
      <c r="E46" s="16" t="s">
        <v>89</v>
      </c>
      <c r="F46" s="23">
        <f t="shared" si="2"/>
        <v>9440</v>
      </c>
      <c r="G46" s="23">
        <v>13.22</v>
      </c>
      <c r="H46" s="23">
        <f t="shared" si="4"/>
        <v>6610</v>
      </c>
      <c r="I46" s="24">
        <f t="shared" si="5"/>
        <v>2830</v>
      </c>
      <c r="J46" s="25">
        <f t="shared" si="3"/>
        <v>29.978813559322028</v>
      </c>
      <c r="K46" s="26" t="str">
        <f t="shared" si="6"/>
        <v>OK</v>
      </c>
      <c r="L46" s="28" t="str">
        <f>VLOOKUP(A46,Planilha1!$A$2:$I$294,9,FALSE)</f>
        <v>ORTOSHOP COMERCIO LTDA-ME</v>
      </c>
      <c r="M46" s="28">
        <v>5.75</v>
      </c>
      <c r="N46" s="29">
        <f t="shared" si="9"/>
        <v>0.56505295007564293</v>
      </c>
      <c r="O46" s="28" t="str">
        <f t="shared" si="8"/>
        <v>Aprovado</v>
      </c>
    </row>
    <row r="47" spans="1:15" hidden="1">
      <c r="A47" s="28">
        <v>32</v>
      </c>
      <c r="B47" s="16" t="s">
        <v>90</v>
      </c>
      <c r="C47" s="33" t="s">
        <v>25</v>
      </c>
      <c r="D47" s="33">
        <v>40</v>
      </c>
      <c r="E47" s="16" t="s">
        <v>91</v>
      </c>
      <c r="F47" s="23">
        <f t="shared" si="2"/>
        <v>2227.1999999999998</v>
      </c>
      <c r="G47" s="23">
        <v>19</v>
      </c>
      <c r="H47" s="23">
        <f t="shared" si="4"/>
        <v>760</v>
      </c>
      <c r="I47" s="24">
        <f t="shared" si="5"/>
        <v>1467.1999999999998</v>
      </c>
      <c r="J47" s="25">
        <f t="shared" si="3"/>
        <v>65.8764367816092</v>
      </c>
      <c r="K47" s="26" t="str">
        <f t="shared" si="6"/>
        <v>DILIGÊNCIA</v>
      </c>
      <c r="L47" s="28" t="str">
        <f>VLOOKUP(A47,Planilha1!$A$2:$I$294,9,FALSE)</f>
        <v>JM COMERCIO E REPRESENTAÇÃO EIRELI</v>
      </c>
      <c r="M47" s="28">
        <v>1.1499999999999999</v>
      </c>
      <c r="N47" s="29">
        <f t="shared" si="9"/>
        <v>0.93947368421052635</v>
      </c>
      <c r="O47" s="28" t="str">
        <f t="shared" si="8"/>
        <v>Aprovado</v>
      </c>
    </row>
    <row r="48" spans="1:15" hidden="1">
      <c r="A48" s="28">
        <v>33</v>
      </c>
      <c r="B48" s="16" t="s">
        <v>92</v>
      </c>
      <c r="C48" s="33" t="s">
        <v>25</v>
      </c>
      <c r="D48" s="33">
        <v>2</v>
      </c>
      <c r="E48" s="16" t="s">
        <v>46</v>
      </c>
      <c r="F48" s="23">
        <f t="shared" si="2"/>
        <v>50.94</v>
      </c>
      <c r="G48" s="23">
        <v>25.4</v>
      </c>
      <c r="H48" s="23">
        <f t="shared" si="4"/>
        <v>50.8</v>
      </c>
      <c r="I48" s="24">
        <f t="shared" si="5"/>
        <v>0.14000000000000057</v>
      </c>
      <c r="J48" s="25">
        <f t="shared" si="3"/>
        <v>0.2748331370239509</v>
      </c>
      <c r="K48" s="26" t="str">
        <f t="shared" si="6"/>
        <v>OK</v>
      </c>
      <c r="L48" s="28" t="str">
        <f>VLOOKUP(A48,Planilha1!$A$2:$I$294,9,FALSE)</f>
        <v>APOGEU CENTER COMERCIAL DE PRODUTOS HOSPITALARES E MEDICAMEN</v>
      </c>
      <c r="M48" s="28">
        <v>1.87</v>
      </c>
      <c r="N48" s="29">
        <f t="shared" si="9"/>
        <v>0.92637795275590551</v>
      </c>
      <c r="O48" s="28" t="str">
        <f t="shared" si="8"/>
        <v>Aprovado</v>
      </c>
    </row>
    <row r="49" spans="1:15" ht="15" hidden="1" customHeight="1">
      <c r="A49" s="28">
        <v>34</v>
      </c>
      <c r="B49" s="16" t="s">
        <v>93</v>
      </c>
      <c r="C49" s="33" t="s">
        <v>25</v>
      </c>
      <c r="D49" s="33">
        <v>50</v>
      </c>
      <c r="E49" s="16" t="s">
        <v>94</v>
      </c>
      <c r="F49" s="23">
        <f t="shared" si="2"/>
        <v>1225</v>
      </c>
      <c r="G49" s="23">
        <v>13.23</v>
      </c>
      <c r="H49" s="23">
        <f t="shared" si="4"/>
        <v>661.5</v>
      </c>
      <c r="I49" s="24">
        <f t="shared" si="5"/>
        <v>563.5</v>
      </c>
      <c r="J49" s="25">
        <f t="shared" si="3"/>
        <v>46</v>
      </c>
      <c r="K49" s="26" t="str">
        <f t="shared" si="6"/>
        <v>OK</v>
      </c>
      <c r="L49" s="28" t="str">
        <f>VLOOKUP(A49,Planilha1!$A$2:$I$294,9,FALSE)</f>
        <v xml:space="preserve">BIO LOGICA DISTRIBUIDORA LTDA </v>
      </c>
      <c r="M49" s="28">
        <v>1.84</v>
      </c>
      <c r="N49" s="29">
        <f t="shared" si="9"/>
        <v>0.86092214663643241</v>
      </c>
      <c r="O49" s="28" t="str">
        <f t="shared" si="8"/>
        <v>Aprovado</v>
      </c>
    </row>
    <row r="50" spans="1:15" ht="15" hidden="1" customHeight="1">
      <c r="A50" s="28">
        <v>35</v>
      </c>
      <c r="B50" s="16" t="s">
        <v>95</v>
      </c>
      <c r="C50" s="33" t="s">
        <v>25</v>
      </c>
      <c r="D50" s="33">
        <v>50</v>
      </c>
      <c r="E50" s="16" t="s">
        <v>96</v>
      </c>
      <c r="F50" s="23">
        <f t="shared" si="2"/>
        <v>759.5</v>
      </c>
      <c r="G50" s="23">
        <v>13.23</v>
      </c>
      <c r="H50" s="23">
        <f t="shared" si="4"/>
        <v>661.5</v>
      </c>
      <c r="I50" s="24">
        <f t="shared" si="5"/>
        <v>98</v>
      </c>
      <c r="J50" s="25">
        <f t="shared" si="3"/>
        <v>12.903225806451607</v>
      </c>
      <c r="K50" s="26" t="str">
        <f t="shared" si="6"/>
        <v>OK</v>
      </c>
      <c r="L50" s="28" t="str">
        <f>VLOOKUP(A50,Planilha1!$A$2:$I$294,9,FALSE)</f>
        <v xml:space="preserve">BIO LOGICA DISTRIBUIDORA LTDA </v>
      </c>
      <c r="M50" s="28">
        <v>1.87</v>
      </c>
      <c r="N50" s="29">
        <f t="shared" si="9"/>
        <v>0.85865457294028713</v>
      </c>
      <c r="O50" s="28" t="str">
        <f t="shared" si="8"/>
        <v>Aprovado</v>
      </c>
    </row>
    <row r="51" spans="1:15" ht="15" hidden="1" customHeight="1">
      <c r="A51" s="28">
        <v>36</v>
      </c>
      <c r="B51" s="16" t="s">
        <v>97</v>
      </c>
      <c r="C51" s="33" t="s">
        <v>25</v>
      </c>
      <c r="D51" s="33">
        <v>50</v>
      </c>
      <c r="E51" s="16" t="s">
        <v>98</v>
      </c>
      <c r="F51" s="23">
        <f t="shared" si="2"/>
        <v>848</v>
      </c>
      <c r="G51" s="23">
        <v>13.23</v>
      </c>
      <c r="H51" s="23">
        <f t="shared" si="4"/>
        <v>661.5</v>
      </c>
      <c r="I51" s="24">
        <f t="shared" si="5"/>
        <v>186.5</v>
      </c>
      <c r="J51" s="25">
        <f t="shared" si="3"/>
        <v>21.992924528301888</v>
      </c>
      <c r="K51" s="26" t="str">
        <f t="shared" si="6"/>
        <v>OK</v>
      </c>
      <c r="L51" s="28" t="str">
        <f>VLOOKUP(A51,Planilha1!$A$2:$I$294,9,FALSE)</f>
        <v xml:space="preserve">BIO LOGICA DISTRIBUIDORA LTDA </v>
      </c>
      <c r="M51" s="28">
        <v>0.88</v>
      </c>
      <c r="N51" s="29">
        <f t="shared" si="9"/>
        <v>0.93348450491307633</v>
      </c>
      <c r="O51" s="28" t="str">
        <f t="shared" si="8"/>
        <v>Aprovado</v>
      </c>
    </row>
    <row r="52" spans="1:15" ht="15" hidden="1" customHeight="1">
      <c r="A52" s="28">
        <v>37</v>
      </c>
      <c r="B52" s="16" t="s">
        <v>99</v>
      </c>
      <c r="C52" s="33" t="s">
        <v>25</v>
      </c>
      <c r="D52" s="33">
        <v>50</v>
      </c>
      <c r="E52" s="16" t="s">
        <v>98</v>
      </c>
      <c r="F52" s="23">
        <f t="shared" si="2"/>
        <v>848</v>
      </c>
      <c r="G52" s="23">
        <v>15.7</v>
      </c>
      <c r="H52" s="23">
        <f t="shared" si="4"/>
        <v>785</v>
      </c>
      <c r="I52" s="24">
        <f t="shared" si="5"/>
        <v>63</v>
      </c>
      <c r="J52" s="25">
        <f t="shared" si="3"/>
        <v>7.4292452830188775</v>
      </c>
      <c r="K52" s="26" t="str">
        <f t="shared" si="6"/>
        <v>OK</v>
      </c>
      <c r="L52" s="28" t="str">
        <f>VLOOKUP(A52,Planilha1!$A$2:$I$294,9,FALSE)</f>
        <v>JM COMERCIO E REPRESENTAÇÃO EIRELI</v>
      </c>
      <c r="M52" s="28">
        <v>1.86</v>
      </c>
      <c r="N52" s="29">
        <f t="shared" si="9"/>
        <v>0.88152866242038219</v>
      </c>
      <c r="O52" s="28" t="str">
        <f t="shared" si="8"/>
        <v>Aprovado</v>
      </c>
    </row>
    <row r="53" spans="1:15" ht="22.5" hidden="1" customHeight="1">
      <c r="A53" s="28">
        <v>38</v>
      </c>
      <c r="B53" s="16" t="s">
        <v>100</v>
      </c>
      <c r="C53" s="33" t="s">
        <v>25</v>
      </c>
      <c r="D53" s="33">
        <v>50</v>
      </c>
      <c r="E53" s="16" t="s">
        <v>101</v>
      </c>
      <c r="F53" s="23">
        <f t="shared" si="2"/>
        <v>1162</v>
      </c>
      <c r="G53" s="23">
        <v>13.23</v>
      </c>
      <c r="H53" s="23">
        <f t="shared" si="4"/>
        <v>661.5</v>
      </c>
      <c r="I53" s="24">
        <f t="shared" si="5"/>
        <v>500.5</v>
      </c>
      <c r="J53" s="25">
        <f t="shared" si="3"/>
        <v>43.072289156626496</v>
      </c>
      <c r="K53" s="26" t="str">
        <f t="shared" si="6"/>
        <v>OK</v>
      </c>
      <c r="L53" s="28" t="str">
        <f>VLOOKUP(A53,Planilha1!$A$2:$I$294,9,FALSE)</f>
        <v xml:space="preserve">BIO LOGICA DISTRIBUIDORA LTDA </v>
      </c>
      <c r="M53" s="28">
        <v>1.88</v>
      </c>
      <c r="N53" s="29">
        <f t="shared" si="9"/>
        <v>0.85789871504157222</v>
      </c>
      <c r="O53" s="28" t="str">
        <f t="shared" si="8"/>
        <v>Aprovado</v>
      </c>
    </row>
    <row r="54" spans="1:15" ht="22.5" hidden="1" customHeight="1">
      <c r="A54" s="28">
        <v>39</v>
      </c>
      <c r="B54" s="16" t="s">
        <v>102</v>
      </c>
      <c r="C54" s="33" t="s">
        <v>25</v>
      </c>
      <c r="D54" s="33">
        <v>50</v>
      </c>
      <c r="E54" s="16" t="s">
        <v>103</v>
      </c>
      <c r="F54" s="23">
        <f t="shared" si="2"/>
        <v>979.5</v>
      </c>
      <c r="G54" s="23">
        <v>13.23</v>
      </c>
      <c r="H54" s="23">
        <f t="shared" si="4"/>
        <v>661.5</v>
      </c>
      <c r="I54" s="24">
        <f t="shared" si="5"/>
        <v>318</v>
      </c>
      <c r="J54" s="25">
        <f t="shared" si="3"/>
        <v>32.465543644716689</v>
      </c>
      <c r="K54" s="26" t="str">
        <f t="shared" si="6"/>
        <v>OK</v>
      </c>
      <c r="L54" s="28" t="str">
        <f>VLOOKUP(A54,Planilha1!$A$2:$I$294,9,FALSE)</f>
        <v xml:space="preserve">BIO LOGICA DISTRIBUIDORA LTDA </v>
      </c>
      <c r="M54" s="28">
        <v>3.27</v>
      </c>
      <c r="N54" s="29">
        <f t="shared" si="9"/>
        <v>0.75283446712018143</v>
      </c>
      <c r="O54" s="28" t="str">
        <f t="shared" si="8"/>
        <v>Aprovado</v>
      </c>
    </row>
    <row r="55" spans="1:15" ht="22.5" hidden="1" customHeight="1">
      <c r="A55" s="28">
        <v>40</v>
      </c>
      <c r="B55" s="16" t="s">
        <v>104</v>
      </c>
      <c r="C55" s="33" t="s">
        <v>25</v>
      </c>
      <c r="D55" s="33">
        <v>50</v>
      </c>
      <c r="E55" s="16" t="s">
        <v>105</v>
      </c>
      <c r="F55" s="23">
        <f t="shared" si="2"/>
        <v>972.5</v>
      </c>
      <c r="G55" s="23">
        <v>12</v>
      </c>
      <c r="H55" s="23">
        <f t="shared" si="4"/>
        <v>600</v>
      </c>
      <c r="I55" s="24">
        <f t="shared" si="5"/>
        <v>372.5</v>
      </c>
      <c r="J55" s="25">
        <f t="shared" si="3"/>
        <v>38.303341902313619</v>
      </c>
      <c r="K55" s="26" t="str">
        <f t="shared" si="6"/>
        <v>OK</v>
      </c>
      <c r="L55" s="28" t="str">
        <f>VLOOKUP(A55,Planilha1!$A$2:$I$294,9,FALSE)</f>
        <v>DENTALMED PRODUTOS PARA SAUDE LTDA</v>
      </c>
      <c r="M55" s="28">
        <v>0.78</v>
      </c>
      <c r="N55" s="29">
        <f t="shared" si="9"/>
        <v>0.93500000000000005</v>
      </c>
      <c r="O55" s="28" t="str">
        <f t="shared" si="8"/>
        <v>Aprovado</v>
      </c>
    </row>
    <row r="56" spans="1:15" ht="22.5" hidden="1" customHeight="1">
      <c r="A56" s="28">
        <v>41</v>
      </c>
      <c r="B56" s="16" t="s">
        <v>106</v>
      </c>
      <c r="C56" s="33" t="s">
        <v>25</v>
      </c>
      <c r="D56" s="33">
        <v>50</v>
      </c>
      <c r="E56" s="16" t="s">
        <v>107</v>
      </c>
      <c r="F56" s="23">
        <f t="shared" si="2"/>
        <v>1019.5</v>
      </c>
      <c r="G56" s="37">
        <v>12</v>
      </c>
      <c r="H56" s="23">
        <f t="shared" si="4"/>
        <v>600</v>
      </c>
      <c r="I56" s="24">
        <f t="shared" si="5"/>
        <v>419.5</v>
      </c>
      <c r="J56" s="25">
        <f t="shared" si="3"/>
        <v>41.147621383030902</v>
      </c>
      <c r="K56" s="26" t="str">
        <f t="shared" si="6"/>
        <v>OK</v>
      </c>
      <c r="L56" s="28" t="str">
        <f>VLOOKUP(A56,Planilha1!$A$2:$I$294,9,FALSE)</f>
        <v>DENTALMED PRODUTOS PARA SAUDE LTDA</v>
      </c>
      <c r="M56" s="28">
        <v>0.78</v>
      </c>
      <c r="N56" s="29">
        <f t="shared" si="9"/>
        <v>0.93500000000000005</v>
      </c>
      <c r="O56" s="28" t="str">
        <f t="shared" si="8"/>
        <v>Aprovado</v>
      </c>
    </row>
    <row r="57" spans="1:15" ht="22.5" hidden="1" customHeight="1">
      <c r="A57" s="28">
        <v>42</v>
      </c>
      <c r="B57" s="16" t="s">
        <v>108</v>
      </c>
      <c r="C57" s="33" t="s">
        <v>25</v>
      </c>
      <c r="D57" s="33">
        <v>50</v>
      </c>
      <c r="E57" s="16" t="s">
        <v>109</v>
      </c>
      <c r="F57" s="23">
        <f t="shared" si="2"/>
        <v>1320</v>
      </c>
      <c r="G57" s="37">
        <v>14.99</v>
      </c>
      <c r="H57" s="23">
        <f t="shared" si="4"/>
        <v>749.5</v>
      </c>
      <c r="I57" s="24">
        <f t="shared" si="5"/>
        <v>570.5</v>
      </c>
      <c r="J57" s="25">
        <f t="shared" si="3"/>
        <v>43.219696969696962</v>
      </c>
      <c r="K57" s="26" t="str">
        <f t="shared" si="6"/>
        <v>OK</v>
      </c>
      <c r="L57" s="28" t="str">
        <f>VLOOKUP(A57,Planilha1!$A$2:$I$294,9,FALSE)</f>
        <v xml:space="preserve">BIO LOGICA DISTRIBUIDORA LTDA </v>
      </c>
      <c r="M57" s="28">
        <v>0.78</v>
      </c>
      <c r="N57" s="29">
        <f t="shared" si="9"/>
        <v>0.94796531020680463</v>
      </c>
      <c r="O57" s="28" t="str">
        <f t="shared" si="8"/>
        <v>Aprovado</v>
      </c>
    </row>
    <row r="58" spans="1:15" hidden="1">
      <c r="A58" s="28">
        <v>43</v>
      </c>
      <c r="B58" s="16" t="s">
        <v>110</v>
      </c>
      <c r="C58" s="33" t="s">
        <v>25</v>
      </c>
      <c r="D58" s="33">
        <v>50</v>
      </c>
      <c r="E58" s="16" t="s">
        <v>111</v>
      </c>
      <c r="F58" s="23">
        <f t="shared" si="2"/>
        <v>4339</v>
      </c>
      <c r="G58" s="37">
        <v>83</v>
      </c>
      <c r="H58" s="23">
        <f t="shared" si="4"/>
        <v>4150</v>
      </c>
      <c r="I58" s="24">
        <f t="shared" si="5"/>
        <v>189</v>
      </c>
      <c r="J58" s="25">
        <f t="shared" si="3"/>
        <v>4.355842359990783</v>
      </c>
      <c r="K58" s="26" t="str">
        <f t="shared" si="6"/>
        <v>OK</v>
      </c>
      <c r="L58" s="28" t="str">
        <f>VLOOKUP(A58,Planilha1!$A$2:$I$294,9,FALSE)</f>
        <v>DENTALMED PRODUTOS PARA SAUDE LTDA</v>
      </c>
      <c r="M58" s="28">
        <v>0.78</v>
      </c>
      <c r="N58" s="29">
        <f t="shared" si="9"/>
        <v>0.99060240963855417</v>
      </c>
      <c r="O58" s="28" t="str">
        <f t="shared" si="8"/>
        <v>Aprovado</v>
      </c>
    </row>
    <row r="59" spans="1:15" hidden="1">
      <c r="A59" s="28">
        <v>44</v>
      </c>
      <c r="B59" s="16" t="s">
        <v>112</v>
      </c>
      <c r="C59" s="33" t="s">
        <v>25</v>
      </c>
      <c r="D59" s="33">
        <v>100</v>
      </c>
      <c r="E59" s="16" t="s">
        <v>113</v>
      </c>
      <c r="F59" s="23">
        <f t="shared" si="2"/>
        <v>629</v>
      </c>
      <c r="G59" s="37">
        <v>2.88</v>
      </c>
      <c r="H59" s="23">
        <f t="shared" si="4"/>
        <v>288</v>
      </c>
      <c r="I59" s="24">
        <f t="shared" si="5"/>
        <v>341</v>
      </c>
      <c r="J59" s="25">
        <f t="shared" si="3"/>
        <v>54.213036565977745</v>
      </c>
      <c r="K59" s="26" t="str">
        <f t="shared" si="6"/>
        <v>DILIGÊNCIA</v>
      </c>
      <c r="L59" s="28" t="str">
        <f>VLOOKUP(A59,Planilha1!$A$2:$I$294,9,FALSE)</f>
        <v xml:space="preserve">BIO LOGICA DISTRIBUIDORA LTDA </v>
      </c>
      <c r="M59" s="28">
        <v>0.78</v>
      </c>
      <c r="N59" s="29">
        <f t="shared" si="9"/>
        <v>0.72916666666666652</v>
      </c>
      <c r="O59" s="28" t="str">
        <f t="shared" si="8"/>
        <v>Aprovado</v>
      </c>
    </row>
    <row r="60" spans="1:15" hidden="1">
      <c r="A60" s="28">
        <v>45</v>
      </c>
      <c r="B60" s="16" t="s">
        <v>114</v>
      </c>
      <c r="C60" s="33" t="s">
        <v>25</v>
      </c>
      <c r="D60" s="33">
        <v>100</v>
      </c>
      <c r="E60" s="16" t="s">
        <v>115</v>
      </c>
      <c r="F60" s="23">
        <f t="shared" si="2"/>
        <v>488.99999999999994</v>
      </c>
      <c r="G60" s="37">
        <v>2.79</v>
      </c>
      <c r="H60" s="23">
        <f t="shared" si="4"/>
        <v>279</v>
      </c>
      <c r="I60" s="24">
        <f t="shared" si="5"/>
        <v>209.99999999999994</v>
      </c>
      <c r="J60" s="25">
        <f t="shared" si="3"/>
        <v>42.94478527607361</v>
      </c>
      <c r="K60" s="26" t="str">
        <f t="shared" si="6"/>
        <v>OK</v>
      </c>
      <c r="L60" s="28" t="str">
        <f>VLOOKUP(A60,Planilha1!$A$2:$I$294,9,FALSE)</f>
        <v xml:space="preserve">BIO LOGICA DISTRIBUIDORA LTDA </v>
      </c>
      <c r="M60" s="28">
        <v>0.78</v>
      </c>
      <c r="N60" s="29">
        <f t="shared" si="9"/>
        <v>0.72043010752688164</v>
      </c>
      <c r="O60" s="28" t="str">
        <f t="shared" si="8"/>
        <v>Aprovado</v>
      </c>
    </row>
    <row r="61" spans="1:15" hidden="1">
      <c r="A61" s="28">
        <v>46</v>
      </c>
      <c r="B61" s="16" t="s">
        <v>116</v>
      </c>
      <c r="C61" s="33" t="s">
        <v>25</v>
      </c>
      <c r="D61" s="33">
        <v>100</v>
      </c>
      <c r="E61" s="16" t="s">
        <v>117</v>
      </c>
      <c r="F61" s="23">
        <f t="shared" si="2"/>
        <v>509.99999999999994</v>
      </c>
      <c r="G61" s="37">
        <v>2.79</v>
      </c>
      <c r="H61" s="23">
        <f t="shared" si="4"/>
        <v>279</v>
      </c>
      <c r="I61" s="24">
        <f t="shared" si="5"/>
        <v>230.99999999999994</v>
      </c>
      <c r="J61" s="25">
        <f t="shared" si="3"/>
        <v>45.294117647058819</v>
      </c>
      <c r="K61" s="26" t="str">
        <f t="shared" si="6"/>
        <v>OK</v>
      </c>
      <c r="L61" s="28" t="str">
        <f>VLOOKUP(A61,Planilha1!$A$2:$I$294,9,FALSE)</f>
        <v xml:space="preserve">BIO LOGICA DISTRIBUIDORA LTDA </v>
      </c>
      <c r="M61" s="28">
        <v>0.78</v>
      </c>
      <c r="N61" s="29">
        <f t="shared" si="9"/>
        <v>0.72043010752688164</v>
      </c>
      <c r="O61" s="28" t="str">
        <f t="shared" si="8"/>
        <v>Aprovado</v>
      </c>
    </row>
    <row r="62" spans="1:15" hidden="1">
      <c r="A62" s="28">
        <v>47</v>
      </c>
      <c r="B62" s="16" t="s">
        <v>118</v>
      </c>
      <c r="C62" s="33" t="s">
        <v>25</v>
      </c>
      <c r="D62" s="33">
        <v>100</v>
      </c>
      <c r="E62" s="16" t="s">
        <v>119</v>
      </c>
      <c r="F62" s="23">
        <f t="shared" si="2"/>
        <v>363</v>
      </c>
      <c r="G62" s="37">
        <v>2.88</v>
      </c>
      <c r="H62" s="23">
        <f t="shared" si="4"/>
        <v>288</v>
      </c>
      <c r="I62" s="24">
        <f t="shared" si="5"/>
        <v>75</v>
      </c>
      <c r="J62" s="25">
        <f t="shared" si="3"/>
        <v>20.66115702479339</v>
      </c>
      <c r="K62" s="26" t="str">
        <f t="shared" si="6"/>
        <v>OK</v>
      </c>
      <c r="L62" s="28" t="str">
        <f>VLOOKUP(A62,Planilha1!$A$2:$I$294,9,FALSE)</f>
        <v>JM COMERCIO E REPRESENTAÇÃO EIRELI</v>
      </c>
      <c r="M62" s="28">
        <v>0.78</v>
      </c>
      <c r="N62" s="29">
        <f t="shared" si="9"/>
        <v>0.72916666666666652</v>
      </c>
      <c r="O62" s="28" t="str">
        <f t="shared" si="8"/>
        <v>Aprovado</v>
      </c>
    </row>
    <row r="63" spans="1:15" hidden="1">
      <c r="A63" s="28">
        <v>48</v>
      </c>
      <c r="B63" s="16" t="s">
        <v>120</v>
      </c>
      <c r="C63" s="33" t="s">
        <v>25</v>
      </c>
      <c r="D63" s="33">
        <v>100</v>
      </c>
      <c r="E63" s="16" t="s">
        <v>121</v>
      </c>
      <c r="F63" s="23">
        <f t="shared" si="2"/>
        <v>500</v>
      </c>
      <c r="G63" s="37">
        <v>2.79</v>
      </c>
      <c r="H63" s="23">
        <f t="shared" si="4"/>
        <v>279</v>
      </c>
      <c r="I63" s="24">
        <f t="shared" si="5"/>
        <v>221</v>
      </c>
      <c r="J63" s="25">
        <f t="shared" si="3"/>
        <v>44.199999999999996</v>
      </c>
      <c r="K63" s="26" t="str">
        <f t="shared" si="6"/>
        <v>OK</v>
      </c>
      <c r="L63" s="28" t="str">
        <f>VLOOKUP(A63,Planilha1!$A$2:$I$294,9,FALSE)</f>
        <v xml:space="preserve">BIO LOGICA DISTRIBUIDORA LTDA </v>
      </c>
      <c r="M63" s="28">
        <v>0.78</v>
      </c>
      <c r="N63" s="29">
        <f t="shared" si="9"/>
        <v>0.72043010752688164</v>
      </c>
      <c r="O63" s="28" t="str">
        <f t="shared" si="8"/>
        <v>Aprovado</v>
      </c>
    </row>
    <row r="64" spans="1:15" hidden="1">
      <c r="A64" s="28">
        <v>49</v>
      </c>
      <c r="B64" s="16" t="s">
        <v>122</v>
      </c>
      <c r="C64" s="33" t="s">
        <v>25</v>
      </c>
      <c r="D64" s="33">
        <v>100</v>
      </c>
      <c r="E64" s="16" t="s">
        <v>123</v>
      </c>
      <c r="F64" s="23">
        <f t="shared" si="2"/>
        <v>307</v>
      </c>
      <c r="G64" s="37">
        <v>2.79</v>
      </c>
      <c r="H64" s="23">
        <f t="shared" si="4"/>
        <v>279</v>
      </c>
      <c r="I64" s="24">
        <f t="shared" si="5"/>
        <v>28</v>
      </c>
      <c r="J64" s="25">
        <f t="shared" si="3"/>
        <v>9.1205211726384299</v>
      </c>
      <c r="K64" s="26" t="str">
        <f t="shared" si="6"/>
        <v>OK</v>
      </c>
      <c r="L64" s="28" t="str">
        <f>VLOOKUP(A64,Planilha1!$A$2:$I$294,9,FALSE)</f>
        <v xml:space="preserve">BIO LOGICA DISTRIBUIDORA LTDA </v>
      </c>
      <c r="M64" s="28">
        <v>0.78</v>
      </c>
      <c r="N64" s="29">
        <f t="shared" si="9"/>
        <v>0.72043010752688164</v>
      </c>
      <c r="O64" s="28" t="str">
        <f t="shared" si="8"/>
        <v>Aprovado</v>
      </c>
    </row>
    <row r="65" spans="1:15" hidden="1">
      <c r="A65" s="28">
        <v>50</v>
      </c>
      <c r="B65" s="16" t="s">
        <v>124</v>
      </c>
      <c r="C65" s="33" t="s">
        <v>25</v>
      </c>
      <c r="D65" s="33">
        <v>100</v>
      </c>
      <c r="E65" s="16" t="s">
        <v>113</v>
      </c>
      <c r="F65" s="23">
        <f t="shared" si="2"/>
        <v>629</v>
      </c>
      <c r="G65" s="37">
        <v>2.79</v>
      </c>
      <c r="H65" s="23">
        <f t="shared" si="4"/>
        <v>279</v>
      </c>
      <c r="I65" s="24">
        <f t="shared" si="5"/>
        <v>350</v>
      </c>
      <c r="J65" s="25">
        <f t="shared" si="3"/>
        <v>55.643879173290941</v>
      </c>
      <c r="K65" s="26" t="str">
        <f t="shared" si="6"/>
        <v>DILIGÊNCIA</v>
      </c>
      <c r="L65" s="28" t="str">
        <f>VLOOKUP(A65,Planilha1!$A$2:$I$294,9,FALSE)</f>
        <v xml:space="preserve">BIO LOGICA DISTRIBUIDORA LTDA </v>
      </c>
      <c r="M65" s="28">
        <v>0.78</v>
      </c>
      <c r="N65" s="29">
        <f t="shared" si="9"/>
        <v>0.72043010752688164</v>
      </c>
      <c r="O65" s="28" t="str">
        <f t="shared" si="8"/>
        <v>Aprovado</v>
      </c>
    </row>
    <row r="66" spans="1:15" hidden="1">
      <c r="A66" s="28">
        <v>51</v>
      </c>
      <c r="B66" s="16" t="s">
        <v>125</v>
      </c>
      <c r="C66" s="33" t="s">
        <v>25</v>
      </c>
      <c r="D66" s="33">
        <v>100</v>
      </c>
      <c r="E66" s="16" t="s">
        <v>126</v>
      </c>
      <c r="F66" s="23">
        <f t="shared" si="2"/>
        <v>495</v>
      </c>
      <c r="G66" s="37">
        <v>2.79</v>
      </c>
      <c r="H66" s="23">
        <f t="shared" si="4"/>
        <v>279</v>
      </c>
      <c r="I66" s="24">
        <f t="shared" si="5"/>
        <v>216</v>
      </c>
      <c r="J66" s="25">
        <f t="shared" si="3"/>
        <v>43.63636363636364</v>
      </c>
      <c r="K66" s="26" t="str">
        <f t="shared" si="6"/>
        <v>OK</v>
      </c>
      <c r="L66" s="28" t="str">
        <f>VLOOKUP(A66,Planilha1!$A$2:$I$294,9,FALSE)</f>
        <v xml:space="preserve">BIO LOGICA DISTRIBUIDORA LTDA </v>
      </c>
      <c r="M66" s="28">
        <v>0.78</v>
      </c>
      <c r="N66" s="29">
        <f t="shared" si="9"/>
        <v>0.72043010752688164</v>
      </c>
      <c r="O66" s="28" t="str">
        <f t="shared" si="8"/>
        <v>Aprovado</v>
      </c>
    </row>
    <row r="67" spans="1:15" hidden="1">
      <c r="A67" s="28">
        <v>52</v>
      </c>
      <c r="B67" s="16" t="s">
        <v>127</v>
      </c>
      <c r="C67" s="33" t="s">
        <v>25</v>
      </c>
      <c r="D67" s="33">
        <v>100</v>
      </c>
      <c r="E67" s="16" t="s">
        <v>128</v>
      </c>
      <c r="F67" s="23">
        <f t="shared" si="2"/>
        <v>825</v>
      </c>
      <c r="G67" s="37">
        <v>2.79</v>
      </c>
      <c r="H67" s="23">
        <f t="shared" si="4"/>
        <v>279</v>
      </c>
      <c r="I67" s="24">
        <f t="shared" si="5"/>
        <v>546</v>
      </c>
      <c r="J67" s="25">
        <f t="shared" si="3"/>
        <v>66.181818181818173</v>
      </c>
      <c r="K67" s="26" t="str">
        <f t="shared" si="6"/>
        <v>DILIGÊNCIA</v>
      </c>
      <c r="L67" s="28" t="str">
        <f>VLOOKUP(A67,Planilha1!$A$2:$I$294,9,FALSE)</f>
        <v xml:space="preserve">BIO LOGICA DISTRIBUIDORA LTDA </v>
      </c>
      <c r="M67" s="28">
        <v>0.78</v>
      </c>
      <c r="N67" s="29">
        <f t="shared" si="9"/>
        <v>0.72043010752688164</v>
      </c>
      <c r="O67" s="28" t="str">
        <f t="shared" si="8"/>
        <v>Aprovado</v>
      </c>
    </row>
    <row r="68" spans="1:15" hidden="1">
      <c r="A68" s="28">
        <v>53</v>
      </c>
      <c r="B68" s="16" t="s">
        <v>129</v>
      </c>
      <c r="C68" s="33" t="s">
        <v>25</v>
      </c>
      <c r="D68" s="33">
        <v>100</v>
      </c>
      <c r="E68" s="16" t="s">
        <v>130</v>
      </c>
      <c r="F68" s="23">
        <f t="shared" si="2"/>
        <v>1651.0000000000002</v>
      </c>
      <c r="G68" s="37">
        <v>2.79</v>
      </c>
      <c r="H68" s="23">
        <f t="shared" si="4"/>
        <v>279</v>
      </c>
      <c r="I68" s="24">
        <f t="shared" si="5"/>
        <v>1372.0000000000002</v>
      </c>
      <c r="J68" s="25">
        <f t="shared" si="3"/>
        <v>83.101150817686246</v>
      </c>
      <c r="K68" s="26" t="str">
        <f t="shared" si="6"/>
        <v>DILIGÊNCIA</v>
      </c>
      <c r="L68" s="28" t="str">
        <f>VLOOKUP(A68,Planilha1!$A$2:$I$294,9,FALSE)</f>
        <v xml:space="preserve">BIO LOGICA DISTRIBUIDORA LTDA </v>
      </c>
      <c r="M68" s="28">
        <v>0.78</v>
      </c>
      <c r="N68" s="29">
        <f t="shared" si="9"/>
        <v>0.72043010752688164</v>
      </c>
      <c r="O68" s="28" t="str">
        <f t="shared" si="8"/>
        <v>Aprovado</v>
      </c>
    </row>
    <row r="69" spans="1:15" hidden="1">
      <c r="A69" s="28">
        <v>54</v>
      </c>
      <c r="B69" s="16" t="s">
        <v>131</v>
      </c>
      <c r="C69" s="33" t="s">
        <v>25</v>
      </c>
      <c r="D69" s="33">
        <v>100</v>
      </c>
      <c r="E69" s="16" t="s">
        <v>132</v>
      </c>
      <c r="F69" s="23">
        <f t="shared" si="2"/>
        <v>249.00000000000003</v>
      </c>
      <c r="G69" s="37">
        <v>2.48</v>
      </c>
      <c r="H69" s="23">
        <f t="shared" si="4"/>
        <v>248</v>
      </c>
      <c r="I69" s="24">
        <f t="shared" si="5"/>
        <v>1.0000000000000284</v>
      </c>
      <c r="J69" s="25">
        <f t="shared" si="3"/>
        <v>0.40160642570282051</v>
      </c>
      <c r="K69" s="26" t="str">
        <f t="shared" si="6"/>
        <v>OK</v>
      </c>
      <c r="L69" s="28" t="str">
        <f>VLOOKUP(A69,Planilha1!$A$2:$I$294,9,FALSE)</f>
        <v xml:space="preserve">BIO LOGICA DISTRIBUIDORA LTDA </v>
      </c>
      <c r="M69" s="28">
        <v>0.78</v>
      </c>
      <c r="N69" s="29">
        <f t="shared" si="9"/>
        <v>0.68548387096774188</v>
      </c>
      <c r="O69" s="28" t="str">
        <f t="shared" si="8"/>
        <v>Aprovado</v>
      </c>
    </row>
    <row r="70" spans="1:15" hidden="1">
      <c r="A70" s="28">
        <v>55</v>
      </c>
      <c r="B70" s="16" t="s">
        <v>133</v>
      </c>
      <c r="C70" s="33" t="s">
        <v>25</v>
      </c>
      <c r="D70" s="33">
        <v>100</v>
      </c>
      <c r="E70" s="16" t="s">
        <v>134</v>
      </c>
      <c r="F70" s="23">
        <f t="shared" si="2"/>
        <v>540</v>
      </c>
      <c r="G70" s="37">
        <v>2.79</v>
      </c>
      <c r="H70" s="23">
        <f t="shared" si="4"/>
        <v>279</v>
      </c>
      <c r="I70" s="24">
        <f t="shared" si="5"/>
        <v>261</v>
      </c>
      <c r="J70" s="25">
        <f t="shared" si="3"/>
        <v>48.333333333333336</v>
      </c>
      <c r="K70" s="26" t="str">
        <f t="shared" si="6"/>
        <v>OK</v>
      </c>
      <c r="L70" s="28" t="str">
        <f>VLOOKUP(A70,Planilha1!$A$2:$I$294,9,FALSE)</f>
        <v xml:space="preserve">BIO LOGICA DISTRIBUIDORA LTDA </v>
      </c>
      <c r="M70" s="28">
        <v>0.78</v>
      </c>
      <c r="N70" s="29">
        <f t="shared" si="9"/>
        <v>0.72043010752688164</v>
      </c>
      <c r="O70" s="28" t="str">
        <f t="shared" si="8"/>
        <v>Aprovado</v>
      </c>
    </row>
    <row r="71" spans="1:15" hidden="1">
      <c r="A71" s="28">
        <v>56</v>
      </c>
      <c r="B71" s="16" t="s">
        <v>135</v>
      </c>
      <c r="C71" s="33" t="s">
        <v>25</v>
      </c>
      <c r="D71" s="33">
        <v>100</v>
      </c>
      <c r="E71" s="16" t="s">
        <v>136</v>
      </c>
      <c r="F71" s="23">
        <f t="shared" si="2"/>
        <v>1148</v>
      </c>
      <c r="G71" s="37">
        <v>2.79</v>
      </c>
      <c r="H71" s="23">
        <f t="shared" si="4"/>
        <v>279</v>
      </c>
      <c r="I71" s="24">
        <f t="shared" si="5"/>
        <v>869</v>
      </c>
      <c r="J71" s="25">
        <f t="shared" si="3"/>
        <v>75.696864111498272</v>
      </c>
      <c r="K71" s="26" t="str">
        <f t="shared" si="6"/>
        <v>DILIGÊNCIA</v>
      </c>
      <c r="L71" s="28" t="str">
        <f>VLOOKUP(A71,Planilha1!$A$2:$I$294,9,FALSE)</f>
        <v xml:space="preserve">BIO LOGICA DISTRIBUIDORA LTDA </v>
      </c>
      <c r="M71" s="28">
        <v>0.78</v>
      </c>
      <c r="N71" s="29">
        <f t="shared" si="9"/>
        <v>0.72043010752688164</v>
      </c>
      <c r="O71" s="28" t="str">
        <f t="shared" si="8"/>
        <v>Aprovado</v>
      </c>
    </row>
    <row r="72" spans="1:15" hidden="1">
      <c r="A72" s="28">
        <v>57</v>
      </c>
      <c r="B72" s="16" t="s">
        <v>137</v>
      </c>
      <c r="C72" s="33" t="s">
        <v>25</v>
      </c>
      <c r="D72" s="33">
        <v>100</v>
      </c>
      <c r="E72" s="16" t="s">
        <v>138</v>
      </c>
      <c r="F72" s="23">
        <f t="shared" si="2"/>
        <v>1146</v>
      </c>
      <c r="G72" s="37">
        <v>2.79</v>
      </c>
      <c r="H72" s="23">
        <f t="shared" si="4"/>
        <v>279</v>
      </c>
      <c r="I72" s="24">
        <f t="shared" si="5"/>
        <v>867</v>
      </c>
      <c r="J72" s="25">
        <f t="shared" si="3"/>
        <v>75.654450261780113</v>
      </c>
      <c r="K72" s="26" t="str">
        <f t="shared" si="6"/>
        <v>DILIGÊNCIA</v>
      </c>
      <c r="L72" s="28" t="str">
        <f>VLOOKUP(A72,Planilha1!$A$2:$I$294,9,FALSE)</f>
        <v xml:space="preserve">BIO LOGICA DISTRIBUIDORA LTDA </v>
      </c>
      <c r="M72" s="28">
        <v>0.78</v>
      </c>
      <c r="N72" s="29">
        <f t="shared" si="9"/>
        <v>0.72043010752688164</v>
      </c>
      <c r="O72" s="28" t="str">
        <f t="shared" si="8"/>
        <v>Aprovado</v>
      </c>
    </row>
    <row r="73" spans="1:15" hidden="1">
      <c r="A73" s="28">
        <v>58</v>
      </c>
      <c r="B73" s="16" t="s">
        <v>139</v>
      </c>
      <c r="C73" s="33" t="s">
        <v>25</v>
      </c>
      <c r="D73" s="33">
        <v>100</v>
      </c>
      <c r="E73" s="16" t="s">
        <v>140</v>
      </c>
      <c r="F73" s="23">
        <f t="shared" si="2"/>
        <v>480.99999999999994</v>
      </c>
      <c r="G73" s="37">
        <v>2.79</v>
      </c>
      <c r="H73" s="23">
        <f t="shared" si="4"/>
        <v>279</v>
      </c>
      <c r="I73" s="24">
        <f t="shared" si="5"/>
        <v>201.99999999999994</v>
      </c>
      <c r="J73" s="25">
        <f t="shared" si="3"/>
        <v>41.995841995841992</v>
      </c>
      <c r="K73" s="26" t="str">
        <f t="shared" si="6"/>
        <v>OK</v>
      </c>
      <c r="L73" s="28" t="str">
        <f>VLOOKUP(A73,Planilha1!$A$2:$I$294,9,FALSE)</f>
        <v xml:space="preserve">BIO LOGICA DISTRIBUIDORA LTDA </v>
      </c>
      <c r="M73" s="28">
        <v>0.78</v>
      </c>
      <c r="N73" s="29">
        <f t="shared" si="9"/>
        <v>0.72043010752688164</v>
      </c>
      <c r="O73" s="28" t="str">
        <f t="shared" si="8"/>
        <v>Aprovado</v>
      </c>
    </row>
    <row r="74" spans="1:15" hidden="1">
      <c r="A74" s="28">
        <v>59</v>
      </c>
      <c r="B74" s="16" t="s">
        <v>141</v>
      </c>
      <c r="C74" s="33" t="s">
        <v>25</v>
      </c>
      <c r="D74" s="33">
        <v>100</v>
      </c>
      <c r="E74" s="16" t="s">
        <v>142</v>
      </c>
      <c r="F74" s="23">
        <f t="shared" si="2"/>
        <v>304</v>
      </c>
      <c r="G74" s="37">
        <v>2.79</v>
      </c>
      <c r="H74" s="23">
        <f t="shared" si="4"/>
        <v>279</v>
      </c>
      <c r="I74" s="24">
        <f t="shared" si="5"/>
        <v>25</v>
      </c>
      <c r="J74" s="25">
        <f t="shared" si="3"/>
        <v>8.223684210526315</v>
      </c>
      <c r="K74" s="26" t="str">
        <f t="shared" si="6"/>
        <v>OK</v>
      </c>
      <c r="L74" s="28" t="str">
        <f>VLOOKUP(A74,Planilha1!$A$2:$I$294,9,FALSE)</f>
        <v xml:space="preserve">BIO LOGICA DISTRIBUIDORA LTDA </v>
      </c>
      <c r="M74" s="28">
        <v>0.78</v>
      </c>
      <c r="N74" s="29">
        <f t="shared" si="9"/>
        <v>0.72043010752688164</v>
      </c>
      <c r="O74" s="28" t="str">
        <f t="shared" si="8"/>
        <v>Aprovado</v>
      </c>
    </row>
    <row r="75" spans="1:15" hidden="1">
      <c r="A75" s="28">
        <v>60</v>
      </c>
      <c r="B75" s="16" t="s">
        <v>143</v>
      </c>
      <c r="C75" s="33" t="s">
        <v>25</v>
      </c>
      <c r="D75" s="33">
        <v>100</v>
      </c>
      <c r="E75" s="16" t="s">
        <v>144</v>
      </c>
      <c r="F75" s="23">
        <f t="shared" si="2"/>
        <v>1540</v>
      </c>
      <c r="G75" s="37">
        <v>2.79</v>
      </c>
      <c r="H75" s="23">
        <f t="shared" si="4"/>
        <v>279</v>
      </c>
      <c r="I75" s="24">
        <f t="shared" si="5"/>
        <v>1261</v>
      </c>
      <c r="J75" s="25">
        <f t="shared" si="3"/>
        <v>81.883116883116884</v>
      </c>
      <c r="K75" s="26" t="str">
        <f t="shared" si="6"/>
        <v>DILIGÊNCIA</v>
      </c>
      <c r="L75" s="28" t="str">
        <f>VLOOKUP(A75,Planilha1!$A$2:$I$294,9,FALSE)</f>
        <v xml:space="preserve">BIO LOGICA DISTRIBUIDORA LTDA </v>
      </c>
      <c r="M75" s="28">
        <v>0.78</v>
      </c>
      <c r="N75" s="29">
        <f t="shared" si="9"/>
        <v>0.72043010752688164</v>
      </c>
      <c r="O75" s="28" t="str">
        <f t="shared" si="8"/>
        <v>Aprovado</v>
      </c>
    </row>
    <row r="76" spans="1:15" hidden="1">
      <c r="A76" s="28">
        <v>61</v>
      </c>
      <c r="B76" s="16" t="s">
        <v>145</v>
      </c>
      <c r="C76" s="33" t="s">
        <v>25</v>
      </c>
      <c r="D76" s="33">
        <v>100</v>
      </c>
      <c r="E76" s="16" t="s">
        <v>146</v>
      </c>
      <c r="F76" s="23">
        <f t="shared" si="2"/>
        <v>647</v>
      </c>
      <c r="G76" s="37">
        <v>2.79</v>
      </c>
      <c r="H76" s="23">
        <f t="shared" si="4"/>
        <v>279</v>
      </c>
      <c r="I76" s="24">
        <f t="shared" si="5"/>
        <v>368</v>
      </c>
      <c r="J76" s="25">
        <f t="shared" si="3"/>
        <v>56.877897990726431</v>
      </c>
      <c r="K76" s="26" t="str">
        <f t="shared" si="6"/>
        <v>DILIGÊNCIA</v>
      </c>
      <c r="L76" s="28" t="str">
        <f>VLOOKUP(A76,Planilha1!$A$2:$I$294,9,FALSE)</f>
        <v xml:space="preserve">BIO LOGICA DISTRIBUIDORA LTDA </v>
      </c>
      <c r="M76" s="28">
        <v>0.78</v>
      </c>
      <c r="N76" s="29">
        <f t="shared" si="9"/>
        <v>0.72043010752688164</v>
      </c>
      <c r="O76" s="28" t="str">
        <f t="shared" si="8"/>
        <v>Aprovado</v>
      </c>
    </row>
    <row r="77" spans="1:15" hidden="1">
      <c r="A77" s="28">
        <v>62</v>
      </c>
      <c r="B77" s="16" t="s">
        <v>147</v>
      </c>
      <c r="C77" s="33" t="s">
        <v>25</v>
      </c>
      <c r="D77" s="33">
        <v>100</v>
      </c>
      <c r="E77" s="16" t="s">
        <v>117</v>
      </c>
      <c r="F77" s="23">
        <f t="shared" si="2"/>
        <v>509.99999999999994</v>
      </c>
      <c r="G77" s="37">
        <v>2.79</v>
      </c>
      <c r="H77" s="23">
        <f t="shared" si="4"/>
        <v>279</v>
      </c>
      <c r="I77" s="24">
        <f t="shared" si="5"/>
        <v>230.99999999999994</v>
      </c>
      <c r="J77" s="25">
        <f t="shared" si="3"/>
        <v>45.294117647058819</v>
      </c>
      <c r="K77" s="26" t="str">
        <f t="shared" si="6"/>
        <v>OK</v>
      </c>
      <c r="L77" s="28" t="str">
        <f>VLOOKUP(A77,Planilha1!$A$2:$I$294,9,FALSE)</f>
        <v xml:space="preserve">BIO LOGICA DISTRIBUIDORA LTDA </v>
      </c>
      <c r="M77" s="28">
        <v>0.78</v>
      </c>
      <c r="N77" s="29">
        <f t="shared" si="9"/>
        <v>0.72043010752688164</v>
      </c>
      <c r="O77" s="28" t="str">
        <f t="shared" si="8"/>
        <v>Aprovado</v>
      </c>
    </row>
    <row r="78" spans="1:15" hidden="1">
      <c r="A78" s="28">
        <v>63</v>
      </c>
      <c r="B78" s="16" t="s">
        <v>148</v>
      </c>
      <c r="C78" s="33" t="s">
        <v>25</v>
      </c>
      <c r="D78" s="33">
        <v>100</v>
      </c>
      <c r="E78" s="16" t="s">
        <v>149</v>
      </c>
      <c r="F78" s="23">
        <f t="shared" si="2"/>
        <v>287</v>
      </c>
      <c r="G78" s="37">
        <v>2.79</v>
      </c>
      <c r="H78" s="23">
        <f t="shared" si="4"/>
        <v>279</v>
      </c>
      <c r="I78" s="24">
        <f t="shared" si="5"/>
        <v>8</v>
      </c>
      <c r="J78" s="25">
        <f t="shared" si="3"/>
        <v>2.7874564459930338</v>
      </c>
      <c r="K78" s="26" t="str">
        <f t="shared" si="6"/>
        <v>OK</v>
      </c>
      <c r="L78" s="28" t="str">
        <f>VLOOKUP(A78,Planilha1!$A$2:$I$294,9,FALSE)</f>
        <v xml:space="preserve">BIO LOGICA DISTRIBUIDORA LTDA </v>
      </c>
      <c r="M78" s="28">
        <v>0.78</v>
      </c>
      <c r="N78" s="29">
        <f t="shared" si="9"/>
        <v>0.72043010752688164</v>
      </c>
      <c r="O78" s="28" t="str">
        <f t="shared" si="8"/>
        <v>Aprovado</v>
      </c>
    </row>
    <row r="79" spans="1:15" hidden="1">
      <c r="A79" s="28">
        <v>64</v>
      </c>
      <c r="B79" s="16" t="s">
        <v>150</v>
      </c>
      <c r="C79" s="33" t="s">
        <v>25</v>
      </c>
      <c r="D79" s="33">
        <v>100</v>
      </c>
      <c r="E79" s="16" t="s">
        <v>151</v>
      </c>
      <c r="F79" s="23">
        <f t="shared" si="2"/>
        <v>369</v>
      </c>
      <c r="G79" s="37">
        <v>2.79</v>
      </c>
      <c r="H79" s="23">
        <f t="shared" si="4"/>
        <v>279</v>
      </c>
      <c r="I79" s="24">
        <f t="shared" si="5"/>
        <v>90</v>
      </c>
      <c r="J79" s="25">
        <f t="shared" si="3"/>
        <v>24.390243902439021</v>
      </c>
      <c r="K79" s="26" t="str">
        <f t="shared" si="6"/>
        <v>OK</v>
      </c>
      <c r="L79" s="28" t="str">
        <f>VLOOKUP(A79,Planilha1!$A$2:$I$294,9,FALSE)</f>
        <v xml:space="preserve">BIO LOGICA DISTRIBUIDORA LTDA </v>
      </c>
      <c r="M79" s="28">
        <v>0.78</v>
      </c>
      <c r="N79" s="29">
        <f t="shared" si="9"/>
        <v>0.72043010752688164</v>
      </c>
      <c r="O79" s="28" t="str">
        <f t="shared" si="8"/>
        <v>Aprovado</v>
      </c>
    </row>
    <row r="80" spans="1:15" hidden="1">
      <c r="A80" s="28">
        <v>65</v>
      </c>
      <c r="B80" s="16" t="s">
        <v>152</v>
      </c>
      <c r="C80" s="33" t="s">
        <v>25</v>
      </c>
      <c r="D80" s="33">
        <v>100</v>
      </c>
      <c r="E80" s="16" t="s">
        <v>153</v>
      </c>
      <c r="F80" s="23">
        <f t="shared" ref="F80:F143" si="10">E80*D80</f>
        <v>289</v>
      </c>
      <c r="G80" s="37">
        <v>2.79</v>
      </c>
      <c r="H80" s="23">
        <f t="shared" ref="H80:H143" si="11">D80*G80</f>
        <v>279</v>
      </c>
      <c r="I80" s="24">
        <f t="shared" si="5"/>
        <v>10</v>
      </c>
      <c r="J80" s="25">
        <f t="shared" ref="J80:J143" si="12">(E80-G80)/E80%</f>
        <v>3.4602076124567502</v>
      </c>
      <c r="K80" s="26" t="str">
        <f t="shared" si="6"/>
        <v>OK</v>
      </c>
      <c r="L80" s="28" t="str">
        <f>VLOOKUP(A80,Planilha1!$A$2:$I$294,9,FALSE)</f>
        <v xml:space="preserve">BIO LOGICA DISTRIBUIDORA LTDA </v>
      </c>
      <c r="M80" s="28">
        <v>0.78</v>
      </c>
      <c r="N80" s="29">
        <f t="shared" si="9"/>
        <v>0.72043010752688164</v>
      </c>
      <c r="O80" s="28" t="str">
        <f t="shared" si="8"/>
        <v>Aprovado</v>
      </c>
    </row>
    <row r="81" spans="1:15" hidden="1">
      <c r="A81" s="28">
        <v>66</v>
      </c>
      <c r="B81" s="16" t="s">
        <v>154</v>
      </c>
      <c r="C81" s="33" t="s">
        <v>25</v>
      </c>
      <c r="D81" s="33">
        <v>30</v>
      </c>
      <c r="E81" s="16" t="s">
        <v>155</v>
      </c>
      <c r="F81" s="23">
        <f t="shared" si="10"/>
        <v>1160.4000000000001</v>
      </c>
      <c r="G81" s="38">
        <v>21.53</v>
      </c>
      <c r="H81" s="23">
        <f t="shared" si="11"/>
        <v>645.90000000000009</v>
      </c>
      <c r="I81" s="24">
        <f t="shared" ref="I81:I144" si="13">F81-H81</f>
        <v>514.5</v>
      </c>
      <c r="J81" s="25">
        <f t="shared" si="12"/>
        <v>44.338159255429161</v>
      </c>
      <c r="K81" s="26" t="str">
        <f t="shared" ref="K81:K144" si="14">IF(J81&lt;0,"NEGOCIAR",IF(J81&gt;50.01,"DILIGÊNCIA","OK"))</f>
        <v>OK</v>
      </c>
      <c r="L81" s="28" t="str">
        <f>VLOOKUP(A81,Planilha1!$A$2:$I$294,9,FALSE)</f>
        <v xml:space="preserve">ODONTOMASTER COMERCIO DE PRODUTOS PARA SAUDE EIRELI </v>
      </c>
      <c r="M81" s="28">
        <v>0.78</v>
      </c>
      <c r="N81" s="29">
        <f t="shared" si="9"/>
        <v>0.96377148165350668</v>
      </c>
      <c r="O81" s="28" t="str">
        <f t="shared" ref="O81:O144" si="15">IF(M81&gt;0,IF(N81&gt;0,"Aprovado","Revisar"),"")</f>
        <v>Aprovado</v>
      </c>
    </row>
    <row r="82" spans="1:15" hidden="1">
      <c r="A82" s="28">
        <v>67</v>
      </c>
      <c r="B82" s="16" t="s">
        <v>156</v>
      </c>
      <c r="C82" s="33" t="s">
        <v>25</v>
      </c>
      <c r="D82" s="33">
        <v>20</v>
      </c>
      <c r="E82" s="16" t="s">
        <v>157</v>
      </c>
      <c r="F82" s="23">
        <f t="shared" si="10"/>
        <v>216.4</v>
      </c>
      <c r="G82" s="38">
        <v>9.5</v>
      </c>
      <c r="H82" s="23">
        <f t="shared" si="11"/>
        <v>190</v>
      </c>
      <c r="I82" s="24">
        <f t="shared" si="13"/>
        <v>26.400000000000006</v>
      </c>
      <c r="J82" s="25">
        <f t="shared" si="12"/>
        <v>12.199630314232904</v>
      </c>
      <c r="K82" s="26" t="str">
        <f t="shared" si="14"/>
        <v>OK</v>
      </c>
      <c r="L82" s="28" t="str">
        <f>VLOOKUP(A82,Planilha1!$A$2:$I$294,9,FALSE)</f>
        <v>ENDOGERAIS EQUIPAMENTOS MÉDICOS LTDA-ME</v>
      </c>
      <c r="M82" s="28">
        <v>0.78</v>
      </c>
      <c r="N82" s="29">
        <f t="shared" si="9"/>
        <v>0.91789473684210532</v>
      </c>
      <c r="O82" s="28" t="str">
        <f t="shared" si="15"/>
        <v>Aprovado</v>
      </c>
    </row>
    <row r="83" spans="1:15" hidden="1">
      <c r="A83" s="28">
        <v>68</v>
      </c>
      <c r="B83" s="16" t="s">
        <v>158</v>
      </c>
      <c r="C83" s="33" t="s">
        <v>25</v>
      </c>
      <c r="D83" s="33">
        <v>250</v>
      </c>
      <c r="E83" s="16" t="s">
        <v>159</v>
      </c>
      <c r="F83" s="23">
        <f t="shared" si="10"/>
        <v>1150</v>
      </c>
      <c r="G83" s="38">
        <v>4.5999999999999996</v>
      </c>
      <c r="H83" s="23">
        <f t="shared" si="11"/>
        <v>1150</v>
      </c>
      <c r="I83" s="24">
        <f t="shared" si="13"/>
        <v>0</v>
      </c>
      <c r="J83" s="25">
        <f t="shared" si="12"/>
        <v>0</v>
      </c>
      <c r="K83" s="26" t="str">
        <f t="shared" si="14"/>
        <v>OK</v>
      </c>
      <c r="L83" s="28" t="str">
        <f>VLOOKUP(A83,Planilha1!$A$2:$I$294,9,FALSE)</f>
        <v>ORTOSHOP COMERCIO LTDA-ME</v>
      </c>
      <c r="M83" s="28">
        <v>0.78</v>
      </c>
      <c r="N83" s="29">
        <f t="shared" si="9"/>
        <v>0.83043478260869563</v>
      </c>
      <c r="O83" s="28" t="str">
        <f t="shared" si="15"/>
        <v>Aprovado</v>
      </c>
    </row>
    <row r="84" spans="1:15" hidden="1">
      <c r="A84" s="28">
        <v>69</v>
      </c>
      <c r="B84" s="16" t="s">
        <v>160</v>
      </c>
      <c r="C84" s="33" t="s">
        <v>24</v>
      </c>
      <c r="D84" s="33">
        <v>50</v>
      </c>
      <c r="E84" s="16" t="s">
        <v>161</v>
      </c>
      <c r="F84" s="23">
        <f t="shared" si="10"/>
        <v>2717</v>
      </c>
      <c r="G84" s="38">
        <v>47</v>
      </c>
      <c r="H84" s="23">
        <f t="shared" si="11"/>
        <v>2350</v>
      </c>
      <c r="I84" s="24">
        <f t="shared" si="13"/>
        <v>367</v>
      </c>
      <c r="J84" s="25">
        <f t="shared" si="12"/>
        <v>13.507545086492462</v>
      </c>
      <c r="K84" s="26" t="str">
        <f t="shared" si="14"/>
        <v>OK</v>
      </c>
      <c r="L84" s="28" t="str">
        <f>VLOOKUP(A84,Planilha1!$A$2:$I$294,9,FALSE)</f>
        <v>DENTALMED PRODUTOS PARA SAUDE LTDA</v>
      </c>
      <c r="M84" s="28">
        <v>0.78</v>
      </c>
      <c r="N84" s="29">
        <f t="shared" si="9"/>
        <v>0.98340425531914888</v>
      </c>
      <c r="O84" s="28" t="str">
        <f t="shared" si="15"/>
        <v>Aprovado</v>
      </c>
    </row>
    <row r="85" spans="1:15" hidden="1">
      <c r="A85" s="28">
        <v>70</v>
      </c>
      <c r="B85" s="16" t="s">
        <v>162</v>
      </c>
      <c r="C85" s="33" t="s">
        <v>25</v>
      </c>
      <c r="D85" s="33">
        <v>100</v>
      </c>
      <c r="E85" s="16" t="s">
        <v>163</v>
      </c>
      <c r="F85" s="23">
        <f t="shared" si="10"/>
        <v>2147</v>
      </c>
      <c r="G85" s="38">
        <v>21.46</v>
      </c>
      <c r="H85" s="23">
        <f t="shared" si="11"/>
        <v>2146</v>
      </c>
      <c r="I85" s="24">
        <f t="shared" si="13"/>
        <v>1</v>
      </c>
      <c r="J85" s="25">
        <f t="shared" si="12"/>
        <v>4.6576618537484911E-2</v>
      </c>
      <c r="K85" s="26" t="str">
        <f t="shared" si="14"/>
        <v>OK</v>
      </c>
      <c r="L85" s="28" t="str">
        <f>VLOOKUP(A85,Planilha1!$A$2:$I$294,9,FALSE)</f>
        <v>VITORIA TEIXEIRA DE OLIVEIRA</v>
      </c>
      <c r="M85" s="28">
        <v>0.78</v>
      </c>
      <c r="N85" s="29">
        <f t="shared" si="9"/>
        <v>0.96365330848089459</v>
      </c>
      <c r="O85" s="28" t="str">
        <f t="shared" si="15"/>
        <v>Aprovado</v>
      </c>
    </row>
    <row r="86" spans="1:15" hidden="1">
      <c r="A86" s="28">
        <v>71</v>
      </c>
      <c r="B86" s="16" t="s">
        <v>164</v>
      </c>
      <c r="C86" s="33" t="s">
        <v>13</v>
      </c>
      <c r="D86" s="33">
        <v>50</v>
      </c>
      <c r="E86" s="16" t="s">
        <v>165</v>
      </c>
      <c r="F86" s="23">
        <f t="shared" si="10"/>
        <v>1091.5</v>
      </c>
      <c r="G86" s="38">
        <v>19.47</v>
      </c>
      <c r="H86" s="23">
        <f t="shared" si="11"/>
        <v>973.5</v>
      </c>
      <c r="I86" s="24">
        <f t="shared" si="13"/>
        <v>118</v>
      </c>
      <c r="J86" s="25">
        <f t="shared" si="12"/>
        <v>10.810810810810809</v>
      </c>
      <c r="K86" s="26" t="str">
        <f t="shared" si="14"/>
        <v>OK</v>
      </c>
      <c r="L86" s="28" t="str">
        <f>VLOOKUP(A86,Planilha1!$A$2:$I$294,9,FALSE)</f>
        <v>VITORIA TEIXEIRA DE OLIVEIRA</v>
      </c>
      <c r="M86" s="28">
        <v>0.78</v>
      </c>
      <c r="N86" s="29">
        <f t="shared" si="9"/>
        <v>0.95993836671802768</v>
      </c>
      <c r="O86" s="28" t="str">
        <f t="shared" si="15"/>
        <v>Aprovado</v>
      </c>
    </row>
    <row r="87" spans="1:15" hidden="1">
      <c r="A87" s="28">
        <v>72</v>
      </c>
      <c r="B87" s="16" t="s">
        <v>166</v>
      </c>
      <c r="C87" s="33" t="s">
        <v>13</v>
      </c>
      <c r="D87" s="33">
        <v>50</v>
      </c>
      <c r="E87" s="16" t="s">
        <v>167</v>
      </c>
      <c r="F87" s="23">
        <f t="shared" si="10"/>
        <v>1100.5</v>
      </c>
      <c r="G87" s="38">
        <v>19.100000000000001</v>
      </c>
      <c r="H87" s="23">
        <f t="shared" si="11"/>
        <v>955.00000000000011</v>
      </c>
      <c r="I87" s="24">
        <f t="shared" si="13"/>
        <v>145.49999999999989</v>
      </c>
      <c r="J87" s="25">
        <f t="shared" si="12"/>
        <v>13.221263062244434</v>
      </c>
      <c r="K87" s="26" t="str">
        <f t="shared" si="14"/>
        <v>OK</v>
      </c>
      <c r="L87" s="28" t="str">
        <f>VLOOKUP(A87,Planilha1!$A$2:$I$294,9,FALSE)</f>
        <v>VITORIA TEIXEIRA DE OLIVEIRA</v>
      </c>
      <c r="M87" s="28">
        <v>0.78</v>
      </c>
      <c r="N87" s="29">
        <f t="shared" si="9"/>
        <v>0.95916230366492139</v>
      </c>
      <c r="O87" s="28" t="str">
        <f t="shared" si="15"/>
        <v>Aprovado</v>
      </c>
    </row>
    <row r="88" spans="1:15" hidden="1">
      <c r="A88" s="28">
        <v>73</v>
      </c>
      <c r="B88" s="16" t="s">
        <v>168</v>
      </c>
      <c r="C88" s="33" t="s">
        <v>25</v>
      </c>
      <c r="D88" s="33">
        <v>25</v>
      </c>
      <c r="E88" s="16" t="s">
        <v>169</v>
      </c>
      <c r="F88" s="23">
        <f t="shared" si="10"/>
        <v>991.75</v>
      </c>
      <c r="G88" s="37">
        <v>20.7</v>
      </c>
      <c r="H88" s="23">
        <f t="shared" si="11"/>
        <v>517.5</v>
      </c>
      <c r="I88" s="24">
        <f t="shared" si="13"/>
        <v>474.25</v>
      </c>
      <c r="J88" s="25">
        <f t="shared" si="12"/>
        <v>47.819510965465092</v>
      </c>
      <c r="K88" s="26" t="str">
        <f t="shared" si="14"/>
        <v>OK</v>
      </c>
      <c r="L88" s="28" t="str">
        <f>VLOOKUP(A88,Planilha1!$A$2:$I$294,9,FALSE)</f>
        <v xml:space="preserve">BIO LOGICA DISTRIBUIDORA LTDA </v>
      </c>
      <c r="M88" s="28">
        <v>0.78</v>
      </c>
      <c r="N88" s="29">
        <f t="shared" ref="N88:N151" si="16">(G88-M88)/G88</f>
        <v>0.96231884057971007</v>
      </c>
      <c r="O88" s="28" t="str">
        <f t="shared" si="15"/>
        <v>Aprovado</v>
      </c>
    </row>
    <row r="89" spans="1:15" hidden="1">
      <c r="A89" s="28">
        <v>74</v>
      </c>
      <c r="B89" s="16" t="s">
        <v>170</v>
      </c>
      <c r="C89" s="33" t="s">
        <v>25</v>
      </c>
      <c r="D89" s="33">
        <v>25</v>
      </c>
      <c r="E89" s="16" t="s">
        <v>171</v>
      </c>
      <c r="F89" s="23">
        <f t="shared" si="10"/>
        <v>1059.5</v>
      </c>
      <c r="G89" s="37">
        <v>20.9</v>
      </c>
      <c r="H89" s="23">
        <f t="shared" si="11"/>
        <v>522.5</v>
      </c>
      <c r="I89" s="24">
        <f t="shared" si="13"/>
        <v>537</v>
      </c>
      <c r="J89" s="25">
        <f t="shared" si="12"/>
        <v>50.684285040113267</v>
      </c>
      <c r="K89" s="26" t="str">
        <f t="shared" si="14"/>
        <v>DILIGÊNCIA</v>
      </c>
      <c r="L89" s="28" t="str">
        <f>VLOOKUP(A89,Planilha1!$A$2:$I$294,9,FALSE)</f>
        <v xml:space="preserve">BIO LOGICA DISTRIBUIDORA LTDA </v>
      </c>
      <c r="M89" s="28">
        <v>0.78</v>
      </c>
      <c r="N89" s="29">
        <f t="shared" si="16"/>
        <v>0.96267942583732047</v>
      </c>
      <c r="O89" s="28" t="str">
        <f t="shared" si="15"/>
        <v>Aprovado</v>
      </c>
    </row>
    <row r="90" spans="1:15" hidden="1">
      <c r="A90" s="28">
        <v>75</v>
      </c>
      <c r="B90" s="16" t="s">
        <v>172</v>
      </c>
      <c r="C90" s="33" t="s">
        <v>13</v>
      </c>
      <c r="D90" s="33">
        <v>100</v>
      </c>
      <c r="E90" s="16" t="s">
        <v>173</v>
      </c>
      <c r="F90" s="23">
        <f t="shared" si="10"/>
        <v>4581</v>
      </c>
      <c r="G90" s="37">
        <v>19.100000000000001</v>
      </c>
      <c r="H90" s="23">
        <f t="shared" si="11"/>
        <v>1910.0000000000002</v>
      </c>
      <c r="I90" s="24">
        <f t="shared" si="13"/>
        <v>2671</v>
      </c>
      <c r="J90" s="25">
        <f t="shared" si="12"/>
        <v>58.306046714691114</v>
      </c>
      <c r="K90" s="26" t="str">
        <f t="shared" si="14"/>
        <v>DILIGÊNCIA</v>
      </c>
      <c r="L90" s="28" t="s">
        <v>791</v>
      </c>
      <c r="M90" s="28">
        <v>0.78</v>
      </c>
      <c r="N90" s="29">
        <f t="shared" si="16"/>
        <v>0.95916230366492139</v>
      </c>
      <c r="O90" s="28" t="str">
        <f t="shared" si="15"/>
        <v>Aprovado</v>
      </c>
    </row>
    <row r="91" spans="1:15" ht="22.5" hidden="1">
      <c r="A91" s="28">
        <v>76</v>
      </c>
      <c r="B91" s="16" t="s">
        <v>174</v>
      </c>
      <c r="C91" s="33" t="s">
        <v>13</v>
      </c>
      <c r="D91" s="33">
        <v>100</v>
      </c>
      <c r="E91" s="16" t="s">
        <v>175</v>
      </c>
      <c r="F91" s="23">
        <f t="shared" si="10"/>
        <v>8540</v>
      </c>
      <c r="G91" s="37">
        <v>25.01</v>
      </c>
      <c r="H91" s="23">
        <f t="shared" si="11"/>
        <v>2501</v>
      </c>
      <c r="I91" s="24">
        <f t="shared" si="13"/>
        <v>6039</v>
      </c>
      <c r="J91" s="25">
        <f t="shared" si="12"/>
        <v>70.714285714285708</v>
      </c>
      <c r="K91" s="26" t="str">
        <f t="shared" si="14"/>
        <v>DILIGÊNCIA</v>
      </c>
      <c r="L91" s="28" t="str">
        <f>VLOOKUP(A91,Planilha1!$A$2:$I$294,9,FALSE)</f>
        <v xml:space="preserve">BIO LOGICA DISTRIBUIDORA LTDA </v>
      </c>
      <c r="M91" s="28">
        <v>0.78</v>
      </c>
      <c r="N91" s="29">
        <f t="shared" si="16"/>
        <v>0.96881247500999601</v>
      </c>
      <c r="O91" s="28" t="str">
        <f t="shared" si="15"/>
        <v>Aprovado</v>
      </c>
    </row>
    <row r="92" spans="1:15" ht="22.5" hidden="1">
      <c r="A92" s="28">
        <v>77</v>
      </c>
      <c r="B92" s="16" t="s">
        <v>176</v>
      </c>
      <c r="C92" s="33" t="s">
        <v>13</v>
      </c>
      <c r="D92" s="33">
        <v>100</v>
      </c>
      <c r="E92" s="16" t="s">
        <v>177</v>
      </c>
      <c r="F92" s="23">
        <f t="shared" si="10"/>
        <v>7793.0000000000009</v>
      </c>
      <c r="G92" s="37">
        <v>25.01</v>
      </c>
      <c r="H92" s="23">
        <f t="shared" si="11"/>
        <v>2501</v>
      </c>
      <c r="I92" s="24">
        <f t="shared" si="13"/>
        <v>5292.0000000000009</v>
      </c>
      <c r="J92" s="25">
        <f t="shared" si="12"/>
        <v>67.907096111895285</v>
      </c>
      <c r="K92" s="26" t="str">
        <f t="shared" si="14"/>
        <v>DILIGÊNCIA</v>
      </c>
      <c r="L92" s="28" t="str">
        <f>VLOOKUP(A92,Planilha1!$A$2:$I$294,9,FALSE)</f>
        <v xml:space="preserve">BIO LOGICA DISTRIBUIDORA LTDA </v>
      </c>
      <c r="M92" s="28">
        <v>0.78</v>
      </c>
      <c r="N92" s="29">
        <f t="shared" si="16"/>
        <v>0.96881247500999601</v>
      </c>
      <c r="O92" s="28" t="str">
        <f t="shared" si="15"/>
        <v>Aprovado</v>
      </c>
    </row>
    <row r="93" spans="1:15" ht="22.5" hidden="1">
      <c r="A93" s="28">
        <v>78</v>
      </c>
      <c r="B93" s="16" t="s">
        <v>178</v>
      </c>
      <c r="C93" s="33" t="s">
        <v>13</v>
      </c>
      <c r="D93" s="33">
        <v>100</v>
      </c>
      <c r="E93" s="16" t="s">
        <v>179</v>
      </c>
      <c r="F93" s="23">
        <f t="shared" si="10"/>
        <v>7608</v>
      </c>
      <c r="G93" s="38">
        <v>49.9</v>
      </c>
      <c r="H93" s="23">
        <f t="shared" si="11"/>
        <v>4990</v>
      </c>
      <c r="I93" s="24">
        <f t="shared" si="13"/>
        <v>2618</v>
      </c>
      <c r="J93" s="25">
        <f t="shared" si="12"/>
        <v>34.411146161934802</v>
      </c>
      <c r="K93" s="26" t="str">
        <f t="shared" si="14"/>
        <v>OK</v>
      </c>
      <c r="L93" s="28" t="str">
        <f>VLOOKUP(A93,Planilha1!$A$2:$I$294,9,FALSE)</f>
        <v>ODONTOMED COMERCIO DE PRODUTOS MEDICO HOSPITALARES LTDA - ME</v>
      </c>
      <c r="M93" s="28">
        <v>0.78</v>
      </c>
      <c r="N93" s="29">
        <f t="shared" si="16"/>
        <v>0.98436873747494991</v>
      </c>
      <c r="O93" s="28" t="str">
        <f t="shared" si="15"/>
        <v>Aprovado</v>
      </c>
    </row>
    <row r="94" spans="1:15" hidden="1">
      <c r="A94" s="28">
        <v>79</v>
      </c>
      <c r="B94" s="16" t="s">
        <v>180</v>
      </c>
      <c r="C94" s="33" t="s">
        <v>13</v>
      </c>
      <c r="D94" s="33">
        <v>30</v>
      </c>
      <c r="E94" s="16" t="s">
        <v>181</v>
      </c>
      <c r="F94" s="23">
        <f t="shared" si="10"/>
        <v>2373</v>
      </c>
      <c r="G94" s="38">
        <v>52.99</v>
      </c>
      <c r="H94" s="23">
        <f t="shared" si="11"/>
        <v>1589.7</v>
      </c>
      <c r="I94" s="24">
        <f t="shared" si="13"/>
        <v>783.3</v>
      </c>
      <c r="J94" s="25">
        <f t="shared" si="12"/>
        <v>33.008849557522119</v>
      </c>
      <c r="K94" s="26" t="str">
        <f t="shared" si="14"/>
        <v>OK</v>
      </c>
      <c r="L94" s="28" t="str">
        <f>VLOOKUP(A94,Planilha1!$A$2:$I$294,9,FALSE)</f>
        <v>VITORIA TEIXEIRA DE OLIVEIRA</v>
      </c>
      <c r="M94" s="28">
        <v>0.78</v>
      </c>
      <c r="N94" s="29">
        <f t="shared" si="16"/>
        <v>0.98528024155501037</v>
      </c>
      <c r="O94" s="28" t="str">
        <f t="shared" si="15"/>
        <v>Aprovado</v>
      </c>
    </row>
    <row r="95" spans="1:15" hidden="1">
      <c r="A95" s="28">
        <v>80</v>
      </c>
      <c r="B95" s="16" t="s">
        <v>182</v>
      </c>
      <c r="C95" s="33" t="s">
        <v>25</v>
      </c>
      <c r="D95" s="33">
        <v>200</v>
      </c>
      <c r="E95" s="16" t="s">
        <v>183</v>
      </c>
      <c r="F95" s="23">
        <f t="shared" si="10"/>
        <v>5036</v>
      </c>
      <c r="G95" s="38">
        <v>6.72</v>
      </c>
      <c r="H95" s="23">
        <f t="shared" si="11"/>
        <v>1344</v>
      </c>
      <c r="I95" s="24">
        <f t="shared" si="13"/>
        <v>3692</v>
      </c>
      <c r="J95" s="25">
        <f t="shared" si="12"/>
        <v>73.312152501985693</v>
      </c>
      <c r="K95" s="26" t="str">
        <f t="shared" si="14"/>
        <v>DILIGÊNCIA</v>
      </c>
      <c r="L95" s="28" t="s">
        <v>627</v>
      </c>
      <c r="M95" s="28">
        <v>0.78</v>
      </c>
      <c r="N95" s="29">
        <f t="shared" si="16"/>
        <v>0.8839285714285714</v>
      </c>
      <c r="O95" s="28" t="str">
        <f t="shared" si="15"/>
        <v>Aprovado</v>
      </c>
    </row>
    <row r="96" spans="1:15" hidden="1">
      <c r="A96" s="28">
        <v>81</v>
      </c>
      <c r="B96" s="16" t="s">
        <v>184</v>
      </c>
      <c r="C96" s="33" t="s">
        <v>25</v>
      </c>
      <c r="D96" s="33">
        <v>2</v>
      </c>
      <c r="E96" s="16" t="s">
        <v>185</v>
      </c>
      <c r="F96" s="23">
        <f t="shared" si="10"/>
        <v>230.46</v>
      </c>
      <c r="G96" s="38">
        <v>85</v>
      </c>
      <c r="H96" s="23">
        <f t="shared" si="11"/>
        <v>170</v>
      </c>
      <c r="I96" s="24">
        <f t="shared" si="13"/>
        <v>60.460000000000008</v>
      </c>
      <c r="J96" s="25">
        <f t="shared" si="12"/>
        <v>26.234487546645841</v>
      </c>
      <c r="K96" s="26" t="str">
        <f t="shared" si="14"/>
        <v>OK</v>
      </c>
      <c r="L96" s="28" t="str">
        <f>VLOOKUP(A96,Planilha1!$A$2:$I$294,9,FALSE)</f>
        <v>DENTALMED PRODUTOS PARA SAUDE LTDA</v>
      </c>
      <c r="M96" s="28">
        <v>0.78</v>
      </c>
      <c r="N96" s="29">
        <f t="shared" si="16"/>
        <v>0.99082352941176466</v>
      </c>
      <c r="O96" s="28" t="str">
        <f t="shared" si="15"/>
        <v>Aprovado</v>
      </c>
    </row>
    <row r="97" spans="1:15" hidden="1">
      <c r="A97" s="28">
        <v>82</v>
      </c>
      <c r="B97" s="16" t="s">
        <v>186</v>
      </c>
      <c r="C97" s="33" t="s">
        <v>25</v>
      </c>
      <c r="D97" s="33">
        <v>2</v>
      </c>
      <c r="E97" s="16" t="s">
        <v>187</v>
      </c>
      <c r="F97" s="23">
        <f t="shared" si="10"/>
        <v>180.22</v>
      </c>
      <c r="G97" s="38">
        <v>85</v>
      </c>
      <c r="H97" s="23">
        <f t="shared" si="11"/>
        <v>170</v>
      </c>
      <c r="I97" s="24">
        <f t="shared" si="13"/>
        <v>10.219999999999999</v>
      </c>
      <c r="J97" s="25">
        <f t="shared" si="12"/>
        <v>5.6708467428698253</v>
      </c>
      <c r="K97" s="26" t="str">
        <f t="shared" si="14"/>
        <v>OK</v>
      </c>
      <c r="L97" s="28" t="str">
        <f>VLOOKUP(A97,Planilha1!$A$2:$I$294,9,FALSE)</f>
        <v>DENTALMED PRODUTOS PARA SAUDE LTDA</v>
      </c>
      <c r="M97" s="28">
        <v>0.78</v>
      </c>
      <c r="N97" s="29">
        <f t="shared" si="16"/>
        <v>0.99082352941176466</v>
      </c>
      <c r="O97" s="28" t="str">
        <f t="shared" si="15"/>
        <v>Aprovado</v>
      </c>
    </row>
    <row r="98" spans="1:15" ht="22.5" hidden="1">
      <c r="A98" s="28">
        <v>83</v>
      </c>
      <c r="B98" s="16" t="s">
        <v>188</v>
      </c>
      <c r="C98" s="33" t="s">
        <v>25</v>
      </c>
      <c r="D98" s="33">
        <v>100</v>
      </c>
      <c r="E98" s="16" t="s">
        <v>189</v>
      </c>
      <c r="F98" s="23">
        <f t="shared" si="10"/>
        <v>4089</v>
      </c>
      <c r="G98" s="38">
        <v>17.72</v>
      </c>
      <c r="H98" s="23">
        <f t="shared" si="11"/>
        <v>1772</v>
      </c>
      <c r="I98" s="24">
        <f t="shared" si="13"/>
        <v>2317</v>
      </c>
      <c r="J98" s="25">
        <f t="shared" si="12"/>
        <v>56.664221080948892</v>
      </c>
      <c r="K98" s="26" t="str">
        <f t="shared" si="14"/>
        <v>DILIGÊNCIA</v>
      </c>
      <c r="L98" s="28" t="str">
        <f>VLOOKUP(A98,Planilha1!$A$2:$I$294,9,FALSE)</f>
        <v>YUMED COMERCIO LTDA</v>
      </c>
      <c r="M98" s="28">
        <v>0.78</v>
      </c>
      <c r="N98" s="29">
        <f t="shared" si="16"/>
        <v>0.95598194130925496</v>
      </c>
      <c r="O98" s="28" t="str">
        <f t="shared" si="15"/>
        <v>Aprovado</v>
      </c>
    </row>
    <row r="99" spans="1:15" hidden="1">
      <c r="A99" s="28">
        <v>84</v>
      </c>
      <c r="B99" s="16" t="s">
        <v>190</v>
      </c>
      <c r="C99" s="33" t="s">
        <v>25</v>
      </c>
      <c r="D99" s="33">
        <v>100</v>
      </c>
      <c r="E99" s="16" t="s">
        <v>191</v>
      </c>
      <c r="F99" s="23">
        <f t="shared" si="10"/>
        <v>1416</v>
      </c>
      <c r="G99" s="37">
        <v>14.16</v>
      </c>
      <c r="H99" s="23">
        <f t="shared" si="11"/>
        <v>1416</v>
      </c>
      <c r="I99" s="24">
        <f t="shared" si="13"/>
        <v>0</v>
      </c>
      <c r="J99" s="25">
        <f t="shared" si="12"/>
        <v>0</v>
      </c>
      <c r="K99" s="26" t="str">
        <f t="shared" si="14"/>
        <v>OK</v>
      </c>
      <c r="L99" s="28" t="str">
        <f>VLOOKUP(A99,Planilha1!$A$2:$I$294,9,FALSE)</f>
        <v>ORTOSHOP COMERCIO LTDA-ME</v>
      </c>
      <c r="M99" s="28">
        <v>0.78</v>
      </c>
      <c r="N99" s="29">
        <f t="shared" si="16"/>
        <v>0.94491525423728817</v>
      </c>
      <c r="O99" s="28" t="str">
        <f t="shared" si="15"/>
        <v>Aprovado</v>
      </c>
    </row>
    <row r="100" spans="1:15" hidden="1">
      <c r="A100" s="28">
        <v>85</v>
      </c>
      <c r="B100" s="16" t="s">
        <v>192</v>
      </c>
      <c r="C100" s="33" t="s">
        <v>25</v>
      </c>
      <c r="D100" s="33">
        <v>50</v>
      </c>
      <c r="E100" s="16" t="s">
        <v>193</v>
      </c>
      <c r="F100" s="23">
        <f t="shared" si="10"/>
        <v>376</v>
      </c>
      <c r="G100" s="37">
        <v>4.24</v>
      </c>
      <c r="H100" s="23">
        <f t="shared" si="11"/>
        <v>212</v>
      </c>
      <c r="I100" s="24">
        <f t="shared" si="13"/>
        <v>164</v>
      </c>
      <c r="J100" s="25">
        <f t="shared" si="12"/>
        <v>43.617021276595743</v>
      </c>
      <c r="K100" s="26" t="str">
        <f t="shared" si="14"/>
        <v>OK</v>
      </c>
      <c r="L100" s="28" t="str">
        <f>VLOOKUP(A100,Planilha1!$A$2:$I$294,9,FALSE)</f>
        <v>JM COMERCIO E REPRESENTAÇÃO EIRELI</v>
      </c>
      <c r="M100" s="28">
        <v>0.78</v>
      </c>
      <c r="N100" s="29">
        <f t="shared" si="16"/>
        <v>0.81603773584905659</v>
      </c>
      <c r="O100" s="28" t="str">
        <f t="shared" si="15"/>
        <v>Aprovado</v>
      </c>
    </row>
    <row r="101" spans="1:15" hidden="1">
      <c r="A101" s="28">
        <v>86</v>
      </c>
      <c r="B101" s="16" t="s">
        <v>194</v>
      </c>
      <c r="C101" s="33" t="s">
        <v>25</v>
      </c>
      <c r="D101" s="34">
        <v>1000</v>
      </c>
      <c r="E101" s="16" t="s">
        <v>195</v>
      </c>
      <c r="F101" s="23">
        <f t="shared" si="10"/>
        <v>24030</v>
      </c>
      <c r="G101" s="37">
        <v>8.6999999999999993</v>
      </c>
      <c r="H101" s="23">
        <f t="shared" si="11"/>
        <v>8700</v>
      </c>
      <c r="I101" s="24">
        <f t="shared" si="13"/>
        <v>15330</v>
      </c>
      <c r="J101" s="25">
        <f t="shared" si="12"/>
        <v>63.795255930087393</v>
      </c>
      <c r="K101" s="26" t="str">
        <f t="shared" si="14"/>
        <v>DILIGÊNCIA</v>
      </c>
      <c r="L101" s="28" t="str">
        <f>VLOOKUP(A101,Planilha1!$A$2:$I$294,9,FALSE)</f>
        <v>ODONTOMED COMERCIO DE PRODUTOS MEDICO HOSPITALARES LTDA - ME</v>
      </c>
      <c r="M101" s="28">
        <v>0.78</v>
      </c>
      <c r="N101" s="29">
        <f t="shared" si="16"/>
        <v>0.91034482758620683</v>
      </c>
      <c r="O101" s="28" t="str">
        <f t="shared" si="15"/>
        <v>Aprovado</v>
      </c>
    </row>
    <row r="102" spans="1:15" hidden="1">
      <c r="A102" s="28">
        <v>87</v>
      </c>
      <c r="B102" s="16" t="s">
        <v>196</v>
      </c>
      <c r="C102" s="33" t="s">
        <v>25</v>
      </c>
      <c r="D102" s="34">
        <v>3000</v>
      </c>
      <c r="E102" s="16" t="s">
        <v>197</v>
      </c>
      <c r="F102" s="23">
        <f t="shared" si="10"/>
        <v>20670</v>
      </c>
      <c r="G102" s="37">
        <v>1.62</v>
      </c>
      <c r="H102" s="23">
        <f t="shared" si="11"/>
        <v>4860</v>
      </c>
      <c r="I102" s="24">
        <f t="shared" si="13"/>
        <v>15810</v>
      </c>
      <c r="J102" s="25">
        <f t="shared" si="12"/>
        <v>76.487663280116095</v>
      </c>
      <c r="K102" s="26" t="str">
        <f t="shared" si="14"/>
        <v>DILIGÊNCIA</v>
      </c>
      <c r="L102" s="28" t="str">
        <f>VLOOKUP(A102,Planilha1!$A$2:$I$294,9,FALSE)</f>
        <v xml:space="preserve">BIO LOGICA DISTRIBUIDORA LTDA </v>
      </c>
      <c r="M102" s="28">
        <v>0.78</v>
      </c>
      <c r="N102" s="29">
        <f t="shared" si="16"/>
        <v>0.51851851851851849</v>
      </c>
      <c r="O102" s="28" t="str">
        <f t="shared" si="15"/>
        <v>Aprovado</v>
      </c>
    </row>
    <row r="103" spans="1:15" hidden="1">
      <c r="A103" s="28">
        <v>88</v>
      </c>
      <c r="B103" s="16" t="s">
        <v>198</v>
      </c>
      <c r="C103" s="33" t="s">
        <v>25</v>
      </c>
      <c r="D103" s="33">
        <v>50</v>
      </c>
      <c r="E103" s="16" t="s">
        <v>199</v>
      </c>
      <c r="F103" s="23">
        <f t="shared" si="10"/>
        <v>3009</v>
      </c>
      <c r="G103" s="37">
        <v>18.84</v>
      </c>
      <c r="H103" s="23">
        <f t="shared" si="11"/>
        <v>942</v>
      </c>
      <c r="I103" s="24">
        <f t="shared" si="13"/>
        <v>2067</v>
      </c>
      <c r="J103" s="25">
        <f t="shared" si="12"/>
        <v>68.693918245264214</v>
      </c>
      <c r="K103" s="26" t="str">
        <f t="shared" si="14"/>
        <v>DILIGÊNCIA</v>
      </c>
      <c r="L103" s="28" t="str">
        <f>VLOOKUP(A103,Planilha1!$A$2:$I$294,9,FALSE)</f>
        <v>ODONTOMED COMERCIO DE PRODUTOS MEDICO HOSPITALARES LTDA - ME</v>
      </c>
      <c r="M103" s="28">
        <v>0.78</v>
      </c>
      <c r="N103" s="29">
        <f t="shared" si="16"/>
        <v>0.95859872611464958</v>
      </c>
      <c r="O103" s="28" t="str">
        <f t="shared" si="15"/>
        <v>Aprovado</v>
      </c>
    </row>
    <row r="104" spans="1:15" hidden="1">
      <c r="A104" s="28">
        <v>89</v>
      </c>
      <c r="B104" s="16" t="s">
        <v>200</v>
      </c>
      <c r="C104" s="33" t="s">
        <v>25</v>
      </c>
      <c r="D104" s="33">
        <v>20</v>
      </c>
      <c r="E104" s="16" t="s">
        <v>201</v>
      </c>
      <c r="F104" s="23">
        <f t="shared" si="10"/>
        <v>181.20000000000002</v>
      </c>
      <c r="G104" s="37">
        <v>7.43</v>
      </c>
      <c r="H104" s="23">
        <f t="shared" si="11"/>
        <v>148.6</v>
      </c>
      <c r="I104" s="24">
        <f t="shared" si="13"/>
        <v>32.600000000000023</v>
      </c>
      <c r="J104" s="25">
        <f t="shared" si="12"/>
        <v>17.991169977924955</v>
      </c>
      <c r="K104" s="26" t="str">
        <f t="shared" si="14"/>
        <v>OK</v>
      </c>
      <c r="L104" s="28" t="str">
        <f>VLOOKUP(A104,Planilha1!$A$2:$I$294,9,FALSE)</f>
        <v>JM COMERCIO E REPRESENTAÇÃO EIRELI</v>
      </c>
      <c r="M104" s="28">
        <v>0.78</v>
      </c>
      <c r="N104" s="29">
        <f t="shared" si="16"/>
        <v>0.89502018842530284</v>
      </c>
      <c r="O104" s="28" t="str">
        <f t="shared" si="15"/>
        <v>Aprovado</v>
      </c>
    </row>
    <row r="105" spans="1:15" hidden="1">
      <c r="A105" s="28">
        <v>90</v>
      </c>
      <c r="B105" s="16" t="s">
        <v>202</v>
      </c>
      <c r="C105" s="33" t="s">
        <v>24</v>
      </c>
      <c r="D105" s="33">
        <v>100</v>
      </c>
      <c r="E105" s="16" t="s">
        <v>203</v>
      </c>
      <c r="F105" s="23">
        <f t="shared" si="10"/>
        <v>3461</v>
      </c>
      <c r="G105" s="37">
        <v>7.01</v>
      </c>
      <c r="H105" s="23">
        <f t="shared" si="11"/>
        <v>701</v>
      </c>
      <c r="I105" s="24">
        <f t="shared" si="13"/>
        <v>2760</v>
      </c>
      <c r="J105" s="25">
        <f t="shared" si="12"/>
        <v>79.745738225946255</v>
      </c>
      <c r="K105" s="26" t="str">
        <f t="shared" si="14"/>
        <v>DILIGÊNCIA</v>
      </c>
      <c r="L105" s="28" t="s">
        <v>897</v>
      </c>
      <c r="M105" s="28">
        <v>0.78</v>
      </c>
      <c r="N105" s="29">
        <f t="shared" si="16"/>
        <v>0.88873038516405134</v>
      </c>
      <c r="O105" s="28" t="str">
        <f t="shared" si="15"/>
        <v>Aprovado</v>
      </c>
    </row>
    <row r="106" spans="1:15" hidden="1">
      <c r="A106" s="28">
        <v>91</v>
      </c>
      <c r="B106" s="16" t="s">
        <v>204</v>
      </c>
      <c r="C106" s="33" t="s">
        <v>25</v>
      </c>
      <c r="D106" s="33">
        <v>50</v>
      </c>
      <c r="E106" s="16" t="s">
        <v>205</v>
      </c>
      <c r="F106" s="23">
        <f t="shared" si="10"/>
        <v>3085</v>
      </c>
      <c r="G106" s="37">
        <v>26</v>
      </c>
      <c r="H106" s="23">
        <f t="shared" si="11"/>
        <v>1300</v>
      </c>
      <c r="I106" s="24">
        <f t="shared" si="13"/>
        <v>1785</v>
      </c>
      <c r="J106" s="25">
        <f t="shared" si="12"/>
        <v>57.860615883306323</v>
      </c>
      <c r="K106" s="26" t="str">
        <f t="shared" si="14"/>
        <v>DILIGÊNCIA</v>
      </c>
      <c r="L106" s="28" t="str">
        <f>VLOOKUP(A106,Planilha1!$A$2:$I$294,9,FALSE)</f>
        <v>DENTALMED PRODUTOS PARA SAUDE LTDA</v>
      </c>
      <c r="M106" s="28">
        <v>0.78</v>
      </c>
      <c r="N106" s="29">
        <f t="shared" si="16"/>
        <v>0.97</v>
      </c>
      <c r="O106" s="28" t="str">
        <f t="shared" si="15"/>
        <v>Aprovado</v>
      </c>
    </row>
    <row r="107" spans="1:15" hidden="1">
      <c r="A107" s="28">
        <v>92</v>
      </c>
      <c r="B107" s="16" t="s">
        <v>206</v>
      </c>
      <c r="C107" s="33" t="s">
        <v>25</v>
      </c>
      <c r="D107" s="33">
        <v>50</v>
      </c>
      <c r="E107" s="16" t="s">
        <v>207</v>
      </c>
      <c r="F107" s="23">
        <f t="shared" si="10"/>
        <v>1307.5</v>
      </c>
      <c r="G107" s="37">
        <v>9.8000000000000007</v>
      </c>
      <c r="H107" s="23">
        <f t="shared" si="11"/>
        <v>490.00000000000006</v>
      </c>
      <c r="I107" s="24">
        <f t="shared" si="13"/>
        <v>817.5</v>
      </c>
      <c r="J107" s="25">
        <f t="shared" si="12"/>
        <v>62.523900573613759</v>
      </c>
      <c r="K107" s="26" t="str">
        <f t="shared" si="14"/>
        <v>DILIGÊNCIA</v>
      </c>
      <c r="L107" s="28" t="str">
        <f>VLOOKUP(A107,Planilha1!$A$2:$I$294,9,FALSE)</f>
        <v>APOGEU CENTER COMERCIAL DE PRODUTOS HOSPITALARES E MEDICAMEN</v>
      </c>
      <c r="M107" s="28">
        <v>0.78</v>
      </c>
      <c r="N107" s="29">
        <f t="shared" si="16"/>
        <v>0.92040816326530617</v>
      </c>
      <c r="O107" s="28" t="str">
        <f t="shared" si="15"/>
        <v>Aprovado</v>
      </c>
    </row>
    <row r="108" spans="1:15" hidden="1">
      <c r="A108" s="28">
        <v>93</v>
      </c>
      <c r="B108" s="16" t="s">
        <v>208</v>
      </c>
      <c r="C108" s="33" t="s">
        <v>25</v>
      </c>
      <c r="D108" s="33">
        <v>20</v>
      </c>
      <c r="E108" s="16" t="s">
        <v>209</v>
      </c>
      <c r="F108" s="23">
        <f t="shared" si="10"/>
        <v>260.79999999999995</v>
      </c>
      <c r="G108" s="37">
        <v>9.8000000000000007</v>
      </c>
      <c r="H108" s="23">
        <f t="shared" si="11"/>
        <v>196</v>
      </c>
      <c r="I108" s="24">
        <f t="shared" si="13"/>
        <v>64.799999999999955</v>
      </c>
      <c r="J108" s="25">
        <f t="shared" si="12"/>
        <v>24.846625766871156</v>
      </c>
      <c r="K108" s="26" t="str">
        <f t="shared" si="14"/>
        <v>OK</v>
      </c>
      <c r="L108" s="28" t="str">
        <f>VLOOKUP(A108,Planilha1!$A$2:$I$294,9,FALSE)</f>
        <v>APOGEU CENTER COMERCIAL DE PRODUTOS HOSPITALARES E MEDICAMEN</v>
      </c>
      <c r="M108" s="28">
        <v>0.78</v>
      </c>
      <c r="N108" s="29">
        <f t="shared" si="16"/>
        <v>0.92040816326530617</v>
      </c>
      <c r="O108" s="28" t="str">
        <f t="shared" si="15"/>
        <v>Aprovado</v>
      </c>
    </row>
    <row r="109" spans="1:15" hidden="1">
      <c r="A109" s="28">
        <v>94</v>
      </c>
      <c r="B109" s="16" t="s">
        <v>210</v>
      </c>
      <c r="C109" s="33" t="s">
        <v>25</v>
      </c>
      <c r="D109" s="33">
        <v>5</v>
      </c>
      <c r="E109" s="16" t="s">
        <v>211</v>
      </c>
      <c r="F109" s="23">
        <f t="shared" si="10"/>
        <v>113.2</v>
      </c>
      <c r="G109" s="37">
        <v>22.62</v>
      </c>
      <c r="H109" s="23">
        <f t="shared" si="11"/>
        <v>113.10000000000001</v>
      </c>
      <c r="I109" s="24">
        <f t="shared" si="13"/>
        <v>9.9999999999994316E-2</v>
      </c>
      <c r="J109" s="25">
        <f t="shared" si="12"/>
        <v>8.8339222614839105E-2</v>
      </c>
      <c r="K109" s="26" t="str">
        <f t="shared" si="14"/>
        <v>OK</v>
      </c>
      <c r="L109" s="28" t="str">
        <f>VLOOKUP(A109,Planilha1!$A$2:$I$294,9,FALSE)</f>
        <v>APOGEU CENTER COMERCIAL DE PRODUTOS HOSPITALARES E MEDICAMEN</v>
      </c>
      <c r="M109" s="28">
        <v>0.78</v>
      </c>
      <c r="N109" s="29">
        <f t="shared" si="16"/>
        <v>0.96551724137931028</v>
      </c>
      <c r="O109" s="28" t="str">
        <f t="shared" si="15"/>
        <v>Aprovado</v>
      </c>
    </row>
    <row r="110" spans="1:15" hidden="1">
      <c r="A110" s="28">
        <v>95</v>
      </c>
      <c r="B110" s="16" t="s">
        <v>212</v>
      </c>
      <c r="C110" s="33" t="s">
        <v>25</v>
      </c>
      <c r="D110" s="33">
        <v>5</v>
      </c>
      <c r="E110" s="16" t="s">
        <v>213</v>
      </c>
      <c r="F110" s="23">
        <f t="shared" si="10"/>
        <v>116.30000000000001</v>
      </c>
      <c r="G110" s="37">
        <v>23.25</v>
      </c>
      <c r="H110" s="23">
        <f t="shared" si="11"/>
        <v>116.25</v>
      </c>
      <c r="I110" s="24">
        <f t="shared" si="13"/>
        <v>5.0000000000011369E-2</v>
      </c>
      <c r="J110" s="25">
        <f t="shared" si="12"/>
        <v>4.2992261392955984E-2</v>
      </c>
      <c r="K110" s="26" t="str">
        <f t="shared" si="14"/>
        <v>OK</v>
      </c>
      <c r="L110" s="28" t="str">
        <f>VLOOKUP(A110,Planilha1!$A$2:$I$294,9,FALSE)</f>
        <v>APOGEU CENTER COMERCIAL DE PRODUTOS HOSPITALARES E MEDICAMEN</v>
      </c>
      <c r="M110" s="28">
        <v>0.78</v>
      </c>
      <c r="N110" s="29">
        <f t="shared" si="16"/>
        <v>0.96645161290322579</v>
      </c>
      <c r="O110" s="28" t="str">
        <f t="shared" si="15"/>
        <v>Aprovado</v>
      </c>
    </row>
    <row r="111" spans="1:15" hidden="1">
      <c r="A111" s="28">
        <v>96</v>
      </c>
      <c r="B111" s="16" t="s">
        <v>214</v>
      </c>
      <c r="C111" s="33" t="s">
        <v>25</v>
      </c>
      <c r="D111" s="33">
        <v>5</v>
      </c>
      <c r="E111" s="16" t="s">
        <v>215</v>
      </c>
      <c r="F111" s="23">
        <f t="shared" si="10"/>
        <v>116.05000000000001</v>
      </c>
      <c r="G111" s="37">
        <v>23.2</v>
      </c>
      <c r="H111" s="23">
        <f t="shared" si="11"/>
        <v>116</v>
      </c>
      <c r="I111" s="24">
        <f t="shared" si="13"/>
        <v>5.0000000000011369E-2</v>
      </c>
      <c r="J111" s="25">
        <f t="shared" si="12"/>
        <v>4.3084877208106692E-2</v>
      </c>
      <c r="K111" s="26" t="str">
        <f t="shared" si="14"/>
        <v>OK</v>
      </c>
      <c r="L111" s="28" t="str">
        <f>VLOOKUP(A111,Planilha1!$A$2:$I$294,9,FALSE)</f>
        <v>APOGEU CENTER COMERCIAL DE PRODUTOS HOSPITALARES E MEDICAMEN</v>
      </c>
      <c r="M111" s="28">
        <v>0.78</v>
      </c>
      <c r="N111" s="29">
        <f t="shared" si="16"/>
        <v>0.96637931034482749</v>
      </c>
      <c r="O111" s="28" t="str">
        <f t="shared" si="15"/>
        <v>Aprovado</v>
      </c>
    </row>
    <row r="112" spans="1:15" hidden="1">
      <c r="A112" s="28">
        <v>97</v>
      </c>
      <c r="B112" s="16" t="s">
        <v>216</v>
      </c>
      <c r="C112" s="33" t="s">
        <v>25</v>
      </c>
      <c r="D112" s="33">
        <v>5</v>
      </c>
      <c r="E112" s="16" t="s">
        <v>215</v>
      </c>
      <c r="F112" s="23">
        <f t="shared" si="10"/>
        <v>116.05000000000001</v>
      </c>
      <c r="G112" s="37">
        <v>23.2</v>
      </c>
      <c r="H112" s="23">
        <f t="shared" si="11"/>
        <v>116</v>
      </c>
      <c r="I112" s="24">
        <f t="shared" si="13"/>
        <v>5.0000000000011369E-2</v>
      </c>
      <c r="J112" s="25">
        <f t="shared" si="12"/>
        <v>4.3084877208106692E-2</v>
      </c>
      <c r="K112" s="26" t="str">
        <f t="shared" si="14"/>
        <v>OK</v>
      </c>
      <c r="L112" s="28" t="str">
        <f>VLOOKUP(A112,Planilha1!$A$2:$I$294,9,FALSE)</f>
        <v>APOGEU CENTER COMERCIAL DE PRODUTOS HOSPITALARES E MEDICAMEN</v>
      </c>
      <c r="M112" s="28">
        <v>0.78</v>
      </c>
      <c r="N112" s="29">
        <f t="shared" si="16"/>
        <v>0.96637931034482749</v>
      </c>
      <c r="O112" s="28" t="str">
        <f t="shared" si="15"/>
        <v>Aprovado</v>
      </c>
    </row>
    <row r="113" spans="1:15" hidden="1">
      <c r="A113" s="28">
        <v>98</v>
      </c>
      <c r="B113" s="16" t="s">
        <v>217</v>
      </c>
      <c r="C113" s="33" t="s">
        <v>25</v>
      </c>
      <c r="D113" s="33">
        <v>5</v>
      </c>
      <c r="E113" s="16" t="s">
        <v>218</v>
      </c>
      <c r="F113" s="23">
        <f t="shared" si="10"/>
        <v>372</v>
      </c>
      <c r="G113" s="37">
        <v>74.400000000000006</v>
      </c>
      <c r="H113" s="23">
        <f t="shared" si="11"/>
        <v>372</v>
      </c>
      <c r="I113" s="24">
        <f t="shared" si="13"/>
        <v>0</v>
      </c>
      <c r="J113" s="25">
        <f t="shared" si="12"/>
        <v>0</v>
      </c>
      <c r="K113" s="26" t="str">
        <f t="shared" si="14"/>
        <v>OK</v>
      </c>
      <c r="L113" s="28" t="str">
        <f>VLOOKUP(A113,Planilha1!$A$2:$I$294,9,FALSE)</f>
        <v>ORTOSHOP COMERCIO LTDA-ME</v>
      </c>
      <c r="M113" s="28">
        <v>0.78</v>
      </c>
      <c r="N113" s="29">
        <f t="shared" si="16"/>
        <v>0.98951612903225805</v>
      </c>
      <c r="O113" s="28" t="str">
        <f t="shared" si="15"/>
        <v>Aprovado</v>
      </c>
    </row>
    <row r="114" spans="1:15" hidden="1">
      <c r="A114" s="28">
        <v>99</v>
      </c>
      <c r="B114" s="16" t="s">
        <v>219</v>
      </c>
      <c r="C114" s="33" t="s">
        <v>25</v>
      </c>
      <c r="D114" s="33">
        <v>5</v>
      </c>
      <c r="E114" s="16" t="s">
        <v>220</v>
      </c>
      <c r="F114" s="23">
        <f t="shared" si="10"/>
        <v>339.4</v>
      </c>
      <c r="G114" s="37">
        <v>67.88</v>
      </c>
      <c r="H114" s="23">
        <f t="shared" si="11"/>
        <v>339.4</v>
      </c>
      <c r="I114" s="24">
        <f t="shared" si="13"/>
        <v>0</v>
      </c>
      <c r="J114" s="25">
        <f t="shared" si="12"/>
        <v>0</v>
      </c>
      <c r="K114" s="26" t="str">
        <f t="shared" si="14"/>
        <v>OK</v>
      </c>
      <c r="L114" s="28" t="str">
        <f>VLOOKUP(A114,Planilha1!$A$2:$I$294,9,FALSE)</f>
        <v>ORTOSHOP COMERCIO LTDA-ME</v>
      </c>
      <c r="M114" s="28">
        <v>0.78</v>
      </c>
      <c r="N114" s="29">
        <f t="shared" si="16"/>
        <v>0.98850913376546845</v>
      </c>
      <c r="O114" s="28" t="str">
        <f t="shared" si="15"/>
        <v>Aprovado</v>
      </c>
    </row>
    <row r="115" spans="1:15" hidden="1">
      <c r="A115" s="28">
        <v>100</v>
      </c>
      <c r="B115" s="16" t="s">
        <v>221</v>
      </c>
      <c r="C115" s="33" t="s">
        <v>25</v>
      </c>
      <c r="D115" s="33">
        <v>5</v>
      </c>
      <c r="E115" s="16" t="s">
        <v>222</v>
      </c>
      <c r="F115" s="23">
        <f t="shared" si="10"/>
        <v>382.59999999999997</v>
      </c>
      <c r="G115" s="37">
        <v>76.52</v>
      </c>
      <c r="H115" s="23">
        <f t="shared" si="11"/>
        <v>382.59999999999997</v>
      </c>
      <c r="I115" s="24">
        <f t="shared" si="13"/>
        <v>0</v>
      </c>
      <c r="J115" s="25">
        <f t="shared" si="12"/>
        <v>0</v>
      </c>
      <c r="K115" s="26" t="str">
        <f t="shared" si="14"/>
        <v>OK</v>
      </c>
      <c r="L115" s="28" t="str">
        <f>VLOOKUP(A115,Planilha1!$A$2:$I$294,9,FALSE)</f>
        <v>ORTOSHOP COMERCIO LTDA-ME</v>
      </c>
      <c r="M115" s="28">
        <v>0.78</v>
      </c>
      <c r="N115" s="29">
        <f t="shared" si="16"/>
        <v>0.98980658651332987</v>
      </c>
      <c r="O115" s="28" t="str">
        <f t="shared" si="15"/>
        <v>Aprovado</v>
      </c>
    </row>
    <row r="116" spans="1:15" hidden="1">
      <c r="A116" s="28">
        <v>101</v>
      </c>
      <c r="B116" s="16" t="s">
        <v>223</v>
      </c>
      <c r="C116" s="33" t="s">
        <v>25</v>
      </c>
      <c r="D116" s="33">
        <v>10</v>
      </c>
      <c r="E116" s="16" t="s">
        <v>224</v>
      </c>
      <c r="F116" s="23">
        <f t="shared" si="10"/>
        <v>763.7</v>
      </c>
      <c r="G116" s="37">
        <v>22.5</v>
      </c>
      <c r="H116" s="23">
        <f t="shared" si="11"/>
        <v>225</v>
      </c>
      <c r="I116" s="24">
        <f t="shared" si="13"/>
        <v>538.70000000000005</v>
      </c>
      <c r="J116" s="25">
        <f t="shared" si="12"/>
        <v>70.538169438261093</v>
      </c>
      <c r="K116" s="26" t="str">
        <f t="shared" si="14"/>
        <v>DILIGÊNCIA</v>
      </c>
      <c r="L116" s="28" t="s">
        <v>597</v>
      </c>
      <c r="M116" s="28">
        <v>0.78</v>
      </c>
      <c r="N116" s="29">
        <f t="shared" si="16"/>
        <v>0.96533333333333327</v>
      </c>
      <c r="O116" s="28" t="str">
        <f t="shared" si="15"/>
        <v>Aprovado</v>
      </c>
    </row>
    <row r="117" spans="1:15" hidden="1">
      <c r="A117" s="28">
        <v>102</v>
      </c>
      <c r="B117" s="16" t="s">
        <v>225</v>
      </c>
      <c r="C117" s="33" t="s">
        <v>27</v>
      </c>
      <c r="D117" s="33">
        <v>100</v>
      </c>
      <c r="E117" s="16" t="s">
        <v>226</v>
      </c>
      <c r="F117" s="23">
        <f t="shared" si="10"/>
        <v>8575</v>
      </c>
      <c r="G117" s="37">
        <v>18.489999999999998</v>
      </c>
      <c r="H117" s="23">
        <f t="shared" si="11"/>
        <v>1848.9999999999998</v>
      </c>
      <c r="I117" s="24">
        <f t="shared" si="13"/>
        <v>6726</v>
      </c>
      <c r="J117" s="25">
        <f t="shared" si="12"/>
        <v>78.437317784256564</v>
      </c>
      <c r="K117" s="26" t="str">
        <f t="shared" si="14"/>
        <v>DILIGÊNCIA</v>
      </c>
      <c r="L117" s="28" t="str">
        <f>VLOOKUP(A117,Planilha1!$A$2:$I$294,9,FALSE)</f>
        <v>MEDICAL CENTER DISTRIBUIDORA DE MEDICAMENTOS LTDA</v>
      </c>
      <c r="M117" s="28">
        <v>0.78</v>
      </c>
      <c r="N117" s="29">
        <f t="shared" si="16"/>
        <v>0.95781503515413735</v>
      </c>
      <c r="O117" s="28" t="str">
        <f t="shared" si="15"/>
        <v>Aprovado</v>
      </c>
    </row>
    <row r="118" spans="1:15" hidden="1">
      <c r="A118" s="28">
        <v>103</v>
      </c>
      <c r="B118" s="16" t="s">
        <v>227</v>
      </c>
      <c r="C118" s="33" t="s">
        <v>25</v>
      </c>
      <c r="D118" s="33">
        <v>50</v>
      </c>
      <c r="E118" s="16" t="s">
        <v>228</v>
      </c>
      <c r="F118" s="23">
        <f t="shared" si="10"/>
        <v>825</v>
      </c>
      <c r="G118" s="37">
        <v>16.5</v>
      </c>
      <c r="H118" s="23">
        <f t="shared" si="11"/>
        <v>825</v>
      </c>
      <c r="I118" s="24">
        <f t="shared" si="13"/>
        <v>0</v>
      </c>
      <c r="J118" s="25">
        <f t="shared" si="12"/>
        <v>0</v>
      </c>
      <c r="K118" s="26" t="str">
        <f t="shared" si="14"/>
        <v>OK</v>
      </c>
      <c r="L118" s="28" t="str">
        <f>VLOOKUP(A118,Planilha1!$A$2:$I$294,9,FALSE)</f>
        <v>ORTOSHOP COMERCIO LTDA-ME</v>
      </c>
      <c r="M118" s="28">
        <v>0.78</v>
      </c>
      <c r="N118" s="29">
        <f t="shared" si="16"/>
        <v>0.95272727272727276</v>
      </c>
      <c r="O118" s="28" t="str">
        <f t="shared" si="15"/>
        <v>Aprovado</v>
      </c>
    </row>
    <row r="119" spans="1:15" hidden="1">
      <c r="A119" s="28">
        <v>104</v>
      </c>
      <c r="B119" s="16" t="s">
        <v>229</v>
      </c>
      <c r="C119" s="33" t="s">
        <v>24</v>
      </c>
      <c r="D119" s="33">
        <v>50</v>
      </c>
      <c r="E119" s="16" t="s">
        <v>230</v>
      </c>
      <c r="F119" s="23">
        <f t="shared" si="10"/>
        <v>4493</v>
      </c>
      <c r="G119" s="37">
        <v>43.42</v>
      </c>
      <c r="H119" s="23">
        <f t="shared" si="11"/>
        <v>2171</v>
      </c>
      <c r="I119" s="24">
        <f t="shared" si="13"/>
        <v>2322</v>
      </c>
      <c r="J119" s="25">
        <f t="shared" si="12"/>
        <v>51.68039172045404</v>
      </c>
      <c r="K119" s="26" t="str">
        <f t="shared" si="14"/>
        <v>DILIGÊNCIA</v>
      </c>
      <c r="L119" s="28" t="str">
        <f>VLOOKUP(A119,Planilha1!$A$2:$I$294,9,FALSE)</f>
        <v>DENTAL IPO LTDA</v>
      </c>
      <c r="M119" s="28">
        <v>0.78</v>
      </c>
      <c r="N119" s="29">
        <f t="shared" si="16"/>
        <v>0.98203592814371254</v>
      </c>
      <c r="O119" s="28" t="str">
        <f t="shared" si="15"/>
        <v>Aprovado</v>
      </c>
    </row>
    <row r="120" spans="1:15" hidden="1">
      <c r="A120" s="28">
        <v>105</v>
      </c>
      <c r="B120" s="16" t="s">
        <v>231</v>
      </c>
      <c r="C120" s="33" t="s">
        <v>25</v>
      </c>
      <c r="D120" s="33">
        <v>50</v>
      </c>
      <c r="E120" s="16" t="s">
        <v>232</v>
      </c>
      <c r="F120" s="23">
        <f t="shared" si="10"/>
        <v>563</v>
      </c>
      <c r="G120" s="37">
        <v>4.42</v>
      </c>
      <c r="H120" s="23">
        <f t="shared" si="11"/>
        <v>221</v>
      </c>
      <c r="I120" s="24">
        <f t="shared" si="13"/>
        <v>342</v>
      </c>
      <c r="J120" s="25">
        <f t="shared" si="12"/>
        <v>60.746003552397873</v>
      </c>
      <c r="K120" s="26" t="str">
        <f t="shared" si="14"/>
        <v>DILIGÊNCIA</v>
      </c>
      <c r="L120" s="28" t="s">
        <v>627</v>
      </c>
      <c r="M120" s="28">
        <v>0.78</v>
      </c>
      <c r="N120" s="29">
        <f t="shared" si="16"/>
        <v>0.82352941176470584</v>
      </c>
      <c r="O120" s="28" t="str">
        <f t="shared" si="15"/>
        <v>Aprovado</v>
      </c>
    </row>
    <row r="121" spans="1:15" hidden="1">
      <c r="A121" s="28">
        <v>106</v>
      </c>
      <c r="B121" s="16" t="s">
        <v>233</v>
      </c>
      <c r="C121" s="33" t="s">
        <v>25</v>
      </c>
      <c r="D121" s="33">
        <v>2</v>
      </c>
      <c r="E121" s="16" t="s">
        <v>234</v>
      </c>
      <c r="F121" s="23">
        <f t="shared" si="10"/>
        <v>2708.32</v>
      </c>
      <c r="G121" s="37">
        <v>1354.16</v>
      </c>
      <c r="H121" s="23">
        <f t="shared" si="11"/>
        <v>2708.32</v>
      </c>
      <c r="I121" s="24">
        <f t="shared" si="13"/>
        <v>0</v>
      </c>
      <c r="J121" s="25">
        <f t="shared" si="12"/>
        <v>0</v>
      </c>
      <c r="K121" s="26" t="str">
        <f t="shared" si="14"/>
        <v>OK</v>
      </c>
      <c r="L121" s="28" t="str">
        <f>VLOOKUP(A121,Planilha1!$A$2:$I$294,9,FALSE)</f>
        <v>ORTOSHOP COMERCIO LTDA-ME</v>
      </c>
      <c r="M121" s="28">
        <v>0.78</v>
      </c>
      <c r="N121" s="29">
        <f t="shared" si="16"/>
        <v>0.99942399716429375</v>
      </c>
      <c r="O121" s="28" t="str">
        <f t="shared" si="15"/>
        <v>Aprovado</v>
      </c>
    </row>
    <row r="122" spans="1:15" hidden="1">
      <c r="A122" s="28">
        <v>107</v>
      </c>
      <c r="B122" s="16" t="s">
        <v>235</v>
      </c>
      <c r="C122" s="33" t="s">
        <v>25</v>
      </c>
      <c r="D122" s="33">
        <v>10</v>
      </c>
      <c r="E122" s="16" t="s">
        <v>236</v>
      </c>
      <c r="F122" s="23">
        <f t="shared" si="10"/>
        <v>236.9</v>
      </c>
      <c r="G122" s="37">
        <v>19</v>
      </c>
      <c r="H122" s="23">
        <f t="shared" si="11"/>
        <v>190</v>
      </c>
      <c r="I122" s="24">
        <f t="shared" si="13"/>
        <v>46.900000000000006</v>
      </c>
      <c r="J122" s="25">
        <f t="shared" si="12"/>
        <v>19.79738286196708</v>
      </c>
      <c r="K122" s="26" t="str">
        <f t="shared" si="14"/>
        <v>OK</v>
      </c>
      <c r="L122" s="28" t="str">
        <f>VLOOKUP(A122,Planilha1!$A$2:$I$294,9,FALSE)</f>
        <v>DENTALMED PRODUTOS PARA SAUDE LTDA</v>
      </c>
      <c r="M122" s="28">
        <v>0.78</v>
      </c>
      <c r="N122" s="29">
        <f t="shared" si="16"/>
        <v>0.95894736842105255</v>
      </c>
      <c r="O122" s="28" t="str">
        <f t="shared" si="15"/>
        <v>Aprovado</v>
      </c>
    </row>
    <row r="123" spans="1:15" hidden="1">
      <c r="A123" s="28">
        <v>108</v>
      </c>
      <c r="B123" s="16" t="s">
        <v>237</v>
      </c>
      <c r="C123" s="33" t="s">
        <v>25</v>
      </c>
      <c r="D123" s="33">
        <v>150</v>
      </c>
      <c r="E123" s="16" t="s">
        <v>238</v>
      </c>
      <c r="F123" s="23">
        <f t="shared" si="10"/>
        <v>559.5</v>
      </c>
      <c r="G123" s="37">
        <v>1.1100000000000001</v>
      </c>
      <c r="H123" s="23">
        <f t="shared" si="11"/>
        <v>166.50000000000003</v>
      </c>
      <c r="I123" s="24">
        <f t="shared" si="13"/>
        <v>393</v>
      </c>
      <c r="J123" s="25">
        <f t="shared" si="12"/>
        <v>70.241286863270787</v>
      </c>
      <c r="K123" s="26" t="str">
        <f t="shared" si="14"/>
        <v>DILIGÊNCIA</v>
      </c>
      <c r="L123" s="28" t="str">
        <f>VLOOKUP(A123,Planilha1!$A$2:$I$294,9,FALSE)</f>
        <v xml:space="preserve">BIO LOGICA DISTRIBUIDORA LTDA </v>
      </c>
      <c r="M123" s="28">
        <v>0.78</v>
      </c>
      <c r="N123" s="29">
        <f t="shared" si="16"/>
        <v>0.29729729729729731</v>
      </c>
      <c r="O123" s="28" t="str">
        <f t="shared" si="15"/>
        <v>Aprovado</v>
      </c>
    </row>
    <row r="124" spans="1:15" hidden="1">
      <c r="A124" s="28">
        <v>109</v>
      </c>
      <c r="B124" s="16" t="s">
        <v>239</v>
      </c>
      <c r="C124" s="33" t="s">
        <v>25</v>
      </c>
      <c r="D124" s="34">
        <v>1500</v>
      </c>
      <c r="E124" s="16" t="s">
        <v>240</v>
      </c>
      <c r="F124" s="23">
        <f t="shared" si="10"/>
        <v>14610</v>
      </c>
      <c r="G124" s="37">
        <v>0.74</v>
      </c>
      <c r="H124" s="23">
        <f t="shared" si="11"/>
        <v>1110</v>
      </c>
      <c r="I124" s="24">
        <f t="shared" si="13"/>
        <v>13500</v>
      </c>
      <c r="J124" s="25">
        <f t="shared" si="12"/>
        <v>92.402464065708415</v>
      </c>
      <c r="K124" s="26" t="str">
        <f t="shared" si="14"/>
        <v>DILIGÊNCIA</v>
      </c>
      <c r="L124" s="28" t="s">
        <v>627</v>
      </c>
      <c r="M124" s="28">
        <v>0.78</v>
      </c>
      <c r="N124" s="29">
        <f t="shared" si="16"/>
        <v>-5.4054054054054106E-2</v>
      </c>
      <c r="O124" s="28" t="str">
        <f t="shared" si="15"/>
        <v>Revisar</v>
      </c>
    </row>
    <row r="125" spans="1:15" hidden="1">
      <c r="A125" s="28">
        <v>110</v>
      </c>
      <c r="B125" s="16" t="s">
        <v>241</v>
      </c>
      <c r="C125" s="33" t="s">
        <v>25</v>
      </c>
      <c r="D125" s="34">
        <v>1500</v>
      </c>
      <c r="E125" s="16" t="s">
        <v>242</v>
      </c>
      <c r="F125" s="23">
        <f t="shared" si="10"/>
        <v>9855</v>
      </c>
      <c r="G125" s="37">
        <v>0.69</v>
      </c>
      <c r="H125" s="23">
        <f t="shared" si="11"/>
        <v>1035</v>
      </c>
      <c r="I125" s="24">
        <f t="shared" si="13"/>
        <v>8820</v>
      </c>
      <c r="J125" s="25">
        <f t="shared" si="12"/>
        <v>89.497716894977174</v>
      </c>
      <c r="K125" s="26" t="str">
        <f t="shared" si="14"/>
        <v>DILIGÊNCIA</v>
      </c>
      <c r="L125" s="28" t="s">
        <v>627</v>
      </c>
      <c r="M125" s="28">
        <v>0.78</v>
      </c>
      <c r="N125" s="29">
        <f t="shared" si="16"/>
        <v>-0.13043478260869579</v>
      </c>
      <c r="O125" s="28" t="str">
        <f t="shared" si="15"/>
        <v>Revisar</v>
      </c>
    </row>
    <row r="126" spans="1:15" hidden="1">
      <c r="A126" s="28">
        <v>111</v>
      </c>
      <c r="B126" s="16" t="s">
        <v>243</v>
      </c>
      <c r="C126" s="33" t="s">
        <v>25</v>
      </c>
      <c r="D126" s="33">
        <v>100</v>
      </c>
      <c r="E126" s="16" t="s">
        <v>244</v>
      </c>
      <c r="F126" s="23">
        <f t="shared" si="10"/>
        <v>1066</v>
      </c>
      <c r="G126" s="37">
        <v>5.46</v>
      </c>
      <c r="H126" s="23">
        <f t="shared" si="11"/>
        <v>546</v>
      </c>
      <c r="I126" s="24">
        <f t="shared" si="13"/>
        <v>520</v>
      </c>
      <c r="J126" s="25">
        <f t="shared" si="12"/>
        <v>48.780487804878049</v>
      </c>
      <c r="K126" s="26" t="str">
        <f t="shared" si="14"/>
        <v>OK</v>
      </c>
      <c r="L126" s="28" t="str">
        <f>VLOOKUP(A126,Planilha1!$A$2:$I$294,9,FALSE)</f>
        <v xml:space="preserve">ODONTOMASTER COMERCIO DE PRODUTOS PARA SAUDE EIRELI </v>
      </c>
      <c r="M126" s="28">
        <v>0.78</v>
      </c>
      <c r="N126" s="29">
        <f t="shared" si="16"/>
        <v>0.8571428571428571</v>
      </c>
      <c r="O126" s="28" t="str">
        <f t="shared" si="15"/>
        <v>Aprovado</v>
      </c>
    </row>
    <row r="127" spans="1:15" hidden="1">
      <c r="A127" s="28">
        <v>112</v>
      </c>
      <c r="B127" s="16" t="s">
        <v>245</v>
      </c>
      <c r="C127" s="33" t="s">
        <v>25</v>
      </c>
      <c r="D127" s="33">
        <v>5</v>
      </c>
      <c r="E127" s="16" t="s">
        <v>246</v>
      </c>
      <c r="F127" s="23">
        <f t="shared" si="10"/>
        <v>37.15</v>
      </c>
      <c r="G127" s="37">
        <v>6.5</v>
      </c>
      <c r="H127" s="23">
        <f t="shared" si="11"/>
        <v>32.5</v>
      </c>
      <c r="I127" s="24">
        <f t="shared" si="13"/>
        <v>4.6499999999999986</v>
      </c>
      <c r="J127" s="25">
        <f t="shared" si="12"/>
        <v>12.516823687752353</v>
      </c>
      <c r="K127" s="26" t="str">
        <f t="shared" si="14"/>
        <v>OK</v>
      </c>
      <c r="L127" s="28" t="str">
        <f>VLOOKUP(A127,Planilha1!$A$2:$I$294,9,FALSE)</f>
        <v>DENTALMED PRODUTOS PARA SAUDE LTDA</v>
      </c>
      <c r="M127" s="28">
        <v>0.78</v>
      </c>
      <c r="N127" s="29">
        <f t="shared" si="16"/>
        <v>0.88</v>
      </c>
      <c r="O127" s="28" t="str">
        <f t="shared" si="15"/>
        <v>Aprovado</v>
      </c>
    </row>
    <row r="128" spans="1:15" hidden="1">
      <c r="A128" s="28">
        <v>113</v>
      </c>
      <c r="B128" s="16" t="s">
        <v>247</v>
      </c>
      <c r="C128" s="33" t="s">
        <v>25</v>
      </c>
      <c r="D128" s="33">
        <v>50</v>
      </c>
      <c r="E128" s="16" t="s">
        <v>248</v>
      </c>
      <c r="F128" s="23">
        <f t="shared" si="10"/>
        <v>782</v>
      </c>
      <c r="G128" s="37">
        <v>13.99</v>
      </c>
      <c r="H128" s="23">
        <f t="shared" si="11"/>
        <v>699.5</v>
      </c>
      <c r="I128" s="24">
        <f t="shared" si="13"/>
        <v>82.5</v>
      </c>
      <c r="J128" s="25">
        <f t="shared" si="12"/>
        <v>10.549872122762149</v>
      </c>
      <c r="K128" s="26" t="str">
        <f t="shared" si="14"/>
        <v>OK</v>
      </c>
      <c r="L128" s="28" t="str">
        <f>VLOOKUP(A128,Planilha1!$A$2:$I$294,9,FALSE)</f>
        <v>ODONTOMED COMERCIO DE PRODUTOS MEDICO HOSPITALARES LTDA - ME</v>
      </c>
      <c r="M128" s="28">
        <v>0.78</v>
      </c>
      <c r="N128" s="29">
        <f t="shared" si="16"/>
        <v>0.94424588992137248</v>
      </c>
      <c r="O128" s="28" t="str">
        <f t="shared" si="15"/>
        <v>Aprovado</v>
      </c>
    </row>
    <row r="129" spans="1:15" hidden="1">
      <c r="A129" s="28">
        <v>114</v>
      </c>
      <c r="B129" s="16" t="s">
        <v>249</v>
      </c>
      <c r="C129" s="33" t="s">
        <v>25</v>
      </c>
      <c r="D129" s="33">
        <v>50</v>
      </c>
      <c r="E129" s="16" t="s">
        <v>250</v>
      </c>
      <c r="F129" s="23">
        <f t="shared" si="10"/>
        <v>718.5</v>
      </c>
      <c r="G129" s="37">
        <v>13.99</v>
      </c>
      <c r="H129" s="23">
        <f t="shared" si="11"/>
        <v>699.5</v>
      </c>
      <c r="I129" s="24">
        <f t="shared" si="13"/>
        <v>19</v>
      </c>
      <c r="J129" s="25">
        <f t="shared" si="12"/>
        <v>2.6443980514961658</v>
      </c>
      <c r="K129" s="26" t="str">
        <f t="shared" si="14"/>
        <v>OK</v>
      </c>
      <c r="L129" s="28" t="str">
        <f>VLOOKUP(A129,Planilha1!$A$2:$I$294,9,FALSE)</f>
        <v>ODONTOMED COMERCIO DE PRODUTOS MEDICO HOSPITALARES LTDA - ME</v>
      </c>
      <c r="M129" s="28">
        <v>0.78</v>
      </c>
      <c r="N129" s="29">
        <f t="shared" si="16"/>
        <v>0.94424588992137248</v>
      </c>
      <c r="O129" s="28" t="str">
        <f t="shared" si="15"/>
        <v>Aprovado</v>
      </c>
    </row>
    <row r="130" spans="1:15" hidden="1">
      <c r="A130" s="28">
        <v>115</v>
      </c>
      <c r="B130" s="16" t="s">
        <v>251</v>
      </c>
      <c r="C130" s="33" t="s">
        <v>25</v>
      </c>
      <c r="D130" s="33">
        <v>50</v>
      </c>
      <c r="E130" s="16" t="s">
        <v>252</v>
      </c>
      <c r="F130" s="23">
        <f t="shared" si="10"/>
        <v>3900.5000000000005</v>
      </c>
      <c r="G130" s="37">
        <v>10.34</v>
      </c>
      <c r="H130" s="23">
        <f t="shared" si="11"/>
        <v>517</v>
      </c>
      <c r="I130" s="24">
        <f t="shared" si="13"/>
        <v>3383.5000000000005</v>
      </c>
      <c r="J130" s="25">
        <f t="shared" si="12"/>
        <v>86.745289065504423</v>
      </c>
      <c r="K130" s="26" t="str">
        <f t="shared" si="14"/>
        <v>DILIGÊNCIA</v>
      </c>
      <c r="L130" s="28" t="str">
        <f>VLOOKUP(A130,Planilha1!$A$2:$I$294,9,FALSE)</f>
        <v xml:space="preserve">ODONTOMASTER COMERCIO DE PRODUTOS PARA SAUDE EIRELI </v>
      </c>
      <c r="M130" s="28">
        <v>0.78</v>
      </c>
      <c r="N130" s="29">
        <f t="shared" si="16"/>
        <v>0.92456479690522253</v>
      </c>
      <c r="O130" s="28" t="str">
        <f t="shared" si="15"/>
        <v>Aprovado</v>
      </c>
    </row>
    <row r="131" spans="1:15" hidden="1">
      <c r="A131" s="28">
        <v>116</v>
      </c>
      <c r="B131" s="16" t="s">
        <v>253</v>
      </c>
      <c r="C131" s="33" t="s">
        <v>25</v>
      </c>
      <c r="D131" s="33">
        <v>50</v>
      </c>
      <c r="E131" s="16" t="s">
        <v>254</v>
      </c>
      <c r="F131" s="23">
        <f t="shared" si="10"/>
        <v>1851.5</v>
      </c>
      <c r="G131" s="37">
        <v>10.34</v>
      </c>
      <c r="H131" s="23">
        <f t="shared" si="11"/>
        <v>517</v>
      </c>
      <c r="I131" s="24">
        <f t="shared" si="13"/>
        <v>1334.5</v>
      </c>
      <c r="J131" s="25">
        <f t="shared" si="12"/>
        <v>72.076694571968673</v>
      </c>
      <c r="K131" s="26" t="str">
        <f t="shared" si="14"/>
        <v>DILIGÊNCIA</v>
      </c>
      <c r="L131" s="28" t="str">
        <f>VLOOKUP(A131,Planilha1!$A$2:$I$294,9,FALSE)</f>
        <v xml:space="preserve">ODONTOMASTER COMERCIO DE PRODUTOS PARA SAUDE EIRELI </v>
      </c>
      <c r="M131" s="28">
        <v>0.78</v>
      </c>
      <c r="N131" s="29">
        <f t="shared" si="16"/>
        <v>0.92456479690522253</v>
      </c>
      <c r="O131" s="28" t="str">
        <f t="shared" si="15"/>
        <v>Aprovado</v>
      </c>
    </row>
    <row r="132" spans="1:15" hidden="1">
      <c r="A132" s="28">
        <v>117</v>
      </c>
      <c r="B132" s="16" t="s">
        <v>255</v>
      </c>
      <c r="C132" s="33" t="s">
        <v>25</v>
      </c>
      <c r="D132" s="33">
        <v>10</v>
      </c>
      <c r="E132" s="16" t="s">
        <v>256</v>
      </c>
      <c r="F132" s="23">
        <f t="shared" si="10"/>
        <v>720.5</v>
      </c>
      <c r="G132" s="37">
        <v>14.9</v>
      </c>
      <c r="H132" s="23">
        <f t="shared" si="11"/>
        <v>149</v>
      </c>
      <c r="I132" s="24">
        <f t="shared" si="13"/>
        <v>571.5</v>
      </c>
      <c r="J132" s="25">
        <f t="shared" si="12"/>
        <v>79.319916724496878</v>
      </c>
      <c r="K132" s="26" t="str">
        <f t="shared" si="14"/>
        <v>DILIGÊNCIA</v>
      </c>
      <c r="L132" s="28" t="str">
        <f>VLOOKUP(A132,Planilha1!$A$2:$I$294,9,FALSE)</f>
        <v>JM COMERCIO E REPRESENTAÇÃO EIRELI</v>
      </c>
      <c r="M132" s="28">
        <v>0.78</v>
      </c>
      <c r="N132" s="29">
        <f t="shared" si="16"/>
        <v>0.94765100671140945</v>
      </c>
      <c r="O132" s="28" t="str">
        <f t="shared" si="15"/>
        <v>Aprovado</v>
      </c>
    </row>
    <row r="133" spans="1:15" hidden="1">
      <c r="A133" s="28">
        <v>118</v>
      </c>
      <c r="B133" s="16" t="s">
        <v>257</v>
      </c>
      <c r="C133" s="33" t="s">
        <v>25</v>
      </c>
      <c r="D133" s="33">
        <v>5</v>
      </c>
      <c r="E133" s="16" t="s">
        <v>258</v>
      </c>
      <c r="F133" s="23">
        <f t="shared" si="10"/>
        <v>16.299999999999997</v>
      </c>
      <c r="G133" s="37">
        <v>3.24</v>
      </c>
      <c r="H133" s="23">
        <f t="shared" si="11"/>
        <v>16.200000000000003</v>
      </c>
      <c r="I133" s="24">
        <f t="shared" si="13"/>
        <v>9.9999999999994316E-2</v>
      </c>
      <c r="J133" s="25">
        <f t="shared" si="12"/>
        <v>0.61349693251532444</v>
      </c>
      <c r="K133" s="26" t="str">
        <f t="shared" si="14"/>
        <v>OK</v>
      </c>
      <c r="L133" s="28" t="str">
        <f>VLOOKUP(A133,Planilha1!$A$2:$I$294,9,FALSE)</f>
        <v>ODONTOMED COMERCIO DE PRODUTOS MEDICO HOSPITALARES LTDA - ME</v>
      </c>
      <c r="M133" s="28">
        <v>0.78</v>
      </c>
      <c r="N133" s="29">
        <f t="shared" si="16"/>
        <v>0.75925925925925919</v>
      </c>
      <c r="O133" s="28" t="str">
        <f t="shared" si="15"/>
        <v>Aprovado</v>
      </c>
    </row>
    <row r="134" spans="1:15" hidden="1">
      <c r="A134" s="28">
        <v>119</v>
      </c>
      <c r="B134" s="16" t="s">
        <v>259</v>
      </c>
      <c r="C134" s="33" t="s">
        <v>25</v>
      </c>
      <c r="D134" s="33">
        <v>10</v>
      </c>
      <c r="E134" s="16" t="s">
        <v>260</v>
      </c>
      <c r="F134" s="23">
        <f t="shared" si="10"/>
        <v>259.7</v>
      </c>
      <c r="G134" s="37">
        <v>14.99</v>
      </c>
      <c r="H134" s="23">
        <f t="shared" si="11"/>
        <v>149.9</v>
      </c>
      <c r="I134" s="24">
        <f t="shared" si="13"/>
        <v>109.79999999999998</v>
      </c>
      <c r="J134" s="25">
        <f t="shared" si="12"/>
        <v>42.279553330766262</v>
      </c>
      <c r="K134" s="26" t="str">
        <f t="shared" si="14"/>
        <v>OK</v>
      </c>
      <c r="L134" s="28" t="str">
        <f>VLOOKUP(A134,Planilha1!$A$2:$I$294,9,FALSE)</f>
        <v>ODONTOMED COMERCIO DE PRODUTOS MEDICO HOSPITALARES LTDA - ME</v>
      </c>
      <c r="M134" s="28">
        <v>0.78</v>
      </c>
      <c r="N134" s="29">
        <f t="shared" si="16"/>
        <v>0.94796531020680463</v>
      </c>
      <c r="O134" s="28" t="str">
        <f t="shared" si="15"/>
        <v>Aprovado</v>
      </c>
    </row>
    <row r="135" spans="1:15" hidden="1">
      <c r="A135" s="28">
        <v>120</v>
      </c>
      <c r="B135" s="16" t="s">
        <v>261</v>
      </c>
      <c r="C135" s="33" t="s">
        <v>25</v>
      </c>
      <c r="D135" s="33">
        <v>50</v>
      </c>
      <c r="E135" s="16" t="s">
        <v>262</v>
      </c>
      <c r="F135" s="23">
        <f t="shared" si="10"/>
        <v>706.5</v>
      </c>
      <c r="G135" s="37">
        <v>12.54</v>
      </c>
      <c r="H135" s="23">
        <f t="shared" si="11"/>
        <v>627</v>
      </c>
      <c r="I135" s="24">
        <f t="shared" si="13"/>
        <v>79.5</v>
      </c>
      <c r="J135" s="25">
        <f t="shared" si="12"/>
        <v>11.252653927813174</v>
      </c>
      <c r="K135" s="26" t="str">
        <f t="shared" si="14"/>
        <v>OK</v>
      </c>
      <c r="L135" s="28" t="str">
        <f>VLOOKUP(A135,Planilha1!$A$2:$I$294,9,FALSE)</f>
        <v>ODONTOMED COMERCIO DE PRODUTOS MEDICO HOSPITALARES LTDA - ME</v>
      </c>
      <c r="M135" s="28">
        <v>0.78</v>
      </c>
      <c r="N135" s="29">
        <f t="shared" si="16"/>
        <v>0.93779904306220097</v>
      </c>
      <c r="O135" s="28" t="str">
        <f t="shared" si="15"/>
        <v>Aprovado</v>
      </c>
    </row>
    <row r="136" spans="1:15" hidden="1">
      <c r="A136" s="28">
        <v>121</v>
      </c>
      <c r="B136" s="16" t="s">
        <v>263</v>
      </c>
      <c r="C136" s="33" t="s">
        <v>25</v>
      </c>
      <c r="D136" s="33">
        <v>20</v>
      </c>
      <c r="E136" s="16" t="s">
        <v>264</v>
      </c>
      <c r="F136" s="23">
        <f t="shared" si="10"/>
        <v>160.6</v>
      </c>
      <c r="G136" s="37">
        <v>4</v>
      </c>
      <c r="H136" s="23">
        <f t="shared" si="11"/>
        <v>80</v>
      </c>
      <c r="I136" s="24">
        <f t="shared" si="13"/>
        <v>80.599999999999994</v>
      </c>
      <c r="J136" s="25">
        <f t="shared" si="12"/>
        <v>50.186799501867988</v>
      </c>
      <c r="K136" s="26" t="str">
        <f t="shared" si="14"/>
        <v>DILIGÊNCIA</v>
      </c>
      <c r="L136" s="28" t="str">
        <f>VLOOKUP(A136,Planilha1!$A$2:$I$294,9,FALSE)</f>
        <v>JM COMERCIO E REPRESENTAÇÃO EIRELI</v>
      </c>
      <c r="M136" s="28">
        <v>0.78</v>
      </c>
      <c r="N136" s="29">
        <f t="shared" si="16"/>
        <v>0.80499999999999994</v>
      </c>
      <c r="O136" s="28" t="str">
        <f t="shared" si="15"/>
        <v>Aprovado</v>
      </c>
    </row>
    <row r="137" spans="1:15" hidden="1">
      <c r="A137" s="28">
        <v>122</v>
      </c>
      <c r="B137" s="16" t="s">
        <v>265</v>
      </c>
      <c r="C137" s="33" t="s">
        <v>25</v>
      </c>
      <c r="D137" s="33">
        <v>50</v>
      </c>
      <c r="E137" s="16" t="s">
        <v>266</v>
      </c>
      <c r="F137" s="23">
        <f t="shared" si="10"/>
        <v>653.5</v>
      </c>
      <c r="G137" s="37">
        <v>12.89</v>
      </c>
      <c r="H137" s="23">
        <f t="shared" si="11"/>
        <v>644.5</v>
      </c>
      <c r="I137" s="24">
        <f t="shared" si="13"/>
        <v>9</v>
      </c>
      <c r="J137" s="25">
        <f t="shared" si="12"/>
        <v>1.3771996939556213</v>
      </c>
      <c r="K137" s="26" t="str">
        <f t="shared" si="14"/>
        <v>OK</v>
      </c>
      <c r="L137" s="28" t="str">
        <f>VLOOKUP(A137,Planilha1!$A$2:$I$294,9,FALSE)</f>
        <v xml:space="preserve">BIO LOGICA DISTRIBUIDORA LTDA </v>
      </c>
      <c r="M137" s="28">
        <v>0.78</v>
      </c>
      <c r="N137" s="29">
        <f t="shared" si="16"/>
        <v>0.93948797517455396</v>
      </c>
      <c r="O137" s="28" t="str">
        <f t="shared" si="15"/>
        <v>Aprovado</v>
      </c>
    </row>
    <row r="138" spans="1:15" hidden="1">
      <c r="A138" s="28">
        <v>123</v>
      </c>
      <c r="B138" s="16" t="s">
        <v>267</v>
      </c>
      <c r="C138" s="33" t="s">
        <v>25</v>
      </c>
      <c r="D138" s="33">
        <v>100</v>
      </c>
      <c r="E138" s="16" t="s">
        <v>268</v>
      </c>
      <c r="F138" s="23">
        <f t="shared" si="10"/>
        <v>694</v>
      </c>
      <c r="G138" s="37">
        <v>6.94</v>
      </c>
      <c r="H138" s="23">
        <f t="shared" si="11"/>
        <v>694</v>
      </c>
      <c r="I138" s="24">
        <f t="shared" si="13"/>
        <v>0</v>
      </c>
      <c r="J138" s="25">
        <f t="shared" si="12"/>
        <v>0</v>
      </c>
      <c r="K138" s="26" t="str">
        <f t="shared" si="14"/>
        <v>OK</v>
      </c>
      <c r="L138" s="28" t="str">
        <f>VLOOKUP(A138,Planilha1!$A$2:$I$294,9,FALSE)</f>
        <v>ORTOSHOP COMERCIO LTDA-ME</v>
      </c>
      <c r="M138" s="28">
        <v>0.78</v>
      </c>
      <c r="N138" s="29">
        <f t="shared" si="16"/>
        <v>0.88760806916426505</v>
      </c>
      <c r="O138" s="28" t="str">
        <f t="shared" si="15"/>
        <v>Aprovado</v>
      </c>
    </row>
    <row r="139" spans="1:15" hidden="1">
      <c r="A139" s="28">
        <v>124</v>
      </c>
      <c r="B139" s="16" t="s">
        <v>269</v>
      </c>
      <c r="C139" s="33" t="s">
        <v>25</v>
      </c>
      <c r="D139" s="33">
        <v>100</v>
      </c>
      <c r="E139" s="16" t="s">
        <v>270</v>
      </c>
      <c r="F139" s="23">
        <f t="shared" si="10"/>
        <v>547</v>
      </c>
      <c r="G139" s="37">
        <v>3.88</v>
      </c>
      <c r="H139" s="23">
        <f t="shared" si="11"/>
        <v>388</v>
      </c>
      <c r="I139" s="24">
        <f t="shared" si="13"/>
        <v>159</v>
      </c>
      <c r="J139" s="25">
        <f t="shared" si="12"/>
        <v>29.067641681901279</v>
      </c>
      <c r="K139" s="26" t="str">
        <f t="shared" si="14"/>
        <v>OK</v>
      </c>
      <c r="L139" s="28" t="str">
        <f>VLOOKUP(A139,Planilha1!$A$2:$I$294,9,FALSE)</f>
        <v>ODONTOMED COMERCIO DE PRODUTOS MEDICO HOSPITALARES LTDA - ME</v>
      </c>
      <c r="M139" s="28">
        <v>0.78</v>
      </c>
      <c r="N139" s="29">
        <f t="shared" si="16"/>
        <v>0.79896907216494839</v>
      </c>
      <c r="O139" s="28" t="str">
        <f t="shared" si="15"/>
        <v>Aprovado</v>
      </c>
    </row>
    <row r="140" spans="1:15" hidden="1">
      <c r="A140" s="28">
        <v>125</v>
      </c>
      <c r="B140" s="16" t="s">
        <v>271</v>
      </c>
      <c r="C140" s="33" t="s">
        <v>13</v>
      </c>
      <c r="D140" s="33">
        <v>100</v>
      </c>
      <c r="E140" s="16" t="s">
        <v>272</v>
      </c>
      <c r="F140" s="23">
        <f t="shared" si="10"/>
        <v>7025</v>
      </c>
      <c r="G140" s="37">
        <v>46.69</v>
      </c>
      <c r="H140" s="23">
        <f t="shared" si="11"/>
        <v>4669</v>
      </c>
      <c r="I140" s="24">
        <f t="shared" si="13"/>
        <v>2356</v>
      </c>
      <c r="J140" s="25">
        <f t="shared" si="12"/>
        <v>33.537366548042705</v>
      </c>
      <c r="K140" s="26" t="str">
        <f t="shared" si="14"/>
        <v>OK</v>
      </c>
      <c r="L140" s="28" t="str">
        <f>VLOOKUP(A140,Planilha1!$A$2:$I$294,9,FALSE)</f>
        <v>DENTAL IPO LTDA</v>
      </c>
      <c r="M140" s="28">
        <v>0.78</v>
      </c>
      <c r="N140" s="29">
        <f t="shared" si="16"/>
        <v>0.98329406725208823</v>
      </c>
      <c r="O140" s="28" t="str">
        <f t="shared" si="15"/>
        <v>Aprovado</v>
      </c>
    </row>
    <row r="141" spans="1:15" hidden="1">
      <c r="A141" s="28">
        <v>126</v>
      </c>
      <c r="B141" s="16" t="s">
        <v>273</v>
      </c>
      <c r="C141" s="33" t="s">
        <v>13</v>
      </c>
      <c r="D141" s="33">
        <v>50</v>
      </c>
      <c r="E141" s="16" t="s">
        <v>274</v>
      </c>
      <c r="F141" s="23">
        <f t="shared" si="10"/>
        <v>571.5</v>
      </c>
      <c r="G141" s="37">
        <v>11.43</v>
      </c>
      <c r="H141" s="23">
        <f t="shared" si="11"/>
        <v>571.5</v>
      </c>
      <c r="I141" s="24">
        <f t="shared" si="13"/>
        <v>0</v>
      </c>
      <c r="J141" s="25">
        <f t="shared" si="12"/>
        <v>0</v>
      </c>
      <c r="K141" s="26" t="str">
        <f t="shared" si="14"/>
        <v>OK</v>
      </c>
      <c r="L141" s="28" t="str">
        <f>VLOOKUP(A141,Planilha1!$A$2:$I$294,9,FALSE)</f>
        <v>ORTOSHOP COMERCIO LTDA-ME</v>
      </c>
      <c r="M141" s="28">
        <v>0.78</v>
      </c>
      <c r="N141" s="29">
        <f t="shared" si="16"/>
        <v>0.93175853018372712</v>
      </c>
      <c r="O141" s="28" t="str">
        <f t="shared" si="15"/>
        <v>Aprovado</v>
      </c>
    </row>
    <row r="142" spans="1:15" hidden="1">
      <c r="A142" s="28">
        <v>127</v>
      </c>
      <c r="B142" s="16" t="s">
        <v>275</v>
      </c>
      <c r="C142" s="33" t="s">
        <v>25</v>
      </c>
      <c r="D142" s="33">
        <v>2</v>
      </c>
      <c r="E142" s="16" t="s">
        <v>276</v>
      </c>
      <c r="F142" s="23">
        <f t="shared" si="10"/>
        <v>40.619999999999997</v>
      </c>
      <c r="G142" s="37">
        <v>15</v>
      </c>
      <c r="H142" s="23">
        <f t="shared" si="11"/>
        <v>30</v>
      </c>
      <c r="I142" s="24">
        <f t="shared" si="13"/>
        <v>10.619999999999997</v>
      </c>
      <c r="J142" s="25">
        <f t="shared" si="12"/>
        <v>26.144756277695713</v>
      </c>
      <c r="K142" s="26" t="str">
        <f t="shared" si="14"/>
        <v>OK</v>
      </c>
      <c r="L142" s="28" t="str">
        <f>VLOOKUP(A142,Planilha1!$A$2:$I$294,9,FALSE)</f>
        <v>JM COMERCIO E REPRESENTAÇÃO EIRELI</v>
      </c>
      <c r="M142" s="28">
        <v>0.78</v>
      </c>
      <c r="N142" s="29">
        <f t="shared" si="16"/>
        <v>0.94800000000000006</v>
      </c>
      <c r="O142" s="28" t="str">
        <f t="shared" si="15"/>
        <v>Aprovado</v>
      </c>
    </row>
    <row r="143" spans="1:15" hidden="1">
      <c r="A143" s="28">
        <v>128</v>
      </c>
      <c r="B143" s="16" t="s">
        <v>277</v>
      </c>
      <c r="C143" s="33" t="s">
        <v>13</v>
      </c>
      <c r="D143" s="33">
        <v>5</v>
      </c>
      <c r="E143" s="16" t="s">
        <v>278</v>
      </c>
      <c r="F143" s="23">
        <f t="shared" si="10"/>
        <v>1333.55</v>
      </c>
      <c r="G143" s="37">
        <v>266.70999999999998</v>
      </c>
      <c r="H143" s="23">
        <f t="shared" si="11"/>
        <v>1333.55</v>
      </c>
      <c r="I143" s="24">
        <f t="shared" si="13"/>
        <v>0</v>
      </c>
      <c r="J143" s="25">
        <f t="shared" si="12"/>
        <v>0</v>
      </c>
      <c r="K143" s="26" t="str">
        <f t="shared" si="14"/>
        <v>OK</v>
      </c>
      <c r="L143" s="28" t="str">
        <f>VLOOKUP(A143,Planilha1!$A$2:$I$294,9,FALSE)</f>
        <v>ORTOSHOP COMERCIO LTDA-ME</v>
      </c>
      <c r="M143" s="28">
        <v>0.78</v>
      </c>
      <c r="N143" s="29">
        <f t="shared" si="16"/>
        <v>0.9970754752352744</v>
      </c>
      <c r="O143" s="28" t="str">
        <f t="shared" si="15"/>
        <v>Aprovado</v>
      </c>
    </row>
    <row r="144" spans="1:15" hidden="1">
      <c r="A144" s="28">
        <v>129</v>
      </c>
      <c r="B144" s="16" t="s">
        <v>279</v>
      </c>
      <c r="C144" s="33" t="s">
        <v>13</v>
      </c>
      <c r="D144" s="33">
        <v>100</v>
      </c>
      <c r="E144" s="16" t="s">
        <v>280</v>
      </c>
      <c r="F144" s="23">
        <f t="shared" ref="F144:F207" si="17">E144*D144</f>
        <v>30306</v>
      </c>
      <c r="G144" s="37">
        <v>230.54</v>
      </c>
      <c r="H144" s="23">
        <f t="shared" ref="H144:H207" si="18">D144*G144</f>
        <v>23054</v>
      </c>
      <c r="I144" s="24">
        <f t="shared" si="13"/>
        <v>7252</v>
      </c>
      <c r="J144" s="25">
        <f t="shared" ref="J144:J207" si="19">(E144-G144)/E144%</f>
        <v>23.929254933016566</v>
      </c>
      <c r="K144" s="26" t="str">
        <f t="shared" si="14"/>
        <v>OK</v>
      </c>
      <c r="L144" s="28" t="str">
        <f>VLOOKUP(A144,Planilha1!$A$2:$I$294,9,FALSE)</f>
        <v>JM COMERCIO E REPRESENTAÇÃO EIRELI</v>
      </c>
      <c r="M144" s="28">
        <v>0.78</v>
      </c>
      <c r="N144" s="29">
        <f t="shared" si="16"/>
        <v>0.9966166391949336</v>
      </c>
      <c r="O144" s="28" t="str">
        <f t="shared" si="15"/>
        <v>Aprovado</v>
      </c>
    </row>
    <row r="145" spans="1:15" hidden="1">
      <c r="A145" s="28">
        <v>130</v>
      </c>
      <c r="B145" s="16" t="s">
        <v>281</v>
      </c>
      <c r="C145" s="33" t="s">
        <v>13</v>
      </c>
      <c r="D145" s="33">
        <v>50</v>
      </c>
      <c r="E145" s="16" t="s">
        <v>282</v>
      </c>
      <c r="F145" s="23">
        <f t="shared" si="17"/>
        <v>15262.5</v>
      </c>
      <c r="G145" s="37">
        <v>289.99</v>
      </c>
      <c r="H145" s="23">
        <f t="shared" si="18"/>
        <v>14499.5</v>
      </c>
      <c r="I145" s="24">
        <f t="shared" ref="I145:I208" si="20">F145-H145</f>
        <v>763</v>
      </c>
      <c r="J145" s="25">
        <f t="shared" si="19"/>
        <v>4.9991809991809957</v>
      </c>
      <c r="K145" s="26" t="str">
        <f t="shared" ref="K145:K208" si="21">IF(J145&lt;0,"NEGOCIAR",IF(J145&gt;50.01,"DILIGÊNCIA","OK"))</f>
        <v>OK</v>
      </c>
      <c r="L145" s="28" t="str">
        <f>VLOOKUP(A145,Planilha1!$A$2:$I$294,9,FALSE)</f>
        <v xml:space="preserve">ODONTOMED T/A LTDA </v>
      </c>
      <c r="M145" s="28">
        <v>0.78</v>
      </c>
      <c r="N145" s="29">
        <f t="shared" si="16"/>
        <v>0.997310252077658</v>
      </c>
      <c r="O145" s="28" t="str">
        <f t="shared" ref="O145:O208" si="22">IF(M145&gt;0,IF(N145&gt;0,"Aprovado","Revisar"),"")</f>
        <v>Aprovado</v>
      </c>
    </row>
    <row r="146" spans="1:15" hidden="1">
      <c r="A146" s="28">
        <v>131</v>
      </c>
      <c r="B146" s="16" t="s">
        <v>283</v>
      </c>
      <c r="C146" s="33" t="s">
        <v>25</v>
      </c>
      <c r="D146" s="33">
        <v>10</v>
      </c>
      <c r="E146" s="16" t="s">
        <v>284</v>
      </c>
      <c r="F146" s="23">
        <f t="shared" si="17"/>
        <v>107.10000000000001</v>
      </c>
      <c r="G146" s="37">
        <v>10.5</v>
      </c>
      <c r="H146" s="23">
        <f t="shared" si="18"/>
        <v>105</v>
      </c>
      <c r="I146" s="24">
        <f t="shared" si="20"/>
        <v>2.1000000000000085</v>
      </c>
      <c r="J146" s="25">
        <f t="shared" si="19"/>
        <v>1.9607843137254979</v>
      </c>
      <c r="K146" s="26" t="str">
        <f t="shared" si="21"/>
        <v>OK</v>
      </c>
      <c r="L146" s="28" t="str">
        <f>VLOOKUP(A146,Planilha1!$A$2:$I$294,9,FALSE)</f>
        <v>DENTALMED PRODUTOS PARA SAUDE LTDA</v>
      </c>
      <c r="M146" s="28">
        <v>0.78</v>
      </c>
      <c r="N146" s="29">
        <f t="shared" si="16"/>
        <v>0.92571428571428582</v>
      </c>
      <c r="O146" s="28" t="str">
        <f t="shared" si="22"/>
        <v>Aprovado</v>
      </c>
    </row>
    <row r="147" spans="1:15" hidden="1">
      <c r="A147" s="28">
        <v>132</v>
      </c>
      <c r="B147" s="16" t="s">
        <v>285</v>
      </c>
      <c r="C147" s="33" t="s">
        <v>13</v>
      </c>
      <c r="D147" s="33">
        <v>10</v>
      </c>
      <c r="E147" s="16" t="s">
        <v>286</v>
      </c>
      <c r="F147" s="23">
        <f t="shared" si="17"/>
        <v>1323.4</v>
      </c>
      <c r="G147" s="37">
        <v>108.99</v>
      </c>
      <c r="H147" s="23">
        <f t="shared" si="18"/>
        <v>1089.8999999999999</v>
      </c>
      <c r="I147" s="24">
        <f t="shared" si="20"/>
        <v>233.50000000000023</v>
      </c>
      <c r="J147" s="25">
        <f t="shared" si="19"/>
        <v>17.643947408191028</v>
      </c>
      <c r="K147" s="26" t="str">
        <f t="shared" si="21"/>
        <v>OK</v>
      </c>
      <c r="L147" s="28" t="str">
        <f>VLOOKUP(A147,Planilha1!$A$2:$I$294,9,FALSE)</f>
        <v>ODONTOMED COMERCIO DE PRODUTOS MEDICO HOSPITALARES LTDA - ME</v>
      </c>
      <c r="M147" s="28">
        <v>0.78</v>
      </c>
      <c r="N147" s="29">
        <f t="shared" si="16"/>
        <v>0.9928433801266171</v>
      </c>
      <c r="O147" s="28" t="str">
        <f t="shared" si="22"/>
        <v>Aprovado</v>
      </c>
    </row>
    <row r="148" spans="1:15" hidden="1">
      <c r="A148" s="28">
        <v>133</v>
      </c>
      <c r="B148" s="16" t="s">
        <v>287</v>
      </c>
      <c r="C148" s="33" t="s">
        <v>13</v>
      </c>
      <c r="D148" s="33">
        <v>100</v>
      </c>
      <c r="E148" s="16" t="s">
        <v>288</v>
      </c>
      <c r="F148" s="23">
        <f t="shared" si="17"/>
        <v>13554</v>
      </c>
      <c r="G148" s="37">
        <v>33.590000000000003</v>
      </c>
      <c r="H148" s="23">
        <f t="shared" si="18"/>
        <v>3359.0000000000005</v>
      </c>
      <c r="I148" s="24">
        <f t="shared" si="20"/>
        <v>10195</v>
      </c>
      <c r="J148" s="25">
        <f t="shared" si="19"/>
        <v>75.217647926811267</v>
      </c>
      <c r="K148" s="26" t="str">
        <f t="shared" si="21"/>
        <v>DILIGÊNCIA</v>
      </c>
      <c r="L148" s="28" t="str">
        <f>VLOOKUP(A148,Planilha1!$A$2:$I$294,9,FALSE)</f>
        <v>MEDICAL CENTER DISTRIBUIDORA DE MEDICAMENTOS LTDA</v>
      </c>
      <c r="M148" s="28">
        <v>0.78</v>
      </c>
      <c r="N148" s="29">
        <f t="shared" si="16"/>
        <v>0.97677880321524257</v>
      </c>
      <c r="O148" s="28" t="str">
        <f t="shared" si="22"/>
        <v>Aprovado</v>
      </c>
    </row>
    <row r="149" spans="1:15" hidden="1">
      <c r="A149" s="28">
        <v>134</v>
      </c>
      <c r="B149" s="16" t="s">
        <v>289</v>
      </c>
      <c r="C149" s="33" t="s">
        <v>13</v>
      </c>
      <c r="D149" s="33">
        <v>100</v>
      </c>
      <c r="E149" s="16" t="s">
        <v>290</v>
      </c>
      <c r="F149" s="23">
        <f t="shared" si="17"/>
        <v>6376</v>
      </c>
      <c r="G149" s="37">
        <v>33.590000000000003</v>
      </c>
      <c r="H149" s="23">
        <f t="shared" si="18"/>
        <v>3359.0000000000005</v>
      </c>
      <c r="I149" s="24">
        <f t="shared" si="20"/>
        <v>3016.9999999999995</v>
      </c>
      <c r="J149" s="25">
        <f t="shared" si="19"/>
        <v>47.318067754077788</v>
      </c>
      <c r="K149" s="26" t="str">
        <f t="shared" si="21"/>
        <v>OK</v>
      </c>
      <c r="L149" s="28" t="str">
        <f>VLOOKUP(A149,Planilha1!$A$2:$I$294,9,FALSE)</f>
        <v>MEDICAL CENTER DISTRIBUIDORA DE MEDICAMENTOS LTDA</v>
      </c>
      <c r="M149" s="28">
        <v>0.78</v>
      </c>
      <c r="N149" s="29">
        <f t="shared" si="16"/>
        <v>0.97677880321524257</v>
      </c>
      <c r="O149" s="28" t="str">
        <f t="shared" si="22"/>
        <v>Aprovado</v>
      </c>
    </row>
    <row r="150" spans="1:15" hidden="1">
      <c r="A150" s="28">
        <v>135</v>
      </c>
      <c r="B150" s="16" t="s">
        <v>291</v>
      </c>
      <c r="C150" s="33" t="s">
        <v>13</v>
      </c>
      <c r="D150" s="33">
        <v>100</v>
      </c>
      <c r="E150" s="16" t="s">
        <v>292</v>
      </c>
      <c r="F150" s="23">
        <f t="shared" si="17"/>
        <v>6894</v>
      </c>
      <c r="G150" s="37">
        <v>33.68</v>
      </c>
      <c r="H150" s="23">
        <f t="shared" si="18"/>
        <v>3368</v>
      </c>
      <c r="I150" s="24">
        <f t="shared" si="20"/>
        <v>3526</v>
      </c>
      <c r="J150" s="25">
        <f t="shared" si="19"/>
        <v>51.145923991876991</v>
      </c>
      <c r="K150" s="26" t="str">
        <f t="shared" si="21"/>
        <v>DILIGÊNCIA</v>
      </c>
      <c r="L150" s="28" t="str">
        <f>VLOOKUP(A150,Planilha1!$A$2:$I$294,9,FALSE)</f>
        <v>MEDICAL CENTER DISTRIBUIDORA DE MEDICAMENTOS LTDA</v>
      </c>
      <c r="M150" s="28">
        <v>0.78</v>
      </c>
      <c r="N150" s="29">
        <f t="shared" si="16"/>
        <v>0.97684085510688834</v>
      </c>
      <c r="O150" s="28" t="str">
        <f t="shared" si="22"/>
        <v>Aprovado</v>
      </c>
    </row>
    <row r="151" spans="1:15" hidden="1">
      <c r="A151" s="28">
        <v>136</v>
      </c>
      <c r="B151" s="16" t="s">
        <v>293</v>
      </c>
      <c r="C151" s="33" t="s">
        <v>13</v>
      </c>
      <c r="D151" s="33">
        <v>100</v>
      </c>
      <c r="E151" s="16" t="s">
        <v>294</v>
      </c>
      <c r="F151" s="23">
        <f t="shared" si="17"/>
        <v>6481</v>
      </c>
      <c r="G151" s="37">
        <v>37.79</v>
      </c>
      <c r="H151" s="23">
        <f t="shared" si="18"/>
        <v>3779</v>
      </c>
      <c r="I151" s="24">
        <f t="shared" si="20"/>
        <v>2702</v>
      </c>
      <c r="J151" s="25">
        <f t="shared" si="19"/>
        <v>41.691097052923936</v>
      </c>
      <c r="K151" s="26" t="str">
        <f t="shared" si="21"/>
        <v>OK</v>
      </c>
      <c r="L151" s="28" t="str">
        <f>VLOOKUP(A151,Planilha1!$A$2:$I$294,9,FALSE)</f>
        <v>ODONTOMED COMERCIO DE PRODUTOS MEDICO HOSPITALARES LTDA - ME</v>
      </c>
      <c r="M151" s="28">
        <v>0.78</v>
      </c>
      <c r="N151" s="29">
        <f t="shared" si="16"/>
        <v>0.97935961894681134</v>
      </c>
      <c r="O151" s="28" t="str">
        <f t="shared" si="22"/>
        <v>Aprovado</v>
      </c>
    </row>
    <row r="152" spans="1:15" hidden="1">
      <c r="A152" s="28">
        <v>137</v>
      </c>
      <c r="B152" s="16" t="s">
        <v>295</v>
      </c>
      <c r="C152" s="33" t="s">
        <v>13</v>
      </c>
      <c r="D152" s="33">
        <v>100</v>
      </c>
      <c r="E152" s="16" t="s">
        <v>296</v>
      </c>
      <c r="F152" s="23">
        <f t="shared" si="17"/>
        <v>5333</v>
      </c>
      <c r="G152" s="37">
        <v>37.79</v>
      </c>
      <c r="H152" s="23">
        <f t="shared" si="18"/>
        <v>3779</v>
      </c>
      <c r="I152" s="24">
        <f t="shared" si="20"/>
        <v>1554</v>
      </c>
      <c r="J152" s="25">
        <f t="shared" si="19"/>
        <v>29.13932120757547</v>
      </c>
      <c r="K152" s="26" t="str">
        <f t="shared" si="21"/>
        <v>OK</v>
      </c>
      <c r="L152" s="28" t="str">
        <f>VLOOKUP(A152,Planilha1!$A$2:$I$294,9,FALSE)</f>
        <v>ODONTOMED COMERCIO DE PRODUTOS MEDICO HOSPITALARES LTDA - ME</v>
      </c>
      <c r="M152" s="28">
        <v>0.78</v>
      </c>
      <c r="N152" s="29">
        <f t="shared" ref="N152:N215" si="23">(G152-M152)/G152</f>
        <v>0.97935961894681134</v>
      </c>
      <c r="O152" s="28" t="str">
        <f t="shared" si="22"/>
        <v>Aprovado</v>
      </c>
    </row>
    <row r="153" spans="1:15" hidden="1">
      <c r="A153" s="28">
        <v>138</v>
      </c>
      <c r="B153" s="16" t="s">
        <v>297</v>
      </c>
      <c r="C153" s="33" t="s">
        <v>25</v>
      </c>
      <c r="D153" s="33">
        <v>200</v>
      </c>
      <c r="E153" s="16" t="s">
        <v>298</v>
      </c>
      <c r="F153" s="23">
        <f t="shared" si="17"/>
        <v>1794.0000000000002</v>
      </c>
      <c r="G153" s="37">
        <v>8.85</v>
      </c>
      <c r="H153" s="23">
        <f t="shared" si="18"/>
        <v>1770</v>
      </c>
      <c r="I153" s="24">
        <f t="shared" si="20"/>
        <v>24.000000000000227</v>
      </c>
      <c r="J153" s="25">
        <f t="shared" si="19"/>
        <v>1.3377926421404793</v>
      </c>
      <c r="K153" s="26" t="str">
        <f t="shared" si="21"/>
        <v>OK</v>
      </c>
      <c r="L153" s="28" t="str">
        <f>VLOOKUP(A153,Planilha1!$A$2:$I$294,9,FALSE)</f>
        <v>RPC PRODUTOS E SERVICOS EIRELI</v>
      </c>
      <c r="M153" s="28">
        <v>0.78</v>
      </c>
      <c r="N153" s="29">
        <f t="shared" si="23"/>
        <v>0.91186440677966107</v>
      </c>
      <c r="O153" s="28" t="str">
        <f t="shared" si="22"/>
        <v>Aprovado</v>
      </c>
    </row>
    <row r="154" spans="1:15" hidden="1">
      <c r="A154" s="28">
        <v>139</v>
      </c>
      <c r="B154" s="16" t="s">
        <v>299</v>
      </c>
      <c r="C154" s="33" t="s">
        <v>25</v>
      </c>
      <c r="D154" s="34">
        <v>3000</v>
      </c>
      <c r="E154" s="16" t="s">
        <v>300</v>
      </c>
      <c r="F154" s="23">
        <f t="shared" si="17"/>
        <v>28500</v>
      </c>
      <c r="G154" s="37">
        <v>1.54</v>
      </c>
      <c r="H154" s="23">
        <f t="shared" si="18"/>
        <v>4620</v>
      </c>
      <c r="I154" s="24">
        <f t="shared" si="20"/>
        <v>23880</v>
      </c>
      <c r="J154" s="25">
        <f t="shared" si="19"/>
        <v>83.78947368421052</v>
      </c>
      <c r="K154" s="26" t="str">
        <f t="shared" si="21"/>
        <v>DILIGÊNCIA</v>
      </c>
      <c r="L154" s="28" t="s">
        <v>627</v>
      </c>
      <c r="M154" s="28">
        <v>0.78</v>
      </c>
      <c r="N154" s="29">
        <f t="shared" si="23"/>
        <v>0.4935064935064935</v>
      </c>
      <c r="O154" s="28" t="str">
        <f t="shared" si="22"/>
        <v>Aprovado</v>
      </c>
    </row>
    <row r="155" spans="1:15" hidden="1">
      <c r="A155" s="28">
        <v>140</v>
      </c>
      <c r="B155" s="16" t="s">
        <v>301</v>
      </c>
      <c r="C155" s="33" t="s">
        <v>25</v>
      </c>
      <c r="D155" s="33">
        <v>50</v>
      </c>
      <c r="E155" s="16" t="s">
        <v>302</v>
      </c>
      <c r="F155" s="23">
        <f t="shared" si="17"/>
        <v>2095.5</v>
      </c>
      <c r="G155" s="37">
        <v>15.88</v>
      </c>
      <c r="H155" s="23">
        <f t="shared" si="18"/>
        <v>794</v>
      </c>
      <c r="I155" s="24">
        <f t="shared" si="20"/>
        <v>1301.5</v>
      </c>
      <c r="J155" s="25">
        <f t="shared" si="19"/>
        <v>62.109281794321156</v>
      </c>
      <c r="K155" s="26" t="str">
        <f t="shared" si="21"/>
        <v>DILIGÊNCIA</v>
      </c>
      <c r="L155" s="28" t="s">
        <v>627</v>
      </c>
      <c r="M155" s="28">
        <v>0.78</v>
      </c>
      <c r="N155" s="29">
        <f t="shared" si="23"/>
        <v>0.95088161209068012</v>
      </c>
      <c r="O155" s="28" t="str">
        <f t="shared" si="22"/>
        <v>Aprovado</v>
      </c>
    </row>
    <row r="156" spans="1:15" hidden="1">
      <c r="A156" s="28">
        <v>141</v>
      </c>
      <c r="B156" s="16" t="s">
        <v>303</v>
      </c>
      <c r="C156" s="33" t="s">
        <v>25</v>
      </c>
      <c r="D156" s="33">
        <v>50</v>
      </c>
      <c r="E156" s="16" t="s">
        <v>304</v>
      </c>
      <c r="F156" s="23">
        <f t="shared" si="17"/>
        <v>4554</v>
      </c>
      <c r="G156" s="37">
        <v>23.57</v>
      </c>
      <c r="H156" s="23">
        <f t="shared" si="18"/>
        <v>1178.5</v>
      </c>
      <c r="I156" s="24">
        <f t="shared" si="20"/>
        <v>3375.5</v>
      </c>
      <c r="J156" s="25">
        <f t="shared" si="19"/>
        <v>74.121651295564334</v>
      </c>
      <c r="K156" s="26" t="str">
        <f t="shared" si="21"/>
        <v>DILIGÊNCIA</v>
      </c>
      <c r="L156" s="28" t="str">
        <f>VLOOKUP(A156,Planilha1!$A$2:$I$294,9,FALSE)</f>
        <v xml:space="preserve">BIO LOGICA DISTRIBUIDORA LTDA </v>
      </c>
      <c r="M156" s="28">
        <v>0.78</v>
      </c>
      <c r="N156" s="29">
        <f t="shared" si="23"/>
        <v>0.96690708527789559</v>
      </c>
      <c r="O156" s="28" t="str">
        <f t="shared" si="22"/>
        <v>Aprovado</v>
      </c>
    </row>
    <row r="157" spans="1:15" hidden="1">
      <c r="A157" s="28">
        <v>142</v>
      </c>
      <c r="B157" s="16" t="s">
        <v>305</v>
      </c>
      <c r="C157" s="33" t="s">
        <v>25</v>
      </c>
      <c r="D157" s="33">
        <v>200</v>
      </c>
      <c r="E157" s="16" t="s">
        <v>306</v>
      </c>
      <c r="F157" s="23">
        <f t="shared" si="17"/>
        <v>382</v>
      </c>
      <c r="G157" s="37">
        <v>1.39</v>
      </c>
      <c r="H157" s="23">
        <f t="shared" si="18"/>
        <v>278</v>
      </c>
      <c r="I157" s="24">
        <f t="shared" si="20"/>
        <v>104</v>
      </c>
      <c r="J157" s="25">
        <f t="shared" si="19"/>
        <v>27.225130890052359</v>
      </c>
      <c r="K157" s="26" t="str">
        <f t="shared" si="21"/>
        <v>OK</v>
      </c>
      <c r="L157" s="28" t="str">
        <f>VLOOKUP(A157,Planilha1!$A$2:$I$294,9,FALSE)</f>
        <v xml:space="preserve">BIO LOGICA DISTRIBUIDORA LTDA </v>
      </c>
      <c r="M157" s="28">
        <v>0.78</v>
      </c>
      <c r="N157" s="29">
        <f t="shared" si="23"/>
        <v>0.43884892086330929</v>
      </c>
      <c r="O157" s="28" t="str">
        <f t="shared" si="22"/>
        <v>Aprovado</v>
      </c>
    </row>
    <row r="158" spans="1:15" hidden="1">
      <c r="A158" s="28">
        <v>143</v>
      </c>
      <c r="B158" s="16" t="s">
        <v>307</v>
      </c>
      <c r="C158" s="33" t="s">
        <v>25</v>
      </c>
      <c r="D158" s="33">
        <v>200</v>
      </c>
      <c r="E158" s="16" t="s">
        <v>308</v>
      </c>
      <c r="F158" s="23">
        <f t="shared" si="17"/>
        <v>400</v>
      </c>
      <c r="G158" s="37">
        <v>1.53</v>
      </c>
      <c r="H158" s="23">
        <f t="shared" si="18"/>
        <v>306</v>
      </c>
      <c r="I158" s="24">
        <f t="shared" si="20"/>
        <v>94</v>
      </c>
      <c r="J158" s="25">
        <f t="shared" si="19"/>
        <v>23.499999999999996</v>
      </c>
      <c r="K158" s="26" t="str">
        <f t="shared" si="21"/>
        <v>OK</v>
      </c>
      <c r="L158" s="28" t="str">
        <f>VLOOKUP(A158,Planilha1!$A$2:$I$294,9,FALSE)</f>
        <v xml:space="preserve">BIO LOGICA DISTRIBUIDORA LTDA </v>
      </c>
      <c r="M158" s="28">
        <v>0.78</v>
      </c>
      <c r="N158" s="29">
        <f t="shared" si="23"/>
        <v>0.49019607843137253</v>
      </c>
      <c r="O158" s="28" t="str">
        <f t="shared" si="22"/>
        <v>Aprovado</v>
      </c>
    </row>
    <row r="159" spans="1:15" hidden="1">
      <c r="A159" s="28">
        <v>144</v>
      </c>
      <c r="B159" s="16" t="s">
        <v>309</v>
      </c>
      <c r="C159" s="33" t="s">
        <v>25</v>
      </c>
      <c r="D159" s="33">
        <v>200</v>
      </c>
      <c r="E159" s="16" t="s">
        <v>310</v>
      </c>
      <c r="F159" s="23">
        <f t="shared" si="17"/>
        <v>2092</v>
      </c>
      <c r="G159" s="37">
        <v>4.6900000000000004</v>
      </c>
      <c r="H159" s="23">
        <f t="shared" si="18"/>
        <v>938.00000000000011</v>
      </c>
      <c r="I159" s="24">
        <f t="shared" si="20"/>
        <v>1154</v>
      </c>
      <c r="J159" s="25">
        <f t="shared" si="19"/>
        <v>55.162523900573611</v>
      </c>
      <c r="K159" s="26" t="str">
        <f t="shared" si="21"/>
        <v>DILIGÊNCIA</v>
      </c>
      <c r="L159" s="28" t="s">
        <v>1203</v>
      </c>
      <c r="M159" s="28">
        <v>0.78</v>
      </c>
      <c r="N159" s="29">
        <f t="shared" si="23"/>
        <v>0.83368869936034107</v>
      </c>
      <c r="O159" s="28" t="str">
        <f t="shared" si="22"/>
        <v>Aprovado</v>
      </c>
    </row>
    <row r="160" spans="1:15" hidden="1">
      <c r="A160" s="28">
        <v>145</v>
      </c>
      <c r="B160" s="16" t="s">
        <v>311</v>
      </c>
      <c r="C160" s="33" t="s">
        <v>25</v>
      </c>
      <c r="D160" s="33">
        <v>100</v>
      </c>
      <c r="E160" s="16" t="s">
        <v>312</v>
      </c>
      <c r="F160" s="23">
        <f t="shared" si="17"/>
        <v>2930</v>
      </c>
      <c r="G160" s="37">
        <v>12.08</v>
      </c>
      <c r="H160" s="23">
        <f t="shared" si="18"/>
        <v>1208</v>
      </c>
      <c r="I160" s="24">
        <f t="shared" si="20"/>
        <v>1722</v>
      </c>
      <c r="J160" s="25">
        <f t="shared" si="19"/>
        <v>58.771331058020479</v>
      </c>
      <c r="K160" s="26" t="str">
        <f t="shared" si="21"/>
        <v>DILIGÊNCIA</v>
      </c>
      <c r="L160" s="28" t="str">
        <f>VLOOKUP(A160,Planilha1!$A$2:$I$294,9,FALSE)</f>
        <v xml:space="preserve">ODONTOMASTER COMERCIO DE PRODUTOS PARA SAUDE EIRELI </v>
      </c>
      <c r="M160" s="28">
        <v>0.78</v>
      </c>
      <c r="N160" s="29">
        <f t="shared" si="23"/>
        <v>0.935430463576159</v>
      </c>
      <c r="O160" s="28" t="str">
        <f t="shared" si="22"/>
        <v>Aprovado</v>
      </c>
    </row>
    <row r="161" spans="1:15" hidden="1">
      <c r="A161" s="28">
        <v>146</v>
      </c>
      <c r="B161" s="16" t="s">
        <v>313</v>
      </c>
      <c r="C161" s="33" t="s">
        <v>25</v>
      </c>
      <c r="D161" s="33">
        <v>50</v>
      </c>
      <c r="E161" s="16" t="s">
        <v>314</v>
      </c>
      <c r="F161" s="23">
        <f t="shared" si="17"/>
        <v>2289.5</v>
      </c>
      <c r="G161" s="37">
        <v>18.14</v>
      </c>
      <c r="H161" s="23">
        <f t="shared" si="18"/>
        <v>907</v>
      </c>
      <c r="I161" s="24">
        <f t="shared" si="20"/>
        <v>1382.5</v>
      </c>
      <c r="J161" s="25">
        <f t="shared" si="19"/>
        <v>60.384363398121863</v>
      </c>
      <c r="K161" s="26" t="str">
        <f t="shared" si="21"/>
        <v>DILIGÊNCIA</v>
      </c>
      <c r="L161" s="28" t="str">
        <f>VLOOKUP(A161,Planilha1!$A$2:$I$294,9,FALSE)</f>
        <v xml:space="preserve">ODONTOMASTER COMERCIO DE PRODUTOS PARA SAUDE EIRELI </v>
      </c>
      <c r="M161" s="28">
        <v>0.78</v>
      </c>
      <c r="N161" s="29">
        <f t="shared" si="23"/>
        <v>0.95700110253583237</v>
      </c>
      <c r="O161" s="28" t="str">
        <f t="shared" si="22"/>
        <v>Aprovado</v>
      </c>
    </row>
    <row r="162" spans="1:15" hidden="1">
      <c r="A162" s="28">
        <v>147</v>
      </c>
      <c r="B162" s="16" t="s">
        <v>315</v>
      </c>
      <c r="C162" s="33" t="s">
        <v>25</v>
      </c>
      <c r="D162" s="33">
        <v>10</v>
      </c>
      <c r="E162" s="16" t="s">
        <v>316</v>
      </c>
      <c r="F162" s="23">
        <f t="shared" si="17"/>
        <v>695.90000000000009</v>
      </c>
      <c r="G162" s="37">
        <v>69.59</v>
      </c>
      <c r="H162" s="23">
        <f t="shared" si="18"/>
        <v>695.90000000000009</v>
      </c>
      <c r="I162" s="24">
        <f t="shared" si="20"/>
        <v>0</v>
      </c>
      <c r="J162" s="25">
        <f t="shared" si="19"/>
        <v>0</v>
      </c>
      <c r="K162" s="26" t="str">
        <f t="shared" si="21"/>
        <v>OK</v>
      </c>
      <c r="L162" s="28" t="str">
        <f>VLOOKUP(A162,Planilha1!$A$2:$I$294,9,FALSE)</f>
        <v>ORTOSHOP COMERCIO LTDA-ME</v>
      </c>
      <c r="M162" s="28">
        <v>0.78</v>
      </c>
      <c r="N162" s="29">
        <f t="shared" si="23"/>
        <v>0.98879149303060787</v>
      </c>
      <c r="O162" s="28" t="str">
        <f t="shared" si="22"/>
        <v>Aprovado</v>
      </c>
    </row>
    <row r="163" spans="1:15" hidden="1">
      <c r="A163" s="28">
        <v>148</v>
      </c>
      <c r="B163" s="16" t="s">
        <v>317</v>
      </c>
      <c r="C163" s="33" t="s">
        <v>25</v>
      </c>
      <c r="D163" s="33">
        <v>20</v>
      </c>
      <c r="E163" s="16" t="s">
        <v>318</v>
      </c>
      <c r="F163" s="23">
        <f t="shared" si="17"/>
        <v>1849</v>
      </c>
      <c r="G163" s="37">
        <v>82.07</v>
      </c>
      <c r="H163" s="23">
        <f t="shared" si="18"/>
        <v>1641.3999999999999</v>
      </c>
      <c r="I163" s="24">
        <f t="shared" si="20"/>
        <v>207.60000000000014</v>
      </c>
      <c r="J163" s="25">
        <f t="shared" si="19"/>
        <v>11.22769064359114</v>
      </c>
      <c r="K163" s="26" t="str">
        <f t="shared" si="21"/>
        <v>OK</v>
      </c>
      <c r="L163" s="28" t="str">
        <f>VLOOKUP(A163,Planilha1!$A$2:$I$294,9,FALSE)</f>
        <v>ODONTOMED COMERCIO DE PRODUTOS MEDICO HOSPITALARES LTDA - ME</v>
      </c>
      <c r="M163" s="28">
        <v>0.78</v>
      </c>
      <c r="N163" s="29">
        <f t="shared" si="23"/>
        <v>0.99049591811867921</v>
      </c>
      <c r="O163" s="28" t="str">
        <f t="shared" si="22"/>
        <v>Aprovado</v>
      </c>
    </row>
    <row r="164" spans="1:15" hidden="1">
      <c r="A164" s="28">
        <v>149</v>
      </c>
      <c r="B164" s="16" t="s">
        <v>319</v>
      </c>
      <c r="C164" s="33" t="s">
        <v>25</v>
      </c>
      <c r="D164" s="33">
        <v>10</v>
      </c>
      <c r="E164" s="16" t="s">
        <v>320</v>
      </c>
      <c r="F164" s="23">
        <f t="shared" si="17"/>
        <v>896</v>
      </c>
      <c r="G164" s="37">
        <v>81.99</v>
      </c>
      <c r="H164" s="23">
        <f t="shared" si="18"/>
        <v>819.9</v>
      </c>
      <c r="I164" s="24">
        <f t="shared" si="20"/>
        <v>76.100000000000023</v>
      </c>
      <c r="J164" s="25">
        <f t="shared" si="19"/>
        <v>8.4933035714285712</v>
      </c>
      <c r="K164" s="26" t="str">
        <f t="shared" si="21"/>
        <v>OK</v>
      </c>
      <c r="L164" s="28" t="str">
        <f>VLOOKUP(A164,Planilha1!$A$2:$I$294,9,FALSE)</f>
        <v>ODONTOMED COMERCIO DE PRODUTOS MEDICO HOSPITALARES LTDA - ME</v>
      </c>
      <c r="M164" s="28">
        <v>0.78</v>
      </c>
      <c r="N164" s="29">
        <f t="shared" si="23"/>
        <v>0.99048664471276981</v>
      </c>
      <c r="O164" s="28" t="str">
        <f t="shared" si="22"/>
        <v>Aprovado</v>
      </c>
    </row>
    <row r="165" spans="1:15" hidden="1">
      <c r="A165" s="28">
        <v>150</v>
      </c>
      <c r="B165" s="16" t="s">
        <v>321</v>
      </c>
      <c r="C165" s="33" t="s">
        <v>25</v>
      </c>
      <c r="D165" s="33">
        <v>20</v>
      </c>
      <c r="E165" s="16" t="s">
        <v>322</v>
      </c>
      <c r="F165" s="23">
        <f t="shared" si="17"/>
        <v>1850</v>
      </c>
      <c r="G165" s="37">
        <v>83.99</v>
      </c>
      <c r="H165" s="23">
        <f t="shared" si="18"/>
        <v>1679.8</v>
      </c>
      <c r="I165" s="24">
        <f t="shared" si="20"/>
        <v>170.20000000000005</v>
      </c>
      <c r="J165" s="25">
        <f t="shared" si="19"/>
        <v>9.2000000000000046</v>
      </c>
      <c r="K165" s="26" t="str">
        <f t="shared" si="21"/>
        <v>OK</v>
      </c>
      <c r="L165" s="28" t="str">
        <f>VLOOKUP(A165,Planilha1!$A$2:$I$294,9,FALSE)</f>
        <v>ODONTOMED COMERCIO DE PRODUTOS MEDICO HOSPITALARES LTDA - ME</v>
      </c>
      <c r="M165" s="28">
        <v>0.78</v>
      </c>
      <c r="N165" s="29">
        <f t="shared" si="23"/>
        <v>0.99071318014049292</v>
      </c>
      <c r="O165" s="28" t="str">
        <f t="shared" si="22"/>
        <v>Aprovado</v>
      </c>
    </row>
    <row r="166" spans="1:15" hidden="1">
      <c r="A166" s="28">
        <v>151</v>
      </c>
      <c r="B166" s="16" t="s">
        <v>323</v>
      </c>
      <c r="C166" s="33" t="s">
        <v>25</v>
      </c>
      <c r="D166" s="33">
        <v>100</v>
      </c>
      <c r="E166" s="16" t="s">
        <v>324</v>
      </c>
      <c r="F166" s="23">
        <f t="shared" si="17"/>
        <v>1028</v>
      </c>
      <c r="G166" s="37">
        <v>10.28</v>
      </c>
      <c r="H166" s="23">
        <f t="shared" si="18"/>
        <v>1028</v>
      </c>
      <c r="I166" s="24">
        <f t="shared" si="20"/>
        <v>0</v>
      </c>
      <c r="J166" s="25">
        <f t="shared" si="19"/>
        <v>0</v>
      </c>
      <c r="K166" s="26" t="str">
        <f t="shared" si="21"/>
        <v>OK</v>
      </c>
      <c r="L166" s="28" t="str">
        <f>VLOOKUP(A166,Planilha1!$A$2:$I$294,9,FALSE)</f>
        <v>ORTOSHOP COMERCIO LTDA-ME</v>
      </c>
      <c r="M166" s="28">
        <v>0.78</v>
      </c>
      <c r="N166" s="29">
        <f t="shared" si="23"/>
        <v>0.92412451361867709</v>
      </c>
      <c r="O166" s="28" t="str">
        <f t="shared" si="22"/>
        <v>Aprovado</v>
      </c>
    </row>
    <row r="167" spans="1:15" hidden="1">
      <c r="A167" s="28">
        <v>152</v>
      </c>
      <c r="B167" s="16" t="s">
        <v>325</v>
      </c>
      <c r="C167" s="33" t="s">
        <v>25</v>
      </c>
      <c r="D167" s="33">
        <v>100</v>
      </c>
      <c r="E167" s="16" t="s">
        <v>326</v>
      </c>
      <c r="F167" s="23">
        <f t="shared" si="17"/>
        <v>817</v>
      </c>
      <c r="G167" s="37">
        <v>6.42</v>
      </c>
      <c r="H167" s="23">
        <f t="shared" si="18"/>
        <v>642</v>
      </c>
      <c r="I167" s="24">
        <f t="shared" si="20"/>
        <v>175</v>
      </c>
      <c r="J167" s="25">
        <f t="shared" si="19"/>
        <v>21.41982864137087</v>
      </c>
      <c r="K167" s="26" t="str">
        <f t="shared" si="21"/>
        <v>OK</v>
      </c>
      <c r="L167" s="28" t="str">
        <f>VLOOKUP(A167,Planilha1!$A$2:$I$294,9,FALSE)</f>
        <v>ODONTOMED COMERCIO DE PRODUTOS MEDICO HOSPITALARES LTDA - ME</v>
      </c>
      <c r="M167" s="28">
        <v>0.78</v>
      </c>
      <c r="N167" s="29">
        <f t="shared" si="23"/>
        <v>0.87850467289719625</v>
      </c>
      <c r="O167" s="28" t="str">
        <f t="shared" si="22"/>
        <v>Aprovado</v>
      </c>
    </row>
    <row r="168" spans="1:15" hidden="1">
      <c r="A168" s="28">
        <v>153</v>
      </c>
      <c r="B168" s="16" t="s">
        <v>327</v>
      </c>
      <c r="C168" s="33" t="s">
        <v>25</v>
      </c>
      <c r="D168" s="33">
        <v>100</v>
      </c>
      <c r="E168" s="16" t="s">
        <v>328</v>
      </c>
      <c r="F168" s="23">
        <f t="shared" si="17"/>
        <v>493</v>
      </c>
      <c r="G168" s="37">
        <v>4.93</v>
      </c>
      <c r="H168" s="23">
        <f t="shared" si="18"/>
        <v>493</v>
      </c>
      <c r="I168" s="24">
        <f t="shared" si="20"/>
        <v>0</v>
      </c>
      <c r="J168" s="25">
        <f t="shared" si="19"/>
        <v>0</v>
      </c>
      <c r="K168" s="26" t="str">
        <f t="shared" si="21"/>
        <v>OK</v>
      </c>
      <c r="L168" s="28" t="str">
        <f>VLOOKUP(A168,Planilha1!$A$2:$I$294,9,FALSE)</f>
        <v>ORTOSHOP COMERCIO LTDA-ME</v>
      </c>
      <c r="M168" s="28">
        <v>0.78</v>
      </c>
      <c r="N168" s="29">
        <f t="shared" si="23"/>
        <v>0.84178498985801209</v>
      </c>
      <c r="O168" s="28" t="str">
        <f t="shared" si="22"/>
        <v>Aprovado</v>
      </c>
    </row>
    <row r="169" spans="1:15" hidden="1">
      <c r="A169" s="28">
        <v>154</v>
      </c>
      <c r="B169" s="16" t="s">
        <v>329</v>
      </c>
      <c r="C169" s="33" t="s">
        <v>24</v>
      </c>
      <c r="D169" s="33">
        <v>50</v>
      </c>
      <c r="E169" s="16" t="s">
        <v>330</v>
      </c>
      <c r="F169" s="23">
        <f t="shared" si="17"/>
        <v>1061</v>
      </c>
      <c r="G169" s="37">
        <v>21.22</v>
      </c>
      <c r="H169" s="23">
        <f t="shared" si="18"/>
        <v>1061</v>
      </c>
      <c r="I169" s="24">
        <f t="shared" si="20"/>
        <v>0</v>
      </c>
      <c r="J169" s="25">
        <f t="shared" si="19"/>
        <v>0</v>
      </c>
      <c r="K169" s="26" t="str">
        <f t="shared" si="21"/>
        <v>OK</v>
      </c>
      <c r="L169" s="28" t="str">
        <f>VLOOKUP(A169,Planilha1!$A$2:$I$294,9,FALSE)</f>
        <v>ORTOSHOP COMERCIO LTDA-ME</v>
      </c>
      <c r="M169" s="28">
        <v>0.78</v>
      </c>
      <c r="N169" s="29">
        <f t="shared" si="23"/>
        <v>0.96324222431668227</v>
      </c>
      <c r="O169" s="28" t="str">
        <f t="shared" si="22"/>
        <v>Aprovado</v>
      </c>
    </row>
    <row r="170" spans="1:15" hidden="1">
      <c r="A170" s="28">
        <v>155</v>
      </c>
      <c r="B170" s="16" t="s">
        <v>331</v>
      </c>
      <c r="C170" s="33" t="s">
        <v>25</v>
      </c>
      <c r="D170" s="33">
        <v>20</v>
      </c>
      <c r="E170" s="16" t="s">
        <v>274</v>
      </c>
      <c r="F170" s="23">
        <f t="shared" si="17"/>
        <v>228.6</v>
      </c>
      <c r="G170" s="37">
        <v>10.99</v>
      </c>
      <c r="H170" s="23">
        <f t="shared" si="18"/>
        <v>219.8</v>
      </c>
      <c r="I170" s="24">
        <f t="shared" si="20"/>
        <v>8.7999999999999829</v>
      </c>
      <c r="J170" s="25">
        <f t="shared" si="19"/>
        <v>3.849518810148727</v>
      </c>
      <c r="K170" s="26" t="str">
        <f t="shared" si="21"/>
        <v>OK</v>
      </c>
      <c r="L170" s="28" t="str">
        <f>VLOOKUP(A170,Planilha1!$A$2:$I$294,9,FALSE)</f>
        <v>ODONTOMED COMERCIO DE PRODUTOS MEDICO HOSPITALARES LTDA - ME</v>
      </c>
      <c r="M170" s="28">
        <v>0.78</v>
      </c>
      <c r="N170" s="29">
        <f t="shared" si="23"/>
        <v>0.9290263876251138</v>
      </c>
      <c r="O170" s="28" t="str">
        <f t="shared" si="22"/>
        <v>Aprovado</v>
      </c>
    </row>
    <row r="171" spans="1:15" hidden="1">
      <c r="A171" s="28">
        <v>156</v>
      </c>
      <c r="B171" s="16" t="s">
        <v>332</v>
      </c>
      <c r="C171" s="33" t="s">
        <v>25</v>
      </c>
      <c r="D171" s="33">
        <v>20</v>
      </c>
      <c r="E171" s="16" t="s">
        <v>333</v>
      </c>
      <c r="F171" s="23">
        <f t="shared" si="17"/>
        <v>318.60000000000002</v>
      </c>
      <c r="G171" s="37">
        <v>10.69</v>
      </c>
      <c r="H171" s="23">
        <f t="shared" si="18"/>
        <v>213.79999999999998</v>
      </c>
      <c r="I171" s="24">
        <f t="shared" si="20"/>
        <v>104.80000000000004</v>
      </c>
      <c r="J171" s="25">
        <f t="shared" si="19"/>
        <v>32.893910860012554</v>
      </c>
      <c r="K171" s="26" t="str">
        <f t="shared" si="21"/>
        <v>OK</v>
      </c>
      <c r="L171" s="28" t="str">
        <f>VLOOKUP(A171,Planilha1!$A$2:$I$294,9,FALSE)</f>
        <v>ODONTOMED COMERCIO DE PRODUTOS MEDICO HOSPITALARES LTDA - ME</v>
      </c>
      <c r="M171" s="28">
        <v>0.78</v>
      </c>
      <c r="N171" s="29">
        <f t="shared" si="23"/>
        <v>0.92703461178671664</v>
      </c>
      <c r="O171" s="28" t="str">
        <f t="shared" si="22"/>
        <v>Aprovado</v>
      </c>
    </row>
    <row r="172" spans="1:15" hidden="1">
      <c r="A172" s="28">
        <v>157</v>
      </c>
      <c r="B172" s="16" t="s">
        <v>334</v>
      </c>
      <c r="C172" s="33" t="s">
        <v>25</v>
      </c>
      <c r="D172" s="33">
        <v>20</v>
      </c>
      <c r="E172" s="16" t="s">
        <v>80</v>
      </c>
      <c r="F172" s="23">
        <f t="shared" si="17"/>
        <v>288</v>
      </c>
      <c r="G172" s="37">
        <v>10.69</v>
      </c>
      <c r="H172" s="23">
        <f t="shared" si="18"/>
        <v>213.79999999999998</v>
      </c>
      <c r="I172" s="24">
        <f t="shared" si="20"/>
        <v>74.200000000000017</v>
      </c>
      <c r="J172" s="25">
        <f t="shared" si="19"/>
        <v>25.763888888888893</v>
      </c>
      <c r="K172" s="26" t="str">
        <f t="shared" si="21"/>
        <v>OK</v>
      </c>
      <c r="L172" s="28" t="str">
        <f>VLOOKUP(A172,Planilha1!$A$2:$I$294,9,FALSE)</f>
        <v>ODONTOMED COMERCIO DE PRODUTOS MEDICO HOSPITALARES LTDA - ME</v>
      </c>
      <c r="M172" s="28">
        <v>0.78</v>
      </c>
      <c r="N172" s="29">
        <f t="shared" si="23"/>
        <v>0.92703461178671664</v>
      </c>
      <c r="O172" s="28" t="str">
        <f t="shared" si="22"/>
        <v>Aprovado</v>
      </c>
    </row>
    <row r="173" spans="1:15" hidden="1">
      <c r="A173" s="28">
        <v>158</v>
      </c>
      <c r="B173" s="16" t="s">
        <v>335</v>
      </c>
      <c r="C173" s="33" t="s">
        <v>25</v>
      </c>
      <c r="D173" s="33">
        <v>20</v>
      </c>
      <c r="E173" s="16" t="s">
        <v>336</v>
      </c>
      <c r="F173" s="23">
        <f t="shared" si="17"/>
        <v>330.6</v>
      </c>
      <c r="G173" s="37">
        <v>10.69</v>
      </c>
      <c r="H173" s="23">
        <f t="shared" si="18"/>
        <v>213.79999999999998</v>
      </c>
      <c r="I173" s="24">
        <f t="shared" si="20"/>
        <v>116.80000000000004</v>
      </c>
      <c r="J173" s="25">
        <f t="shared" si="19"/>
        <v>35.329703569268005</v>
      </c>
      <c r="K173" s="26" t="str">
        <f t="shared" si="21"/>
        <v>OK</v>
      </c>
      <c r="L173" s="28" t="str">
        <f>VLOOKUP(A173,Planilha1!$A$2:$I$294,9,FALSE)</f>
        <v>ODONTOMED COMERCIO DE PRODUTOS MEDICO HOSPITALARES LTDA - ME</v>
      </c>
      <c r="M173" s="28">
        <v>0.78</v>
      </c>
      <c r="N173" s="29">
        <f t="shared" si="23"/>
        <v>0.92703461178671664</v>
      </c>
      <c r="O173" s="28" t="str">
        <f t="shared" si="22"/>
        <v>Aprovado</v>
      </c>
    </row>
    <row r="174" spans="1:15" hidden="1">
      <c r="A174" s="28">
        <v>159</v>
      </c>
      <c r="B174" s="16" t="s">
        <v>337</v>
      </c>
      <c r="C174" s="33" t="s">
        <v>25</v>
      </c>
      <c r="D174" s="33">
        <v>20</v>
      </c>
      <c r="E174" s="16" t="s">
        <v>338</v>
      </c>
      <c r="F174" s="23">
        <f t="shared" si="17"/>
        <v>291.2</v>
      </c>
      <c r="G174" s="37">
        <v>10.69</v>
      </c>
      <c r="H174" s="23">
        <f t="shared" si="18"/>
        <v>213.79999999999998</v>
      </c>
      <c r="I174" s="24">
        <f t="shared" si="20"/>
        <v>77.400000000000006</v>
      </c>
      <c r="J174" s="25">
        <f t="shared" si="19"/>
        <v>26.579670329670336</v>
      </c>
      <c r="K174" s="26" t="str">
        <f t="shared" si="21"/>
        <v>OK</v>
      </c>
      <c r="L174" s="28" t="str">
        <f>VLOOKUP(A174,Planilha1!$A$2:$I$294,9,FALSE)</f>
        <v>ODONTOMED COMERCIO DE PRODUTOS MEDICO HOSPITALARES LTDA - ME</v>
      </c>
      <c r="M174" s="28">
        <v>0.78</v>
      </c>
      <c r="N174" s="29">
        <f t="shared" si="23"/>
        <v>0.92703461178671664</v>
      </c>
      <c r="O174" s="28" t="str">
        <f t="shared" si="22"/>
        <v>Aprovado</v>
      </c>
    </row>
    <row r="175" spans="1:15" hidden="1">
      <c r="A175" s="28">
        <v>160</v>
      </c>
      <c r="B175" s="16" t="s">
        <v>339</v>
      </c>
      <c r="C175" s="33" t="s">
        <v>25</v>
      </c>
      <c r="D175" s="33">
        <v>20</v>
      </c>
      <c r="E175" s="16" t="s">
        <v>340</v>
      </c>
      <c r="F175" s="23">
        <f t="shared" si="17"/>
        <v>336</v>
      </c>
      <c r="G175" s="37">
        <v>10.69</v>
      </c>
      <c r="H175" s="23">
        <f t="shared" si="18"/>
        <v>213.79999999999998</v>
      </c>
      <c r="I175" s="24">
        <f t="shared" si="20"/>
        <v>122.20000000000002</v>
      </c>
      <c r="J175" s="25">
        <f t="shared" si="19"/>
        <v>36.369047619047628</v>
      </c>
      <c r="K175" s="26" t="str">
        <f t="shared" si="21"/>
        <v>OK</v>
      </c>
      <c r="L175" s="28" t="str">
        <f>VLOOKUP(A175,Planilha1!$A$2:$I$294,9,FALSE)</f>
        <v>ODONTOMED COMERCIO DE PRODUTOS MEDICO HOSPITALARES LTDA - ME</v>
      </c>
      <c r="M175" s="28">
        <v>0.78</v>
      </c>
      <c r="N175" s="29">
        <f t="shared" si="23"/>
        <v>0.92703461178671664</v>
      </c>
      <c r="O175" s="28" t="str">
        <f t="shared" si="22"/>
        <v>Aprovado</v>
      </c>
    </row>
    <row r="176" spans="1:15" hidden="1">
      <c r="A176" s="28">
        <v>161</v>
      </c>
      <c r="B176" s="16" t="s">
        <v>341</v>
      </c>
      <c r="C176" s="33" t="s">
        <v>13</v>
      </c>
      <c r="D176" s="33">
        <v>100</v>
      </c>
      <c r="E176" s="16" t="s">
        <v>342</v>
      </c>
      <c r="F176" s="23">
        <f t="shared" si="17"/>
        <v>2900</v>
      </c>
      <c r="G176" s="37">
        <v>29</v>
      </c>
      <c r="H176" s="23">
        <f t="shared" si="18"/>
        <v>2900</v>
      </c>
      <c r="I176" s="24">
        <f t="shared" si="20"/>
        <v>0</v>
      </c>
      <c r="J176" s="25">
        <f t="shared" si="19"/>
        <v>0</v>
      </c>
      <c r="K176" s="26" t="str">
        <f t="shared" si="21"/>
        <v>OK</v>
      </c>
      <c r="L176" s="28" t="str">
        <f>VLOOKUP(A176,Planilha1!$A$2:$I$294,9,FALSE)</f>
        <v>ORTOSHOP COMERCIO LTDA-ME</v>
      </c>
      <c r="M176" s="28">
        <v>0.78</v>
      </c>
      <c r="N176" s="29">
        <f t="shared" si="23"/>
        <v>0.97310344827586204</v>
      </c>
      <c r="O176" s="28" t="str">
        <f t="shared" si="22"/>
        <v>Aprovado</v>
      </c>
    </row>
    <row r="177" spans="1:15" hidden="1">
      <c r="A177" s="28">
        <v>162</v>
      </c>
      <c r="B177" s="16" t="s">
        <v>343</v>
      </c>
      <c r="C177" s="33" t="s">
        <v>13</v>
      </c>
      <c r="D177" s="33">
        <v>100</v>
      </c>
      <c r="E177" s="16" t="s">
        <v>344</v>
      </c>
      <c r="F177" s="23">
        <f t="shared" si="17"/>
        <v>2898</v>
      </c>
      <c r="G177" s="37">
        <v>28.98</v>
      </c>
      <c r="H177" s="23">
        <f t="shared" si="18"/>
        <v>2898</v>
      </c>
      <c r="I177" s="24">
        <f t="shared" si="20"/>
        <v>0</v>
      </c>
      <c r="J177" s="25">
        <f t="shared" si="19"/>
        <v>0</v>
      </c>
      <c r="K177" s="26" t="str">
        <f t="shared" si="21"/>
        <v>OK</v>
      </c>
      <c r="L177" s="28" t="str">
        <f>VLOOKUP(A177,Planilha1!$A$2:$I$294,9,FALSE)</f>
        <v>ORTOSHOP COMERCIO LTDA-ME</v>
      </c>
      <c r="M177" s="28">
        <v>0.78</v>
      </c>
      <c r="N177" s="29">
        <f t="shared" si="23"/>
        <v>0.9730848861283643</v>
      </c>
      <c r="O177" s="28" t="str">
        <f t="shared" si="22"/>
        <v>Aprovado</v>
      </c>
    </row>
    <row r="178" spans="1:15" hidden="1">
      <c r="A178" s="28">
        <v>163</v>
      </c>
      <c r="B178" s="16" t="s">
        <v>345</v>
      </c>
      <c r="C178" s="33" t="s">
        <v>13</v>
      </c>
      <c r="D178" s="33">
        <v>100</v>
      </c>
      <c r="E178" s="16" t="s">
        <v>316</v>
      </c>
      <c r="F178" s="23">
        <f t="shared" si="17"/>
        <v>6959</v>
      </c>
      <c r="G178" s="37">
        <v>29.92</v>
      </c>
      <c r="H178" s="23">
        <f t="shared" si="18"/>
        <v>2992</v>
      </c>
      <c r="I178" s="24">
        <f t="shared" si="20"/>
        <v>3967</v>
      </c>
      <c r="J178" s="25">
        <f t="shared" si="19"/>
        <v>57.005316855870092</v>
      </c>
      <c r="K178" s="26" t="str">
        <f t="shared" si="21"/>
        <v>DILIGÊNCIA</v>
      </c>
      <c r="L178" s="28" t="str">
        <f>VLOOKUP(A178,Planilha1!$A$2:$I$294,9,FALSE)</f>
        <v>ODONTOMED COMERCIO DE PRODUTOS MEDICO HOSPITALARES LTDA - ME</v>
      </c>
      <c r="M178" s="28">
        <v>0.78</v>
      </c>
      <c r="N178" s="29">
        <f t="shared" si="23"/>
        <v>0.97393048128342241</v>
      </c>
      <c r="O178" s="28" t="str">
        <f t="shared" si="22"/>
        <v>Aprovado</v>
      </c>
    </row>
    <row r="179" spans="1:15" hidden="1">
      <c r="A179" s="28">
        <v>164</v>
      </c>
      <c r="B179" s="16" t="s">
        <v>346</v>
      </c>
      <c r="C179" s="33" t="s">
        <v>13</v>
      </c>
      <c r="D179" s="33">
        <v>20</v>
      </c>
      <c r="E179" s="16" t="s">
        <v>347</v>
      </c>
      <c r="F179" s="23">
        <f t="shared" si="17"/>
        <v>908.6</v>
      </c>
      <c r="G179" s="37">
        <v>33.82</v>
      </c>
      <c r="H179" s="23">
        <f t="shared" si="18"/>
        <v>676.4</v>
      </c>
      <c r="I179" s="24">
        <f t="shared" si="20"/>
        <v>232.20000000000005</v>
      </c>
      <c r="J179" s="25">
        <f t="shared" si="19"/>
        <v>25.555800132071319</v>
      </c>
      <c r="K179" s="26" t="str">
        <f t="shared" si="21"/>
        <v>OK</v>
      </c>
      <c r="L179" s="28" t="str">
        <f>VLOOKUP(A179,Planilha1!$A$2:$I$294,9,FALSE)</f>
        <v>JM COMERCIO E REPRESENTAÇÃO EIRELI</v>
      </c>
      <c r="M179" s="28">
        <v>0.78</v>
      </c>
      <c r="N179" s="29">
        <f t="shared" si="23"/>
        <v>0.97693672383205199</v>
      </c>
      <c r="O179" s="28" t="str">
        <f t="shared" si="22"/>
        <v>Aprovado</v>
      </c>
    </row>
    <row r="180" spans="1:15" hidden="1">
      <c r="A180" s="28">
        <v>165</v>
      </c>
      <c r="B180" s="16" t="s">
        <v>348</v>
      </c>
      <c r="C180" s="33" t="s">
        <v>13</v>
      </c>
      <c r="D180" s="33">
        <v>100</v>
      </c>
      <c r="E180" s="16" t="s">
        <v>349</v>
      </c>
      <c r="F180" s="23">
        <f t="shared" si="17"/>
        <v>4865</v>
      </c>
      <c r="G180" s="37">
        <v>48.13</v>
      </c>
      <c r="H180" s="23">
        <f t="shared" si="18"/>
        <v>4813</v>
      </c>
      <c r="I180" s="24">
        <f t="shared" si="20"/>
        <v>52</v>
      </c>
      <c r="J180" s="25">
        <f t="shared" si="19"/>
        <v>1.0688591983555931</v>
      </c>
      <c r="K180" s="26" t="str">
        <f t="shared" si="21"/>
        <v>OK</v>
      </c>
      <c r="L180" s="28" t="str">
        <f>VLOOKUP(A180,Planilha1!$A$2:$I$294,9,FALSE)</f>
        <v xml:space="preserve">ODONTOMASTER COMERCIO DE PRODUTOS PARA SAUDE EIRELI </v>
      </c>
      <c r="M180" s="28">
        <v>0.78</v>
      </c>
      <c r="N180" s="29">
        <f t="shared" si="23"/>
        <v>0.98379389154373564</v>
      </c>
      <c r="O180" s="28" t="str">
        <f t="shared" si="22"/>
        <v>Aprovado</v>
      </c>
    </row>
    <row r="181" spans="1:15" hidden="1">
      <c r="A181" s="28">
        <v>166</v>
      </c>
      <c r="B181" s="16" t="s">
        <v>350</v>
      </c>
      <c r="C181" s="33" t="s">
        <v>13</v>
      </c>
      <c r="D181" s="33">
        <v>100</v>
      </c>
      <c r="E181" s="16" t="s">
        <v>351</v>
      </c>
      <c r="F181" s="23">
        <f t="shared" si="17"/>
        <v>4730</v>
      </c>
      <c r="G181" s="37">
        <v>47.1</v>
      </c>
      <c r="H181" s="23">
        <f t="shared" si="18"/>
        <v>4710</v>
      </c>
      <c r="I181" s="24">
        <f t="shared" si="20"/>
        <v>20</v>
      </c>
      <c r="J181" s="25">
        <f t="shared" si="19"/>
        <v>0.42283298097250688</v>
      </c>
      <c r="K181" s="26" t="str">
        <f t="shared" si="21"/>
        <v>OK</v>
      </c>
      <c r="L181" s="28" t="str">
        <f>VLOOKUP(A181,Planilha1!$A$2:$I$294,9,FALSE)</f>
        <v xml:space="preserve">ODONTOMASTER COMERCIO DE PRODUTOS PARA SAUDE EIRELI </v>
      </c>
      <c r="M181" s="28">
        <v>0.78</v>
      </c>
      <c r="N181" s="29">
        <f t="shared" si="23"/>
        <v>0.98343949044585988</v>
      </c>
      <c r="O181" s="28" t="str">
        <f t="shared" si="22"/>
        <v>Aprovado</v>
      </c>
    </row>
    <row r="182" spans="1:15" hidden="1">
      <c r="A182" s="28">
        <v>167</v>
      </c>
      <c r="B182" s="16" t="s">
        <v>352</v>
      </c>
      <c r="C182" s="33" t="s">
        <v>13</v>
      </c>
      <c r="D182" s="33">
        <v>100</v>
      </c>
      <c r="E182" s="16" t="s">
        <v>353</v>
      </c>
      <c r="F182" s="23">
        <f t="shared" si="17"/>
        <v>4967</v>
      </c>
      <c r="G182" s="37">
        <v>49.21</v>
      </c>
      <c r="H182" s="23">
        <f t="shared" si="18"/>
        <v>4921</v>
      </c>
      <c r="I182" s="24">
        <f t="shared" si="20"/>
        <v>46</v>
      </c>
      <c r="J182" s="25">
        <f t="shared" si="19"/>
        <v>0.92611234145359533</v>
      </c>
      <c r="K182" s="26" t="str">
        <f t="shared" si="21"/>
        <v>OK</v>
      </c>
      <c r="L182" s="28" t="str">
        <f>VLOOKUP(A182,Planilha1!$A$2:$I$294,9,FALSE)</f>
        <v xml:space="preserve">ODONTOMASTER COMERCIO DE PRODUTOS PARA SAUDE EIRELI </v>
      </c>
      <c r="M182" s="28">
        <v>0.78</v>
      </c>
      <c r="N182" s="29">
        <f t="shared" si="23"/>
        <v>0.98414956309693147</v>
      </c>
      <c r="O182" s="28" t="str">
        <f t="shared" si="22"/>
        <v>Aprovado</v>
      </c>
    </row>
    <row r="183" spans="1:15" hidden="1">
      <c r="A183" s="28">
        <v>168</v>
      </c>
      <c r="B183" s="16" t="s">
        <v>354</v>
      </c>
      <c r="C183" s="33" t="s">
        <v>25</v>
      </c>
      <c r="D183" s="33">
        <v>50</v>
      </c>
      <c r="E183" s="16" t="s">
        <v>355</v>
      </c>
      <c r="F183" s="23">
        <f t="shared" si="17"/>
        <v>3642</v>
      </c>
      <c r="G183" s="37">
        <v>41.99</v>
      </c>
      <c r="H183" s="23">
        <f t="shared" si="18"/>
        <v>2099.5</v>
      </c>
      <c r="I183" s="24">
        <f t="shared" si="20"/>
        <v>1542.5</v>
      </c>
      <c r="J183" s="25">
        <f t="shared" si="19"/>
        <v>42.353102690829211</v>
      </c>
      <c r="K183" s="26" t="str">
        <f t="shared" si="21"/>
        <v>OK</v>
      </c>
      <c r="L183" s="28" t="str">
        <f>VLOOKUP(A183,Planilha1!$A$2:$I$294,9,FALSE)</f>
        <v>VITORIA TEIXEIRA DE OLIVEIRA</v>
      </c>
      <c r="M183" s="28">
        <v>0.78</v>
      </c>
      <c r="N183" s="29">
        <f t="shared" si="23"/>
        <v>0.98142414860681115</v>
      </c>
      <c r="O183" s="28" t="str">
        <f t="shared" si="22"/>
        <v>Aprovado</v>
      </c>
    </row>
    <row r="184" spans="1:15" hidden="1">
      <c r="A184" s="28">
        <v>169</v>
      </c>
      <c r="B184" s="16" t="s">
        <v>356</v>
      </c>
      <c r="C184" s="33" t="s">
        <v>25</v>
      </c>
      <c r="D184" s="33">
        <v>100</v>
      </c>
      <c r="E184" s="16" t="s">
        <v>357</v>
      </c>
      <c r="F184" s="23">
        <f t="shared" si="17"/>
        <v>593</v>
      </c>
      <c r="G184" s="37">
        <v>5.19</v>
      </c>
      <c r="H184" s="23">
        <f t="shared" si="18"/>
        <v>519</v>
      </c>
      <c r="I184" s="24">
        <f t="shared" si="20"/>
        <v>74</v>
      </c>
      <c r="J184" s="25">
        <f t="shared" si="19"/>
        <v>12.478920741989871</v>
      </c>
      <c r="K184" s="26" t="str">
        <f t="shared" si="21"/>
        <v>OK</v>
      </c>
      <c r="L184" s="28" t="str">
        <f>VLOOKUP(A184,Planilha1!$A$2:$I$294,9,FALSE)</f>
        <v>ODONTOMED COMERCIO DE PRODUTOS MEDICO HOSPITALARES LTDA - ME</v>
      </c>
      <c r="M184" s="28">
        <v>0.78</v>
      </c>
      <c r="N184" s="29">
        <f t="shared" si="23"/>
        <v>0.8497109826589595</v>
      </c>
      <c r="O184" s="28" t="str">
        <f t="shared" si="22"/>
        <v>Aprovado</v>
      </c>
    </row>
    <row r="185" spans="1:15" hidden="1">
      <c r="A185" s="28">
        <v>170</v>
      </c>
      <c r="B185" s="16" t="s">
        <v>358</v>
      </c>
      <c r="C185" s="33" t="s">
        <v>25</v>
      </c>
      <c r="D185" s="33">
        <v>100</v>
      </c>
      <c r="E185" s="16" t="s">
        <v>359</v>
      </c>
      <c r="F185" s="23">
        <f t="shared" si="17"/>
        <v>1089</v>
      </c>
      <c r="G185" s="37">
        <v>6.1</v>
      </c>
      <c r="H185" s="23">
        <f t="shared" si="18"/>
        <v>610</v>
      </c>
      <c r="I185" s="24">
        <f t="shared" si="20"/>
        <v>479</v>
      </c>
      <c r="J185" s="25">
        <f t="shared" si="19"/>
        <v>43.985307621671261</v>
      </c>
      <c r="K185" s="26" t="str">
        <f t="shared" si="21"/>
        <v>OK</v>
      </c>
      <c r="L185" s="28" t="str">
        <f>VLOOKUP(A185,Planilha1!$A$2:$I$294,9,FALSE)</f>
        <v>JM COMERCIO E REPRESENTAÇÃO EIRELI</v>
      </c>
      <c r="M185" s="28">
        <v>0.78</v>
      </c>
      <c r="N185" s="29">
        <f t="shared" si="23"/>
        <v>0.87213114754098353</v>
      </c>
      <c r="O185" s="28" t="str">
        <f t="shared" si="22"/>
        <v>Aprovado</v>
      </c>
    </row>
    <row r="186" spans="1:15" hidden="1">
      <c r="A186" s="28">
        <v>171</v>
      </c>
      <c r="B186" s="16" t="s">
        <v>360</v>
      </c>
      <c r="C186" s="33" t="s">
        <v>13</v>
      </c>
      <c r="D186" s="33">
        <v>250</v>
      </c>
      <c r="E186" s="16" t="s">
        <v>361</v>
      </c>
      <c r="F186" s="23">
        <f t="shared" si="17"/>
        <v>10357.5</v>
      </c>
      <c r="G186" s="37">
        <v>4</v>
      </c>
      <c r="H186" s="23">
        <f t="shared" si="18"/>
        <v>1000</v>
      </c>
      <c r="I186" s="24">
        <f t="shared" si="20"/>
        <v>9357.5</v>
      </c>
      <c r="J186" s="25">
        <f t="shared" si="19"/>
        <v>90.345160511706496</v>
      </c>
      <c r="K186" s="26" t="str">
        <f t="shared" si="21"/>
        <v>DILIGÊNCIA</v>
      </c>
      <c r="L186" s="28" t="str">
        <f>VLOOKUP(A186,Planilha1!$A$2:$I$294,9,FALSE)</f>
        <v>NEWMED PRODUTOS PARA SAUDE LTDA</v>
      </c>
      <c r="M186" s="28">
        <v>0.78</v>
      </c>
      <c r="N186" s="29">
        <f t="shared" si="23"/>
        <v>0.80499999999999994</v>
      </c>
      <c r="O186" s="28" t="str">
        <f t="shared" si="22"/>
        <v>Aprovado</v>
      </c>
    </row>
    <row r="187" spans="1:15" hidden="1">
      <c r="A187" s="28">
        <v>172</v>
      </c>
      <c r="B187" s="16" t="s">
        <v>362</v>
      </c>
      <c r="C187" s="33" t="s">
        <v>13</v>
      </c>
      <c r="D187" s="33">
        <v>250</v>
      </c>
      <c r="E187" s="16" t="s">
        <v>363</v>
      </c>
      <c r="F187" s="23">
        <f t="shared" si="17"/>
        <v>6822.5</v>
      </c>
      <c r="G187" s="37">
        <v>27.29</v>
      </c>
      <c r="H187" s="23">
        <f t="shared" si="18"/>
        <v>6822.5</v>
      </c>
      <c r="I187" s="24">
        <f t="shared" si="20"/>
        <v>0</v>
      </c>
      <c r="J187" s="25">
        <f t="shared" si="19"/>
        <v>0</v>
      </c>
      <c r="K187" s="26" t="str">
        <f t="shared" si="21"/>
        <v>OK</v>
      </c>
      <c r="L187" s="28" t="str">
        <f>VLOOKUP(A187,Planilha1!$A$2:$I$294,9,FALSE)</f>
        <v>ORTOSHOP COMERCIO LTDA-ME</v>
      </c>
      <c r="M187" s="28">
        <v>0.78</v>
      </c>
      <c r="N187" s="29">
        <f t="shared" si="23"/>
        <v>0.97141810186881639</v>
      </c>
      <c r="O187" s="28" t="str">
        <f t="shared" si="22"/>
        <v>Aprovado</v>
      </c>
    </row>
    <row r="188" spans="1:15" hidden="1">
      <c r="A188" s="28">
        <v>173</v>
      </c>
      <c r="B188" s="16" t="s">
        <v>364</v>
      </c>
      <c r="C188" s="33" t="s">
        <v>25</v>
      </c>
      <c r="D188" s="33">
        <v>20</v>
      </c>
      <c r="E188" s="16" t="s">
        <v>365</v>
      </c>
      <c r="F188" s="23">
        <f t="shared" si="17"/>
        <v>493</v>
      </c>
      <c r="G188" s="37">
        <v>19.46</v>
      </c>
      <c r="H188" s="23">
        <f t="shared" si="18"/>
        <v>389.20000000000005</v>
      </c>
      <c r="I188" s="24">
        <f t="shared" si="20"/>
        <v>103.79999999999995</v>
      </c>
      <c r="J188" s="25">
        <f t="shared" si="19"/>
        <v>21.054766734279909</v>
      </c>
      <c r="K188" s="26" t="str">
        <f t="shared" si="21"/>
        <v>OK</v>
      </c>
      <c r="L188" s="28" t="str">
        <f>VLOOKUP(A188,Planilha1!$A$2:$I$294,9,FALSE)</f>
        <v>DENTALMED PRODUTOS PARA SAUDE LTDA</v>
      </c>
      <c r="M188" s="28">
        <v>0.78</v>
      </c>
      <c r="N188" s="29">
        <f t="shared" si="23"/>
        <v>0.95991778006166495</v>
      </c>
      <c r="O188" s="28" t="str">
        <f t="shared" si="22"/>
        <v>Aprovado</v>
      </c>
    </row>
    <row r="189" spans="1:15" hidden="1">
      <c r="A189" s="28">
        <v>174</v>
      </c>
      <c r="B189" s="16" t="s">
        <v>366</v>
      </c>
      <c r="C189" s="33" t="s">
        <v>26</v>
      </c>
      <c r="D189" s="33">
        <v>1</v>
      </c>
      <c r="E189" s="16" t="s">
        <v>367</v>
      </c>
      <c r="F189" s="23">
        <f t="shared" si="17"/>
        <v>38.61</v>
      </c>
      <c r="G189" s="37">
        <v>38.61</v>
      </c>
      <c r="H189" s="23">
        <f t="shared" si="18"/>
        <v>38.61</v>
      </c>
      <c r="I189" s="24">
        <f t="shared" si="20"/>
        <v>0</v>
      </c>
      <c r="J189" s="25">
        <f t="shared" si="19"/>
        <v>0</v>
      </c>
      <c r="K189" s="26" t="str">
        <f t="shared" si="21"/>
        <v>OK</v>
      </c>
      <c r="L189" s="28" t="str">
        <f>VLOOKUP(A189,Planilha1!$A$2:$I$294,9,FALSE)</f>
        <v>ORTOSHOP COMERCIO LTDA-ME</v>
      </c>
      <c r="M189" s="28">
        <v>0.78</v>
      </c>
      <c r="N189" s="29">
        <f t="shared" si="23"/>
        <v>0.97979797979797978</v>
      </c>
      <c r="O189" s="28" t="str">
        <f t="shared" si="22"/>
        <v>Aprovado</v>
      </c>
    </row>
    <row r="190" spans="1:15" ht="22.5" hidden="1">
      <c r="A190" s="28">
        <v>175</v>
      </c>
      <c r="B190" s="16" t="s">
        <v>368</v>
      </c>
      <c r="C190" s="33" t="s">
        <v>25</v>
      </c>
      <c r="D190" s="33">
        <v>10</v>
      </c>
      <c r="E190" s="16" t="s">
        <v>369</v>
      </c>
      <c r="F190" s="23">
        <f t="shared" si="17"/>
        <v>570.70000000000005</v>
      </c>
      <c r="G190" s="37">
        <v>57.06</v>
      </c>
      <c r="H190" s="23">
        <f t="shared" si="18"/>
        <v>570.6</v>
      </c>
      <c r="I190" s="24">
        <f t="shared" si="20"/>
        <v>0.10000000000002274</v>
      </c>
      <c r="J190" s="25">
        <f t="shared" si="19"/>
        <v>1.7522340984752079E-2</v>
      </c>
      <c r="K190" s="26" t="str">
        <f t="shared" si="21"/>
        <v>OK</v>
      </c>
      <c r="L190" s="28" t="str">
        <f>VLOOKUP(A190,Planilha1!$A$2:$I$294,9,FALSE)</f>
        <v>VITORIA TEIXEIRA DE OLIVEIRA</v>
      </c>
      <c r="M190" s="28">
        <v>0.78</v>
      </c>
      <c r="N190" s="29">
        <f t="shared" si="23"/>
        <v>0.98633017875920082</v>
      </c>
      <c r="O190" s="28" t="str">
        <f t="shared" si="22"/>
        <v>Aprovado</v>
      </c>
    </row>
    <row r="191" spans="1:15" hidden="1">
      <c r="A191" s="28">
        <v>176</v>
      </c>
      <c r="B191" s="16" t="s">
        <v>370</v>
      </c>
      <c r="C191" s="33" t="s">
        <v>26</v>
      </c>
      <c r="D191" s="33">
        <v>50</v>
      </c>
      <c r="E191" s="16" t="s">
        <v>371</v>
      </c>
      <c r="F191" s="23">
        <f t="shared" si="17"/>
        <v>2943.5</v>
      </c>
      <c r="G191" s="37">
        <v>51</v>
      </c>
      <c r="H191" s="23">
        <f t="shared" si="18"/>
        <v>2550</v>
      </c>
      <c r="I191" s="24">
        <f t="shared" si="20"/>
        <v>393.5</v>
      </c>
      <c r="J191" s="25">
        <f t="shared" si="19"/>
        <v>13.368438933242734</v>
      </c>
      <c r="K191" s="26" t="str">
        <f t="shared" si="21"/>
        <v>OK</v>
      </c>
      <c r="L191" s="28" t="str">
        <f>VLOOKUP(A191,Planilha1!$A$2:$I$294,9,FALSE)</f>
        <v>DENTALMED PRODUTOS PARA SAUDE LTDA</v>
      </c>
      <c r="M191" s="28">
        <v>0.78</v>
      </c>
      <c r="N191" s="29">
        <f t="shared" si="23"/>
        <v>0.98470588235294121</v>
      </c>
      <c r="O191" s="28" t="str">
        <f t="shared" si="22"/>
        <v>Aprovado</v>
      </c>
    </row>
    <row r="192" spans="1:15" hidden="1">
      <c r="A192" s="28">
        <v>177</v>
      </c>
      <c r="B192" s="16" t="s">
        <v>372</v>
      </c>
      <c r="C192" s="33" t="s">
        <v>26</v>
      </c>
      <c r="D192" s="33">
        <v>30</v>
      </c>
      <c r="E192" s="16" t="s">
        <v>373</v>
      </c>
      <c r="F192" s="23">
        <f t="shared" si="17"/>
        <v>2459.4</v>
      </c>
      <c r="G192" s="37">
        <v>81.97</v>
      </c>
      <c r="H192" s="23">
        <f t="shared" si="18"/>
        <v>2459.1</v>
      </c>
      <c r="I192" s="24">
        <f t="shared" si="20"/>
        <v>0.3000000000001819</v>
      </c>
      <c r="J192" s="25">
        <f t="shared" si="19"/>
        <v>1.219809709685913E-2</v>
      </c>
      <c r="K192" s="26" t="str">
        <f t="shared" si="21"/>
        <v>OK</v>
      </c>
      <c r="L192" s="28" t="str">
        <f>VLOOKUP(A192,Planilha1!$A$2:$I$294,9,FALSE)</f>
        <v>ODONTOMED COMERCIO DE PRODUTOS MEDICO HOSPITALARES LTDA - ME</v>
      </c>
      <c r="M192" s="28">
        <v>0.78</v>
      </c>
      <c r="N192" s="29">
        <f t="shared" si="23"/>
        <v>0.99048432353299987</v>
      </c>
      <c r="O192" s="28" t="str">
        <f t="shared" si="22"/>
        <v>Aprovado</v>
      </c>
    </row>
    <row r="193" spans="1:15" hidden="1">
      <c r="A193" s="28">
        <v>178</v>
      </c>
      <c r="B193" s="16" t="s">
        <v>374</v>
      </c>
      <c r="C193" s="33" t="s">
        <v>26</v>
      </c>
      <c r="D193" s="33">
        <v>20</v>
      </c>
      <c r="E193" s="16" t="s">
        <v>375</v>
      </c>
      <c r="F193" s="23">
        <f t="shared" si="17"/>
        <v>1645.2</v>
      </c>
      <c r="G193" s="37">
        <v>81.290000000000006</v>
      </c>
      <c r="H193" s="23">
        <f t="shared" si="18"/>
        <v>1625.8000000000002</v>
      </c>
      <c r="I193" s="24">
        <f t="shared" si="20"/>
        <v>19.399999999999864</v>
      </c>
      <c r="J193" s="25">
        <f t="shared" si="19"/>
        <v>1.1791879406759043</v>
      </c>
      <c r="K193" s="26" t="str">
        <f t="shared" si="21"/>
        <v>OK</v>
      </c>
      <c r="L193" s="28" t="str">
        <f>VLOOKUP(A193,Planilha1!$A$2:$I$294,9,FALSE)</f>
        <v>VITORIA TEIXEIRA DE OLIVEIRA</v>
      </c>
      <c r="M193" s="28">
        <v>0.78</v>
      </c>
      <c r="N193" s="29">
        <f t="shared" si="23"/>
        <v>0.99040472382826916</v>
      </c>
      <c r="O193" s="28" t="str">
        <f t="shared" si="22"/>
        <v>Aprovado</v>
      </c>
    </row>
    <row r="194" spans="1:15" ht="22.5" hidden="1">
      <c r="A194" s="28">
        <v>179</v>
      </c>
      <c r="B194" s="16" t="s">
        <v>376</v>
      </c>
      <c r="C194" s="33" t="s">
        <v>26</v>
      </c>
      <c r="D194" s="33">
        <v>20</v>
      </c>
      <c r="E194" s="16" t="s">
        <v>375</v>
      </c>
      <c r="F194" s="23">
        <f t="shared" si="17"/>
        <v>1645.2</v>
      </c>
      <c r="G194" s="37">
        <v>66.33</v>
      </c>
      <c r="H194" s="23">
        <f t="shared" si="18"/>
        <v>1326.6</v>
      </c>
      <c r="I194" s="24">
        <f t="shared" si="20"/>
        <v>318.60000000000014</v>
      </c>
      <c r="J194" s="25">
        <f t="shared" si="19"/>
        <v>19.365426695842459</v>
      </c>
      <c r="K194" s="26" t="str">
        <f t="shared" si="21"/>
        <v>OK</v>
      </c>
      <c r="L194" s="28" t="str">
        <f>VLOOKUP(A194,Planilha1!$A$2:$I$294,9,FALSE)</f>
        <v>DENTALMED PRODUTOS PARA SAUDE LTDA</v>
      </c>
      <c r="M194" s="28">
        <v>0.78</v>
      </c>
      <c r="N194" s="29">
        <f t="shared" si="23"/>
        <v>0.98824061510628669</v>
      </c>
      <c r="O194" s="28" t="str">
        <f t="shared" si="22"/>
        <v>Aprovado</v>
      </c>
    </row>
    <row r="195" spans="1:15" ht="22.5" hidden="1">
      <c r="A195" s="28">
        <v>180</v>
      </c>
      <c r="B195" s="16" t="s">
        <v>377</v>
      </c>
      <c r="C195" s="33" t="s">
        <v>26</v>
      </c>
      <c r="D195" s="33">
        <v>30</v>
      </c>
      <c r="E195" s="16" t="s">
        <v>378</v>
      </c>
      <c r="F195" s="23">
        <f t="shared" si="17"/>
        <v>468.90000000000003</v>
      </c>
      <c r="G195" s="37">
        <v>15.39</v>
      </c>
      <c r="H195" s="23">
        <f t="shared" si="18"/>
        <v>461.70000000000005</v>
      </c>
      <c r="I195" s="24">
        <f t="shared" si="20"/>
        <v>7.1999999999999886</v>
      </c>
      <c r="J195" s="25">
        <f t="shared" si="19"/>
        <v>1.5355086372360858</v>
      </c>
      <c r="K195" s="26" t="str">
        <f t="shared" si="21"/>
        <v>OK</v>
      </c>
      <c r="L195" s="28" t="str">
        <f>VLOOKUP(A195,Planilha1!$A$2:$I$294,9,FALSE)</f>
        <v>VITORIA TEIXEIRA DE OLIVEIRA</v>
      </c>
      <c r="M195" s="28">
        <v>0.78</v>
      </c>
      <c r="N195" s="29">
        <f t="shared" si="23"/>
        <v>0.949317738791423</v>
      </c>
      <c r="O195" s="28" t="str">
        <f t="shared" si="22"/>
        <v>Aprovado</v>
      </c>
    </row>
    <row r="196" spans="1:15" hidden="1">
      <c r="A196" s="28">
        <v>181</v>
      </c>
      <c r="B196" s="16" t="s">
        <v>379</v>
      </c>
      <c r="C196" s="33" t="s">
        <v>13</v>
      </c>
      <c r="D196" s="33">
        <v>20</v>
      </c>
      <c r="E196" s="16" t="s">
        <v>380</v>
      </c>
      <c r="F196" s="23">
        <f t="shared" si="17"/>
        <v>22</v>
      </c>
      <c r="G196" s="37">
        <v>25</v>
      </c>
      <c r="H196" s="23">
        <f t="shared" si="18"/>
        <v>500</v>
      </c>
      <c r="I196" s="24">
        <f t="shared" si="20"/>
        <v>-478</v>
      </c>
      <c r="J196" s="25">
        <f t="shared" si="19"/>
        <v>-2172.7272727272725</v>
      </c>
      <c r="K196" s="26" t="str">
        <f t="shared" si="21"/>
        <v>NEGOCIAR</v>
      </c>
      <c r="L196" s="28" t="str">
        <f>VLOOKUP(A196,Planilha1!$A$2:$I$294,9,FALSE)</f>
        <v>NEWMED PRODUTOS PARA SAUDE LTDA</v>
      </c>
      <c r="M196" s="28">
        <v>0.78</v>
      </c>
      <c r="N196" s="29">
        <f t="shared" si="23"/>
        <v>0.96879999999999999</v>
      </c>
      <c r="O196" s="28" t="str">
        <f t="shared" si="22"/>
        <v>Aprovado</v>
      </c>
    </row>
    <row r="197" spans="1:15" hidden="1">
      <c r="A197" s="28">
        <v>182</v>
      </c>
      <c r="B197" s="16" t="s">
        <v>381</v>
      </c>
      <c r="C197" s="33" t="s">
        <v>13</v>
      </c>
      <c r="D197" s="33">
        <v>20</v>
      </c>
      <c r="E197" s="16" t="s">
        <v>382</v>
      </c>
      <c r="F197" s="23">
        <f t="shared" si="17"/>
        <v>20</v>
      </c>
      <c r="G197" s="37">
        <v>25</v>
      </c>
      <c r="H197" s="23">
        <f t="shared" si="18"/>
        <v>500</v>
      </c>
      <c r="I197" s="24">
        <f t="shared" si="20"/>
        <v>-480</v>
      </c>
      <c r="J197" s="25">
        <f t="shared" si="19"/>
        <v>-2400</v>
      </c>
      <c r="K197" s="26" t="str">
        <f t="shared" si="21"/>
        <v>NEGOCIAR</v>
      </c>
      <c r="L197" s="28" t="str">
        <f>VLOOKUP(A197,Planilha1!$A$2:$I$294,9,FALSE)</f>
        <v>NEWMED PRODUTOS PARA SAUDE LTDA</v>
      </c>
      <c r="M197" s="28">
        <v>0.78</v>
      </c>
      <c r="N197" s="29">
        <f t="shared" si="23"/>
        <v>0.96879999999999999</v>
      </c>
      <c r="O197" s="28" t="str">
        <f t="shared" si="22"/>
        <v>Aprovado</v>
      </c>
    </row>
    <row r="198" spans="1:15" hidden="1">
      <c r="A198" s="28">
        <v>183</v>
      </c>
      <c r="B198" s="16" t="s">
        <v>383</v>
      </c>
      <c r="C198" s="33" t="s">
        <v>13</v>
      </c>
      <c r="D198" s="33">
        <v>20</v>
      </c>
      <c r="E198" s="16" t="s">
        <v>384</v>
      </c>
      <c r="F198" s="23">
        <f t="shared" si="17"/>
        <v>8.1999999999999993</v>
      </c>
      <c r="G198" s="37">
        <v>25</v>
      </c>
      <c r="H198" s="23">
        <f t="shared" si="18"/>
        <v>500</v>
      </c>
      <c r="I198" s="24">
        <f t="shared" si="20"/>
        <v>-491.8</v>
      </c>
      <c r="J198" s="25">
        <f t="shared" si="19"/>
        <v>-5997.5609756097565</v>
      </c>
      <c r="K198" s="26" t="str">
        <f t="shared" si="21"/>
        <v>NEGOCIAR</v>
      </c>
      <c r="L198" s="28" t="str">
        <f>VLOOKUP(A198,Planilha1!$A$2:$I$294,9,FALSE)</f>
        <v>NEWMED PRODUTOS PARA SAUDE LTDA</v>
      </c>
      <c r="M198" s="28">
        <v>0.78</v>
      </c>
      <c r="N198" s="29">
        <f t="shared" si="23"/>
        <v>0.96879999999999999</v>
      </c>
      <c r="O198" s="28" t="str">
        <f t="shared" si="22"/>
        <v>Aprovado</v>
      </c>
    </row>
    <row r="199" spans="1:15" hidden="1">
      <c r="A199" s="28">
        <v>184</v>
      </c>
      <c r="B199" s="16" t="s">
        <v>385</v>
      </c>
      <c r="C199" s="33" t="s">
        <v>13</v>
      </c>
      <c r="D199" s="33">
        <v>50</v>
      </c>
      <c r="E199" s="16" t="s">
        <v>386</v>
      </c>
      <c r="F199" s="23">
        <f t="shared" si="17"/>
        <v>26.5</v>
      </c>
      <c r="G199" s="37">
        <v>25</v>
      </c>
      <c r="H199" s="23">
        <f t="shared" si="18"/>
        <v>1250</v>
      </c>
      <c r="I199" s="24">
        <f t="shared" si="20"/>
        <v>-1223.5</v>
      </c>
      <c r="J199" s="25">
        <f t="shared" si="19"/>
        <v>-4616.9811320754716</v>
      </c>
      <c r="K199" s="26" t="str">
        <f t="shared" si="21"/>
        <v>NEGOCIAR</v>
      </c>
      <c r="L199" s="28" t="str">
        <f>VLOOKUP(A199,Planilha1!$A$2:$I$294,9,FALSE)</f>
        <v>NEWMED PRODUTOS PARA SAUDE LTDA</v>
      </c>
      <c r="M199" s="28">
        <v>0.78</v>
      </c>
      <c r="N199" s="29">
        <f t="shared" si="23"/>
        <v>0.96879999999999999</v>
      </c>
      <c r="O199" s="28" t="str">
        <f t="shared" si="22"/>
        <v>Aprovado</v>
      </c>
    </row>
    <row r="200" spans="1:15" hidden="1">
      <c r="A200" s="28">
        <v>185</v>
      </c>
      <c r="B200" s="16" t="s">
        <v>387</v>
      </c>
      <c r="C200" s="33" t="s">
        <v>13</v>
      </c>
      <c r="D200" s="33">
        <v>50</v>
      </c>
      <c r="E200" s="16" t="s">
        <v>388</v>
      </c>
      <c r="F200" s="23">
        <f t="shared" si="17"/>
        <v>64.5</v>
      </c>
      <c r="G200" s="37">
        <v>25</v>
      </c>
      <c r="H200" s="23">
        <f t="shared" si="18"/>
        <v>1250</v>
      </c>
      <c r="I200" s="24">
        <f t="shared" si="20"/>
        <v>-1185.5</v>
      </c>
      <c r="J200" s="25">
        <f t="shared" si="19"/>
        <v>-1837.984496124031</v>
      </c>
      <c r="K200" s="26" t="str">
        <f t="shared" si="21"/>
        <v>NEGOCIAR</v>
      </c>
      <c r="L200" s="28" t="str">
        <f>VLOOKUP(A200,Planilha1!$A$2:$I$294,9,FALSE)</f>
        <v>NEWMED PRODUTOS PARA SAUDE LTDA</v>
      </c>
      <c r="M200" s="28">
        <v>0.78</v>
      </c>
      <c r="N200" s="29">
        <f t="shared" si="23"/>
        <v>0.96879999999999999</v>
      </c>
      <c r="O200" s="28" t="str">
        <f t="shared" si="22"/>
        <v>Aprovado</v>
      </c>
    </row>
    <row r="201" spans="1:15" hidden="1">
      <c r="A201" s="28">
        <v>186</v>
      </c>
      <c r="B201" s="16" t="s">
        <v>389</v>
      </c>
      <c r="C201" s="33" t="s">
        <v>13</v>
      </c>
      <c r="D201" s="33">
        <v>100</v>
      </c>
      <c r="E201" s="16" t="s">
        <v>390</v>
      </c>
      <c r="F201" s="23">
        <f t="shared" si="17"/>
        <v>4723</v>
      </c>
      <c r="G201" s="37">
        <v>25.9</v>
      </c>
      <c r="H201" s="23">
        <f t="shared" si="18"/>
        <v>2590</v>
      </c>
      <c r="I201" s="24">
        <f t="shared" si="20"/>
        <v>2133</v>
      </c>
      <c r="J201" s="25">
        <f t="shared" si="19"/>
        <v>45.161973322041078</v>
      </c>
      <c r="K201" s="26" t="str">
        <f t="shared" si="21"/>
        <v>OK</v>
      </c>
      <c r="L201" s="28" t="str">
        <f>VLOOKUP(A201,Planilha1!$A$2:$I$294,9,FALSE)</f>
        <v>ODONTOMED COMERCIO DE PRODUTOS MEDICO HOSPITALARES LTDA - ME</v>
      </c>
      <c r="M201" s="28">
        <v>0.78</v>
      </c>
      <c r="N201" s="29">
        <f t="shared" si="23"/>
        <v>0.96988416988416981</v>
      </c>
      <c r="O201" s="28" t="str">
        <f t="shared" si="22"/>
        <v>Aprovado</v>
      </c>
    </row>
    <row r="202" spans="1:15" hidden="1">
      <c r="A202" s="28">
        <v>187</v>
      </c>
      <c r="B202" s="16" t="s">
        <v>391</v>
      </c>
      <c r="C202" s="33" t="s">
        <v>26</v>
      </c>
      <c r="D202" s="33">
        <v>2</v>
      </c>
      <c r="E202" s="16" t="s">
        <v>392</v>
      </c>
      <c r="F202" s="23">
        <f t="shared" si="17"/>
        <v>47.12</v>
      </c>
      <c r="G202" s="37">
        <v>23.56</v>
      </c>
      <c r="H202" s="23">
        <f t="shared" si="18"/>
        <v>47.12</v>
      </c>
      <c r="I202" s="24">
        <f t="shared" si="20"/>
        <v>0</v>
      </c>
      <c r="J202" s="25">
        <f t="shared" si="19"/>
        <v>0</v>
      </c>
      <c r="K202" s="26" t="str">
        <f t="shared" si="21"/>
        <v>OK</v>
      </c>
      <c r="L202" s="28" t="str">
        <f>VLOOKUP(A202,Planilha1!$A$2:$I$294,9,FALSE)</f>
        <v>ORTOSHOP COMERCIO LTDA-ME</v>
      </c>
      <c r="M202" s="28">
        <v>0.78</v>
      </c>
      <c r="N202" s="29">
        <f t="shared" si="23"/>
        <v>0.96689303904923596</v>
      </c>
      <c r="O202" s="28" t="str">
        <f t="shared" si="22"/>
        <v>Aprovado</v>
      </c>
    </row>
    <row r="203" spans="1:15" hidden="1">
      <c r="A203" s="28">
        <v>188</v>
      </c>
      <c r="B203" s="16" t="s">
        <v>393</v>
      </c>
      <c r="C203" s="33" t="s">
        <v>25</v>
      </c>
      <c r="D203" s="33">
        <v>5</v>
      </c>
      <c r="E203" s="16" t="s">
        <v>394</v>
      </c>
      <c r="F203" s="23">
        <f t="shared" si="17"/>
        <v>241.85</v>
      </c>
      <c r="G203" s="37">
        <v>48.37</v>
      </c>
      <c r="H203" s="23">
        <f t="shared" si="18"/>
        <v>241.85</v>
      </c>
      <c r="I203" s="24">
        <f t="shared" si="20"/>
        <v>0</v>
      </c>
      <c r="J203" s="25">
        <f t="shared" si="19"/>
        <v>0</v>
      </c>
      <c r="K203" s="26" t="str">
        <f t="shared" si="21"/>
        <v>OK</v>
      </c>
      <c r="L203" s="28" t="str">
        <f>VLOOKUP(A203,Planilha1!$A$2:$I$294,9,FALSE)</f>
        <v>ORTOSHOP COMERCIO LTDA-ME</v>
      </c>
      <c r="M203" s="28">
        <v>0.78</v>
      </c>
      <c r="N203" s="29">
        <f t="shared" si="23"/>
        <v>0.98387430225346284</v>
      </c>
      <c r="O203" s="28" t="str">
        <f t="shared" si="22"/>
        <v>Aprovado</v>
      </c>
    </row>
    <row r="204" spans="1:15" hidden="1">
      <c r="A204" s="28">
        <v>189</v>
      </c>
      <c r="B204" s="16" t="s">
        <v>395</v>
      </c>
      <c r="C204" s="33" t="s">
        <v>25</v>
      </c>
      <c r="D204" s="33">
        <v>5</v>
      </c>
      <c r="E204" s="16" t="s">
        <v>396</v>
      </c>
      <c r="F204" s="23">
        <f t="shared" si="17"/>
        <v>350.95</v>
      </c>
      <c r="G204" s="37">
        <v>70.19</v>
      </c>
      <c r="H204" s="23">
        <f t="shared" si="18"/>
        <v>350.95</v>
      </c>
      <c r="I204" s="24">
        <f t="shared" si="20"/>
        <v>0</v>
      </c>
      <c r="J204" s="25">
        <f t="shared" si="19"/>
        <v>0</v>
      </c>
      <c r="K204" s="26" t="str">
        <f t="shared" si="21"/>
        <v>OK</v>
      </c>
      <c r="L204" s="28" t="str">
        <f>VLOOKUP(A204,Planilha1!$A$2:$I$294,9,FALSE)</f>
        <v>ORTOSHOP COMERCIO LTDA-ME</v>
      </c>
      <c r="M204" s="28">
        <v>0.78</v>
      </c>
      <c r="N204" s="29">
        <f t="shared" si="23"/>
        <v>0.98888730588402907</v>
      </c>
      <c r="O204" s="28" t="str">
        <f t="shared" si="22"/>
        <v>Aprovado</v>
      </c>
    </row>
    <row r="205" spans="1:15" hidden="1">
      <c r="A205" s="28">
        <v>190</v>
      </c>
      <c r="B205" s="16" t="s">
        <v>397</v>
      </c>
      <c r="C205" s="33" t="s">
        <v>26</v>
      </c>
      <c r="D205" s="33">
        <v>10</v>
      </c>
      <c r="E205" s="16" t="s">
        <v>398</v>
      </c>
      <c r="F205" s="23">
        <f t="shared" si="17"/>
        <v>139.60000000000002</v>
      </c>
      <c r="G205" s="37">
        <v>13.96</v>
      </c>
      <c r="H205" s="23">
        <f t="shared" si="18"/>
        <v>139.60000000000002</v>
      </c>
      <c r="I205" s="24">
        <f t="shared" si="20"/>
        <v>0</v>
      </c>
      <c r="J205" s="25">
        <f t="shared" si="19"/>
        <v>0</v>
      </c>
      <c r="K205" s="26" t="str">
        <f t="shared" si="21"/>
        <v>OK</v>
      </c>
      <c r="L205" s="28" t="str">
        <f>VLOOKUP(A205,Planilha1!$A$2:$I$294,9,FALSE)</f>
        <v>JM COMERCIO E REPRESENTAÇÃO EIRELI</v>
      </c>
      <c r="M205" s="28">
        <v>0.78</v>
      </c>
      <c r="N205" s="29">
        <f t="shared" si="23"/>
        <v>0.94412607449856734</v>
      </c>
      <c r="O205" s="28" t="str">
        <f t="shared" si="22"/>
        <v>Aprovado</v>
      </c>
    </row>
    <row r="206" spans="1:15" hidden="1">
      <c r="A206" s="28">
        <v>191</v>
      </c>
      <c r="B206" s="16" t="s">
        <v>399</v>
      </c>
      <c r="C206" s="33" t="s">
        <v>26</v>
      </c>
      <c r="D206" s="33">
        <v>15</v>
      </c>
      <c r="E206" s="16" t="s">
        <v>400</v>
      </c>
      <c r="F206" s="23">
        <f t="shared" si="17"/>
        <v>199.2</v>
      </c>
      <c r="G206" s="37">
        <v>13.28</v>
      </c>
      <c r="H206" s="23">
        <f t="shared" si="18"/>
        <v>199.2</v>
      </c>
      <c r="I206" s="24">
        <f t="shared" si="20"/>
        <v>0</v>
      </c>
      <c r="J206" s="25">
        <f t="shared" si="19"/>
        <v>0</v>
      </c>
      <c r="K206" s="26" t="str">
        <f t="shared" si="21"/>
        <v>OK</v>
      </c>
      <c r="L206" s="28" t="str">
        <f>VLOOKUP(A206,Planilha1!$A$2:$I$294,9,FALSE)</f>
        <v>ORTOSHOP COMERCIO LTDA-ME</v>
      </c>
      <c r="M206" s="28">
        <v>0.78</v>
      </c>
      <c r="N206" s="29">
        <f t="shared" si="23"/>
        <v>0.9412650602409639</v>
      </c>
      <c r="O206" s="28" t="str">
        <f t="shared" si="22"/>
        <v>Aprovado</v>
      </c>
    </row>
    <row r="207" spans="1:15" hidden="1">
      <c r="A207" s="28">
        <v>192</v>
      </c>
      <c r="B207" s="16" t="s">
        <v>401</v>
      </c>
      <c r="C207" s="33" t="s">
        <v>26</v>
      </c>
      <c r="D207" s="33">
        <v>15</v>
      </c>
      <c r="E207" s="16" t="s">
        <v>402</v>
      </c>
      <c r="F207" s="23">
        <f t="shared" si="17"/>
        <v>175.5</v>
      </c>
      <c r="G207" s="37">
        <v>11.7</v>
      </c>
      <c r="H207" s="23">
        <f t="shared" si="18"/>
        <v>175.5</v>
      </c>
      <c r="I207" s="24">
        <f t="shared" si="20"/>
        <v>0</v>
      </c>
      <c r="J207" s="25">
        <f t="shared" si="19"/>
        <v>0</v>
      </c>
      <c r="K207" s="26" t="str">
        <f t="shared" si="21"/>
        <v>OK</v>
      </c>
      <c r="L207" s="28" t="str">
        <f>VLOOKUP(A207,Planilha1!$A$2:$I$294,9,FALSE)</f>
        <v>ORTOSHOP COMERCIO LTDA-ME</v>
      </c>
      <c r="M207" s="28">
        <v>0.78</v>
      </c>
      <c r="N207" s="29">
        <f t="shared" si="23"/>
        <v>0.93333333333333335</v>
      </c>
      <c r="O207" s="28" t="str">
        <f t="shared" si="22"/>
        <v>Aprovado</v>
      </c>
    </row>
    <row r="208" spans="1:15" hidden="1">
      <c r="A208" s="28">
        <v>193</v>
      </c>
      <c r="B208" s="16" t="s">
        <v>403</v>
      </c>
      <c r="C208" s="33" t="s">
        <v>26</v>
      </c>
      <c r="D208" s="33">
        <v>10</v>
      </c>
      <c r="E208" s="16" t="s">
        <v>404</v>
      </c>
      <c r="F208" s="23">
        <f t="shared" ref="F208:F271" si="24">E208*D208</f>
        <v>147.6</v>
      </c>
      <c r="G208" s="37">
        <v>14</v>
      </c>
      <c r="H208" s="23">
        <f t="shared" ref="H208:H271" si="25">D208*G208</f>
        <v>140</v>
      </c>
      <c r="I208" s="24">
        <f t="shared" si="20"/>
        <v>7.5999999999999943</v>
      </c>
      <c r="J208" s="25">
        <f t="shared" ref="J208:J271" si="26">(E208-G208)/E208%</f>
        <v>5.1490514905149034</v>
      </c>
      <c r="K208" s="26" t="str">
        <f t="shared" si="21"/>
        <v>OK</v>
      </c>
      <c r="L208" s="28" t="str">
        <f>VLOOKUP(A208,Planilha1!$A$2:$I$294,9,FALSE)</f>
        <v>JM COMERCIO E REPRESENTAÇÃO EIRELI</v>
      </c>
      <c r="M208" s="28">
        <v>0.78</v>
      </c>
      <c r="N208" s="29">
        <f t="shared" si="23"/>
        <v>0.94428571428571428</v>
      </c>
      <c r="O208" s="28" t="str">
        <f t="shared" si="22"/>
        <v>Aprovado</v>
      </c>
    </row>
    <row r="209" spans="1:15" hidden="1">
      <c r="A209" s="28">
        <v>194</v>
      </c>
      <c r="B209" s="16" t="s">
        <v>405</v>
      </c>
      <c r="C209" s="33" t="s">
        <v>26</v>
      </c>
      <c r="D209" s="33">
        <v>10</v>
      </c>
      <c r="E209" s="16" t="s">
        <v>406</v>
      </c>
      <c r="F209" s="23">
        <f t="shared" si="24"/>
        <v>169.1</v>
      </c>
      <c r="G209" s="37">
        <v>14</v>
      </c>
      <c r="H209" s="23">
        <f t="shared" si="25"/>
        <v>140</v>
      </c>
      <c r="I209" s="24">
        <f t="shared" ref="I209:I272" si="27">F209-H209</f>
        <v>29.099999999999994</v>
      </c>
      <c r="J209" s="25">
        <f t="shared" si="26"/>
        <v>17.20875221762271</v>
      </c>
      <c r="K209" s="26" t="str">
        <f t="shared" ref="K209:K272" si="28">IF(J209&lt;0,"NEGOCIAR",IF(J209&gt;50.01,"DILIGÊNCIA","OK"))</f>
        <v>OK</v>
      </c>
      <c r="L209" s="28" t="str">
        <f>VLOOKUP(A209,Planilha1!$A$2:$I$294,9,FALSE)</f>
        <v>JM COMERCIO E REPRESENTAÇÃO EIRELI</v>
      </c>
      <c r="M209" s="28">
        <v>0.78</v>
      </c>
      <c r="N209" s="29">
        <f t="shared" si="23"/>
        <v>0.94428571428571428</v>
      </c>
      <c r="O209" s="28" t="str">
        <f t="shared" ref="O209:O272" si="29">IF(M209&gt;0,IF(N209&gt;0,"Aprovado","Revisar"),"")</f>
        <v>Aprovado</v>
      </c>
    </row>
    <row r="210" spans="1:15" hidden="1">
      <c r="A210" s="28">
        <v>195</v>
      </c>
      <c r="B210" s="16" t="s">
        <v>407</v>
      </c>
      <c r="C210" s="33" t="s">
        <v>25</v>
      </c>
      <c r="D210" s="33">
        <v>30</v>
      </c>
      <c r="E210" s="16" t="s">
        <v>408</v>
      </c>
      <c r="F210" s="23">
        <f t="shared" si="24"/>
        <v>1608.9</v>
      </c>
      <c r="G210" s="37">
        <v>35.99</v>
      </c>
      <c r="H210" s="23">
        <f t="shared" si="25"/>
        <v>1079.7</v>
      </c>
      <c r="I210" s="24">
        <f t="shared" si="27"/>
        <v>529.20000000000005</v>
      </c>
      <c r="J210" s="25">
        <f t="shared" si="26"/>
        <v>32.892038038411336</v>
      </c>
      <c r="K210" s="26" t="str">
        <f t="shared" si="28"/>
        <v>OK</v>
      </c>
      <c r="L210" s="28" t="str">
        <f>VLOOKUP(A210,Planilha1!$A$2:$I$294,9,FALSE)</f>
        <v>ODONTOMED COMERCIO DE PRODUTOS MEDICO HOSPITALARES LTDA - ME</v>
      </c>
      <c r="M210" s="28">
        <v>0.78</v>
      </c>
      <c r="N210" s="29">
        <f t="shared" si="23"/>
        <v>0.97832731314253951</v>
      </c>
      <c r="O210" s="28" t="str">
        <f t="shared" si="29"/>
        <v>Aprovado</v>
      </c>
    </row>
    <row r="211" spans="1:15" hidden="1">
      <c r="A211" s="28">
        <v>196</v>
      </c>
      <c r="B211" s="16" t="s">
        <v>409</v>
      </c>
      <c r="C211" s="33" t="s">
        <v>26</v>
      </c>
      <c r="D211" s="33">
        <v>10</v>
      </c>
      <c r="E211" s="16" t="s">
        <v>410</v>
      </c>
      <c r="F211" s="23">
        <f t="shared" si="24"/>
        <v>757.69999999999993</v>
      </c>
      <c r="G211" s="37">
        <v>75.77</v>
      </c>
      <c r="H211" s="23">
        <f t="shared" si="25"/>
        <v>757.69999999999993</v>
      </c>
      <c r="I211" s="24">
        <f t="shared" si="27"/>
        <v>0</v>
      </c>
      <c r="J211" s="25">
        <f t="shared" si="26"/>
        <v>0</v>
      </c>
      <c r="K211" s="26" t="str">
        <f t="shared" si="28"/>
        <v>OK</v>
      </c>
      <c r="L211" s="28" t="str">
        <f>VLOOKUP(A211,Planilha1!$A$2:$I$294,9,FALSE)</f>
        <v>ORTOSHOP COMERCIO LTDA-ME</v>
      </c>
      <c r="M211" s="28">
        <v>0.78</v>
      </c>
      <c r="N211" s="29">
        <f t="shared" si="23"/>
        <v>0.98970568826712413</v>
      </c>
      <c r="O211" s="28" t="str">
        <f t="shared" si="29"/>
        <v>Aprovado</v>
      </c>
    </row>
    <row r="212" spans="1:15" hidden="1">
      <c r="A212" s="28">
        <v>197</v>
      </c>
      <c r="B212" s="16" t="s">
        <v>411</v>
      </c>
      <c r="C212" s="33" t="s">
        <v>26</v>
      </c>
      <c r="D212" s="33">
        <v>10</v>
      </c>
      <c r="E212" s="16" t="s">
        <v>412</v>
      </c>
      <c r="F212" s="23">
        <f t="shared" si="24"/>
        <v>2450.5</v>
      </c>
      <c r="G212" s="37">
        <v>226.99</v>
      </c>
      <c r="H212" s="23">
        <f t="shared" si="25"/>
        <v>2269.9</v>
      </c>
      <c r="I212" s="24">
        <f t="shared" si="27"/>
        <v>180.59999999999991</v>
      </c>
      <c r="J212" s="25">
        <f t="shared" si="26"/>
        <v>7.3699245052030209</v>
      </c>
      <c r="K212" s="26" t="str">
        <f t="shared" si="28"/>
        <v>OK</v>
      </c>
      <c r="L212" s="28" t="str">
        <f>VLOOKUP(A212,Planilha1!$A$2:$I$294,9,FALSE)</f>
        <v xml:space="preserve">BIO LOGICA DISTRIBUIDORA LTDA </v>
      </c>
      <c r="M212" s="28">
        <v>0.78</v>
      </c>
      <c r="N212" s="29">
        <f t="shared" si="23"/>
        <v>0.9965637252742412</v>
      </c>
      <c r="O212" s="28" t="str">
        <f t="shared" si="29"/>
        <v>Aprovado</v>
      </c>
    </row>
    <row r="213" spans="1:15" hidden="1">
      <c r="A213" s="28">
        <v>198</v>
      </c>
      <c r="B213" s="16" t="s">
        <v>413</v>
      </c>
      <c r="C213" s="33" t="s">
        <v>26</v>
      </c>
      <c r="D213" s="33">
        <v>10</v>
      </c>
      <c r="E213" s="16" t="s">
        <v>414</v>
      </c>
      <c r="F213" s="23">
        <f t="shared" si="24"/>
        <v>3820.2999999999997</v>
      </c>
      <c r="G213" s="37">
        <v>226.99</v>
      </c>
      <c r="H213" s="23">
        <f t="shared" si="25"/>
        <v>2269.9</v>
      </c>
      <c r="I213" s="24">
        <f t="shared" si="27"/>
        <v>1550.3999999999996</v>
      </c>
      <c r="J213" s="25">
        <f t="shared" si="26"/>
        <v>40.583200272229924</v>
      </c>
      <c r="K213" s="26" t="str">
        <f t="shared" si="28"/>
        <v>OK</v>
      </c>
      <c r="L213" s="28" t="str">
        <f>VLOOKUP(A213,Planilha1!$A$2:$I$294,9,FALSE)</f>
        <v xml:space="preserve">BIO LOGICA DISTRIBUIDORA LTDA </v>
      </c>
      <c r="M213" s="28">
        <v>0.78</v>
      </c>
      <c r="N213" s="29">
        <f t="shared" si="23"/>
        <v>0.9965637252742412</v>
      </c>
      <c r="O213" s="28" t="str">
        <f t="shared" si="29"/>
        <v>Aprovado</v>
      </c>
    </row>
    <row r="214" spans="1:15" hidden="1">
      <c r="A214" s="28">
        <v>199</v>
      </c>
      <c r="B214" s="16" t="s">
        <v>415</v>
      </c>
      <c r="C214" s="33" t="s">
        <v>26</v>
      </c>
      <c r="D214" s="33">
        <v>10</v>
      </c>
      <c r="E214" s="16" t="s">
        <v>414</v>
      </c>
      <c r="F214" s="23">
        <f t="shared" si="24"/>
        <v>3820.2999999999997</v>
      </c>
      <c r="G214" s="37">
        <v>227</v>
      </c>
      <c r="H214" s="23">
        <f t="shared" si="25"/>
        <v>2270</v>
      </c>
      <c r="I214" s="24">
        <f t="shared" si="27"/>
        <v>1550.2999999999997</v>
      </c>
      <c r="J214" s="25">
        <f t="shared" si="26"/>
        <v>40.580582676753131</v>
      </c>
      <c r="K214" s="26" t="str">
        <f t="shared" si="28"/>
        <v>OK</v>
      </c>
      <c r="L214" s="28" t="str">
        <f>VLOOKUP(A214,Planilha1!$A$2:$I$294,9,FALSE)</f>
        <v xml:space="preserve">BIO LOGICA DISTRIBUIDORA LTDA </v>
      </c>
      <c r="M214" s="28">
        <v>0.78</v>
      </c>
      <c r="N214" s="29">
        <f t="shared" si="23"/>
        <v>0.99656387665198243</v>
      </c>
      <c r="O214" s="28" t="str">
        <f t="shared" si="29"/>
        <v>Aprovado</v>
      </c>
    </row>
    <row r="215" spans="1:15" hidden="1">
      <c r="A215" s="28">
        <v>200</v>
      </c>
      <c r="B215" s="16" t="s">
        <v>416</v>
      </c>
      <c r="C215" s="33" t="s">
        <v>26</v>
      </c>
      <c r="D215" s="33">
        <v>10</v>
      </c>
      <c r="E215" s="16" t="s">
        <v>417</v>
      </c>
      <c r="F215" s="23">
        <f t="shared" si="24"/>
        <v>2503.4</v>
      </c>
      <c r="G215" s="37">
        <v>184.99</v>
      </c>
      <c r="H215" s="23">
        <f t="shared" si="25"/>
        <v>1849.9</v>
      </c>
      <c r="I215" s="24">
        <f t="shared" si="27"/>
        <v>653.5</v>
      </c>
      <c r="J215" s="25">
        <f t="shared" si="26"/>
        <v>26.104497882879283</v>
      </c>
      <c r="K215" s="26" t="str">
        <f t="shared" si="28"/>
        <v>OK</v>
      </c>
      <c r="L215" s="28" t="str">
        <f>VLOOKUP(A215,Planilha1!$A$2:$I$294,9,FALSE)</f>
        <v xml:space="preserve">BIO LOGICA DISTRIBUIDORA LTDA </v>
      </c>
      <c r="M215" s="28">
        <v>0.78</v>
      </c>
      <c r="N215" s="29">
        <f t="shared" si="23"/>
        <v>0.9957835558678847</v>
      </c>
      <c r="O215" s="28" t="str">
        <f t="shared" si="29"/>
        <v>Aprovado</v>
      </c>
    </row>
    <row r="216" spans="1:15" hidden="1">
      <c r="A216" s="28">
        <v>201</v>
      </c>
      <c r="B216" s="16" t="s">
        <v>418</v>
      </c>
      <c r="C216" s="33" t="s">
        <v>26</v>
      </c>
      <c r="D216" s="33">
        <v>10</v>
      </c>
      <c r="E216" s="16" t="s">
        <v>412</v>
      </c>
      <c r="F216" s="23">
        <f t="shared" si="24"/>
        <v>2450.5</v>
      </c>
      <c r="G216" s="37">
        <v>226.99</v>
      </c>
      <c r="H216" s="23">
        <f t="shared" si="25"/>
        <v>2269.9</v>
      </c>
      <c r="I216" s="24">
        <f t="shared" si="27"/>
        <v>180.59999999999991</v>
      </c>
      <c r="J216" s="25">
        <f t="shared" si="26"/>
        <v>7.3699245052030209</v>
      </c>
      <c r="K216" s="26" t="str">
        <f t="shared" si="28"/>
        <v>OK</v>
      </c>
      <c r="L216" s="28" t="str">
        <f>VLOOKUP(A216,Planilha1!$A$2:$I$294,9,FALSE)</f>
        <v xml:space="preserve">BIO LOGICA DISTRIBUIDORA LTDA </v>
      </c>
      <c r="M216" s="28">
        <v>0.78</v>
      </c>
      <c r="N216" s="29">
        <f t="shared" ref="N216:N279" si="30">(G216-M216)/G216</f>
        <v>0.9965637252742412</v>
      </c>
      <c r="O216" s="28" t="str">
        <f t="shared" si="29"/>
        <v>Aprovado</v>
      </c>
    </row>
    <row r="217" spans="1:15" hidden="1">
      <c r="A217" s="28">
        <v>202</v>
      </c>
      <c r="B217" s="16" t="s">
        <v>419</v>
      </c>
      <c r="C217" s="33" t="s">
        <v>26</v>
      </c>
      <c r="D217" s="33">
        <v>10</v>
      </c>
      <c r="E217" s="16" t="s">
        <v>417</v>
      </c>
      <c r="F217" s="23">
        <f t="shared" si="24"/>
        <v>2503.4</v>
      </c>
      <c r="G217" s="37">
        <v>227</v>
      </c>
      <c r="H217" s="23">
        <f t="shared" si="25"/>
        <v>2270</v>
      </c>
      <c r="I217" s="24">
        <f t="shared" si="27"/>
        <v>233.40000000000009</v>
      </c>
      <c r="J217" s="25">
        <f t="shared" si="26"/>
        <v>9.3233202844131995</v>
      </c>
      <c r="K217" s="26" t="str">
        <f t="shared" si="28"/>
        <v>OK</v>
      </c>
      <c r="L217" s="28" t="str">
        <f>VLOOKUP(A217,Planilha1!$A$2:$I$294,9,FALSE)</f>
        <v>VITORIA TEIXEIRA DE OLIVEIRA</v>
      </c>
      <c r="M217" s="28">
        <v>0.78</v>
      </c>
      <c r="N217" s="29">
        <f t="shared" si="30"/>
        <v>0.99656387665198243</v>
      </c>
      <c r="O217" s="28" t="str">
        <f t="shared" si="29"/>
        <v>Aprovado</v>
      </c>
    </row>
    <row r="218" spans="1:15" hidden="1">
      <c r="A218" s="28">
        <v>203</v>
      </c>
      <c r="B218" s="16" t="s">
        <v>420</v>
      </c>
      <c r="C218" s="33" t="s">
        <v>26</v>
      </c>
      <c r="D218" s="33">
        <v>10</v>
      </c>
      <c r="E218" s="16" t="s">
        <v>412</v>
      </c>
      <c r="F218" s="23">
        <f t="shared" si="24"/>
        <v>2450.5</v>
      </c>
      <c r="G218" s="37">
        <v>245</v>
      </c>
      <c r="H218" s="23">
        <f t="shared" si="25"/>
        <v>2450</v>
      </c>
      <c r="I218" s="24">
        <f t="shared" si="27"/>
        <v>0.5</v>
      </c>
      <c r="J218" s="25">
        <f t="shared" si="26"/>
        <v>2.0403999183844671E-2</v>
      </c>
      <c r="K218" s="26" t="str">
        <f t="shared" si="28"/>
        <v>OK</v>
      </c>
      <c r="L218" s="28" t="str">
        <f>VLOOKUP(A218,Planilha1!$A$2:$I$294,9,FALSE)</f>
        <v>DENTAL IPO LTDA</v>
      </c>
      <c r="M218" s="28">
        <v>0.78</v>
      </c>
      <c r="N218" s="29">
        <f t="shared" si="30"/>
        <v>0.99681632653061225</v>
      </c>
      <c r="O218" s="28" t="str">
        <f t="shared" si="29"/>
        <v>Aprovado</v>
      </c>
    </row>
    <row r="219" spans="1:15" hidden="1">
      <c r="A219" s="28">
        <v>204</v>
      </c>
      <c r="B219" s="16" t="s">
        <v>421</v>
      </c>
      <c r="C219" s="33" t="s">
        <v>25</v>
      </c>
      <c r="D219" s="33">
        <v>10</v>
      </c>
      <c r="E219" s="16" t="s">
        <v>422</v>
      </c>
      <c r="F219" s="23">
        <f t="shared" si="24"/>
        <v>970.5</v>
      </c>
      <c r="G219" s="37">
        <v>89.49</v>
      </c>
      <c r="H219" s="23">
        <f t="shared" si="25"/>
        <v>894.9</v>
      </c>
      <c r="I219" s="24">
        <f t="shared" si="27"/>
        <v>75.600000000000023</v>
      </c>
      <c r="J219" s="25">
        <f t="shared" si="26"/>
        <v>7.7897990726429702</v>
      </c>
      <c r="K219" s="26" t="str">
        <f t="shared" si="28"/>
        <v>OK</v>
      </c>
      <c r="L219" s="28" t="str">
        <f>VLOOKUP(A219,Planilha1!$A$2:$I$294,9,FALSE)</f>
        <v>VITORIA TEIXEIRA DE OLIVEIRA</v>
      </c>
      <c r="M219" s="28">
        <v>0.78</v>
      </c>
      <c r="N219" s="29">
        <f t="shared" si="30"/>
        <v>0.99128394233992623</v>
      </c>
      <c r="O219" s="28" t="str">
        <f t="shared" si="29"/>
        <v>Aprovado</v>
      </c>
    </row>
    <row r="220" spans="1:15" hidden="1">
      <c r="A220" s="28">
        <v>205</v>
      </c>
      <c r="B220" s="16" t="s">
        <v>423</v>
      </c>
      <c r="C220" s="33" t="s">
        <v>13</v>
      </c>
      <c r="D220" s="33">
        <v>250</v>
      </c>
      <c r="E220" s="16" t="s">
        <v>424</v>
      </c>
      <c r="F220" s="23">
        <f t="shared" si="24"/>
        <v>25500</v>
      </c>
      <c r="G220" s="37">
        <v>1.5</v>
      </c>
      <c r="H220" s="23">
        <f t="shared" si="25"/>
        <v>375</v>
      </c>
      <c r="I220" s="24">
        <f t="shared" si="27"/>
        <v>25125</v>
      </c>
      <c r="J220" s="25">
        <f t="shared" si="26"/>
        <v>98.529411764705884</v>
      </c>
      <c r="K220" s="26" t="str">
        <f t="shared" si="28"/>
        <v>DILIGÊNCIA</v>
      </c>
      <c r="L220" s="28" t="str">
        <f>VLOOKUP(A220,Planilha1!$A$2:$I$294,9,FALSE)</f>
        <v>NEWMED PRODUTOS PARA SAUDE LTDA</v>
      </c>
      <c r="M220" s="28">
        <v>0.78</v>
      </c>
      <c r="N220" s="29">
        <f t="shared" si="30"/>
        <v>0.48</v>
      </c>
      <c r="O220" s="28" t="str">
        <f t="shared" si="29"/>
        <v>Aprovado</v>
      </c>
    </row>
    <row r="221" spans="1:15" hidden="1">
      <c r="A221" s="28">
        <v>206</v>
      </c>
      <c r="B221" s="16" t="s">
        <v>425</v>
      </c>
      <c r="C221" s="33" t="s">
        <v>13</v>
      </c>
      <c r="D221" s="34">
        <v>1200</v>
      </c>
      <c r="E221" s="16" t="s">
        <v>426</v>
      </c>
      <c r="F221" s="23">
        <f t="shared" si="24"/>
        <v>37464</v>
      </c>
      <c r="G221" s="37">
        <v>21.99</v>
      </c>
      <c r="H221" s="23">
        <f t="shared" si="25"/>
        <v>26387.999999999996</v>
      </c>
      <c r="I221" s="24">
        <f t="shared" si="27"/>
        <v>11076.000000000004</v>
      </c>
      <c r="J221" s="25">
        <f t="shared" si="26"/>
        <v>29.564381806534275</v>
      </c>
      <c r="K221" s="26" t="str">
        <f t="shared" si="28"/>
        <v>OK</v>
      </c>
      <c r="L221" s="28" t="str">
        <f>VLOOKUP(A221,Planilha1!$A$2:$I$294,9,FALSE)</f>
        <v>CIRURGICA FAMED DISTRIBUIDORA DE PRODUTOS HOSPITALARES LTDA</v>
      </c>
      <c r="M221" s="28">
        <v>0.78</v>
      </c>
      <c r="N221" s="29">
        <f t="shared" si="30"/>
        <v>0.96452933151432463</v>
      </c>
      <c r="O221" s="28" t="str">
        <f t="shared" si="29"/>
        <v>Aprovado</v>
      </c>
    </row>
    <row r="222" spans="1:15" hidden="1">
      <c r="A222" s="28">
        <v>207</v>
      </c>
      <c r="B222" s="16" t="s">
        <v>427</v>
      </c>
      <c r="C222" s="33" t="s">
        <v>13</v>
      </c>
      <c r="D222" s="34">
        <v>2500</v>
      </c>
      <c r="E222" s="16" t="s">
        <v>428</v>
      </c>
      <c r="F222" s="23">
        <f t="shared" si="24"/>
        <v>120200</v>
      </c>
      <c r="G222" s="37">
        <v>22</v>
      </c>
      <c r="H222" s="23">
        <f t="shared" si="25"/>
        <v>55000</v>
      </c>
      <c r="I222" s="24">
        <f t="shared" si="27"/>
        <v>65200</v>
      </c>
      <c r="J222" s="25">
        <f t="shared" si="26"/>
        <v>54.242928452579029</v>
      </c>
      <c r="K222" s="26" t="str">
        <f t="shared" si="28"/>
        <v>DILIGÊNCIA</v>
      </c>
      <c r="L222" s="28" t="str">
        <f>VLOOKUP(A222,Planilha1!$A$2:$I$294,9,FALSE)</f>
        <v>NEWMED PRODUTOS PARA SAUDE LTDA</v>
      </c>
      <c r="M222" s="28">
        <v>0.78</v>
      </c>
      <c r="N222" s="29">
        <f t="shared" si="30"/>
        <v>0.96454545454545448</v>
      </c>
      <c r="O222" s="28" t="str">
        <f t="shared" si="29"/>
        <v>Aprovado</v>
      </c>
    </row>
    <row r="223" spans="1:15" hidden="1">
      <c r="A223" s="28">
        <v>208</v>
      </c>
      <c r="B223" s="16" t="s">
        <v>429</v>
      </c>
      <c r="C223" s="33" t="s">
        <v>13</v>
      </c>
      <c r="D223" s="34">
        <v>1100</v>
      </c>
      <c r="E223" s="16" t="s">
        <v>430</v>
      </c>
      <c r="F223" s="23">
        <f t="shared" si="24"/>
        <v>29656</v>
      </c>
      <c r="G223" s="37">
        <v>22</v>
      </c>
      <c r="H223" s="23">
        <f t="shared" si="25"/>
        <v>24200</v>
      </c>
      <c r="I223" s="24">
        <f t="shared" si="27"/>
        <v>5456</v>
      </c>
      <c r="J223" s="25">
        <f t="shared" si="26"/>
        <v>18.397626112759646</v>
      </c>
      <c r="K223" s="26" t="str">
        <f t="shared" si="28"/>
        <v>OK</v>
      </c>
      <c r="L223" s="28" t="str">
        <f>VLOOKUP(A223,Planilha1!$A$2:$I$294,9,FALSE)</f>
        <v>NEWMED PRODUTOS PARA SAUDE LTDA</v>
      </c>
      <c r="M223" s="28">
        <v>0.78</v>
      </c>
      <c r="N223" s="29">
        <f t="shared" si="30"/>
        <v>0.96454545454545448</v>
      </c>
      <c r="O223" s="28" t="str">
        <f t="shared" si="29"/>
        <v>Aprovado</v>
      </c>
    </row>
    <row r="224" spans="1:15" hidden="1">
      <c r="A224" s="28">
        <v>209</v>
      </c>
      <c r="B224" s="16" t="s">
        <v>431</v>
      </c>
      <c r="C224" s="33" t="s">
        <v>25</v>
      </c>
      <c r="D224" s="33">
        <v>100</v>
      </c>
      <c r="E224" s="16" t="s">
        <v>432</v>
      </c>
      <c r="F224" s="23">
        <f t="shared" si="24"/>
        <v>1538</v>
      </c>
      <c r="G224" s="37">
        <v>7.2</v>
      </c>
      <c r="H224" s="23">
        <f t="shared" si="25"/>
        <v>720</v>
      </c>
      <c r="I224" s="24">
        <f t="shared" si="27"/>
        <v>818</v>
      </c>
      <c r="J224" s="25">
        <f t="shared" si="26"/>
        <v>53.18595578673601</v>
      </c>
      <c r="K224" s="26" t="str">
        <f t="shared" si="28"/>
        <v>DILIGÊNCIA</v>
      </c>
      <c r="L224" s="28" t="str">
        <f>VLOOKUP(A224,Planilha1!$A$2:$I$294,9,FALSE)</f>
        <v>APOGEU CENTER COMERCIAL DE PRODUTOS HOSPITALARES E MEDICAMEN</v>
      </c>
      <c r="M224" s="28">
        <v>0.78</v>
      </c>
      <c r="N224" s="29">
        <f t="shared" si="30"/>
        <v>0.89166666666666661</v>
      </c>
      <c r="O224" s="28" t="str">
        <f t="shared" si="29"/>
        <v>Aprovado</v>
      </c>
    </row>
    <row r="225" spans="1:15" hidden="1">
      <c r="A225" s="28">
        <v>210</v>
      </c>
      <c r="B225" s="16" t="s">
        <v>433</v>
      </c>
      <c r="C225" s="33" t="s">
        <v>13</v>
      </c>
      <c r="D225" s="33">
        <v>500</v>
      </c>
      <c r="E225" s="16" t="s">
        <v>434</v>
      </c>
      <c r="F225" s="23">
        <f t="shared" si="24"/>
        <v>4610</v>
      </c>
      <c r="G225" s="37">
        <v>4.67</v>
      </c>
      <c r="H225" s="23">
        <f t="shared" si="25"/>
        <v>2335</v>
      </c>
      <c r="I225" s="24">
        <f t="shared" si="27"/>
        <v>2275</v>
      </c>
      <c r="J225" s="25">
        <f t="shared" si="26"/>
        <v>49.349240780911067</v>
      </c>
      <c r="K225" s="26" t="str">
        <f t="shared" si="28"/>
        <v>OK</v>
      </c>
      <c r="L225" s="28" t="str">
        <f>VLOOKUP(A225,Planilha1!$A$2:$I$294,9,FALSE)</f>
        <v>ODONTOMED COMERCIO DE PRODUTOS MEDICO HOSPITALARES LTDA - ME</v>
      </c>
      <c r="M225" s="28">
        <v>0.78</v>
      </c>
      <c r="N225" s="29">
        <f t="shared" si="30"/>
        <v>0.83297644539614557</v>
      </c>
      <c r="O225" s="28" t="str">
        <f t="shared" si="29"/>
        <v>Aprovado</v>
      </c>
    </row>
    <row r="226" spans="1:15" hidden="1">
      <c r="A226" s="28">
        <v>211</v>
      </c>
      <c r="B226" s="16" t="s">
        <v>435</v>
      </c>
      <c r="C226" s="33" t="s">
        <v>26</v>
      </c>
      <c r="D226" s="33">
        <v>10</v>
      </c>
      <c r="E226" s="16" t="s">
        <v>436</v>
      </c>
      <c r="F226" s="23">
        <f t="shared" si="24"/>
        <v>201.9</v>
      </c>
      <c r="G226" s="37">
        <v>11.2</v>
      </c>
      <c r="H226" s="23">
        <f t="shared" si="25"/>
        <v>112</v>
      </c>
      <c r="I226" s="24">
        <f t="shared" si="27"/>
        <v>89.9</v>
      </c>
      <c r="J226" s="25">
        <f t="shared" si="26"/>
        <v>44.526993561168901</v>
      </c>
      <c r="K226" s="26" t="str">
        <f t="shared" si="28"/>
        <v>OK</v>
      </c>
      <c r="L226" s="28" t="str">
        <f>VLOOKUP(A226,Planilha1!$A$2:$I$294,9,FALSE)</f>
        <v>DENTALMED PRODUTOS PARA SAUDE LTDA</v>
      </c>
      <c r="M226" s="28">
        <v>0.78</v>
      </c>
      <c r="N226" s="29">
        <f t="shared" si="30"/>
        <v>0.93035714285714288</v>
      </c>
      <c r="O226" s="28" t="str">
        <f t="shared" si="29"/>
        <v>Aprovado</v>
      </c>
    </row>
    <row r="227" spans="1:15" hidden="1">
      <c r="A227" s="28">
        <v>212</v>
      </c>
      <c r="B227" s="16" t="s">
        <v>437</v>
      </c>
      <c r="C227" s="33" t="s">
        <v>25</v>
      </c>
      <c r="D227" s="33">
        <v>100</v>
      </c>
      <c r="E227" s="16" t="s">
        <v>438</v>
      </c>
      <c r="F227" s="23">
        <f t="shared" si="24"/>
        <v>3529.9999999999995</v>
      </c>
      <c r="G227" s="37">
        <v>20.47</v>
      </c>
      <c r="H227" s="23">
        <f t="shared" si="25"/>
        <v>2047</v>
      </c>
      <c r="I227" s="24">
        <f t="shared" si="27"/>
        <v>1482.9999999999995</v>
      </c>
      <c r="J227" s="25">
        <f t="shared" si="26"/>
        <v>42.011331444759207</v>
      </c>
      <c r="K227" s="26" t="str">
        <f t="shared" si="28"/>
        <v>OK</v>
      </c>
      <c r="L227" s="28" t="str">
        <f>VLOOKUP(A227,Planilha1!$A$2:$I$294,9,FALSE)</f>
        <v>VITORIA TEIXEIRA DE OLIVEIRA</v>
      </c>
      <c r="M227" s="28">
        <v>0.78</v>
      </c>
      <c r="N227" s="29">
        <f t="shared" si="30"/>
        <v>0.96189545676599897</v>
      </c>
      <c r="O227" s="28" t="str">
        <f t="shared" si="29"/>
        <v>Aprovado</v>
      </c>
    </row>
    <row r="228" spans="1:15" hidden="1">
      <c r="A228" s="28">
        <v>213</v>
      </c>
      <c r="B228" s="16" t="s">
        <v>439</v>
      </c>
      <c r="C228" s="33" t="s">
        <v>13</v>
      </c>
      <c r="D228" s="33">
        <v>50</v>
      </c>
      <c r="E228" s="16" t="s">
        <v>440</v>
      </c>
      <c r="F228" s="23">
        <f t="shared" si="24"/>
        <v>1915.5</v>
      </c>
      <c r="G228" s="37">
        <v>8.35</v>
      </c>
      <c r="H228" s="23">
        <f t="shared" si="25"/>
        <v>417.5</v>
      </c>
      <c r="I228" s="24">
        <f t="shared" si="27"/>
        <v>1498</v>
      </c>
      <c r="J228" s="25">
        <f t="shared" si="26"/>
        <v>78.204124249543199</v>
      </c>
      <c r="K228" s="26" t="str">
        <f t="shared" si="28"/>
        <v>DILIGÊNCIA</v>
      </c>
      <c r="L228" s="28" t="s">
        <v>864</v>
      </c>
      <c r="M228" s="28">
        <v>0.78</v>
      </c>
      <c r="N228" s="29">
        <f t="shared" si="30"/>
        <v>0.90658682634730536</v>
      </c>
      <c r="O228" s="28" t="str">
        <f t="shared" si="29"/>
        <v>Aprovado</v>
      </c>
    </row>
    <row r="229" spans="1:15" hidden="1">
      <c r="A229" s="28">
        <v>214</v>
      </c>
      <c r="B229" s="16" t="s">
        <v>441</v>
      </c>
      <c r="C229" s="33" t="s">
        <v>25</v>
      </c>
      <c r="D229" s="33">
        <v>100</v>
      </c>
      <c r="E229" s="16" t="s">
        <v>442</v>
      </c>
      <c r="F229" s="23">
        <f t="shared" si="24"/>
        <v>498.00000000000006</v>
      </c>
      <c r="G229" s="37">
        <v>3.2</v>
      </c>
      <c r="H229" s="23">
        <f t="shared" si="25"/>
        <v>320</v>
      </c>
      <c r="I229" s="24">
        <f t="shared" si="27"/>
        <v>178.00000000000006</v>
      </c>
      <c r="J229" s="25">
        <f t="shared" si="26"/>
        <v>35.742971887550205</v>
      </c>
      <c r="K229" s="26" t="str">
        <f t="shared" si="28"/>
        <v>OK</v>
      </c>
      <c r="L229" s="28" t="str">
        <f>VLOOKUP(A229,Planilha1!$A$2:$I$294,9,FALSE)</f>
        <v>ODONTOMED COMERCIO DE PRODUTOS MEDICO HOSPITALARES LTDA - ME</v>
      </c>
      <c r="M229" s="28">
        <v>0.78</v>
      </c>
      <c r="N229" s="29">
        <f t="shared" si="30"/>
        <v>0.75624999999999998</v>
      </c>
      <c r="O229" s="28" t="str">
        <f t="shared" si="29"/>
        <v>Aprovado</v>
      </c>
    </row>
    <row r="230" spans="1:15" hidden="1">
      <c r="A230" s="28">
        <v>215</v>
      </c>
      <c r="B230" s="16" t="s">
        <v>443</v>
      </c>
      <c r="C230" s="33" t="s">
        <v>28</v>
      </c>
      <c r="D230" s="33">
        <v>150</v>
      </c>
      <c r="E230" s="16" t="s">
        <v>444</v>
      </c>
      <c r="F230" s="23">
        <f t="shared" si="24"/>
        <v>13356.000000000002</v>
      </c>
      <c r="G230" s="37">
        <v>89.04</v>
      </c>
      <c r="H230" s="23">
        <f t="shared" si="25"/>
        <v>13356.000000000002</v>
      </c>
      <c r="I230" s="24">
        <f t="shared" si="27"/>
        <v>0</v>
      </c>
      <c r="J230" s="25">
        <f t="shared" si="26"/>
        <v>0</v>
      </c>
      <c r="K230" s="26" t="str">
        <f t="shared" si="28"/>
        <v>OK</v>
      </c>
      <c r="L230" s="28" t="str">
        <f>VLOOKUP(A230,Planilha1!$A$2:$I$294,9,FALSE)</f>
        <v>ORTOSHOP COMERCIO LTDA-ME</v>
      </c>
      <c r="M230" s="28">
        <v>0.78</v>
      </c>
      <c r="N230" s="29">
        <f t="shared" si="30"/>
        <v>0.99123989218328845</v>
      </c>
      <c r="O230" s="28" t="str">
        <f t="shared" si="29"/>
        <v>Aprovado</v>
      </c>
    </row>
    <row r="231" spans="1:15" hidden="1">
      <c r="A231" s="28">
        <v>216</v>
      </c>
      <c r="B231" s="16" t="s">
        <v>445</v>
      </c>
      <c r="C231" s="33" t="s">
        <v>28</v>
      </c>
      <c r="D231" s="33">
        <v>150</v>
      </c>
      <c r="E231" s="16" t="s">
        <v>446</v>
      </c>
      <c r="F231" s="23">
        <f t="shared" si="24"/>
        <v>16744.5</v>
      </c>
      <c r="G231" s="37">
        <v>109.9</v>
      </c>
      <c r="H231" s="23">
        <f t="shared" si="25"/>
        <v>16485</v>
      </c>
      <c r="I231" s="24">
        <f t="shared" si="27"/>
        <v>259.5</v>
      </c>
      <c r="J231" s="25">
        <f t="shared" si="26"/>
        <v>1.5497626086177461</v>
      </c>
      <c r="K231" s="26" t="str">
        <f t="shared" si="28"/>
        <v>OK</v>
      </c>
      <c r="L231" s="28" t="str">
        <f>VLOOKUP(A231,Planilha1!$A$2:$I$294,9,FALSE)</f>
        <v>JM COMERCIO E REPRESENTAÇÃO EIRELI</v>
      </c>
      <c r="M231" s="28">
        <v>0.78</v>
      </c>
      <c r="N231" s="29">
        <f t="shared" si="30"/>
        <v>0.99290263876251139</v>
      </c>
      <c r="O231" s="28" t="str">
        <f t="shared" si="29"/>
        <v>Aprovado</v>
      </c>
    </row>
    <row r="232" spans="1:15" hidden="1">
      <c r="A232" s="28">
        <v>217</v>
      </c>
      <c r="B232" s="16" t="s">
        <v>447</v>
      </c>
      <c r="C232" s="33" t="s">
        <v>28</v>
      </c>
      <c r="D232" s="33">
        <v>50</v>
      </c>
      <c r="E232" s="16" t="s">
        <v>448</v>
      </c>
      <c r="F232" s="23">
        <f t="shared" si="24"/>
        <v>4644.5</v>
      </c>
      <c r="G232" s="37">
        <v>45</v>
      </c>
      <c r="H232" s="23">
        <f t="shared" si="25"/>
        <v>2250</v>
      </c>
      <c r="I232" s="24">
        <f t="shared" si="27"/>
        <v>2394.5</v>
      </c>
      <c r="J232" s="25">
        <f t="shared" si="26"/>
        <v>51.555603401873178</v>
      </c>
      <c r="K232" s="26" t="str">
        <f t="shared" si="28"/>
        <v>DILIGÊNCIA</v>
      </c>
      <c r="L232" s="28" t="str">
        <f>VLOOKUP(A232,Planilha1!$A$2:$I$294,9,FALSE)</f>
        <v>NEWMED PRODUTOS PARA SAUDE LTDA</v>
      </c>
      <c r="M232" s="28">
        <v>0.78</v>
      </c>
      <c r="N232" s="29">
        <f t="shared" si="30"/>
        <v>0.98266666666666669</v>
      </c>
      <c r="O232" s="28" t="str">
        <f t="shared" si="29"/>
        <v>Aprovado</v>
      </c>
    </row>
    <row r="233" spans="1:15" hidden="1">
      <c r="A233" s="28">
        <v>218</v>
      </c>
      <c r="B233" s="16" t="s">
        <v>449</v>
      </c>
      <c r="C233" s="33" t="s">
        <v>28</v>
      </c>
      <c r="D233" s="33">
        <v>50</v>
      </c>
      <c r="E233" s="16" t="s">
        <v>440</v>
      </c>
      <c r="F233" s="23">
        <f t="shared" si="24"/>
        <v>1915.5</v>
      </c>
      <c r="G233" s="37">
        <v>22.99</v>
      </c>
      <c r="H233" s="23">
        <f t="shared" si="25"/>
        <v>1149.5</v>
      </c>
      <c r="I233" s="24">
        <f t="shared" si="27"/>
        <v>766</v>
      </c>
      <c r="J233" s="25">
        <f t="shared" si="26"/>
        <v>39.98955886191596</v>
      </c>
      <c r="K233" s="26" t="str">
        <f t="shared" si="28"/>
        <v>OK</v>
      </c>
      <c r="L233" s="28" t="str">
        <f>VLOOKUP(A233,Planilha1!$A$2:$I$294,9,FALSE)</f>
        <v>YUMED COMERCIO LTDA</v>
      </c>
      <c r="M233" s="28">
        <v>0.78</v>
      </c>
      <c r="N233" s="29">
        <f t="shared" si="30"/>
        <v>0.96607220530665505</v>
      </c>
      <c r="O233" s="28" t="str">
        <f t="shared" si="29"/>
        <v>Aprovado</v>
      </c>
    </row>
    <row r="234" spans="1:15" ht="22.5" hidden="1">
      <c r="A234" s="28">
        <v>219</v>
      </c>
      <c r="B234" s="16" t="s">
        <v>450</v>
      </c>
      <c r="C234" s="33" t="s">
        <v>25</v>
      </c>
      <c r="D234" s="33">
        <v>100</v>
      </c>
      <c r="E234" s="16" t="s">
        <v>451</v>
      </c>
      <c r="F234" s="23">
        <f t="shared" si="24"/>
        <v>8316</v>
      </c>
      <c r="G234" s="37">
        <v>82.15</v>
      </c>
      <c r="H234" s="23">
        <f t="shared" si="25"/>
        <v>8215</v>
      </c>
      <c r="I234" s="24">
        <f t="shared" si="27"/>
        <v>101</v>
      </c>
      <c r="J234" s="25">
        <f t="shared" si="26"/>
        <v>1.2145262145262037</v>
      </c>
      <c r="K234" s="26" t="str">
        <f t="shared" si="28"/>
        <v>OK</v>
      </c>
      <c r="L234" s="28" t="str">
        <f>VLOOKUP(A234,Planilha1!$A$2:$I$294,9,FALSE)</f>
        <v>DENTAL IPO LTDA</v>
      </c>
      <c r="M234" s="28">
        <v>0.78</v>
      </c>
      <c r="N234" s="29">
        <f t="shared" si="30"/>
        <v>0.99050517346317712</v>
      </c>
      <c r="O234" s="28" t="str">
        <f t="shared" si="29"/>
        <v>Aprovado</v>
      </c>
    </row>
    <row r="235" spans="1:15" hidden="1">
      <c r="A235" s="28">
        <v>220</v>
      </c>
      <c r="B235" s="16" t="s">
        <v>452</v>
      </c>
      <c r="C235" s="33" t="s">
        <v>13</v>
      </c>
      <c r="D235" s="33">
        <v>30</v>
      </c>
      <c r="E235" s="16" t="s">
        <v>453</v>
      </c>
      <c r="F235" s="23">
        <f t="shared" si="24"/>
        <v>1002.3</v>
      </c>
      <c r="G235" s="37">
        <v>32.94</v>
      </c>
      <c r="H235" s="23">
        <f t="shared" si="25"/>
        <v>988.19999999999993</v>
      </c>
      <c r="I235" s="24">
        <f t="shared" si="27"/>
        <v>14.100000000000023</v>
      </c>
      <c r="J235" s="25">
        <f t="shared" si="26"/>
        <v>1.4067644417838938</v>
      </c>
      <c r="K235" s="26" t="str">
        <f t="shared" si="28"/>
        <v>OK</v>
      </c>
      <c r="L235" s="28" t="str">
        <f>VLOOKUP(A235,Planilha1!$A$2:$I$294,9,FALSE)</f>
        <v>VITORIA TEIXEIRA DE OLIVEIRA</v>
      </c>
      <c r="M235" s="28">
        <v>0.78</v>
      </c>
      <c r="N235" s="29">
        <f t="shared" si="30"/>
        <v>0.97632058287795986</v>
      </c>
      <c r="O235" s="28" t="str">
        <f t="shared" si="29"/>
        <v>Aprovado</v>
      </c>
    </row>
    <row r="236" spans="1:15" hidden="1">
      <c r="A236" s="28">
        <v>221</v>
      </c>
      <c r="B236" s="16" t="s">
        <v>454</v>
      </c>
      <c r="C236" s="33" t="s">
        <v>25</v>
      </c>
      <c r="D236" s="33">
        <v>200</v>
      </c>
      <c r="E236" s="16" t="s">
        <v>455</v>
      </c>
      <c r="F236" s="23">
        <f t="shared" si="24"/>
        <v>1962</v>
      </c>
      <c r="G236" s="37">
        <v>4.8600000000000003</v>
      </c>
      <c r="H236" s="23">
        <f t="shared" si="25"/>
        <v>972.00000000000011</v>
      </c>
      <c r="I236" s="24">
        <f t="shared" si="27"/>
        <v>989.99999999999989</v>
      </c>
      <c r="J236" s="25">
        <f t="shared" si="26"/>
        <v>50.458715596330272</v>
      </c>
      <c r="K236" s="26" t="str">
        <f t="shared" si="28"/>
        <v>DILIGÊNCIA</v>
      </c>
      <c r="L236" s="28" t="str">
        <f>VLOOKUP(A236,Planilha1!$A$2:$I$294,9,FALSE)</f>
        <v xml:space="preserve">BIO LOGICA DISTRIBUIDORA LTDA </v>
      </c>
      <c r="M236" s="28">
        <v>0.78</v>
      </c>
      <c r="N236" s="29">
        <f t="shared" si="30"/>
        <v>0.83950617283950613</v>
      </c>
      <c r="O236" s="28" t="str">
        <f t="shared" si="29"/>
        <v>Aprovado</v>
      </c>
    </row>
    <row r="237" spans="1:15" hidden="1">
      <c r="A237" s="28">
        <v>222</v>
      </c>
      <c r="B237" s="16" t="s">
        <v>456</v>
      </c>
      <c r="C237" s="33" t="s">
        <v>26</v>
      </c>
      <c r="D237" s="33">
        <v>50</v>
      </c>
      <c r="E237" s="16" t="s">
        <v>457</v>
      </c>
      <c r="F237" s="23">
        <f t="shared" si="24"/>
        <v>2900</v>
      </c>
      <c r="G237" s="37">
        <v>55.58</v>
      </c>
      <c r="H237" s="23">
        <f t="shared" si="25"/>
        <v>2779</v>
      </c>
      <c r="I237" s="24">
        <f t="shared" si="27"/>
        <v>121</v>
      </c>
      <c r="J237" s="25">
        <f t="shared" si="26"/>
        <v>4.1724137931034511</v>
      </c>
      <c r="K237" s="26" t="str">
        <f t="shared" si="28"/>
        <v>OK</v>
      </c>
      <c r="L237" s="28" t="str">
        <f>VLOOKUP(A237,Planilha1!$A$2:$I$294,9,FALSE)</f>
        <v>VITORIA TEIXEIRA DE OLIVEIRA</v>
      </c>
      <c r="M237" s="28">
        <v>0.78</v>
      </c>
      <c r="N237" s="29">
        <f t="shared" si="30"/>
        <v>0.98596617488305138</v>
      </c>
      <c r="O237" s="28" t="str">
        <f t="shared" si="29"/>
        <v>Aprovado</v>
      </c>
    </row>
    <row r="238" spans="1:15" hidden="1">
      <c r="A238" s="28">
        <v>223</v>
      </c>
      <c r="B238" s="16" t="s">
        <v>458</v>
      </c>
      <c r="C238" s="33" t="s">
        <v>25</v>
      </c>
      <c r="D238" s="33">
        <v>50</v>
      </c>
      <c r="E238" s="16" t="s">
        <v>459</v>
      </c>
      <c r="F238" s="23">
        <f t="shared" si="24"/>
        <v>585.5</v>
      </c>
      <c r="G238" s="37">
        <v>10.47</v>
      </c>
      <c r="H238" s="23">
        <f t="shared" si="25"/>
        <v>523.5</v>
      </c>
      <c r="I238" s="24">
        <f t="shared" si="27"/>
        <v>62</v>
      </c>
      <c r="J238" s="25">
        <f t="shared" si="26"/>
        <v>10.589239965841163</v>
      </c>
      <c r="K238" s="26" t="str">
        <f t="shared" si="28"/>
        <v>OK</v>
      </c>
      <c r="L238" s="28" t="str">
        <f>VLOOKUP(A238,Planilha1!$A$2:$I$294,9,FALSE)</f>
        <v>ODONTOMED COMERCIO DE PRODUTOS MEDICO HOSPITALARES LTDA - ME</v>
      </c>
      <c r="M238" s="28">
        <v>0.78</v>
      </c>
      <c r="N238" s="29">
        <f t="shared" si="30"/>
        <v>0.92550143266475648</v>
      </c>
      <c r="O238" s="28" t="str">
        <f t="shared" si="29"/>
        <v>Aprovado</v>
      </c>
    </row>
    <row r="239" spans="1:15" hidden="1">
      <c r="A239" s="28">
        <v>224</v>
      </c>
      <c r="B239" s="16" t="s">
        <v>460</v>
      </c>
      <c r="C239" s="33" t="s">
        <v>25</v>
      </c>
      <c r="D239" s="33">
        <v>50</v>
      </c>
      <c r="E239" s="16" t="s">
        <v>461</v>
      </c>
      <c r="F239" s="23">
        <f t="shared" si="24"/>
        <v>1655.9999999999998</v>
      </c>
      <c r="G239" s="37">
        <v>25.99</v>
      </c>
      <c r="H239" s="23">
        <f t="shared" si="25"/>
        <v>1299.5</v>
      </c>
      <c r="I239" s="24">
        <f t="shared" si="27"/>
        <v>356.49999999999977</v>
      </c>
      <c r="J239" s="25">
        <f t="shared" si="26"/>
        <v>21.527777777777775</v>
      </c>
      <c r="K239" s="26" t="str">
        <f t="shared" si="28"/>
        <v>OK</v>
      </c>
      <c r="L239" s="28" t="str">
        <f>VLOOKUP(A239,Planilha1!$A$2:$I$294,9,FALSE)</f>
        <v>ODONTOMED COMERCIO DE PRODUTOS MEDICO HOSPITALARES LTDA - ME</v>
      </c>
      <c r="M239" s="28">
        <v>0.78</v>
      </c>
      <c r="N239" s="29">
        <f t="shared" si="30"/>
        <v>0.96998845709888415</v>
      </c>
      <c r="O239" s="28" t="str">
        <f t="shared" si="29"/>
        <v>Aprovado</v>
      </c>
    </row>
    <row r="240" spans="1:15" hidden="1">
      <c r="A240" s="28">
        <v>225</v>
      </c>
      <c r="B240" s="16" t="s">
        <v>462</v>
      </c>
      <c r="C240" s="33" t="s">
        <v>25</v>
      </c>
      <c r="D240" s="33">
        <v>100</v>
      </c>
      <c r="E240" s="16" t="s">
        <v>463</v>
      </c>
      <c r="F240" s="23">
        <f t="shared" si="24"/>
        <v>454</v>
      </c>
      <c r="G240" s="37">
        <v>3.89</v>
      </c>
      <c r="H240" s="23">
        <f t="shared" si="25"/>
        <v>389</v>
      </c>
      <c r="I240" s="24">
        <f t="shared" si="27"/>
        <v>65</v>
      </c>
      <c r="J240" s="25">
        <f t="shared" si="26"/>
        <v>14.317180616740085</v>
      </c>
      <c r="K240" s="26" t="str">
        <f t="shared" si="28"/>
        <v>OK</v>
      </c>
      <c r="L240" s="28" t="str">
        <f>VLOOKUP(A240,Planilha1!$A$2:$I$294,9,FALSE)</f>
        <v xml:space="preserve">BIO LOGICA DISTRIBUIDORA LTDA </v>
      </c>
      <c r="M240" s="28">
        <v>0.78</v>
      </c>
      <c r="N240" s="29">
        <f t="shared" si="30"/>
        <v>0.7994858611825193</v>
      </c>
      <c r="O240" s="28" t="str">
        <f t="shared" si="29"/>
        <v>Aprovado</v>
      </c>
    </row>
    <row r="241" spans="1:15" hidden="1">
      <c r="A241" s="28">
        <v>226</v>
      </c>
      <c r="B241" s="16" t="s">
        <v>464</v>
      </c>
      <c r="C241" s="33" t="s">
        <v>25</v>
      </c>
      <c r="D241" s="33">
        <v>20</v>
      </c>
      <c r="E241" s="16" t="s">
        <v>465</v>
      </c>
      <c r="F241" s="23">
        <f t="shared" si="24"/>
        <v>561.4</v>
      </c>
      <c r="G241" s="37">
        <v>28.02</v>
      </c>
      <c r="H241" s="23">
        <f t="shared" si="25"/>
        <v>560.4</v>
      </c>
      <c r="I241" s="24">
        <f t="shared" si="27"/>
        <v>1</v>
      </c>
      <c r="J241" s="25">
        <f t="shared" si="26"/>
        <v>0.17812611328821057</v>
      </c>
      <c r="K241" s="26" t="str">
        <f t="shared" si="28"/>
        <v>OK</v>
      </c>
      <c r="L241" s="28" t="str">
        <f>VLOOKUP(A241,Planilha1!$A$2:$I$294,9,FALSE)</f>
        <v>ENDOGERAIS EQUIPAMENTOS MÉDICOS LTDA-ME</v>
      </c>
      <c r="M241" s="28">
        <v>0.78</v>
      </c>
      <c r="N241" s="29">
        <f t="shared" si="30"/>
        <v>0.97216274089935761</v>
      </c>
      <c r="O241" s="28" t="str">
        <f t="shared" si="29"/>
        <v>Aprovado</v>
      </c>
    </row>
    <row r="242" spans="1:15" hidden="1">
      <c r="A242" s="28">
        <v>227</v>
      </c>
      <c r="B242" s="16" t="s">
        <v>466</v>
      </c>
      <c r="C242" s="33" t="s">
        <v>25</v>
      </c>
      <c r="D242" s="33">
        <v>10</v>
      </c>
      <c r="E242" s="16" t="s">
        <v>467</v>
      </c>
      <c r="F242" s="23">
        <f t="shared" si="24"/>
        <v>440.7</v>
      </c>
      <c r="G242" s="37">
        <v>32.950000000000003</v>
      </c>
      <c r="H242" s="23">
        <f t="shared" si="25"/>
        <v>329.5</v>
      </c>
      <c r="I242" s="24">
        <f t="shared" si="27"/>
        <v>111.19999999999999</v>
      </c>
      <c r="J242" s="25">
        <f t="shared" si="26"/>
        <v>25.232584524619917</v>
      </c>
      <c r="K242" s="26" t="str">
        <f t="shared" si="28"/>
        <v>OK</v>
      </c>
      <c r="L242" s="28" t="str">
        <f>VLOOKUP(A242,Planilha1!$A$2:$I$294,9,FALSE)</f>
        <v>ENDOGERAIS EQUIPAMENTOS MÉDICOS LTDA-ME</v>
      </c>
      <c r="M242" s="28">
        <v>0.78</v>
      </c>
      <c r="N242" s="29">
        <f t="shared" si="30"/>
        <v>0.97632776934749621</v>
      </c>
      <c r="O242" s="28" t="str">
        <f t="shared" si="29"/>
        <v>Aprovado</v>
      </c>
    </row>
    <row r="243" spans="1:15" hidden="1">
      <c r="A243" s="28">
        <v>228</v>
      </c>
      <c r="B243" s="16" t="s">
        <v>468</v>
      </c>
      <c r="C243" s="33" t="s">
        <v>25</v>
      </c>
      <c r="D243" s="33">
        <v>100</v>
      </c>
      <c r="E243" s="16" t="s">
        <v>469</v>
      </c>
      <c r="F243" s="23">
        <f t="shared" si="24"/>
        <v>1549</v>
      </c>
      <c r="G243" s="37">
        <v>11.11</v>
      </c>
      <c r="H243" s="23">
        <f t="shared" si="25"/>
        <v>1111</v>
      </c>
      <c r="I243" s="24">
        <f t="shared" si="27"/>
        <v>438</v>
      </c>
      <c r="J243" s="25">
        <f t="shared" si="26"/>
        <v>28.276307295029053</v>
      </c>
      <c r="K243" s="26" t="str">
        <f t="shared" si="28"/>
        <v>OK</v>
      </c>
      <c r="L243" s="28" t="str">
        <f>VLOOKUP(A243,Planilha1!$A$2:$I$294,9,FALSE)</f>
        <v>ODONTOMED COMERCIO DE PRODUTOS MEDICO HOSPITALARES LTDA - ME</v>
      </c>
      <c r="M243" s="28">
        <v>0.78</v>
      </c>
      <c r="N243" s="29">
        <f t="shared" si="30"/>
        <v>0.92979297929792981</v>
      </c>
      <c r="O243" s="28" t="str">
        <f t="shared" si="29"/>
        <v>Aprovado</v>
      </c>
    </row>
    <row r="244" spans="1:15" hidden="1">
      <c r="A244" s="28">
        <v>229</v>
      </c>
      <c r="B244" s="16" t="s">
        <v>470</v>
      </c>
      <c r="C244" s="33" t="s">
        <v>25</v>
      </c>
      <c r="D244" s="33">
        <v>30</v>
      </c>
      <c r="E244" s="16" t="s">
        <v>471</v>
      </c>
      <c r="F244" s="23">
        <f t="shared" si="24"/>
        <v>912</v>
      </c>
      <c r="G244" s="37">
        <v>14</v>
      </c>
      <c r="H244" s="23">
        <f t="shared" si="25"/>
        <v>420</v>
      </c>
      <c r="I244" s="24">
        <f t="shared" si="27"/>
        <v>492</v>
      </c>
      <c r="J244" s="25">
        <f t="shared" si="26"/>
        <v>53.94736842105263</v>
      </c>
      <c r="K244" s="26" t="str">
        <f t="shared" si="28"/>
        <v>DILIGÊNCIA</v>
      </c>
      <c r="L244" s="28" t="s">
        <v>711</v>
      </c>
      <c r="M244" s="28">
        <v>0.78</v>
      </c>
      <c r="N244" s="29">
        <f t="shared" si="30"/>
        <v>0.94428571428571428</v>
      </c>
      <c r="O244" s="28" t="str">
        <f t="shared" si="29"/>
        <v>Aprovado</v>
      </c>
    </row>
    <row r="245" spans="1:15" hidden="1">
      <c r="A245" s="28">
        <v>230</v>
      </c>
      <c r="B245" s="16" t="s">
        <v>472</v>
      </c>
      <c r="C245" s="33" t="s">
        <v>25</v>
      </c>
      <c r="D245" s="33">
        <v>30</v>
      </c>
      <c r="E245" s="16" t="s">
        <v>473</v>
      </c>
      <c r="F245" s="23">
        <f t="shared" si="24"/>
        <v>2454</v>
      </c>
      <c r="G245" s="37">
        <v>81.8</v>
      </c>
      <c r="H245" s="23">
        <f t="shared" si="25"/>
        <v>2454</v>
      </c>
      <c r="I245" s="24">
        <f t="shared" si="27"/>
        <v>0</v>
      </c>
      <c r="J245" s="25">
        <f t="shared" si="26"/>
        <v>0</v>
      </c>
      <c r="K245" s="26" t="str">
        <f t="shared" si="28"/>
        <v>OK</v>
      </c>
      <c r="L245" s="28" t="str">
        <f>VLOOKUP(A245,Planilha1!$A$2:$I$294,9,FALSE)</f>
        <v>ORTOSHOP COMERCIO LTDA-ME</v>
      </c>
      <c r="M245" s="28">
        <v>0.78</v>
      </c>
      <c r="N245" s="29">
        <f t="shared" si="30"/>
        <v>0.99046454767726155</v>
      </c>
      <c r="O245" s="28" t="str">
        <f t="shared" si="29"/>
        <v>Aprovado</v>
      </c>
    </row>
    <row r="246" spans="1:15" hidden="1">
      <c r="A246" s="28">
        <v>231</v>
      </c>
      <c r="B246" s="16" t="s">
        <v>474</v>
      </c>
      <c r="C246" s="33" t="s">
        <v>25</v>
      </c>
      <c r="D246" s="33">
        <v>15</v>
      </c>
      <c r="E246" s="16" t="s">
        <v>475</v>
      </c>
      <c r="F246" s="23">
        <f t="shared" si="24"/>
        <v>552.15000000000009</v>
      </c>
      <c r="G246" s="37">
        <v>30.95</v>
      </c>
      <c r="H246" s="23">
        <f t="shared" si="25"/>
        <v>464.25</v>
      </c>
      <c r="I246" s="24">
        <f t="shared" si="27"/>
        <v>87.900000000000091</v>
      </c>
      <c r="J246" s="25">
        <f t="shared" si="26"/>
        <v>15.91958706873133</v>
      </c>
      <c r="K246" s="26" t="str">
        <f t="shared" si="28"/>
        <v>OK</v>
      </c>
      <c r="L246" s="28" t="str">
        <f>VLOOKUP(A246,Planilha1!$A$2:$I$294,9,FALSE)</f>
        <v>ENDOGERAIS EQUIPAMENTOS MÉDICOS LTDA-ME</v>
      </c>
      <c r="M246" s="28">
        <v>0.78</v>
      </c>
      <c r="N246" s="29">
        <f t="shared" si="30"/>
        <v>0.97479806138933756</v>
      </c>
      <c r="O246" s="28" t="str">
        <f t="shared" si="29"/>
        <v>Aprovado</v>
      </c>
    </row>
    <row r="247" spans="1:15" hidden="1">
      <c r="A247" s="28">
        <v>232</v>
      </c>
      <c r="B247" s="16" t="s">
        <v>476</v>
      </c>
      <c r="C247" s="33" t="s">
        <v>25</v>
      </c>
      <c r="D247" s="33">
        <v>15</v>
      </c>
      <c r="E247" s="16" t="s">
        <v>477</v>
      </c>
      <c r="F247" s="23">
        <f t="shared" si="24"/>
        <v>522.15000000000009</v>
      </c>
      <c r="G247" s="37">
        <v>30.89</v>
      </c>
      <c r="H247" s="23">
        <f t="shared" si="25"/>
        <v>463.35</v>
      </c>
      <c r="I247" s="24">
        <f t="shared" si="27"/>
        <v>58.800000000000068</v>
      </c>
      <c r="J247" s="25">
        <f t="shared" si="26"/>
        <v>11.261131858661308</v>
      </c>
      <c r="K247" s="26" t="str">
        <f t="shared" si="28"/>
        <v>OK</v>
      </c>
      <c r="L247" s="28" t="str">
        <f>VLOOKUP(A247,Planilha1!$A$2:$I$294,9,FALSE)</f>
        <v xml:space="preserve">ODONTOMASTER COMERCIO DE PRODUTOS PARA SAUDE EIRELI </v>
      </c>
      <c r="M247" s="28">
        <v>0.78</v>
      </c>
      <c r="N247" s="29">
        <f t="shared" si="30"/>
        <v>0.97474910974425377</v>
      </c>
      <c r="O247" s="28" t="str">
        <f t="shared" si="29"/>
        <v>Aprovado</v>
      </c>
    </row>
    <row r="248" spans="1:15" hidden="1">
      <c r="A248" s="28">
        <v>233</v>
      </c>
      <c r="B248" s="16" t="s">
        <v>478</v>
      </c>
      <c r="C248" s="33" t="s">
        <v>25</v>
      </c>
      <c r="D248" s="33">
        <v>20</v>
      </c>
      <c r="E248" s="16" t="s">
        <v>479</v>
      </c>
      <c r="F248" s="23">
        <f t="shared" si="24"/>
        <v>982.4</v>
      </c>
      <c r="G248" s="37">
        <v>39.950000000000003</v>
      </c>
      <c r="H248" s="23">
        <f t="shared" si="25"/>
        <v>799</v>
      </c>
      <c r="I248" s="24">
        <f t="shared" si="27"/>
        <v>183.39999999999998</v>
      </c>
      <c r="J248" s="25">
        <f t="shared" si="26"/>
        <v>18.66856677524429</v>
      </c>
      <c r="K248" s="26" t="str">
        <f t="shared" si="28"/>
        <v>OK</v>
      </c>
      <c r="L248" s="28" t="str">
        <f>VLOOKUP(A248,Planilha1!$A$2:$I$294,9,FALSE)</f>
        <v>ENDOGERAIS EQUIPAMENTOS MÉDICOS LTDA-ME</v>
      </c>
      <c r="M248" s="28">
        <v>0.78</v>
      </c>
      <c r="N248" s="29">
        <f t="shared" si="30"/>
        <v>0.98047559449311639</v>
      </c>
      <c r="O248" s="28" t="str">
        <f t="shared" si="29"/>
        <v>Aprovado</v>
      </c>
    </row>
    <row r="249" spans="1:15" hidden="1">
      <c r="A249" s="28">
        <v>234</v>
      </c>
      <c r="B249" s="16" t="s">
        <v>480</v>
      </c>
      <c r="C249" s="33" t="s">
        <v>25</v>
      </c>
      <c r="D249" s="33">
        <v>30</v>
      </c>
      <c r="E249" s="16" t="s">
        <v>481</v>
      </c>
      <c r="F249" s="23">
        <f t="shared" si="24"/>
        <v>2672.4</v>
      </c>
      <c r="G249" s="37">
        <v>87.55</v>
      </c>
      <c r="H249" s="23">
        <f t="shared" si="25"/>
        <v>2626.5</v>
      </c>
      <c r="I249" s="24">
        <f t="shared" si="27"/>
        <v>45.900000000000091</v>
      </c>
      <c r="J249" s="25">
        <f t="shared" si="26"/>
        <v>1.7175572519083981</v>
      </c>
      <c r="K249" s="26" t="str">
        <f t="shared" si="28"/>
        <v>OK</v>
      </c>
      <c r="L249" s="28" t="str">
        <f>VLOOKUP(A249,Planilha1!$A$2:$I$294,9,FALSE)</f>
        <v>JM COMERCIO E REPRESENTAÇÃO EIRELI</v>
      </c>
      <c r="M249" s="28">
        <v>0.78</v>
      </c>
      <c r="N249" s="29">
        <f t="shared" si="30"/>
        <v>0.99109080525414051</v>
      </c>
      <c r="O249" s="28" t="str">
        <f t="shared" si="29"/>
        <v>Aprovado</v>
      </c>
    </row>
    <row r="250" spans="1:15" hidden="1">
      <c r="A250" s="28">
        <v>235</v>
      </c>
      <c r="B250" s="16" t="s">
        <v>482</v>
      </c>
      <c r="C250" s="33" t="s">
        <v>25</v>
      </c>
      <c r="D250" s="33">
        <v>50</v>
      </c>
      <c r="E250" s="16" t="s">
        <v>483</v>
      </c>
      <c r="F250" s="23">
        <f t="shared" si="24"/>
        <v>2119.5</v>
      </c>
      <c r="G250" s="37">
        <v>42</v>
      </c>
      <c r="H250" s="23">
        <f t="shared" si="25"/>
        <v>2100</v>
      </c>
      <c r="I250" s="24">
        <f t="shared" si="27"/>
        <v>19.5</v>
      </c>
      <c r="J250" s="25">
        <f t="shared" si="26"/>
        <v>0.92002830856334172</v>
      </c>
      <c r="K250" s="26" t="str">
        <f t="shared" si="28"/>
        <v>OK</v>
      </c>
      <c r="L250" s="28" t="str">
        <f>VLOOKUP(A250,Planilha1!$A$2:$I$294,9,FALSE)</f>
        <v>DENTALMED PRODUTOS PARA SAUDE LTDA</v>
      </c>
      <c r="M250" s="28">
        <v>0.78</v>
      </c>
      <c r="N250" s="29">
        <f t="shared" si="30"/>
        <v>0.98142857142857143</v>
      </c>
      <c r="O250" s="28" t="str">
        <f t="shared" si="29"/>
        <v>Aprovado</v>
      </c>
    </row>
    <row r="251" spans="1:15" hidden="1">
      <c r="A251" s="28">
        <v>236</v>
      </c>
      <c r="B251" s="16" t="s">
        <v>484</v>
      </c>
      <c r="C251" s="33" t="s">
        <v>25</v>
      </c>
      <c r="D251" s="33">
        <v>50</v>
      </c>
      <c r="E251" s="16" t="s">
        <v>485</v>
      </c>
      <c r="F251" s="23">
        <f t="shared" si="24"/>
        <v>837.5</v>
      </c>
      <c r="G251" s="37">
        <v>13</v>
      </c>
      <c r="H251" s="23">
        <f t="shared" si="25"/>
        <v>650</v>
      </c>
      <c r="I251" s="24">
        <f t="shared" si="27"/>
        <v>187.5</v>
      </c>
      <c r="J251" s="25">
        <f t="shared" si="26"/>
        <v>22.388059701492537</v>
      </c>
      <c r="K251" s="26" t="str">
        <f t="shared" si="28"/>
        <v>OK</v>
      </c>
      <c r="L251" s="28" t="str">
        <f>VLOOKUP(A251,Planilha1!$A$2:$I$294,9,FALSE)</f>
        <v>DENTALMED PRODUTOS PARA SAUDE LTDA</v>
      </c>
      <c r="M251" s="28">
        <v>0.78</v>
      </c>
      <c r="N251" s="29">
        <f t="shared" si="30"/>
        <v>0.94000000000000006</v>
      </c>
      <c r="O251" s="28" t="str">
        <f t="shared" si="29"/>
        <v>Aprovado</v>
      </c>
    </row>
    <row r="252" spans="1:15" hidden="1">
      <c r="A252" s="28">
        <v>237</v>
      </c>
      <c r="B252" s="16" t="s">
        <v>486</v>
      </c>
      <c r="C252" s="33" t="s">
        <v>13</v>
      </c>
      <c r="D252" s="33">
        <v>100</v>
      </c>
      <c r="E252" s="16" t="s">
        <v>487</v>
      </c>
      <c r="F252" s="23">
        <f t="shared" si="24"/>
        <v>2887</v>
      </c>
      <c r="G252" s="37">
        <v>28.86</v>
      </c>
      <c r="H252" s="23">
        <f t="shared" si="25"/>
        <v>2886</v>
      </c>
      <c r="I252" s="24">
        <f t="shared" si="27"/>
        <v>1</v>
      </c>
      <c r="J252" s="25">
        <f t="shared" si="26"/>
        <v>3.4638032559756018E-2</v>
      </c>
      <c r="K252" s="26" t="str">
        <f t="shared" si="28"/>
        <v>OK</v>
      </c>
      <c r="L252" s="28" t="str">
        <f>VLOOKUP(A252,Planilha1!$A$2:$I$294,9,FALSE)</f>
        <v>ODONTOMED COMERCIO DE PRODUTOS MEDICO HOSPITALARES LTDA - ME</v>
      </c>
      <c r="M252" s="28">
        <v>0.78</v>
      </c>
      <c r="N252" s="29">
        <f t="shared" si="30"/>
        <v>0.97297297297297292</v>
      </c>
      <c r="O252" s="28" t="str">
        <f t="shared" si="29"/>
        <v>Aprovado</v>
      </c>
    </row>
    <row r="253" spans="1:15" hidden="1">
      <c r="A253" s="28">
        <v>238</v>
      </c>
      <c r="B253" s="16" t="s">
        <v>488</v>
      </c>
      <c r="C253" s="33" t="s">
        <v>13</v>
      </c>
      <c r="D253" s="33">
        <v>100</v>
      </c>
      <c r="E253" s="16" t="s">
        <v>489</v>
      </c>
      <c r="F253" s="23">
        <f t="shared" si="24"/>
        <v>3431</v>
      </c>
      <c r="G253" s="37">
        <v>32.020000000000003</v>
      </c>
      <c r="H253" s="23">
        <f t="shared" si="25"/>
        <v>3202.0000000000005</v>
      </c>
      <c r="I253" s="24">
        <f t="shared" si="27"/>
        <v>228.99999999999955</v>
      </c>
      <c r="J253" s="25">
        <f t="shared" si="26"/>
        <v>6.674438939084812</v>
      </c>
      <c r="K253" s="26" t="str">
        <f t="shared" si="28"/>
        <v>OK</v>
      </c>
      <c r="L253" s="28" t="str">
        <f>VLOOKUP(A253,Planilha1!$A$2:$I$294,9,FALSE)</f>
        <v>ODONTOMED COMERCIO DE PRODUTOS MEDICO HOSPITALARES LTDA - ME</v>
      </c>
      <c r="M253" s="28">
        <v>0.78</v>
      </c>
      <c r="N253" s="29">
        <f t="shared" si="30"/>
        <v>0.97564022485946278</v>
      </c>
      <c r="O253" s="28" t="str">
        <f t="shared" si="29"/>
        <v>Aprovado</v>
      </c>
    </row>
    <row r="254" spans="1:15" ht="22.5" hidden="1">
      <c r="A254" s="28">
        <v>239</v>
      </c>
      <c r="B254" s="16" t="s">
        <v>490</v>
      </c>
      <c r="C254" s="33" t="s">
        <v>25</v>
      </c>
      <c r="D254" s="33">
        <v>100</v>
      </c>
      <c r="E254" s="16" t="s">
        <v>491</v>
      </c>
      <c r="F254" s="23">
        <f t="shared" si="24"/>
        <v>2960</v>
      </c>
      <c r="G254" s="37">
        <v>8.69</v>
      </c>
      <c r="H254" s="23">
        <f t="shared" si="25"/>
        <v>869</v>
      </c>
      <c r="I254" s="24">
        <f t="shared" si="27"/>
        <v>2091</v>
      </c>
      <c r="J254" s="25">
        <f t="shared" si="26"/>
        <v>70.641891891891888</v>
      </c>
      <c r="K254" s="26" t="str">
        <f t="shared" si="28"/>
        <v>DILIGÊNCIA</v>
      </c>
      <c r="L254" s="28" t="str">
        <f>VLOOKUP(A254,Planilha1!$A$2:$I$294,9,FALSE)</f>
        <v xml:space="preserve">BIO LOGICA DISTRIBUIDORA LTDA </v>
      </c>
      <c r="M254" s="28">
        <v>0.78</v>
      </c>
      <c r="N254" s="29">
        <f t="shared" si="30"/>
        <v>0.91024165707710003</v>
      </c>
      <c r="O254" s="28" t="str">
        <f t="shared" si="29"/>
        <v>Aprovado</v>
      </c>
    </row>
    <row r="255" spans="1:15" ht="22.5" hidden="1">
      <c r="A255" s="28">
        <v>240</v>
      </c>
      <c r="B255" s="16" t="s">
        <v>492</v>
      </c>
      <c r="C255" s="33" t="s">
        <v>25</v>
      </c>
      <c r="D255" s="33">
        <v>50</v>
      </c>
      <c r="E255" s="16" t="s">
        <v>493</v>
      </c>
      <c r="F255" s="23">
        <f t="shared" si="24"/>
        <v>2133.5</v>
      </c>
      <c r="G255" s="37">
        <v>8.69</v>
      </c>
      <c r="H255" s="23">
        <f t="shared" si="25"/>
        <v>434.5</v>
      </c>
      <c r="I255" s="24">
        <f t="shared" si="27"/>
        <v>1699</v>
      </c>
      <c r="J255" s="25">
        <f t="shared" si="26"/>
        <v>79.634403562221706</v>
      </c>
      <c r="K255" s="26" t="str">
        <f t="shared" si="28"/>
        <v>DILIGÊNCIA</v>
      </c>
      <c r="L255" s="28" t="str">
        <f>VLOOKUP(A255,Planilha1!$A$2:$I$294,9,FALSE)</f>
        <v xml:space="preserve">BIO LOGICA DISTRIBUIDORA LTDA </v>
      </c>
      <c r="M255" s="28">
        <v>0.78</v>
      </c>
      <c r="N255" s="29">
        <f t="shared" si="30"/>
        <v>0.91024165707710003</v>
      </c>
      <c r="O255" s="28" t="str">
        <f t="shared" si="29"/>
        <v>Aprovado</v>
      </c>
    </row>
    <row r="256" spans="1:15" hidden="1">
      <c r="A256" s="28">
        <v>241</v>
      </c>
      <c r="B256" s="16" t="s">
        <v>494</v>
      </c>
      <c r="C256" s="33" t="s">
        <v>25</v>
      </c>
      <c r="D256" s="33">
        <v>2</v>
      </c>
      <c r="E256" s="16" t="s">
        <v>495</v>
      </c>
      <c r="F256" s="23">
        <f t="shared" si="24"/>
        <v>266</v>
      </c>
      <c r="G256" s="37">
        <v>133</v>
      </c>
      <c r="H256" s="23">
        <f t="shared" si="25"/>
        <v>266</v>
      </c>
      <c r="I256" s="24">
        <f t="shared" si="27"/>
        <v>0</v>
      </c>
      <c r="J256" s="25">
        <f t="shared" si="26"/>
        <v>0</v>
      </c>
      <c r="K256" s="26" t="str">
        <f t="shared" si="28"/>
        <v>OK</v>
      </c>
      <c r="L256" s="28" t="str">
        <f>VLOOKUP(A256,Planilha1!$A$2:$I$294,9,FALSE)</f>
        <v>ORTOSHOP COMERCIO LTDA-ME</v>
      </c>
      <c r="M256" s="28">
        <v>0.78</v>
      </c>
      <c r="N256" s="29">
        <f t="shared" si="30"/>
        <v>0.99413533834586465</v>
      </c>
      <c r="O256" s="28" t="str">
        <f t="shared" si="29"/>
        <v>Aprovado</v>
      </c>
    </row>
    <row r="257" spans="1:15" hidden="1">
      <c r="A257" s="28">
        <v>242</v>
      </c>
      <c r="B257" s="16" t="s">
        <v>496</v>
      </c>
      <c r="C257" s="33" t="s">
        <v>25</v>
      </c>
      <c r="D257" s="33">
        <v>20</v>
      </c>
      <c r="E257" s="16" t="s">
        <v>497</v>
      </c>
      <c r="F257" s="23">
        <f t="shared" si="24"/>
        <v>637.4</v>
      </c>
      <c r="G257" s="37">
        <v>31.82</v>
      </c>
      <c r="H257" s="23">
        <f t="shared" si="25"/>
        <v>636.4</v>
      </c>
      <c r="I257" s="24">
        <f t="shared" si="27"/>
        <v>1</v>
      </c>
      <c r="J257" s="25">
        <f t="shared" si="26"/>
        <v>0.15688735487919897</v>
      </c>
      <c r="K257" s="26" t="str">
        <f t="shared" si="28"/>
        <v>OK</v>
      </c>
      <c r="L257" s="28" t="str">
        <f>VLOOKUP(A257,Planilha1!$A$2:$I$294,9,FALSE)</f>
        <v>ENDOGERAIS EQUIPAMENTOS MÉDICOS LTDA-ME</v>
      </c>
      <c r="M257" s="28">
        <v>0.78</v>
      </c>
      <c r="N257" s="29">
        <f t="shared" si="30"/>
        <v>0.9754871150219987</v>
      </c>
      <c r="O257" s="28" t="str">
        <f t="shared" si="29"/>
        <v>Aprovado</v>
      </c>
    </row>
    <row r="258" spans="1:15" hidden="1">
      <c r="A258" s="28">
        <v>243</v>
      </c>
      <c r="B258" s="16" t="s">
        <v>498</v>
      </c>
      <c r="C258" s="33" t="s">
        <v>25</v>
      </c>
      <c r="D258" s="33">
        <v>20</v>
      </c>
      <c r="E258" s="16" t="s">
        <v>499</v>
      </c>
      <c r="F258" s="23">
        <f t="shared" si="24"/>
        <v>526.59999999999991</v>
      </c>
      <c r="G258" s="37">
        <v>24.5</v>
      </c>
      <c r="H258" s="23">
        <f t="shared" si="25"/>
        <v>490</v>
      </c>
      <c r="I258" s="24">
        <f t="shared" si="27"/>
        <v>36.599999999999909</v>
      </c>
      <c r="J258" s="25">
        <f t="shared" si="26"/>
        <v>6.9502468666919803</v>
      </c>
      <c r="K258" s="26" t="str">
        <f t="shared" si="28"/>
        <v>OK</v>
      </c>
      <c r="L258" s="28" t="str">
        <f>VLOOKUP(A258,Planilha1!$A$2:$I$294,9,FALSE)</f>
        <v>JM COMERCIO E REPRESENTAÇÃO EIRELI</v>
      </c>
      <c r="M258" s="28">
        <v>0.78</v>
      </c>
      <c r="N258" s="29">
        <f t="shared" si="30"/>
        <v>0.9681632653061224</v>
      </c>
      <c r="O258" s="28" t="str">
        <f t="shared" si="29"/>
        <v>Aprovado</v>
      </c>
    </row>
    <row r="259" spans="1:15" hidden="1">
      <c r="A259" s="28">
        <v>244</v>
      </c>
      <c r="B259" s="16" t="s">
        <v>500</v>
      </c>
      <c r="C259" s="33" t="s">
        <v>25</v>
      </c>
      <c r="D259" s="33">
        <v>20</v>
      </c>
      <c r="E259" s="16" t="s">
        <v>501</v>
      </c>
      <c r="F259" s="23">
        <f t="shared" si="24"/>
        <v>510.79999999999995</v>
      </c>
      <c r="G259" s="37">
        <v>25.53</v>
      </c>
      <c r="H259" s="23">
        <f t="shared" si="25"/>
        <v>510.6</v>
      </c>
      <c r="I259" s="24">
        <f t="shared" si="27"/>
        <v>0.19999999999993179</v>
      </c>
      <c r="J259" s="25">
        <f t="shared" si="26"/>
        <v>3.9154267815184066E-2</v>
      </c>
      <c r="K259" s="26" t="str">
        <f t="shared" si="28"/>
        <v>OK</v>
      </c>
      <c r="L259" s="28" t="str">
        <f>VLOOKUP(A259,Planilha1!$A$2:$I$294,9,FALSE)</f>
        <v>VITORIA TEIXEIRA DE OLIVEIRA</v>
      </c>
      <c r="M259" s="28">
        <v>0.78</v>
      </c>
      <c r="N259" s="29">
        <f t="shared" si="30"/>
        <v>0.96944770857814333</v>
      </c>
      <c r="O259" s="28" t="str">
        <f t="shared" si="29"/>
        <v>Aprovado</v>
      </c>
    </row>
    <row r="260" spans="1:15" hidden="1">
      <c r="A260" s="28">
        <v>245</v>
      </c>
      <c r="B260" s="16" t="s">
        <v>502</v>
      </c>
      <c r="C260" s="33" t="s">
        <v>26</v>
      </c>
      <c r="D260" s="33">
        <v>5</v>
      </c>
      <c r="E260" s="16" t="s">
        <v>503</v>
      </c>
      <c r="F260" s="23">
        <f t="shared" si="24"/>
        <v>276.2</v>
      </c>
      <c r="G260" s="37">
        <v>54</v>
      </c>
      <c r="H260" s="23">
        <f t="shared" si="25"/>
        <v>270</v>
      </c>
      <c r="I260" s="24">
        <f t="shared" si="27"/>
        <v>6.1999999999999886</v>
      </c>
      <c r="J260" s="25">
        <f t="shared" si="26"/>
        <v>2.2447501810282442</v>
      </c>
      <c r="K260" s="26" t="str">
        <f t="shared" si="28"/>
        <v>OK</v>
      </c>
      <c r="L260" s="28" t="str">
        <f>VLOOKUP(A260,Planilha1!$A$2:$I$294,9,FALSE)</f>
        <v>DENTALMED PRODUTOS PARA SAUDE LTDA</v>
      </c>
      <c r="M260" s="28">
        <v>0.78</v>
      </c>
      <c r="N260" s="29">
        <f t="shared" si="30"/>
        <v>0.98555555555555552</v>
      </c>
      <c r="O260" s="28" t="str">
        <f t="shared" si="29"/>
        <v>Aprovado</v>
      </c>
    </row>
    <row r="261" spans="1:15" hidden="1">
      <c r="A261" s="28">
        <v>246</v>
      </c>
      <c r="B261" s="16" t="s">
        <v>504</v>
      </c>
      <c r="C261" s="33" t="s">
        <v>26</v>
      </c>
      <c r="D261" s="33">
        <v>5</v>
      </c>
      <c r="E261" s="16" t="s">
        <v>503</v>
      </c>
      <c r="F261" s="23">
        <f t="shared" si="24"/>
        <v>276.2</v>
      </c>
      <c r="G261" s="37">
        <v>54</v>
      </c>
      <c r="H261" s="23">
        <f t="shared" si="25"/>
        <v>270</v>
      </c>
      <c r="I261" s="24">
        <f t="shared" si="27"/>
        <v>6.1999999999999886</v>
      </c>
      <c r="J261" s="25">
        <f t="shared" si="26"/>
        <v>2.2447501810282442</v>
      </c>
      <c r="K261" s="26" t="str">
        <f t="shared" si="28"/>
        <v>OK</v>
      </c>
      <c r="L261" s="28" t="str">
        <f>VLOOKUP(A261,Planilha1!$A$2:$I$294,9,FALSE)</f>
        <v>DENTALMED PRODUTOS PARA SAUDE LTDA</v>
      </c>
      <c r="M261" s="28">
        <v>0.78</v>
      </c>
      <c r="N261" s="29">
        <f t="shared" si="30"/>
        <v>0.98555555555555552</v>
      </c>
      <c r="O261" s="28" t="str">
        <f t="shared" si="29"/>
        <v>Aprovado</v>
      </c>
    </row>
    <row r="262" spans="1:15" hidden="1">
      <c r="A262" s="28">
        <v>247</v>
      </c>
      <c r="B262" s="16" t="s">
        <v>505</v>
      </c>
      <c r="C262" s="33" t="s">
        <v>25</v>
      </c>
      <c r="D262" s="33">
        <v>100</v>
      </c>
      <c r="E262" s="16" t="s">
        <v>506</v>
      </c>
      <c r="F262" s="23">
        <f t="shared" si="24"/>
        <v>430</v>
      </c>
      <c r="G262" s="37">
        <v>2.97</v>
      </c>
      <c r="H262" s="23">
        <f t="shared" si="25"/>
        <v>297</v>
      </c>
      <c r="I262" s="24">
        <f t="shared" si="27"/>
        <v>133</v>
      </c>
      <c r="J262" s="25">
        <f t="shared" si="26"/>
        <v>30.930232558139529</v>
      </c>
      <c r="K262" s="26" t="str">
        <f t="shared" si="28"/>
        <v>OK</v>
      </c>
      <c r="L262" s="28" t="str">
        <f>VLOOKUP(A262,Planilha1!$A$2:$I$294,9,FALSE)</f>
        <v>ODONTOMED COMERCIO DE PRODUTOS MEDICO HOSPITALARES LTDA - ME</v>
      </c>
      <c r="M262" s="28">
        <v>0.78</v>
      </c>
      <c r="N262" s="29">
        <f t="shared" si="30"/>
        <v>0.73737373737373746</v>
      </c>
      <c r="O262" s="28" t="str">
        <f t="shared" si="29"/>
        <v>Aprovado</v>
      </c>
    </row>
    <row r="263" spans="1:15" hidden="1">
      <c r="A263" s="28">
        <v>248</v>
      </c>
      <c r="B263" s="16" t="s">
        <v>507</v>
      </c>
      <c r="C263" s="33" t="s">
        <v>25</v>
      </c>
      <c r="D263" s="33">
        <v>10</v>
      </c>
      <c r="E263" s="16" t="s">
        <v>508</v>
      </c>
      <c r="F263" s="23">
        <f t="shared" si="24"/>
        <v>241.9</v>
      </c>
      <c r="G263" s="37">
        <v>23.99</v>
      </c>
      <c r="H263" s="23">
        <f t="shared" si="25"/>
        <v>239.89999999999998</v>
      </c>
      <c r="I263" s="24">
        <f t="shared" si="27"/>
        <v>2.0000000000000284</v>
      </c>
      <c r="J263" s="25">
        <f t="shared" si="26"/>
        <v>0.82678792889624986</v>
      </c>
      <c r="K263" s="26" t="str">
        <f t="shared" si="28"/>
        <v>OK</v>
      </c>
      <c r="L263" s="28" t="str">
        <f>VLOOKUP(A263,Planilha1!$A$2:$I$294,9,FALSE)</f>
        <v>VITORIA TEIXEIRA DE OLIVEIRA</v>
      </c>
      <c r="M263" s="28">
        <v>0.78</v>
      </c>
      <c r="N263" s="29">
        <f t="shared" si="30"/>
        <v>0.96748645268862021</v>
      </c>
      <c r="O263" s="28" t="str">
        <f t="shared" si="29"/>
        <v>Aprovado</v>
      </c>
    </row>
    <row r="264" spans="1:15" hidden="1">
      <c r="A264" s="28">
        <v>249</v>
      </c>
      <c r="B264" s="16" t="s">
        <v>509</v>
      </c>
      <c r="C264" s="33" t="s">
        <v>25</v>
      </c>
      <c r="D264" s="33">
        <v>30</v>
      </c>
      <c r="E264" s="16" t="s">
        <v>510</v>
      </c>
      <c r="F264" s="23">
        <f t="shared" si="24"/>
        <v>166.79999999999998</v>
      </c>
      <c r="G264" s="37">
        <v>5.56</v>
      </c>
      <c r="H264" s="23">
        <f t="shared" si="25"/>
        <v>166.79999999999998</v>
      </c>
      <c r="I264" s="24">
        <f t="shared" si="27"/>
        <v>0</v>
      </c>
      <c r="J264" s="25">
        <f t="shared" si="26"/>
        <v>0</v>
      </c>
      <c r="K264" s="26" t="str">
        <f t="shared" si="28"/>
        <v>OK</v>
      </c>
      <c r="L264" s="28" t="str">
        <f>VLOOKUP(A264,Planilha1!$A$2:$I$294,9,FALSE)</f>
        <v>ORTOSHOP COMERCIO LTDA-ME</v>
      </c>
      <c r="M264" s="28">
        <v>0.78</v>
      </c>
      <c r="N264" s="29">
        <f t="shared" si="30"/>
        <v>0.85971223021582732</v>
      </c>
      <c r="O264" s="28" t="str">
        <f t="shared" si="29"/>
        <v>Aprovado</v>
      </c>
    </row>
    <row r="265" spans="1:15" hidden="1">
      <c r="A265" s="28">
        <v>250</v>
      </c>
      <c r="B265" s="16" t="s">
        <v>511</v>
      </c>
      <c r="C265" s="33" t="s">
        <v>25</v>
      </c>
      <c r="D265" s="33">
        <v>20</v>
      </c>
      <c r="E265" s="16" t="s">
        <v>512</v>
      </c>
      <c r="F265" s="23">
        <f t="shared" si="24"/>
        <v>304.8</v>
      </c>
      <c r="G265" s="37">
        <v>14.99</v>
      </c>
      <c r="H265" s="23">
        <f t="shared" si="25"/>
        <v>299.8</v>
      </c>
      <c r="I265" s="24">
        <f t="shared" si="27"/>
        <v>5</v>
      </c>
      <c r="J265" s="25">
        <f t="shared" si="26"/>
        <v>1.6404199475065615</v>
      </c>
      <c r="K265" s="26" t="str">
        <f t="shared" si="28"/>
        <v>OK</v>
      </c>
      <c r="L265" s="28" t="str">
        <f>VLOOKUP(A265,Planilha1!$A$2:$I$294,9,FALSE)</f>
        <v>VITORIA TEIXEIRA DE OLIVEIRA</v>
      </c>
      <c r="M265" s="28">
        <v>0.78</v>
      </c>
      <c r="N265" s="29">
        <f t="shared" si="30"/>
        <v>0.94796531020680463</v>
      </c>
      <c r="O265" s="28" t="str">
        <f t="shared" si="29"/>
        <v>Aprovado</v>
      </c>
    </row>
    <row r="266" spans="1:15" ht="22.5" hidden="1">
      <c r="A266" s="28">
        <v>251</v>
      </c>
      <c r="B266" s="16" t="s">
        <v>592</v>
      </c>
      <c r="C266" s="33" t="s">
        <v>25</v>
      </c>
      <c r="D266" s="33">
        <v>50</v>
      </c>
      <c r="E266" s="16" t="s">
        <v>513</v>
      </c>
      <c r="F266" s="23">
        <f t="shared" si="24"/>
        <v>7625.5</v>
      </c>
      <c r="G266" s="37">
        <v>67.900000000000006</v>
      </c>
      <c r="H266" s="23">
        <f t="shared" si="25"/>
        <v>3395.0000000000005</v>
      </c>
      <c r="I266" s="24">
        <f t="shared" si="27"/>
        <v>4230.5</v>
      </c>
      <c r="J266" s="25">
        <f t="shared" si="26"/>
        <v>55.478329289882623</v>
      </c>
      <c r="K266" s="26" t="str">
        <f t="shared" si="28"/>
        <v>DILIGÊNCIA</v>
      </c>
      <c r="L266" s="28" t="s">
        <v>897</v>
      </c>
      <c r="M266" s="28">
        <v>0.78</v>
      </c>
      <c r="N266" s="29">
        <f t="shared" si="30"/>
        <v>0.98851251840942556</v>
      </c>
      <c r="O266" s="28" t="str">
        <f t="shared" si="29"/>
        <v>Aprovado</v>
      </c>
    </row>
    <row r="267" spans="1:15" hidden="1">
      <c r="A267" s="28">
        <v>252</v>
      </c>
      <c r="B267" s="16" t="s">
        <v>514</v>
      </c>
      <c r="C267" s="33" t="s">
        <v>25</v>
      </c>
      <c r="D267" s="33">
        <v>25</v>
      </c>
      <c r="E267" s="16" t="s">
        <v>515</v>
      </c>
      <c r="F267" s="23">
        <f t="shared" si="24"/>
        <v>3640.2500000000005</v>
      </c>
      <c r="G267" s="37">
        <v>64.599999999999994</v>
      </c>
      <c r="H267" s="23">
        <f t="shared" si="25"/>
        <v>1614.9999999999998</v>
      </c>
      <c r="I267" s="24">
        <f t="shared" si="27"/>
        <v>2025.2500000000007</v>
      </c>
      <c r="J267" s="25">
        <f t="shared" si="26"/>
        <v>55.634915184396682</v>
      </c>
      <c r="K267" s="26" t="str">
        <f t="shared" si="28"/>
        <v>DILIGÊNCIA</v>
      </c>
      <c r="L267" s="28" t="s">
        <v>897</v>
      </c>
      <c r="M267" s="28">
        <v>0.78</v>
      </c>
      <c r="N267" s="29">
        <f t="shared" si="30"/>
        <v>0.98792569659442719</v>
      </c>
      <c r="O267" s="28" t="str">
        <f t="shared" si="29"/>
        <v>Aprovado</v>
      </c>
    </row>
    <row r="268" spans="1:15" hidden="1">
      <c r="A268" s="28">
        <v>253</v>
      </c>
      <c r="B268" s="16" t="s">
        <v>516</v>
      </c>
      <c r="C268" s="33" t="s">
        <v>25</v>
      </c>
      <c r="D268" s="33">
        <v>25</v>
      </c>
      <c r="E268" s="16" t="s">
        <v>515</v>
      </c>
      <c r="F268" s="23">
        <f t="shared" si="24"/>
        <v>3640.2500000000005</v>
      </c>
      <c r="G268" s="37">
        <v>60</v>
      </c>
      <c r="H268" s="23">
        <f t="shared" si="25"/>
        <v>1500</v>
      </c>
      <c r="I268" s="24">
        <f t="shared" si="27"/>
        <v>2140.2500000000005</v>
      </c>
      <c r="J268" s="25">
        <f t="shared" si="26"/>
        <v>58.794038870956669</v>
      </c>
      <c r="K268" s="26" t="str">
        <f t="shared" si="28"/>
        <v>DILIGÊNCIA</v>
      </c>
      <c r="L268" s="28" t="str">
        <f>VLOOKUP(A268,Planilha1!$A$2:$I$294,9,FALSE)</f>
        <v>ORTOSHOP COMERCIO LTDA-ME</v>
      </c>
      <c r="M268" s="28">
        <v>0.78</v>
      </c>
      <c r="N268" s="29">
        <f t="shared" si="30"/>
        <v>0.98699999999999999</v>
      </c>
      <c r="O268" s="28" t="str">
        <f t="shared" si="29"/>
        <v>Aprovado</v>
      </c>
    </row>
    <row r="269" spans="1:15" hidden="1">
      <c r="A269" s="28">
        <v>254</v>
      </c>
      <c r="B269" s="16" t="s">
        <v>517</v>
      </c>
      <c r="C269" s="33" t="s">
        <v>25</v>
      </c>
      <c r="D269" s="33">
        <v>50</v>
      </c>
      <c r="E269" s="16" t="s">
        <v>518</v>
      </c>
      <c r="F269" s="23">
        <f t="shared" si="24"/>
        <v>1664</v>
      </c>
      <c r="G269" s="37">
        <v>11.36</v>
      </c>
      <c r="H269" s="23">
        <f t="shared" si="25"/>
        <v>568</v>
      </c>
      <c r="I269" s="24">
        <f t="shared" si="27"/>
        <v>1096</v>
      </c>
      <c r="J269" s="25">
        <f t="shared" si="26"/>
        <v>65.865384615384627</v>
      </c>
      <c r="K269" s="26" t="str">
        <f t="shared" si="28"/>
        <v>DILIGÊNCIA</v>
      </c>
      <c r="L269" s="28" t="s">
        <v>695</v>
      </c>
      <c r="M269" s="28">
        <v>0.78</v>
      </c>
      <c r="N269" s="29">
        <f t="shared" si="30"/>
        <v>0.93133802816901412</v>
      </c>
      <c r="O269" s="28" t="str">
        <f t="shared" si="29"/>
        <v>Aprovado</v>
      </c>
    </row>
    <row r="270" spans="1:15" hidden="1">
      <c r="A270" s="28">
        <v>255</v>
      </c>
      <c r="B270" s="16" t="s">
        <v>519</v>
      </c>
      <c r="C270" s="33" t="s">
        <v>25</v>
      </c>
      <c r="D270" s="33">
        <v>50</v>
      </c>
      <c r="E270" s="16" t="s">
        <v>520</v>
      </c>
      <c r="F270" s="23">
        <f t="shared" si="24"/>
        <v>1890.5</v>
      </c>
      <c r="G270" s="37">
        <v>11.96</v>
      </c>
      <c r="H270" s="23">
        <f t="shared" si="25"/>
        <v>598</v>
      </c>
      <c r="I270" s="24">
        <f t="shared" si="27"/>
        <v>1292.5</v>
      </c>
      <c r="J270" s="25">
        <f t="shared" si="26"/>
        <v>68.368156572335351</v>
      </c>
      <c r="K270" s="26" t="str">
        <f t="shared" si="28"/>
        <v>DILIGÊNCIA</v>
      </c>
      <c r="L270" s="28" t="s">
        <v>695</v>
      </c>
      <c r="M270" s="28">
        <v>0.78</v>
      </c>
      <c r="N270" s="29">
        <f t="shared" si="30"/>
        <v>0.93478260869565222</v>
      </c>
      <c r="O270" s="28" t="str">
        <f t="shared" si="29"/>
        <v>Aprovado</v>
      </c>
    </row>
    <row r="271" spans="1:15" ht="22.5">
      <c r="A271" s="28">
        <v>256</v>
      </c>
      <c r="B271" s="16" t="s">
        <v>521</v>
      </c>
      <c r="C271" s="33" t="s">
        <v>25</v>
      </c>
      <c r="D271" s="33">
        <v>950</v>
      </c>
      <c r="E271" s="16" t="s">
        <v>522</v>
      </c>
      <c r="F271" s="23">
        <f t="shared" si="24"/>
        <v>123955.99999999999</v>
      </c>
      <c r="G271" s="37">
        <v>13.99</v>
      </c>
      <c r="H271" s="23">
        <f t="shared" si="25"/>
        <v>13290.5</v>
      </c>
      <c r="I271" s="24">
        <f t="shared" si="27"/>
        <v>110665.49999999999</v>
      </c>
      <c r="J271" s="25">
        <f t="shared" si="26"/>
        <v>89.278050275904349</v>
      </c>
      <c r="K271" s="26" t="str">
        <f t="shared" si="28"/>
        <v>DILIGÊNCIA</v>
      </c>
      <c r="L271" s="28" t="s">
        <v>688</v>
      </c>
      <c r="M271" s="28">
        <v>0.78</v>
      </c>
      <c r="N271" s="29">
        <f t="shared" si="30"/>
        <v>0.94424588992137248</v>
      </c>
      <c r="O271" s="28" t="str">
        <f t="shared" si="29"/>
        <v>Aprovado</v>
      </c>
    </row>
    <row r="272" spans="1:15" hidden="1">
      <c r="A272" s="28">
        <v>257</v>
      </c>
      <c r="B272" s="16" t="s">
        <v>523</v>
      </c>
      <c r="C272" s="33" t="s">
        <v>25</v>
      </c>
      <c r="D272" s="33">
        <v>100</v>
      </c>
      <c r="E272" s="16" t="s">
        <v>524</v>
      </c>
      <c r="F272" s="23">
        <f t="shared" ref="F272:F307" si="31">E272*D272</f>
        <v>2769</v>
      </c>
      <c r="G272" s="37">
        <v>9.02</v>
      </c>
      <c r="H272" s="23">
        <f t="shared" ref="H272:H307" si="32">D272*G272</f>
        <v>902</v>
      </c>
      <c r="I272" s="24">
        <f t="shared" si="27"/>
        <v>1867</v>
      </c>
      <c r="J272" s="25">
        <f t="shared" ref="J272:J307" si="33">(E272-G272)/E272%</f>
        <v>67.42506319971109</v>
      </c>
      <c r="K272" s="26" t="str">
        <f t="shared" si="28"/>
        <v>DILIGÊNCIA</v>
      </c>
      <c r="L272" s="28" t="s">
        <v>597</v>
      </c>
      <c r="M272" s="28">
        <v>0.78</v>
      </c>
      <c r="N272" s="29">
        <f t="shared" si="30"/>
        <v>0.91352549889135259</v>
      </c>
      <c r="O272" s="28" t="str">
        <f t="shared" si="29"/>
        <v>Aprovado</v>
      </c>
    </row>
    <row r="273" spans="1:15" hidden="1">
      <c r="A273" s="28">
        <v>258</v>
      </c>
      <c r="B273" s="16" t="s">
        <v>525</v>
      </c>
      <c r="C273" s="33" t="s">
        <v>13</v>
      </c>
      <c r="D273" s="33">
        <v>25</v>
      </c>
      <c r="E273" s="16" t="s">
        <v>526</v>
      </c>
      <c r="F273" s="23">
        <f t="shared" si="31"/>
        <v>199.5</v>
      </c>
      <c r="G273" s="37">
        <v>2.4</v>
      </c>
      <c r="H273" s="23">
        <f t="shared" si="32"/>
        <v>60</v>
      </c>
      <c r="I273" s="24">
        <f t="shared" ref="I273:I308" si="34">F273-H273</f>
        <v>139.5</v>
      </c>
      <c r="J273" s="25">
        <f t="shared" si="33"/>
        <v>69.924812030075174</v>
      </c>
      <c r="K273" s="26" t="str">
        <f t="shared" ref="K273:K307" si="35">IF(J273&lt;0,"NEGOCIAR",IF(J273&gt;50.01,"DILIGÊNCIA","OK"))</f>
        <v>DILIGÊNCIA</v>
      </c>
      <c r="L273" s="28" t="str">
        <f>VLOOKUP(A273,Planilha1!$A$2:$I$294,9,FALSE)</f>
        <v>ORTOSHOP COMERCIO LTDA-ME</v>
      </c>
      <c r="M273" s="28">
        <v>0.78</v>
      </c>
      <c r="N273" s="29">
        <f t="shared" si="30"/>
        <v>0.67499999999999993</v>
      </c>
      <c r="O273" s="28" t="str">
        <f t="shared" ref="O273:O307" si="36">IF(M273&gt;0,IF(N273&gt;0,"Aprovado","Revisar"),"")</f>
        <v>Aprovado</v>
      </c>
    </row>
    <row r="274" spans="1:15" hidden="1">
      <c r="A274" s="28">
        <v>259</v>
      </c>
      <c r="B274" s="16" t="s">
        <v>527</v>
      </c>
      <c r="C274" s="33" t="s">
        <v>25</v>
      </c>
      <c r="D274" s="34">
        <v>2400</v>
      </c>
      <c r="E274" s="16" t="s">
        <v>528</v>
      </c>
      <c r="F274" s="23">
        <f t="shared" si="31"/>
        <v>50544</v>
      </c>
      <c r="G274" s="37">
        <v>18</v>
      </c>
      <c r="H274" s="23">
        <f t="shared" si="32"/>
        <v>43200</v>
      </c>
      <c r="I274" s="24">
        <f t="shared" si="34"/>
        <v>7344</v>
      </c>
      <c r="J274" s="25">
        <f t="shared" si="33"/>
        <v>14.529914529914524</v>
      </c>
      <c r="K274" s="26" t="str">
        <f t="shared" si="35"/>
        <v>OK</v>
      </c>
      <c r="L274" s="28" t="str">
        <f>VLOOKUP(A274,Planilha1!$A$2:$I$294,9,FALSE)</f>
        <v>ORTOSHOP COMERCIO LTDA-ME</v>
      </c>
      <c r="M274" s="28">
        <v>0.78</v>
      </c>
      <c r="N274" s="29">
        <f t="shared" si="30"/>
        <v>0.95666666666666655</v>
      </c>
      <c r="O274" s="28" t="str">
        <f t="shared" si="36"/>
        <v>Aprovado</v>
      </c>
    </row>
    <row r="275" spans="1:15" ht="33.75" hidden="1">
      <c r="A275" s="28">
        <v>260</v>
      </c>
      <c r="B275" s="16" t="s">
        <v>529</v>
      </c>
      <c r="C275" s="33" t="s">
        <v>25</v>
      </c>
      <c r="D275" s="33">
        <v>100</v>
      </c>
      <c r="E275" s="16" t="s">
        <v>530</v>
      </c>
      <c r="F275" s="23">
        <f t="shared" si="31"/>
        <v>3149</v>
      </c>
      <c r="G275" s="37">
        <v>9.49</v>
      </c>
      <c r="H275" s="23">
        <f t="shared" si="32"/>
        <v>949</v>
      </c>
      <c r="I275" s="24">
        <f t="shared" si="34"/>
        <v>2200</v>
      </c>
      <c r="J275" s="25">
        <f t="shared" si="33"/>
        <v>69.863448713877432</v>
      </c>
      <c r="K275" s="26" t="str">
        <f t="shared" si="35"/>
        <v>DILIGÊNCIA</v>
      </c>
      <c r="L275" s="28" t="s">
        <v>627</v>
      </c>
      <c r="M275" s="28">
        <v>0.78</v>
      </c>
      <c r="N275" s="29">
        <f t="shared" si="30"/>
        <v>0.91780821917808231</v>
      </c>
      <c r="O275" s="28" t="str">
        <f t="shared" si="36"/>
        <v>Aprovado</v>
      </c>
    </row>
    <row r="276" spans="1:15" hidden="1">
      <c r="A276" s="28">
        <v>261</v>
      </c>
      <c r="B276" s="16" t="s">
        <v>531</v>
      </c>
      <c r="C276" s="33" t="s">
        <v>25</v>
      </c>
      <c r="D276" s="33">
        <v>20</v>
      </c>
      <c r="E276" s="16" t="s">
        <v>532</v>
      </c>
      <c r="F276" s="23">
        <f t="shared" si="31"/>
        <v>1200</v>
      </c>
      <c r="G276" s="37">
        <v>44.13</v>
      </c>
      <c r="H276" s="23">
        <f t="shared" si="32"/>
        <v>882.6</v>
      </c>
      <c r="I276" s="24">
        <f t="shared" si="34"/>
        <v>317.39999999999998</v>
      </c>
      <c r="J276" s="25">
        <f t="shared" si="33"/>
        <v>26.449999999999996</v>
      </c>
      <c r="K276" s="26" t="str">
        <f t="shared" si="35"/>
        <v>OK</v>
      </c>
      <c r="L276" s="28" t="str">
        <f>VLOOKUP(A276,Planilha1!$A$2:$I$294,9,FALSE)</f>
        <v>ODONTOMED COMERCIO DE PRODUTOS MEDICO HOSPITALARES LTDA - ME</v>
      </c>
      <c r="M276" s="28">
        <v>0.78</v>
      </c>
      <c r="N276" s="29">
        <f t="shared" si="30"/>
        <v>0.98232494901427603</v>
      </c>
      <c r="O276" s="28" t="str">
        <f t="shared" si="36"/>
        <v>Aprovado</v>
      </c>
    </row>
    <row r="277" spans="1:15" hidden="1">
      <c r="A277" s="28">
        <v>262</v>
      </c>
      <c r="B277" s="16" t="s">
        <v>533</v>
      </c>
      <c r="C277" s="33" t="s">
        <v>25</v>
      </c>
      <c r="D277" s="33">
        <v>10</v>
      </c>
      <c r="E277" s="16" t="s">
        <v>534</v>
      </c>
      <c r="F277" s="23">
        <f t="shared" si="31"/>
        <v>587.79999999999995</v>
      </c>
      <c r="G277" s="37">
        <v>58.76</v>
      </c>
      <c r="H277" s="23">
        <f t="shared" si="32"/>
        <v>587.6</v>
      </c>
      <c r="I277" s="24">
        <f t="shared" si="34"/>
        <v>0.19999999999993179</v>
      </c>
      <c r="J277" s="25">
        <f t="shared" si="33"/>
        <v>3.4025178632193141E-2</v>
      </c>
      <c r="K277" s="26" t="str">
        <f t="shared" si="35"/>
        <v>OK</v>
      </c>
      <c r="L277" s="28" t="str">
        <f>VLOOKUP(A277,Planilha1!$A$2:$I$294,9,FALSE)</f>
        <v>APOGEU CENTER COMERCIAL DE PRODUTOS HOSPITALARES E MEDICAMEN</v>
      </c>
      <c r="M277" s="28">
        <v>0.78</v>
      </c>
      <c r="N277" s="29">
        <f t="shared" si="30"/>
        <v>0.98672566371681414</v>
      </c>
      <c r="O277" s="28" t="str">
        <f t="shared" si="36"/>
        <v>Aprovado</v>
      </c>
    </row>
    <row r="278" spans="1:15" hidden="1">
      <c r="A278" s="28">
        <v>263</v>
      </c>
      <c r="B278" s="16" t="s">
        <v>535</v>
      </c>
      <c r="C278" s="33" t="s">
        <v>25</v>
      </c>
      <c r="D278" s="33">
        <v>200</v>
      </c>
      <c r="E278" s="16" t="s">
        <v>536</v>
      </c>
      <c r="F278" s="23">
        <f t="shared" si="31"/>
        <v>166</v>
      </c>
      <c r="G278" s="37">
        <v>0.3</v>
      </c>
      <c r="H278" s="23">
        <f t="shared" si="32"/>
        <v>60</v>
      </c>
      <c r="I278" s="24">
        <f t="shared" si="34"/>
        <v>106</v>
      </c>
      <c r="J278" s="25">
        <f t="shared" si="33"/>
        <v>63.855421686746993</v>
      </c>
      <c r="K278" s="26" t="str">
        <f t="shared" si="35"/>
        <v>DILIGÊNCIA</v>
      </c>
      <c r="L278" s="28" t="s">
        <v>597</v>
      </c>
      <c r="M278" s="28">
        <v>0.78</v>
      </c>
      <c r="N278" s="29">
        <f t="shared" si="30"/>
        <v>-1.6</v>
      </c>
      <c r="O278" s="28" t="str">
        <f t="shared" si="36"/>
        <v>Revisar</v>
      </c>
    </row>
    <row r="279" spans="1:15" hidden="1">
      <c r="A279" s="28">
        <v>264</v>
      </c>
      <c r="B279" s="16" t="s">
        <v>537</v>
      </c>
      <c r="C279" s="33" t="s">
        <v>25</v>
      </c>
      <c r="D279" s="33">
        <v>200</v>
      </c>
      <c r="E279" s="16" t="s">
        <v>538</v>
      </c>
      <c r="F279" s="23">
        <f t="shared" si="31"/>
        <v>3536</v>
      </c>
      <c r="G279" s="37">
        <v>17.68</v>
      </c>
      <c r="H279" s="23">
        <f t="shared" si="32"/>
        <v>3536</v>
      </c>
      <c r="I279" s="24">
        <f t="shared" si="34"/>
        <v>0</v>
      </c>
      <c r="J279" s="25">
        <f t="shared" si="33"/>
        <v>0</v>
      </c>
      <c r="K279" s="26" t="str">
        <f t="shared" si="35"/>
        <v>OK</v>
      </c>
      <c r="L279" s="28" t="str">
        <f>VLOOKUP(A279,Planilha1!$A$2:$I$294,9,FALSE)</f>
        <v>ORTOSHOP COMERCIO LTDA-ME</v>
      </c>
      <c r="M279" s="28">
        <v>0.78</v>
      </c>
      <c r="N279" s="29">
        <f t="shared" si="30"/>
        <v>0.95588235294117641</v>
      </c>
      <c r="O279" s="28" t="str">
        <f t="shared" si="36"/>
        <v>Aprovado</v>
      </c>
    </row>
    <row r="280" spans="1:15" hidden="1">
      <c r="A280" s="28">
        <v>265</v>
      </c>
      <c r="B280" s="16" t="s">
        <v>539</v>
      </c>
      <c r="C280" s="33" t="s">
        <v>25</v>
      </c>
      <c r="D280" s="33">
        <v>100</v>
      </c>
      <c r="E280" s="16" t="s">
        <v>540</v>
      </c>
      <c r="F280" s="23">
        <f t="shared" si="31"/>
        <v>1217</v>
      </c>
      <c r="G280" s="37">
        <v>4.17</v>
      </c>
      <c r="H280" s="23">
        <f t="shared" si="32"/>
        <v>417</v>
      </c>
      <c r="I280" s="24">
        <f t="shared" si="34"/>
        <v>800</v>
      </c>
      <c r="J280" s="25">
        <f t="shared" si="33"/>
        <v>65.735414954806899</v>
      </c>
      <c r="K280" s="26" t="str">
        <f t="shared" si="35"/>
        <v>DILIGÊNCIA</v>
      </c>
      <c r="L280" s="28" t="s">
        <v>627</v>
      </c>
      <c r="M280" s="28">
        <v>0.78</v>
      </c>
      <c r="N280" s="29">
        <f t="shared" ref="N280:N307" si="37">(G280-M280)/G280</f>
        <v>0.81294964028776973</v>
      </c>
      <c r="O280" s="28" t="str">
        <f t="shared" si="36"/>
        <v>Aprovado</v>
      </c>
    </row>
    <row r="281" spans="1:15" hidden="1">
      <c r="A281" s="28">
        <v>266</v>
      </c>
      <c r="B281" s="16" t="s">
        <v>541</v>
      </c>
      <c r="C281" s="33" t="s">
        <v>13</v>
      </c>
      <c r="D281" s="33">
        <v>100</v>
      </c>
      <c r="E281" s="16" t="s">
        <v>542</v>
      </c>
      <c r="F281" s="23">
        <f t="shared" si="31"/>
        <v>1298</v>
      </c>
      <c r="G281" s="37">
        <v>12.5</v>
      </c>
      <c r="H281" s="23">
        <f t="shared" si="32"/>
        <v>1250</v>
      </c>
      <c r="I281" s="24">
        <f t="shared" si="34"/>
        <v>48</v>
      </c>
      <c r="J281" s="25">
        <f t="shared" si="33"/>
        <v>3.6979969183359045</v>
      </c>
      <c r="K281" s="26" t="str">
        <f t="shared" si="35"/>
        <v>OK</v>
      </c>
      <c r="L281" s="28" t="str">
        <f>VLOOKUP(A281,Planilha1!$A$2:$I$294,9,FALSE)</f>
        <v>ORTOSHOP COMERCIO LTDA-ME</v>
      </c>
      <c r="M281" s="28">
        <v>0.78</v>
      </c>
      <c r="N281" s="29">
        <f t="shared" si="37"/>
        <v>0.9376000000000001</v>
      </c>
      <c r="O281" s="28" t="str">
        <f t="shared" si="36"/>
        <v>Aprovado</v>
      </c>
    </row>
    <row r="282" spans="1:15" hidden="1">
      <c r="A282" s="28">
        <v>267</v>
      </c>
      <c r="B282" s="16" t="s">
        <v>543</v>
      </c>
      <c r="C282" s="33" t="s">
        <v>25</v>
      </c>
      <c r="D282" s="33">
        <v>100</v>
      </c>
      <c r="E282" s="16" t="s">
        <v>262</v>
      </c>
      <c r="F282" s="23">
        <f t="shared" si="31"/>
        <v>1413</v>
      </c>
      <c r="G282" s="37">
        <v>8.7899999999999991</v>
      </c>
      <c r="H282" s="23">
        <f t="shared" si="32"/>
        <v>878.99999999999989</v>
      </c>
      <c r="I282" s="24">
        <f t="shared" si="34"/>
        <v>534.00000000000011</v>
      </c>
      <c r="J282" s="25">
        <f t="shared" si="33"/>
        <v>37.791932059447994</v>
      </c>
      <c r="K282" s="26" t="str">
        <f t="shared" si="35"/>
        <v>OK</v>
      </c>
      <c r="L282" s="28" t="str">
        <f>VLOOKUP(A282,Planilha1!$A$2:$I$294,9,FALSE)</f>
        <v>ODONTOMED COMERCIO DE PRODUTOS MEDICO HOSPITALARES LTDA - ME</v>
      </c>
      <c r="M282" s="28">
        <v>0.78</v>
      </c>
      <c r="N282" s="29">
        <f t="shared" si="37"/>
        <v>0.9112627986348123</v>
      </c>
      <c r="O282" s="28" t="str">
        <f t="shared" si="36"/>
        <v>Aprovado</v>
      </c>
    </row>
    <row r="283" spans="1:15" hidden="1">
      <c r="A283" s="28">
        <v>268</v>
      </c>
      <c r="B283" s="16" t="s">
        <v>544</v>
      </c>
      <c r="C283" s="33" t="s">
        <v>25</v>
      </c>
      <c r="D283" s="33">
        <v>30</v>
      </c>
      <c r="E283" s="16" t="s">
        <v>545</v>
      </c>
      <c r="F283" s="23">
        <f t="shared" si="31"/>
        <v>305.39999999999998</v>
      </c>
      <c r="G283" s="37">
        <v>10.15</v>
      </c>
      <c r="H283" s="23">
        <f t="shared" si="32"/>
        <v>304.5</v>
      </c>
      <c r="I283" s="24">
        <f t="shared" si="34"/>
        <v>0.89999999999997726</v>
      </c>
      <c r="J283" s="25">
        <f t="shared" si="33"/>
        <v>0.29469548133594659</v>
      </c>
      <c r="K283" s="26" t="str">
        <f t="shared" si="35"/>
        <v>OK</v>
      </c>
      <c r="L283" s="28" t="str">
        <f>VLOOKUP(A283,Planilha1!$A$2:$I$294,9,FALSE)</f>
        <v>ODONTOMED COMERCIO DE PRODUTOS MEDICO HOSPITALARES LTDA - ME</v>
      </c>
      <c r="M283" s="28">
        <v>0.78</v>
      </c>
      <c r="N283" s="29">
        <f t="shared" si="37"/>
        <v>0.92315270935960603</v>
      </c>
      <c r="O283" s="28" t="str">
        <f t="shared" si="36"/>
        <v>Aprovado</v>
      </c>
    </row>
    <row r="284" spans="1:15" hidden="1">
      <c r="A284" s="28">
        <v>269</v>
      </c>
      <c r="B284" s="16" t="s">
        <v>546</v>
      </c>
      <c r="C284" s="33" t="s">
        <v>25</v>
      </c>
      <c r="D284" s="33">
        <v>20</v>
      </c>
      <c r="E284" s="16" t="s">
        <v>547</v>
      </c>
      <c r="F284" s="23">
        <f t="shared" si="31"/>
        <v>879.80000000000007</v>
      </c>
      <c r="G284" s="37">
        <v>43.99</v>
      </c>
      <c r="H284" s="23">
        <f t="shared" si="32"/>
        <v>879.80000000000007</v>
      </c>
      <c r="I284" s="24">
        <f t="shared" si="34"/>
        <v>0</v>
      </c>
      <c r="J284" s="25">
        <f t="shared" si="33"/>
        <v>0</v>
      </c>
      <c r="K284" s="26" t="str">
        <f t="shared" si="35"/>
        <v>OK</v>
      </c>
      <c r="L284" s="28" t="str">
        <f>VLOOKUP(A284,Planilha1!$A$2:$I$294,9,FALSE)</f>
        <v>ORTOSHOP COMERCIO LTDA-ME</v>
      </c>
      <c r="M284" s="28">
        <v>0.78</v>
      </c>
      <c r="N284" s="29">
        <f t="shared" si="37"/>
        <v>0.98226869743123435</v>
      </c>
      <c r="O284" s="28" t="str">
        <f t="shared" si="36"/>
        <v>Aprovado</v>
      </c>
    </row>
    <row r="285" spans="1:15" hidden="1">
      <c r="A285" s="28">
        <v>270</v>
      </c>
      <c r="B285" s="16" t="s">
        <v>548</v>
      </c>
      <c r="C285" s="33" t="s">
        <v>25</v>
      </c>
      <c r="D285" s="33">
        <v>20</v>
      </c>
      <c r="E285" s="16" t="s">
        <v>549</v>
      </c>
      <c r="F285" s="23">
        <f t="shared" si="31"/>
        <v>1077.8</v>
      </c>
      <c r="G285" s="37">
        <v>35</v>
      </c>
      <c r="H285" s="23">
        <f t="shared" si="32"/>
        <v>700</v>
      </c>
      <c r="I285" s="24">
        <f t="shared" si="34"/>
        <v>377.79999999999995</v>
      </c>
      <c r="J285" s="25">
        <f t="shared" si="33"/>
        <v>35.052885507515306</v>
      </c>
      <c r="K285" s="26" t="str">
        <f t="shared" si="35"/>
        <v>OK</v>
      </c>
      <c r="L285" s="28" t="str">
        <f>VLOOKUP(A285,Planilha1!$A$2:$I$294,9,FALSE)</f>
        <v>APOGEU CENTER COMERCIAL DE PRODUTOS HOSPITALARES E MEDICAMEN</v>
      </c>
      <c r="M285" s="28">
        <v>0.78</v>
      </c>
      <c r="N285" s="29">
        <f t="shared" si="37"/>
        <v>0.97771428571428565</v>
      </c>
      <c r="O285" s="28" t="str">
        <f t="shared" si="36"/>
        <v>Aprovado</v>
      </c>
    </row>
    <row r="286" spans="1:15" hidden="1">
      <c r="A286" s="28">
        <v>271</v>
      </c>
      <c r="B286" s="16" t="s">
        <v>550</v>
      </c>
      <c r="C286" s="33" t="s">
        <v>25</v>
      </c>
      <c r="D286" s="33">
        <v>50</v>
      </c>
      <c r="E286" s="16" t="s">
        <v>551</v>
      </c>
      <c r="F286" s="23">
        <f t="shared" si="31"/>
        <v>1626.5</v>
      </c>
      <c r="G286" s="37">
        <v>17.7</v>
      </c>
      <c r="H286" s="23">
        <f t="shared" si="32"/>
        <v>885</v>
      </c>
      <c r="I286" s="24">
        <f t="shared" si="34"/>
        <v>741.5</v>
      </c>
      <c r="J286" s="25">
        <f t="shared" si="33"/>
        <v>45.588687365508761</v>
      </c>
      <c r="K286" s="26" t="str">
        <f t="shared" si="35"/>
        <v>OK</v>
      </c>
      <c r="L286" s="28" t="str">
        <f>VLOOKUP(A286,Planilha1!$A$2:$I$294,9,FALSE)</f>
        <v>ODONTOMED COMERCIO DE PRODUTOS MEDICO HOSPITALARES LTDA - ME</v>
      </c>
      <c r="M286" s="28">
        <v>0.78</v>
      </c>
      <c r="N286" s="29">
        <f t="shared" si="37"/>
        <v>0.95593220338983043</v>
      </c>
      <c r="O286" s="28" t="str">
        <f t="shared" si="36"/>
        <v>Aprovado</v>
      </c>
    </row>
    <row r="287" spans="1:15" ht="22.5" hidden="1">
      <c r="A287" s="28">
        <v>272</v>
      </c>
      <c r="B287" s="16" t="s">
        <v>552</v>
      </c>
      <c r="C287" s="33" t="s">
        <v>25</v>
      </c>
      <c r="D287" s="33">
        <v>50</v>
      </c>
      <c r="E287" s="16" t="s">
        <v>553</v>
      </c>
      <c r="F287" s="23">
        <f t="shared" si="31"/>
        <v>2280</v>
      </c>
      <c r="G287" s="37">
        <v>23.7</v>
      </c>
      <c r="H287" s="23">
        <f t="shared" si="32"/>
        <v>1185</v>
      </c>
      <c r="I287" s="24">
        <f t="shared" si="34"/>
        <v>1095</v>
      </c>
      <c r="J287" s="25">
        <f t="shared" si="33"/>
        <v>48.026315789473685</v>
      </c>
      <c r="K287" s="26" t="str">
        <f t="shared" si="35"/>
        <v>OK</v>
      </c>
      <c r="L287" s="28" t="str">
        <f>VLOOKUP(A287,Planilha1!$A$2:$I$294,9,FALSE)</f>
        <v>VITORIA TEIXEIRA DE OLIVEIRA</v>
      </c>
      <c r="M287" s="28">
        <v>0.78</v>
      </c>
      <c r="N287" s="29">
        <f t="shared" si="37"/>
        <v>0.96708860759493664</v>
      </c>
      <c r="O287" s="28" t="str">
        <f t="shared" si="36"/>
        <v>Aprovado</v>
      </c>
    </row>
    <row r="288" spans="1:15" hidden="1">
      <c r="A288" s="28">
        <v>273</v>
      </c>
      <c r="B288" s="16" t="s">
        <v>554</v>
      </c>
      <c r="C288" s="33" t="s">
        <v>13</v>
      </c>
      <c r="D288" s="33">
        <v>25</v>
      </c>
      <c r="E288" s="16" t="s">
        <v>228</v>
      </c>
      <c r="F288" s="23">
        <f t="shared" si="31"/>
        <v>412.5</v>
      </c>
      <c r="G288" s="37">
        <v>15</v>
      </c>
      <c r="H288" s="23">
        <f t="shared" si="32"/>
        <v>375</v>
      </c>
      <c r="I288" s="24">
        <f t="shared" si="34"/>
        <v>37.5</v>
      </c>
      <c r="J288" s="25">
        <f t="shared" si="33"/>
        <v>9.0909090909090899</v>
      </c>
      <c r="K288" s="26" t="str">
        <f t="shared" si="35"/>
        <v>OK</v>
      </c>
      <c r="L288" s="28" t="str">
        <f>VLOOKUP(A288,Planilha1!$A$2:$I$294,9,FALSE)</f>
        <v>ORTOSHOP COMERCIO LTDA-ME</v>
      </c>
      <c r="M288" s="28">
        <v>0.78</v>
      </c>
      <c r="N288" s="29">
        <f t="shared" si="37"/>
        <v>0.94800000000000006</v>
      </c>
      <c r="O288" s="28" t="str">
        <f t="shared" si="36"/>
        <v>Aprovado</v>
      </c>
    </row>
    <row r="289" spans="1:15" ht="22.5" hidden="1">
      <c r="A289" s="28">
        <v>274</v>
      </c>
      <c r="B289" s="16" t="s">
        <v>555</v>
      </c>
      <c r="C289" s="33" t="s">
        <v>13</v>
      </c>
      <c r="D289" s="33">
        <v>500</v>
      </c>
      <c r="E289" s="16" t="s">
        <v>556</v>
      </c>
      <c r="F289" s="23">
        <f t="shared" si="31"/>
        <v>13910</v>
      </c>
      <c r="G289" s="37">
        <v>18</v>
      </c>
      <c r="H289" s="23">
        <f t="shared" si="32"/>
        <v>9000</v>
      </c>
      <c r="I289" s="24">
        <f t="shared" si="34"/>
        <v>4910</v>
      </c>
      <c r="J289" s="25">
        <f t="shared" si="33"/>
        <v>35.298346513299784</v>
      </c>
      <c r="K289" s="26" t="str">
        <f t="shared" si="35"/>
        <v>OK</v>
      </c>
      <c r="L289" s="28" t="str">
        <f>VLOOKUP(A289,Planilha1!$A$2:$I$294,9,FALSE)</f>
        <v>ORTOSHOP COMERCIO LTDA-ME</v>
      </c>
      <c r="M289" s="28">
        <v>0.78</v>
      </c>
      <c r="N289" s="29">
        <f t="shared" si="37"/>
        <v>0.95666666666666655</v>
      </c>
      <c r="O289" s="28" t="str">
        <f t="shared" si="36"/>
        <v>Aprovado</v>
      </c>
    </row>
    <row r="290" spans="1:15" hidden="1">
      <c r="A290" s="28">
        <v>275</v>
      </c>
      <c r="B290" s="16" t="s">
        <v>557</v>
      </c>
      <c r="C290" s="33" t="s">
        <v>24</v>
      </c>
      <c r="D290" s="33">
        <v>500</v>
      </c>
      <c r="E290" s="16" t="s">
        <v>558</v>
      </c>
      <c r="F290" s="23">
        <f t="shared" si="31"/>
        <v>4560</v>
      </c>
      <c r="G290" s="37">
        <v>7.5</v>
      </c>
      <c r="H290" s="23">
        <f t="shared" si="32"/>
        <v>3750</v>
      </c>
      <c r="I290" s="24">
        <f t="shared" si="34"/>
        <v>810</v>
      </c>
      <c r="J290" s="25">
        <f t="shared" si="33"/>
        <v>17.763157894736835</v>
      </c>
      <c r="K290" s="26" t="str">
        <f t="shared" si="35"/>
        <v>OK</v>
      </c>
      <c r="L290" s="28" t="str">
        <f>VLOOKUP(A290,Planilha1!$A$2:$I$294,9,FALSE)</f>
        <v>ORTOSHOP COMERCIO LTDA-ME</v>
      </c>
      <c r="M290" s="28">
        <v>0.78</v>
      </c>
      <c r="N290" s="29">
        <f t="shared" si="37"/>
        <v>0.89600000000000002</v>
      </c>
      <c r="O290" s="28" t="str">
        <f t="shared" si="36"/>
        <v>Aprovado</v>
      </c>
    </row>
    <row r="291" spans="1:15" hidden="1">
      <c r="A291" s="28">
        <v>276</v>
      </c>
      <c r="B291" s="16" t="s">
        <v>559</v>
      </c>
      <c r="C291" s="33" t="s">
        <v>24</v>
      </c>
      <c r="D291" s="33">
        <v>150</v>
      </c>
      <c r="E291" s="16" t="s">
        <v>560</v>
      </c>
      <c r="F291" s="23">
        <f t="shared" si="31"/>
        <v>2739.0000000000005</v>
      </c>
      <c r="G291" s="37">
        <v>12.5</v>
      </c>
      <c r="H291" s="23">
        <f t="shared" si="32"/>
        <v>1875</v>
      </c>
      <c r="I291" s="24">
        <f t="shared" si="34"/>
        <v>864.00000000000045</v>
      </c>
      <c r="J291" s="25">
        <f t="shared" si="33"/>
        <v>31.544359255202636</v>
      </c>
      <c r="K291" s="26" t="str">
        <f t="shared" si="35"/>
        <v>OK</v>
      </c>
      <c r="L291" s="28" t="str">
        <f>VLOOKUP(A291,Planilha1!$A$2:$I$294,9,FALSE)</f>
        <v>ORTOSHOP COMERCIO LTDA-ME</v>
      </c>
      <c r="M291" s="28">
        <v>0.78</v>
      </c>
      <c r="N291" s="29">
        <f t="shared" si="37"/>
        <v>0.9376000000000001</v>
      </c>
      <c r="O291" s="28" t="str">
        <f t="shared" si="36"/>
        <v>Aprovado</v>
      </c>
    </row>
    <row r="292" spans="1:15" hidden="1">
      <c r="A292" s="28">
        <v>277</v>
      </c>
      <c r="B292" s="16" t="s">
        <v>561</v>
      </c>
      <c r="C292" s="33" t="s">
        <v>25</v>
      </c>
      <c r="D292" s="33">
        <v>100</v>
      </c>
      <c r="E292" s="16" t="s">
        <v>562</v>
      </c>
      <c r="F292" s="23">
        <f t="shared" si="31"/>
        <v>147</v>
      </c>
      <c r="G292" s="37">
        <v>0.9</v>
      </c>
      <c r="H292" s="23">
        <f t="shared" si="32"/>
        <v>90</v>
      </c>
      <c r="I292" s="24">
        <f t="shared" si="34"/>
        <v>57</v>
      </c>
      <c r="J292" s="25">
        <f t="shared" si="33"/>
        <v>38.775510204081634</v>
      </c>
      <c r="K292" s="26" t="str">
        <f t="shared" si="35"/>
        <v>OK</v>
      </c>
      <c r="L292" s="28" t="str">
        <f>VLOOKUP(A292,Planilha1!$A$2:$I$294,9,FALSE)</f>
        <v>ORTOSHOP COMERCIO LTDA-ME</v>
      </c>
      <c r="M292" s="28">
        <v>0.78</v>
      </c>
      <c r="N292" s="29">
        <f t="shared" si="37"/>
        <v>0.13333333333333333</v>
      </c>
      <c r="O292" s="28" t="str">
        <f t="shared" si="36"/>
        <v>Aprovado</v>
      </c>
    </row>
    <row r="293" spans="1:15" hidden="1">
      <c r="A293" s="28">
        <v>278</v>
      </c>
      <c r="B293" s="16" t="s">
        <v>563</v>
      </c>
      <c r="C293" s="33" t="s">
        <v>25</v>
      </c>
      <c r="D293" s="33">
        <v>20</v>
      </c>
      <c r="E293" s="16" t="s">
        <v>564</v>
      </c>
      <c r="F293" s="23">
        <f t="shared" si="31"/>
        <v>350.79999999999995</v>
      </c>
      <c r="G293" s="37">
        <v>9</v>
      </c>
      <c r="H293" s="23">
        <f t="shared" si="32"/>
        <v>180</v>
      </c>
      <c r="I293" s="24">
        <f t="shared" si="34"/>
        <v>170.79999999999995</v>
      </c>
      <c r="J293" s="25">
        <f t="shared" si="33"/>
        <v>48.68871151653363</v>
      </c>
      <c r="K293" s="26" t="str">
        <f t="shared" si="35"/>
        <v>OK</v>
      </c>
      <c r="L293" s="28" t="str">
        <f>VLOOKUP(A293,Planilha1!$A$2:$I$294,9,FALSE)</f>
        <v>ORTOSHOP COMERCIO LTDA-ME</v>
      </c>
      <c r="M293" s="28">
        <v>0.78</v>
      </c>
      <c r="N293" s="29">
        <f t="shared" si="37"/>
        <v>0.91333333333333344</v>
      </c>
      <c r="O293" s="28" t="str">
        <f t="shared" si="36"/>
        <v>Aprovado</v>
      </c>
    </row>
    <row r="294" spans="1:15" hidden="1">
      <c r="A294" s="28">
        <v>279</v>
      </c>
      <c r="B294" s="16" t="s">
        <v>565</v>
      </c>
      <c r="C294" s="33" t="s">
        <v>25</v>
      </c>
      <c r="D294" s="33">
        <v>10</v>
      </c>
      <c r="E294" s="16" t="s">
        <v>566</v>
      </c>
      <c r="F294" s="23">
        <f t="shared" si="31"/>
        <v>145.9</v>
      </c>
      <c r="G294" s="37">
        <v>11.64</v>
      </c>
      <c r="H294" s="23">
        <f t="shared" si="32"/>
        <v>116.4</v>
      </c>
      <c r="I294" s="24">
        <f t="shared" si="34"/>
        <v>29.5</v>
      </c>
      <c r="J294" s="25">
        <f t="shared" si="33"/>
        <v>20.219328307059623</v>
      </c>
      <c r="K294" s="26" t="str">
        <f t="shared" si="35"/>
        <v>OK</v>
      </c>
      <c r="L294" s="28" t="str">
        <f>VLOOKUP(A294,Planilha1!$A$2:$I$294,9,FALSE)</f>
        <v xml:space="preserve">ODONTOMASTER COMERCIO DE PRODUTOS PARA SAUDE EIRELI </v>
      </c>
      <c r="M294" s="28">
        <v>0.78</v>
      </c>
      <c r="N294" s="29">
        <f t="shared" si="37"/>
        <v>0.9329896907216495</v>
      </c>
      <c r="O294" s="28" t="str">
        <f t="shared" si="36"/>
        <v>Aprovado</v>
      </c>
    </row>
    <row r="295" spans="1:15" hidden="1">
      <c r="A295" s="28">
        <v>280</v>
      </c>
      <c r="B295" s="16" t="s">
        <v>567</v>
      </c>
      <c r="C295" s="33" t="s">
        <v>25</v>
      </c>
      <c r="D295" s="33">
        <v>2</v>
      </c>
      <c r="E295" s="16" t="s">
        <v>568</v>
      </c>
      <c r="F295" s="23">
        <f t="shared" si="31"/>
        <v>285.26</v>
      </c>
      <c r="G295" s="37">
        <v>104.59</v>
      </c>
      <c r="H295" s="23">
        <f t="shared" si="32"/>
        <v>209.18</v>
      </c>
      <c r="I295" s="24">
        <f t="shared" si="34"/>
        <v>76.079999999999984</v>
      </c>
      <c r="J295" s="25">
        <f t="shared" si="33"/>
        <v>26.670405945453268</v>
      </c>
      <c r="K295" s="26" t="str">
        <f t="shared" si="35"/>
        <v>OK</v>
      </c>
      <c r="L295" s="28" t="str">
        <f>VLOOKUP(A295,Planilha1!$A$2:$I$294,9,FALSE)</f>
        <v>ODONTOMED COMERCIO DE PRODUTOS MEDICO HOSPITALARES LTDA - ME</v>
      </c>
      <c r="M295" s="28">
        <v>0.78</v>
      </c>
      <c r="N295" s="29">
        <f t="shared" si="37"/>
        <v>0.99254230806004395</v>
      </c>
      <c r="O295" s="28" t="str">
        <f t="shared" si="36"/>
        <v>Aprovado</v>
      </c>
    </row>
    <row r="296" spans="1:15" hidden="1">
      <c r="A296" s="28">
        <v>281</v>
      </c>
      <c r="B296" s="16" t="s">
        <v>569</v>
      </c>
      <c r="C296" s="33" t="s">
        <v>25</v>
      </c>
      <c r="D296" s="33">
        <v>20</v>
      </c>
      <c r="E296" s="16" t="s">
        <v>570</v>
      </c>
      <c r="F296" s="23">
        <f t="shared" si="31"/>
        <v>795.40000000000009</v>
      </c>
      <c r="G296" s="37">
        <v>20.56</v>
      </c>
      <c r="H296" s="23">
        <f t="shared" si="32"/>
        <v>411.2</v>
      </c>
      <c r="I296" s="24">
        <f t="shared" si="34"/>
        <v>384.2000000000001</v>
      </c>
      <c r="J296" s="25">
        <f t="shared" si="33"/>
        <v>48.302740759366358</v>
      </c>
      <c r="K296" s="26" t="str">
        <f t="shared" si="35"/>
        <v>OK</v>
      </c>
      <c r="L296" s="28" t="str">
        <f>VLOOKUP(A296,Planilha1!$A$2:$I$294,9,FALSE)</f>
        <v>ENDOGERAIS EQUIPAMENTOS MÉDICOS LTDA-ME</v>
      </c>
      <c r="M296" s="28">
        <v>0.78</v>
      </c>
      <c r="N296" s="29">
        <f t="shared" si="37"/>
        <v>0.96206225680933843</v>
      </c>
      <c r="O296" s="28" t="str">
        <f t="shared" si="36"/>
        <v>Aprovado</v>
      </c>
    </row>
    <row r="297" spans="1:15" hidden="1">
      <c r="A297" s="28">
        <v>282</v>
      </c>
      <c r="B297" s="16" t="s">
        <v>571</v>
      </c>
      <c r="C297" s="33" t="s">
        <v>25</v>
      </c>
      <c r="D297" s="33">
        <v>20</v>
      </c>
      <c r="E297" s="16" t="s">
        <v>572</v>
      </c>
      <c r="F297" s="23">
        <f t="shared" si="31"/>
        <v>396.59999999999997</v>
      </c>
      <c r="G297" s="37">
        <v>18.45</v>
      </c>
      <c r="H297" s="23">
        <f t="shared" si="32"/>
        <v>369</v>
      </c>
      <c r="I297" s="24">
        <f t="shared" si="34"/>
        <v>27.599999999999966</v>
      </c>
      <c r="J297" s="25">
        <f t="shared" si="33"/>
        <v>6.9591527987897086</v>
      </c>
      <c r="K297" s="26" t="str">
        <f t="shared" si="35"/>
        <v>OK</v>
      </c>
      <c r="L297" s="28" t="str">
        <f>VLOOKUP(A297,Planilha1!$A$2:$I$294,9,FALSE)</f>
        <v>ENDOGERAIS EQUIPAMENTOS MÉDICOS LTDA-ME</v>
      </c>
      <c r="M297" s="28">
        <v>0.78</v>
      </c>
      <c r="N297" s="29">
        <f t="shared" si="37"/>
        <v>0.95772357723577228</v>
      </c>
      <c r="O297" s="28" t="str">
        <f t="shared" si="36"/>
        <v>Aprovado</v>
      </c>
    </row>
    <row r="298" spans="1:15" hidden="1">
      <c r="A298" s="28">
        <v>283</v>
      </c>
      <c r="B298" s="16" t="s">
        <v>573</v>
      </c>
      <c r="C298" s="33" t="s">
        <v>25</v>
      </c>
      <c r="D298" s="33">
        <v>20</v>
      </c>
      <c r="E298" s="16" t="s">
        <v>574</v>
      </c>
      <c r="F298" s="23">
        <f t="shared" si="31"/>
        <v>798.40000000000009</v>
      </c>
      <c r="G298" s="37">
        <v>34.950000000000003</v>
      </c>
      <c r="H298" s="23">
        <f t="shared" si="32"/>
        <v>699</v>
      </c>
      <c r="I298" s="24">
        <f t="shared" si="34"/>
        <v>99.400000000000091</v>
      </c>
      <c r="J298" s="25">
        <f t="shared" si="33"/>
        <v>12.449899799599196</v>
      </c>
      <c r="K298" s="26" t="str">
        <f t="shared" si="35"/>
        <v>OK</v>
      </c>
      <c r="L298" s="28" t="str">
        <f>VLOOKUP(A298,Planilha1!$A$2:$I$294,9,FALSE)</f>
        <v>ENDOGERAIS EQUIPAMENTOS MÉDICOS LTDA-ME</v>
      </c>
      <c r="M298" s="28">
        <v>0.78</v>
      </c>
      <c r="N298" s="29">
        <f t="shared" si="37"/>
        <v>0.97768240343347634</v>
      </c>
      <c r="O298" s="28" t="str">
        <f t="shared" si="36"/>
        <v>Aprovado</v>
      </c>
    </row>
    <row r="299" spans="1:15" hidden="1">
      <c r="A299" s="28">
        <v>284</v>
      </c>
      <c r="B299" s="16" t="s">
        <v>575</v>
      </c>
      <c r="C299" s="33" t="s">
        <v>25</v>
      </c>
      <c r="D299" s="33">
        <v>10</v>
      </c>
      <c r="E299" s="16" t="s">
        <v>576</v>
      </c>
      <c r="F299" s="23">
        <f t="shared" si="31"/>
        <v>340.4</v>
      </c>
      <c r="G299" s="37">
        <v>31</v>
      </c>
      <c r="H299" s="23">
        <f t="shared" si="32"/>
        <v>310</v>
      </c>
      <c r="I299" s="24">
        <f t="shared" si="34"/>
        <v>30.399999999999977</v>
      </c>
      <c r="J299" s="25">
        <f t="shared" si="33"/>
        <v>8.930669800235016</v>
      </c>
      <c r="K299" s="26" t="str">
        <f t="shared" si="35"/>
        <v>OK</v>
      </c>
      <c r="L299" s="28" t="str">
        <f>VLOOKUP(A299,Planilha1!$A$2:$I$294,9,FALSE)</f>
        <v>DENTALMED PRODUTOS PARA SAUDE LTDA</v>
      </c>
      <c r="M299" s="28">
        <v>0.78</v>
      </c>
      <c r="N299" s="29">
        <f t="shared" si="37"/>
        <v>0.97483870967741937</v>
      </c>
      <c r="O299" s="28" t="str">
        <f t="shared" si="36"/>
        <v>Aprovado</v>
      </c>
    </row>
    <row r="300" spans="1:15" hidden="1">
      <c r="A300" s="28">
        <v>285</v>
      </c>
      <c r="B300" s="16" t="s">
        <v>577</v>
      </c>
      <c r="C300" s="33" t="s">
        <v>13</v>
      </c>
      <c r="D300" s="33">
        <v>100</v>
      </c>
      <c r="E300" s="16" t="s">
        <v>578</v>
      </c>
      <c r="F300" s="23">
        <f t="shared" si="31"/>
        <v>911</v>
      </c>
      <c r="G300" s="37">
        <v>6.99</v>
      </c>
      <c r="H300" s="23">
        <f t="shared" si="32"/>
        <v>699</v>
      </c>
      <c r="I300" s="24">
        <f t="shared" si="34"/>
        <v>212</v>
      </c>
      <c r="J300" s="25">
        <f t="shared" si="33"/>
        <v>23.271130625686052</v>
      </c>
      <c r="K300" s="26" t="str">
        <f t="shared" si="35"/>
        <v>OK</v>
      </c>
      <c r="L300" s="28" t="str">
        <f>VLOOKUP(A300,Planilha1!$A$2:$I$294,9,FALSE)</f>
        <v xml:space="preserve">BIO LOGICA DISTRIBUIDORA LTDA </v>
      </c>
      <c r="M300" s="28">
        <v>0.78</v>
      </c>
      <c r="N300" s="29">
        <f t="shared" si="37"/>
        <v>0.88841201716738194</v>
      </c>
      <c r="O300" s="28" t="str">
        <f t="shared" si="36"/>
        <v>Aprovado</v>
      </c>
    </row>
    <row r="301" spans="1:15" hidden="1">
      <c r="A301" s="28">
        <v>286</v>
      </c>
      <c r="B301" s="16" t="s">
        <v>579</v>
      </c>
      <c r="C301" s="33" t="s">
        <v>13</v>
      </c>
      <c r="D301" s="33">
        <v>100</v>
      </c>
      <c r="E301" s="16" t="s">
        <v>580</v>
      </c>
      <c r="F301" s="23">
        <f t="shared" si="31"/>
        <v>786</v>
      </c>
      <c r="G301" s="37">
        <v>6.99</v>
      </c>
      <c r="H301" s="23">
        <f t="shared" si="32"/>
        <v>699</v>
      </c>
      <c r="I301" s="24">
        <f t="shared" si="34"/>
        <v>87</v>
      </c>
      <c r="J301" s="25">
        <f t="shared" si="33"/>
        <v>11.068702290076336</v>
      </c>
      <c r="K301" s="26" t="str">
        <f t="shared" si="35"/>
        <v>OK</v>
      </c>
      <c r="L301" s="28" t="str">
        <f>VLOOKUP(A301,Planilha1!$A$2:$I$294,9,FALSE)</f>
        <v xml:space="preserve">BIO LOGICA DISTRIBUIDORA LTDA </v>
      </c>
      <c r="M301" s="28">
        <v>0.78</v>
      </c>
      <c r="N301" s="29">
        <f t="shared" si="37"/>
        <v>0.88841201716738194</v>
      </c>
      <c r="O301" s="28" t="str">
        <f t="shared" si="36"/>
        <v>Aprovado</v>
      </c>
    </row>
    <row r="302" spans="1:15" hidden="1">
      <c r="A302" s="28">
        <v>287</v>
      </c>
      <c r="B302" s="16" t="s">
        <v>581</v>
      </c>
      <c r="C302" s="33" t="s">
        <v>13</v>
      </c>
      <c r="D302" s="33">
        <v>100</v>
      </c>
      <c r="E302" s="16" t="s">
        <v>582</v>
      </c>
      <c r="F302" s="23">
        <f t="shared" si="31"/>
        <v>700</v>
      </c>
      <c r="G302" s="37">
        <v>2.1</v>
      </c>
      <c r="H302" s="23">
        <f t="shared" si="32"/>
        <v>210</v>
      </c>
      <c r="I302" s="24">
        <f t="shared" si="34"/>
        <v>490</v>
      </c>
      <c r="J302" s="25">
        <f t="shared" si="33"/>
        <v>70</v>
      </c>
      <c r="K302" s="26" t="str">
        <f t="shared" si="35"/>
        <v>DILIGÊNCIA</v>
      </c>
      <c r="L302" s="28" t="str">
        <f>VLOOKUP(A302,Planilha1!$A$2:$I$294,9,FALSE)</f>
        <v>JM COMERCIO E REPRESENTAÇÃO EIRELI</v>
      </c>
      <c r="M302" s="28">
        <v>0.78</v>
      </c>
      <c r="N302" s="29">
        <f t="shared" si="37"/>
        <v>0.62857142857142856</v>
      </c>
      <c r="O302" s="28" t="str">
        <f t="shared" si="36"/>
        <v>Aprovado</v>
      </c>
    </row>
    <row r="303" spans="1:15" hidden="1">
      <c r="A303" s="28">
        <v>288</v>
      </c>
      <c r="B303" s="16" t="s">
        <v>583</v>
      </c>
      <c r="C303" s="33" t="s">
        <v>13</v>
      </c>
      <c r="D303" s="33">
        <v>100</v>
      </c>
      <c r="E303" s="16" t="s">
        <v>584</v>
      </c>
      <c r="F303" s="23">
        <f t="shared" si="31"/>
        <v>643</v>
      </c>
      <c r="G303" s="37">
        <v>1.61</v>
      </c>
      <c r="H303" s="23">
        <f t="shared" si="32"/>
        <v>161</v>
      </c>
      <c r="I303" s="24">
        <f t="shared" si="34"/>
        <v>482</v>
      </c>
      <c r="J303" s="25">
        <f t="shared" si="33"/>
        <v>74.961119751166407</v>
      </c>
      <c r="K303" s="26" t="str">
        <f t="shared" si="35"/>
        <v>DILIGÊNCIA</v>
      </c>
      <c r="L303" s="28" t="str">
        <f>VLOOKUP(A303,Planilha1!$A$2:$I$294,9,FALSE)</f>
        <v>ODONTOMED COMERCIO DE PRODUTOS MEDICO HOSPITALARES LTDA - ME</v>
      </c>
      <c r="M303" s="28">
        <v>0.78</v>
      </c>
      <c r="N303" s="29">
        <f t="shared" si="37"/>
        <v>0.51552795031055898</v>
      </c>
      <c r="O303" s="28" t="str">
        <f t="shared" si="36"/>
        <v>Aprovado</v>
      </c>
    </row>
    <row r="304" spans="1:15" hidden="1">
      <c r="A304" s="28">
        <v>289</v>
      </c>
      <c r="B304" s="16" t="s">
        <v>585</v>
      </c>
      <c r="C304" s="33" t="s">
        <v>24</v>
      </c>
      <c r="D304" s="33">
        <v>500</v>
      </c>
      <c r="E304" s="16" t="s">
        <v>586</v>
      </c>
      <c r="F304" s="23">
        <f t="shared" si="31"/>
        <v>4415</v>
      </c>
      <c r="G304" s="37">
        <v>6.49</v>
      </c>
      <c r="H304" s="23">
        <f t="shared" si="32"/>
        <v>3245</v>
      </c>
      <c r="I304" s="24">
        <f t="shared" si="34"/>
        <v>1170</v>
      </c>
      <c r="J304" s="25">
        <f t="shared" si="33"/>
        <v>26.500566251415627</v>
      </c>
      <c r="K304" s="26" t="str">
        <f t="shared" si="35"/>
        <v>OK</v>
      </c>
      <c r="L304" s="28" t="str">
        <f>VLOOKUP(A304,Planilha1!$A$2:$I$294,9,FALSE)</f>
        <v>Infiniti Empreendimentos Ltda</v>
      </c>
      <c r="M304" s="28">
        <v>0.78</v>
      </c>
      <c r="N304" s="29">
        <f t="shared" si="37"/>
        <v>0.87981510015408315</v>
      </c>
      <c r="O304" s="28" t="str">
        <f t="shared" si="36"/>
        <v>Aprovado</v>
      </c>
    </row>
    <row r="305" spans="1:15" hidden="1">
      <c r="A305" s="28">
        <v>290</v>
      </c>
      <c r="B305" s="16" t="s">
        <v>587</v>
      </c>
      <c r="C305" s="33" t="s">
        <v>25</v>
      </c>
      <c r="D305" s="33">
        <v>100</v>
      </c>
      <c r="E305" s="16" t="s">
        <v>586</v>
      </c>
      <c r="F305" s="23">
        <f t="shared" si="31"/>
        <v>883</v>
      </c>
      <c r="G305" s="37">
        <v>8.83</v>
      </c>
      <c r="H305" s="23">
        <f t="shared" si="32"/>
        <v>883</v>
      </c>
      <c r="I305" s="24">
        <f t="shared" si="34"/>
        <v>0</v>
      </c>
      <c r="J305" s="25">
        <f t="shared" si="33"/>
        <v>0</v>
      </c>
      <c r="K305" s="26" t="str">
        <f t="shared" si="35"/>
        <v>OK</v>
      </c>
      <c r="L305" s="28" t="str">
        <f>VLOOKUP(A305,Planilha1!$A$2:$I$294,9,FALSE)</f>
        <v>ORTOSHOP COMERCIO LTDA-ME</v>
      </c>
      <c r="M305" s="28">
        <v>0.78</v>
      </c>
      <c r="N305" s="29">
        <f t="shared" si="37"/>
        <v>0.91166477916194799</v>
      </c>
      <c r="O305" s="28" t="str">
        <f t="shared" si="36"/>
        <v>Aprovado</v>
      </c>
    </row>
    <row r="306" spans="1:15" hidden="1">
      <c r="A306" s="28">
        <v>291</v>
      </c>
      <c r="B306" s="16" t="s">
        <v>588</v>
      </c>
      <c r="C306" s="33" t="s">
        <v>25</v>
      </c>
      <c r="D306" s="33">
        <v>50</v>
      </c>
      <c r="E306" s="16" t="s">
        <v>589</v>
      </c>
      <c r="F306" s="23">
        <f t="shared" si="31"/>
        <v>460.50000000000006</v>
      </c>
      <c r="G306" s="37">
        <v>6.4</v>
      </c>
      <c r="H306" s="23">
        <f t="shared" si="32"/>
        <v>320</v>
      </c>
      <c r="I306" s="24">
        <f t="shared" si="34"/>
        <v>140.50000000000006</v>
      </c>
      <c r="J306" s="25">
        <f t="shared" si="33"/>
        <v>30.510314875135723</v>
      </c>
      <c r="K306" s="26" t="str">
        <f t="shared" si="35"/>
        <v>OK</v>
      </c>
      <c r="L306" s="28" t="str">
        <f>VLOOKUP(A306,Planilha1!$A$2:$I$294,9,FALSE)</f>
        <v xml:space="preserve">BIO LOGICA DISTRIBUIDORA LTDA </v>
      </c>
      <c r="M306" s="28">
        <v>0.78</v>
      </c>
      <c r="N306" s="29">
        <f t="shared" si="37"/>
        <v>0.87812499999999993</v>
      </c>
      <c r="O306" s="28" t="str">
        <f t="shared" si="36"/>
        <v>Aprovado</v>
      </c>
    </row>
    <row r="307" spans="1:15" ht="22.5" hidden="1">
      <c r="A307" s="28">
        <v>292</v>
      </c>
      <c r="B307" s="16" t="s">
        <v>590</v>
      </c>
      <c r="C307" s="33" t="s">
        <v>25</v>
      </c>
      <c r="D307" s="33">
        <v>100</v>
      </c>
      <c r="E307" s="16" t="s">
        <v>591</v>
      </c>
      <c r="F307" s="23">
        <f t="shared" si="31"/>
        <v>3247</v>
      </c>
      <c r="G307" s="37">
        <v>25.05</v>
      </c>
      <c r="H307" s="23">
        <f t="shared" si="32"/>
        <v>2505</v>
      </c>
      <c r="I307" s="24">
        <f t="shared" si="34"/>
        <v>742</v>
      </c>
      <c r="J307" s="25">
        <f t="shared" si="33"/>
        <v>22.851863258392356</v>
      </c>
      <c r="K307" s="26" t="str">
        <f t="shared" si="35"/>
        <v>OK</v>
      </c>
      <c r="L307" s="28" t="str">
        <f>VLOOKUP(A307,Planilha1!$A$2:$I$294,9,FALSE)</f>
        <v xml:space="preserve">BIO LOGICA DISTRIBUIDORA LTDA </v>
      </c>
      <c r="M307" s="28">
        <v>0.78</v>
      </c>
      <c r="N307" s="29">
        <f t="shared" si="37"/>
        <v>0.96886227544910175</v>
      </c>
      <c r="O307" s="28" t="str">
        <f t="shared" si="36"/>
        <v>Aprovado</v>
      </c>
    </row>
    <row r="308" spans="1:15" hidden="1">
      <c r="B308" s="27" t="s">
        <v>18</v>
      </c>
      <c r="F308" s="31">
        <f>SUM(F16:F307)</f>
        <v>1397616.2799999989</v>
      </c>
      <c r="H308" s="31">
        <f>SUM(H16:H307)</f>
        <v>758281.67000000016</v>
      </c>
      <c r="I308" s="32">
        <f t="shared" si="34"/>
        <v>639334.60999999871</v>
      </c>
    </row>
  </sheetData>
  <sheetProtection algorithmName="SHA-512" hashValue="IRgLJxbmF2bUz4FJmel72wxWJlPJyy6XzlS264WkmYQg56H+E5hWtdhnhvooYiY8qZtuVG8YdFQCnemnbO0iYg==" saltValue="FIDKAvCJjDi6bfsA6+SwJg==" spinCount="100000" sheet="1" objects="1" scenarios="1" selectLockedCells="1" selectUnlockedCells="1"/>
  <autoFilter ref="A15:O308" xr:uid="{00000000-0001-0000-0000-000000000000}">
    <filterColumn colId="10">
      <filters>
        <filter val="DILIGÊNCIA"/>
      </filters>
    </filterColumn>
    <filterColumn colId="11">
      <filters>
        <filter val="CIRURGICA FAMED DISTRIBUIDORA DE PRODUTOS HOSPITALARES LTDA"/>
      </filters>
    </filterColumn>
  </autoFilter>
  <mergeCells count="6">
    <mergeCell ref="A6:O6"/>
    <mergeCell ref="M14:O14"/>
    <mergeCell ref="G14:H14"/>
    <mergeCell ref="A10:O10"/>
    <mergeCell ref="A7:O7"/>
    <mergeCell ref="E14:F14"/>
  </mergeCells>
  <conditionalFormatting sqref="J16:J307">
    <cfRule type="cellIs" dxfId="12" priority="4" operator="between">
      <formula>-0.01</formula>
      <formula>-5000</formula>
    </cfRule>
    <cfRule type="cellIs" dxfId="11" priority="5" operator="between">
      <formula>0</formula>
      <formula>50</formula>
    </cfRule>
    <cfRule type="cellIs" dxfId="10" priority="6" operator="between">
      <formula>50.1</formula>
      <formula>100</formula>
    </cfRule>
    <cfRule type="colorScale" priority="18">
      <colorScale>
        <cfvo type="min"/>
        <cfvo type="max"/>
        <color theme="0"/>
        <color theme="0"/>
      </colorScale>
    </cfRule>
    <cfRule type="cellIs" dxfId="9" priority="19" operator="greaterThan">
      <formula>73.64</formula>
    </cfRule>
    <cfRule type="cellIs" dxfId="8" priority="20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307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307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6A226-4E43-4BEE-93DE-A1154364666F}">
  <dimension ref="A2:I294"/>
  <sheetViews>
    <sheetView topLeftCell="J1" workbookViewId="0">
      <selection activeCell="T10" sqref="T10"/>
    </sheetView>
  </sheetViews>
  <sheetFormatPr defaultRowHeight="15"/>
  <cols>
    <col min="1" max="8" width="0" hidden="1" customWidth="1"/>
    <col min="9" max="9" width="68" hidden="1" customWidth="1"/>
  </cols>
  <sheetData>
    <row r="2" spans="1:9">
      <c r="A2" s="11">
        <v>33</v>
      </c>
      <c r="B2" s="11" t="s">
        <v>92</v>
      </c>
      <c r="C2" s="11" t="s">
        <v>593</v>
      </c>
      <c r="D2" s="11" t="s">
        <v>593</v>
      </c>
      <c r="E2" s="11" t="s">
        <v>594</v>
      </c>
      <c r="F2" s="11" t="s">
        <v>595</v>
      </c>
      <c r="G2" s="11"/>
      <c r="H2" s="11" t="s">
        <v>596</v>
      </c>
      <c r="I2" s="11" t="s">
        <v>597</v>
      </c>
    </row>
    <row r="3" spans="1:9">
      <c r="A3" s="11">
        <v>1</v>
      </c>
      <c r="B3" s="11" t="s">
        <v>29</v>
      </c>
      <c r="C3" s="11" t="s">
        <v>836</v>
      </c>
      <c r="D3" s="11" t="s">
        <v>836</v>
      </c>
      <c r="E3" s="11" t="s">
        <v>837</v>
      </c>
      <c r="F3" s="11"/>
      <c r="G3" s="11" t="s">
        <v>838</v>
      </c>
      <c r="H3" s="11"/>
      <c r="I3" s="11" t="s">
        <v>839</v>
      </c>
    </row>
    <row r="4" spans="1:9">
      <c r="A4" s="11">
        <v>2</v>
      </c>
      <c r="B4" s="11" t="s">
        <v>31</v>
      </c>
      <c r="C4" s="11" t="s">
        <v>894</v>
      </c>
      <c r="D4" s="11" t="s">
        <v>894</v>
      </c>
      <c r="E4" s="11" t="s">
        <v>895</v>
      </c>
      <c r="F4" s="11" t="s">
        <v>896</v>
      </c>
      <c r="G4" s="11"/>
      <c r="H4" s="11" t="s">
        <v>896</v>
      </c>
      <c r="I4" s="11" t="s">
        <v>897</v>
      </c>
    </row>
    <row r="5" spans="1:9">
      <c r="A5" s="11">
        <v>3</v>
      </c>
      <c r="B5" s="11" t="s">
        <v>33</v>
      </c>
      <c r="C5" s="11" t="s">
        <v>1004</v>
      </c>
      <c r="D5" s="11" t="s">
        <v>614</v>
      </c>
      <c r="E5" s="11" t="s">
        <v>1005</v>
      </c>
      <c r="F5" s="11" t="s">
        <v>616</v>
      </c>
      <c r="G5" s="11"/>
      <c r="H5" s="11" t="s">
        <v>1006</v>
      </c>
      <c r="I5" s="11" t="s">
        <v>1007</v>
      </c>
    </row>
    <row r="6" spans="1:9">
      <c r="A6" s="11">
        <v>4</v>
      </c>
      <c r="B6" s="11" t="s">
        <v>35</v>
      </c>
      <c r="C6" s="11" t="s">
        <v>1124</v>
      </c>
      <c r="D6" s="11" t="s">
        <v>894</v>
      </c>
      <c r="E6" s="11" t="s">
        <v>1125</v>
      </c>
      <c r="F6" s="11"/>
      <c r="G6" s="11" t="s">
        <v>1126</v>
      </c>
      <c r="H6" s="11"/>
      <c r="I6" s="11" t="s">
        <v>1127</v>
      </c>
    </row>
    <row r="7" spans="1:9">
      <c r="A7" s="11">
        <v>5</v>
      </c>
      <c r="B7" s="11" t="s">
        <v>37</v>
      </c>
      <c r="C7" s="11" t="s">
        <v>1124</v>
      </c>
      <c r="D7" s="11" t="s">
        <v>1128</v>
      </c>
      <c r="E7" s="11" t="s">
        <v>1129</v>
      </c>
      <c r="F7" s="11"/>
      <c r="G7" s="11" t="s">
        <v>1130</v>
      </c>
      <c r="H7" s="11"/>
      <c r="I7" s="11" t="s">
        <v>1127</v>
      </c>
    </row>
    <row r="8" spans="1:9">
      <c r="A8" s="11">
        <v>6</v>
      </c>
      <c r="B8" s="11" t="s">
        <v>39</v>
      </c>
      <c r="C8" s="11" t="s">
        <v>898</v>
      </c>
      <c r="D8" s="11" t="s">
        <v>898</v>
      </c>
      <c r="E8" s="11" t="s">
        <v>602</v>
      </c>
      <c r="F8" s="11" t="s">
        <v>564</v>
      </c>
      <c r="G8" s="11"/>
      <c r="H8" s="11" t="s">
        <v>899</v>
      </c>
      <c r="I8" s="11" t="s">
        <v>897</v>
      </c>
    </row>
    <row r="9" spans="1:9">
      <c r="A9" s="11">
        <v>7</v>
      </c>
      <c r="B9" s="11" t="s">
        <v>41</v>
      </c>
      <c r="C9" s="11" t="s">
        <v>1008</v>
      </c>
      <c r="D9" s="11" t="s">
        <v>1009</v>
      </c>
      <c r="E9" s="11" t="s">
        <v>602</v>
      </c>
      <c r="F9" s="11" t="s">
        <v>42</v>
      </c>
      <c r="G9" s="11"/>
      <c r="H9" s="11" t="s">
        <v>1010</v>
      </c>
      <c r="I9" s="11" t="s">
        <v>1007</v>
      </c>
    </row>
    <row r="10" spans="1:9">
      <c r="A10" s="11">
        <v>8</v>
      </c>
      <c r="B10" s="11" t="s">
        <v>43</v>
      </c>
      <c r="C10" s="11" t="s">
        <v>898</v>
      </c>
      <c r="D10" s="11" t="s">
        <v>898</v>
      </c>
      <c r="E10" s="11" t="s">
        <v>618</v>
      </c>
      <c r="F10" s="11" t="s">
        <v>900</v>
      </c>
      <c r="G10" s="11"/>
      <c r="H10" s="11" t="s">
        <v>901</v>
      </c>
      <c r="I10" s="11" t="s">
        <v>897</v>
      </c>
    </row>
    <row r="11" spans="1:9">
      <c r="A11" s="11">
        <v>9</v>
      </c>
      <c r="B11" s="11" t="s">
        <v>45</v>
      </c>
      <c r="C11" s="11" t="s">
        <v>752</v>
      </c>
      <c r="D11" s="11" t="s">
        <v>752</v>
      </c>
      <c r="E11" s="11" t="s">
        <v>599</v>
      </c>
      <c r="F11" s="11" t="s">
        <v>902</v>
      </c>
      <c r="G11" s="11"/>
      <c r="H11" s="11" t="s">
        <v>903</v>
      </c>
      <c r="I11" s="11" t="s">
        <v>897</v>
      </c>
    </row>
    <row r="12" spans="1:9">
      <c r="A12" s="11">
        <v>10</v>
      </c>
      <c r="B12" s="11" t="s">
        <v>47</v>
      </c>
      <c r="C12" s="11" t="s">
        <v>752</v>
      </c>
      <c r="D12" s="11" t="s">
        <v>752</v>
      </c>
      <c r="E12" s="11" t="s">
        <v>602</v>
      </c>
      <c r="F12" s="11" t="s">
        <v>902</v>
      </c>
      <c r="G12" s="11"/>
      <c r="H12" s="11" t="s">
        <v>904</v>
      </c>
      <c r="I12" s="11" t="s">
        <v>897</v>
      </c>
    </row>
    <row r="13" spans="1:9">
      <c r="A13" s="11">
        <v>11</v>
      </c>
      <c r="B13" s="11" t="s">
        <v>49</v>
      </c>
      <c r="C13" s="11" t="s">
        <v>905</v>
      </c>
      <c r="D13" s="11" t="s">
        <v>905</v>
      </c>
      <c r="E13" s="11" t="s">
        <v>906</v>
      </c>
      <c r="F13" s="11" t="s">
        <v>30</v>
      </c>
      <c r="G13" s="11"/>
      <c r="H13" s="11" t="s">
        <v>907</v>
      </c>
      <c r="I13" s="11" t="s">
        <v>897</v>
      </c>
    </row>
    <row r="14" spans="1:9">
      <c r="A14" s="11">
        <v>12</v>
      </c>
      <c r="B14" s="11" t="s">
        <v>860</v>
      </c>
      <c r="C14" s="11" t="s">
        <v>861</v>
      </c>
      <c r="D14" s="11" t="s">
        <v>861</v>
      </c>
      <c r="E14" s="11" t="s">
        <v>862</v>
      </c>
      <c r="F14" s="11"/>
      <c r="G14" s="11" t="s">
        <v>863</v>
      </c>
      <c r="H14" s="11"/>
      <c r="I14" s="11" t="s">
        <v>864</v>
      </c>
    </row>
    <row r="15" spans="1:9">
      <c r="A15" s="11">
        <v>13</v>
      </c>
      <c r="B15" s="11" t="s">
        <v>53</v>
      </c>
      <c r="C15" s="11" t="s">
        <v>865</v>
      </c>
      <c r="D15" s="11" t="s">
        <v>865</v>
      </c>
      <c r="E15" s="11" t="s">
        <v>866</v>
      </c>
      <c r="F15" s="11"/>
      <c r="G15" s="11" t="s">
        <v>867</v>
      </c>
      <c r="H15" s="11"/>
      <c r="I15" s="11" t="s">
        <v>864</v>
      </c>
    </row>
    <row r="16" spans="1:9">
      <c r="A16" s="11">
        <v>14</v>
      </c>
      <c r="B16" s="11" t="s">
        <v>55</v>
      </c>
      <c r="C16" s="11" t="s">
        <v>692</v>
      </c>
      <c r="D16" s="11"/>
      <c r="E16" s="11" t="s">
        <v>693</v>
      </c>
      <c r="F16" s="11"/>
      <c r="G16" s="11" t="s">
        <v>694</v>
      </c>
      <c r="H16" s="11"/>
      <c r="I16" s="11" t="s">
        <v>695</v>
      </c>
    </row>
    <row r="17" spans="1:9">
      <c r="A17" s="11">
        <v>15</v>
      </c>
      <c r="B17" s="11" t="s">
        <v>57</v>
      </c>
      <c r="C17" s="11" t="s">
        <v>5</v>
      </c>
      <c r="D17" s="11" t="s">
        <v>1190</v>
      </c>
      <c r="E17" s="11" t="s">
        <v>1191</v>
      </c>
      <c r="F17" s="11" t="s">
        <v>1192</v>
      </c>
      <c r="G17" s="11"/>
      <c r="H17" s="11" t="s">
        <v>1193</v>
      </c>
      <c r="I17" s="11" t="s">
        <v>1194</v>
      </c>
    </row>
    <row r="18" spans="1:9">
      <c r="A18" s="11">
        <v>16</v>
      </c>
      <c r="B18" s="11" t="s">
        <v>59</v>
      </c>
      <c r="C18" s="11" t="s">
        <v>1011</v>
      </c>
      <c r="D18" s="11" t="s">
        <v>1012</v>
      </c>
      <c r="E18" s="11" t="s">
        <v>1013</v>
      </c>
      <c r="F18" s="11" t="s">
        <v>1014</v>
      </c>
      <c r="G18" s="11"/>
      <c r="H18" s="11" t="s">
        <v>1015</v>
      </c>
      <c r="I18" s="11" t="s">
        <v>1007</v>
      </c>
    </row>
    <row r="19" spans="1:9">
      <c r="A19" s="11">
        <v>17</v>
      </c>
      <c r="B19" s="11" t="s">
        <v>61</v>
      </c>
      <c r="C19" s="11" t="s">
        <v>25</v>
      </c>
      <c r="D19" s="11" t="s">
        <v>824</v>
      </c>
      <c r="E19" s="11" t="s">
        <v>825</v>
      </c>
      <c r="F19" s="11"/>
      <c r="G19" s="11" t="s">
        <v>826</v>
      </c>
      <c r="H19" s="11"/>
      <c r="I19" s="11" t="s">
        <v>827</v>
      </c>
    </row>
    <row r="20" spans="1:9">
      <c r="A20" s="11">
        <v>18</v>
      </c>
      <c r="B20" s="11" t="s">
        <v>63</v>
      </c>
      <c r="C20" s="11" t="s">
        <v>788</v>
      </c>
      <c r="D20" s="11" t="s">
        <v>788</v>
      </c>
      <c r="E20" s="11" t="s">
        <v>605</v>
      </c>
      <c r="F20" s="11" t="s">
        <v>789</v>
      </c>
      <c r="G20" s="11"/>
      <c r="H20" s="11" t="s">
        <v>790</v>
      </c>
      <c r="I20" s="11" t="s">
        <v>791</v>
      </c>
    </row>
    <row r="21" spans="1:9">
      <c r="A21" s="11">
        <v>19</v>
      </c>
      <c r="B21" s="11" t="s">
        <v>65</v>
      </c>
      <c r="C21" s="11" t="s">
        <v>898</v>
      </c>
      <c r="D21" s="11" t="s">
        <v>898</v>
      </c>
      <c r="E21" s="11" t="s">
        <v>908</v>
      </c>
      <c r="F21" s="11" t="s">
        <v>909</v>
      </c>
      <c r="G21" s="11"/>
      <c r="H21" s="11" t="s">
        <v>910</v>
      </c>
      <c r="I21" s="11" t="s">
        <v>897</v>
      </c>
    </row>
    <row r="22" spans="1:9">
      <c r="A22" s="11">
        <v>20</v>
      </c>
      <c r="B22" s="11" t="s">
        <v>67</v>
      </c>
      <c r="C22" s="11" t="s">
        <v>911</v>
      </c>
      <c r="D22" s="11" t="s">
        <v>911</v>
      </c>
      <c r="E22" s="11" t="s">
        <v>912</v>
      </c>
      <c r="F22" s="11" t="s">
        <v>913</v>
      </c>
      <c r="G22" s="11"/>
      <c r="H22" s="11" t="s">
        <v>914</v>
      </c>
      <c r="I22" s="11" t="s">
        <v>897</v>
      </c>
    </row>
    <row r="23" spans="1:9">
      <c r="A23" s="11">
        <v>21</v>
      </c>
      <c r="B23" s="11" t="s">
        <v>69</v>
      </c>
      <c r="C23" s="11" t="s">
        <v>1016</v>
      </c>
      <c r="D23" s="11" t="s">
        <v>1017</v>
      </c>
      <c r="E23" s="11" t="s">
        <v>1018</v>
      </c>
      <c r="F23" s="11" t="s">
        <v>1019</v>
      </c>
      <c r="G23" s="11"/>
      <c r="H23" s="11" t="s">
        <v>1020</v>
      </c>
      <c r="I23" s="11" t="s">
        <v>1007</v>
      </c>
    </row>
    <row r="24" spans="1:9">
      <c r="A24" s="11">
        <v>22</v>
      </c>
      <c r="B24" s="11" t="s">
        <v>792</v>
      </c>
      <c r="C24" s="11" t="s">
        <v>793</v>
      </c>
      <c r="D24" s="11" t="s">
        <v>793</v>
      </c>
      <c r="E24" s="11" t="s">
        <v>794</v>
      </c>
      <c r="F24" s="11"/>
      <c r="G24" s="11"/>
      <c r="H24" s="11"/>
      <c r="I24" s="11" t="s">
        <v>791</v>
      </c>
    </row>
    <row r="25" spans="1:9">
      <c r="A25" s="11">
        <v>23</v>
      </c>
      <c r="B25" s="11" t="s">
        <v>73</v>
      </c>
      <c r="C25" s="11" t="s">
        <v>1016</v>
      </c>
      <c r="D25" s="11" t="s">
        <v>1017</v>
      </c>
      <c r="E25" s="11" t="s">
        <v>1021</v>
      </c>
      <c r="F25" s="11" t="s">
        <v>1022</v>
      </c>
      <c r="G25" s="11"/>
      <c r="H25" s="11" t="s">
        <v>1023</v>
      </c>
      <c r="I25" s="11" t="s">
        <v>1007</v>
      </c>
    </row>
    <row r="26" spans="1:9">
      <c r="A26" s="11">
        <v>24</v>
      </c>
      <c r="B26" s="11" t="s">
        <v>75</v>
      </c>
      <c r="C26" s="11" t="s">
        <v>708</v>
      </c>
      <c r="D26" s="11" t="s">
        <v>708</v>
      </c>
      <c r="E26" s="11" t="s">
        <v>709</v>
      </c>
      <c r="F26" s="11"/>
      <c r="G26" s="11" t="s">
        <v>710</v>
      </c>
      <c r="H26" s="11"/>
      <c r="I26" s="11" t="s">
        <v>711</v>
      </c>
    </row>
    <row r="27" spans="1:9">
      <c r="A27" s="11">
        <v>25</v>
      </c>
      <c r="B27" s="11" t="s">
        <v>77</v>
      </c>
      <c r="C27" s="11" t="s">
        <v>1016</v>
      </c>
      <c r="D27" s="11" t="s">
        <v>1017</v>
      </c>
      <c r="E27" s="11" t="s">
        <v>915</v>
      </c>
      <c r="F27" s="11" t="s">
        <v>1024</v>
      </c>
      <c r="G27" s="11"/>
      <c r="H27" s="11" t="s">
        <v>1025</v>
      </c>
      <c r="I27" s="11" t="s">
        <v>1007</v>
      </c>
    </row>
    <row r="28" spans="1:9">
      <c r="A28" s="11">
        <v>26</v>
      </c>
      <c r="B28" s="11" t="s">
        <v>79</v>
      </c>
      <c r="C28" s="11" t="s">
        <v>752</v>
      </c>
      <c r="D28" s="11" t="s">
        <v>752</v>
      </c>
      <c r="E28" s="11" t="s">
        <v>868</v>
      </c>
      <c r="F28" s="11"/>
      <c r="G28" s="11" t="s">
        <v>869</v>
      </c>
      <c r="H28" s="11"/>
      <c r="I28" s="11" t="s">
        <v>864</v>
      </c>
    </row>
    <row r="29" spans="1:9">
      <c r="A29" s="11">
        <v>27</v>
      </c>
      <c r="B29" s="11" t="s">
        <v>81</v>
      </c>
      <c r="C29" s="11" t="s">
        <v>1124</v>
      </c>
      <c r="D29" s="11" t="s">
        <v>1131</v>
      </c>
      <c r="E29" s="11" t="s">
        <v>1132</v>
      </c>
      <c r="F29" s="11"/>
      <c r="G29" s="11" t="s">
        <v>1133</v>
      </c>
      <c r="H29" s="11"/>
      <c r="I29" s="11" t="s">
        <v>1127</v>
      </c>
    </row>
    <row r="30" spans="1:9">
      <c r="A30" s="11">
        <v>28</v>
      </c>
      <c r="B30" s="11" t="s">
        <v>82</v>
      </c>
      <c r="C30" s="11" t="s">
        <v>1124</v>
      </c>
      <c r="D30" s="11" t="s">
        <v>1131</v>
      </c>
      <c r="E30" s="11" t="s">
        <v>1134</v>
      </c>
      <c r="F30" s="11"/>
      <c r="G30" s="11" t="s">
        <v>1135</v>
      </c>
      <c r="H30" s="11"/>
      <c r="I30" s="11" t="s">
        <v>1127</v>
      </c>
    </row>
    <row r="31" spans="1:9">
      <c r="A31" s="11">
        <v>29</v>
      </c>
      <c r="B31" s="11" t="s">
        <v>84</v>
      </c>
      <c r="C31" s="11" t="s">
        <v>1124</v>
      </c>
      <c r="D31" s="11" t="s">
        <v>1136</v>
      </c>
      <c r="E31" s="11" t="s">
        <v>1137</v>
      </c>
      <c r="F31" s="11"/>
      <c r="G31" s="11" t="s">
        <v>1138</v>
      </c>
      <c r="H31" s="11"/>
      <c r="I31" s="11" t="s">
        <v>1127</v>
      </c>
    </row>
    <row r="32" spans="1:9">
      <c r="A32" s="11">
        <v>30</v>
      </c>
      <c r="B32" s="11" t="s">
        <v>86</v>
      </c>
      <c r="C32" s="11" t="s">
        <v>685</v>
      </c>
      <c r="D32" s="11" t="s">
        <v>685</v>
      </c>
      <c r="E32" s="11" t="s">
        <v>686</v>
      </c>
      <c r="F32" s="11"/>
      <c r="G32" s="11" t="s">
        <v>687</v>
      </c>
      <c r="H32" s="11"/>
      <c r="I32" s="11" t="s">
        <v>688</v>
      </c>
    </row>
    <row r="33" spans="1:9">
      <c r="A33" s="11">
        <v>31</v>
      </c>
      <c r="B33" s="11" t="s">
        <v>88</v>
      </c>
      <c r="C33" s="11" t="s">
        <v>1026</v>
      </c>
      <c r="D33" s="11" t="s">
        <v>1027</v>
      </c>
      <c r="E33" s="11" t="s">
        <v>784</v>
      </c>
      <c r="F33" s="11" t="s">
        <v>1028</v>
      </c>
      <c r="G33" s="11"/>
      <c r="H33" s="11" t="s">
        <v>1029</v>
      </c>
      <c r="I33" s="11" t="s">
        <v>1007</v>
      </c>
    </row>
    <row r="34" spans="1:9">
      <c r="A34" s="11">
        <v>32</v>
      </c>
      <c r="B34" s="11" t="s">
        <v>90</v>
      </c>
      <c r="C34" s="11" t="s">
        <v>796</v>
      </c>
      <c r="D34" s="11" t="s">
        <v>796</v>
      </c>
      <c r="E34" s="11" t="s">
        <v>797</v>
      </c>
      <c r="F34" s="11"/>
      <c r="G34" s="11"/>
      <c r="H34" s="11"/>
      <c r="I34" s="11" t="s">
        <v>791</v>
      </c>
    </row>
    <row r="35" spans="1:9">
      <c r="A35" s="11">
        <v>34</v>
      </c>
      <c r="B35" s="11" t="s">
        <v>93</v>
      </c>
      <c r="C35" s="11" t="s">
        <v>624</v>
      </c>
      <c r="D35" s="11" t="s">
        <v>624</v>
      </c>
      <c r="E35" s="11" t="s">
        <v>599</v>
      </c>
      <c r="F35" s="11" t="s">
        <v>625</v>
      </c>
      <c r="G35" s="11"/>
      <c r="H35" s="11" t="s">
        <v>626</v>
      </c>
      <c r="I35" s="11" t="s">
        <v>627</v>
      </c>
    </row>
    <row r="36" spans="1:9">
      <c r="A36" s="11">
        <v>35</v>
      </c>
      <c r="B36" s="11" t="s">
        <v>95</v>
      </c>
      <c r="C36" s="11" t="s">
        <v>628</v>
      </c>
      <c r="D36" s="11" t="s">
        <v>628</v>
      </c>
      <c r="E36" s="11" t="s">
        <v>599</v>
      </c>
      <c r="F36" s="11" t="s">
        <v>625</v>
      </c>
      <c r="G36" s="11"/>
      <c r="H36" s="11" t="s">
        <v>626</v>
      </c>
      <c r="I36" s="11" t="s">
        <v>627</v>
      </c>
    </row>
    <row r="37" spans="1:9">
      <c r="A37" s="11">
        <v>36</v>
      </c>
      <c r="B37" s="11" t="s">
        <v>97</v>
      </c>
      <c r="C37" s="11" t="s">
        <v>624</v>
      </c>
      <c r="D37" s="11" t="s">
        <v>624</v>
      </c>
      <c r="E37" s="11" t="s">
        <v>599</v>
      </c>
      <c r="F37" s="11" t="s">
        <v>625</v>
      </c>
      <c r="G37" s="11"/>
      <c r="H37" s="11" t="s">
        <v>626</v>
      </c>
      <c r="I37" s="11" t="s">
        <v>627</v>
      </c>
    </row>
    <row r="38" spans="1:9">
      <c r="A38" s="11">
        <v>37</v>
      </c>
      <c r="B38" s="11" t="s">
        <v>99</v>
      </c>
      <c r="C38" s="11" t="s">
        <v>798</v>
      </c>
      <c r="D38" s="11" t="s">
        <v>798</v>
      </c>
      <c r="E38" s="11" t="s">
        <v>799</v>
      </c>
      <c r="F38" s="11"/>
      <c r="G38" s="11"/>
      <c r="H38" s="11"/>
      <c r="I38" s="11" t="s">
        <v>791</v>
      </c>
    </row>
    <row r="39" spans="1:9">
      <c r="A39" s="11">
        <v>38</v>
      </c>
      <c r="B39" s="11" t="s">
        <v>100</v>
      </c>
      <c r="C39" s="11" t="s">
        <v>629</v>
      </c>
      <c r="D39" s="11" t="s">
        <v>629</v>
      </c>
      <c r="E39" s="11" t="s">
        <v>599</v>
      </c>
      <c r="F39" s="11" t="s">
        <v>625</v>
      </c>
      <c r="G39" s="11"/>
      <c r="H39" s="11" t="s">
        <v>626</v>
      </c>
      <c r="I39" s="11" t="s">
        <v>627</v>
      </c>
    </row>
    <row r="40" spans="1:9">
      <c r="A40" s="11">
        <v>39</v>
      </c>
      <c r="B40" s="11" t="s">
        <v>102</v>
      </c>
      <c r="C40" s="11" t="s">
        <v>629</v>
      </c>
      <c r="D40" s="11" t="s">
        <v>629</v>
      </c>
      <c r="E40" s="11" t="s">
        <v>599</v>
      </c>
      <c r="F40" s="11" t="s">
        <v>625</v>
      </c>
      <c r="G40" s="11"/>
      <c r="H40" s="11" t="s">
        <v>626</v>
      </c>
      <c r="I40" s="11" t="s">
        <v>627</v>
      </c>
    </row>
    <row r="41" spans="1:9">
      <c r="A41" s="11">
        <v>40</v>
      </c>
      <c r="B41" s="11" t="s">
        <v>104</v>
      </c>
      <c r="C41" s="11" t="s">
        <v>712</v>
      </c>
      <c r="D41" s="11" t="s">
        <v>712</v>
      </c>
      <c r="E41" s="11" t="s">
        <v>713</v>
      </c>
      <c r="F41" s="11"/>
      <c r="G41" s="11" t="s">
        <v>714</v>
      </c>
      <c r="H41" s="11"/>
      <c r="I41" s="11" t="s">
        <v>711</v>
      </c>
    </row>
    <row r="42" spans="1:9">
      <c r="A42" s="11">
        <v>41</v>
      </c>
      <c r="B42" s="11" t="s">
        <v>106</v>
      </c>
      <c r="C42" s="11" t="s">
        <v>715</v>
      </c>
      <c r="D42" s="11" t="s">
        <v>715</v>
      </c>
      <c r="E42" s="11" t="s">
        <v>713</v>
      </c>
      <c r="F42" s="11"/>
      <c r="G42" s="11" t="s">
        <v>714</v>
      </c>
      <c r="H42" s="11"/>
      <c r="I42" s="11" t="s">
        <v>711</v>
      </c>
    </row>
    <row r="43" spans="1:9">
      <c r="A43" s="11">
        <v>42</v>
      </c>
      <c r="B43" s="11" t="s">
        <v>108</v>
      </c>
      <c r="C43" s="11" t="s">
        <v>629</v>
      </c>
      <c r="D43" s="11" t="s">
        <v>629</v>
      </c>
      <c r="E43" s="11" t="s">
        <v>599</v>
      </c>
      <c r="F43" s="11" t="s">
        <v>630</v>
      </c>
      <c r="G43" s="11"/>
      <c r="H43" s="11" t="s">
        <v>631</v>
      </c>
      <c r="I43" s="11" t="s">
        <v>627</v>
      </c>
    </row>
    <row r="44" spans="1:9">
      <c r="A44" s="11">
        <v>43</v>
      </c>
      <c r="B44" s="11" t="s">
        <v>110</v>
      </c>
      <c r="C44" s="11" t="s">
        <v>716</v>
      </c>
      <c r="D44" s="11" t="s">
        <v>716</v>
      </c>
      <c r="E44" s="11" t="s">
        <v>717</v>
      </c>
      <c r="F44" s="11"/>
      <c r="G44" s="11" t="s">
        <v>718</v>
      </c>
      <c r="H44" s="11"/>
      <c r="I44" s="11" t="s">
        <v>711</v>
      </c>
    </row>
    <row r="45" spans="1:9">
      <c r="A45" s="11">
        <v>44</v>
      </c>
      <c r="B45" s="11" t="s">
        <v>112</v>
      </c>
      <c r="C45" s="11" t="s">
        <v>629</v>
      </c>
      <c r="D45" s="11" t="s">
        <v>629</v>
      </c>
      <c r="E45" s="11" t="s">
        <v>615</v>
      </c>
      <c r="F45" s="11" t="s">
        <v>632</v>
      </c>
      <c r="G45" s="11"/>
      <c r="H45" s="11" t="s">
        <v>633</v>
      </c>
      <c r="I45" s="11" t="s">
        <v>627</v>
      </c>
    </row>
    <row r="46" spans="1:9">
      <c r="A46" s="11">
        <v>45</v>
      </c>
      <c r="B46" s="11" t="s">
        <v>114</v>
      </c>
      <c r="C46" s="11" t="s">
        <v>629</v>
      </c>
      <c r="D46" s="11" t="s">
        <v>629</v>
      </c>
      <c r="E46" s="11" t="s">
        <v>615</v>
      </c>
      <c r="F46" s="11" t="s">
        <v>634</v>
      </c>
      <c r="G46" s="11"/>
      <c r="H46" s="11" t="s">
        <v>635</v>
      </c>
      <c r="I46" s="11" t="s">
        <v>627</v>
      </c>
    </row>
    <row r="47" spans="1:9">
      <c r="A47" s="11">
        <v>46</v>
      </c>
      <c r="B47" s="11" t="s">
        <v>116</v>
      </c>
      <c r="C47" s="11" t="s">
        <v>629</v>
      </c>
      <c r="D47" s="11" t="s">
        <v>629</v>
      </c>
      <c r="E47" s="11" t="s">
        <v>615</v>
      </c>
      <c r="F47" s="11" t="s">
        <v>634</v>
      </c>
      <c r="G47" s="11"/>
      <c r="H47" s="11" t="s">
        <v>635</v>
      </c>
      <c r="I47" s="11" t="s">
        <v>627</v>
      </c>
    </row>
    <row r="48" spans="1:9">
      <c r="A48" s="11">
        <v>47</v>
      </c>
      <c r="B48" s="11" t="s">
        <v>118</v>
      </c>
      <c r="C48" s="11" t="s">
        <v>800</v>
      </c>
      <c r="D48" s="11" t="s">
        <v>800</v>
      </c>
      <c r="E48" s="11" t="s">
        <v>801</v>
      </c>
      <c r="F48" s="11"/>
      <c r="G48" s="11"/>
      <c r="H48" s="11"/>
      <c r="I48" s="11" t="s">
        <v>791</v>
      </c>
    </row>
    <row r="49" spans="1:9">
      <c r="A49" s="11">
        <v>48</v>
      </c>
      <c r="B49" s="11" t="s">
        <v>120</v>
      </c>
      <c r="C49" s="11" t="s">
        <v>629</v>
      </c>
      <c r="D49" s="11" t="s">
        <v>629</v>
      </c>
      <c r="E49" s="11" t="s">
        <v>615</v>
      </c>
      <c r="F49" s="11" t="s">
        <v>634</v>
      </c>
      <c r="G49" s="11"/>
      <c r="H49" s="11" t="s">
        <v>635</v>
      </c>
      <c r="I49" s="11" t="s">
        <v>627</v>
      </c>
    </row>
    <row r="50" spans="1:9">
      <c r="A50" s="11">
        <v>49</v>
      </c>
      <c r="B50" s="11" t="s">
        <v>122</v>
      </c>
      <c r="C50" s="11" t="s">
        <v>629</v>
      </c>
      <c r="D50" s="11" t="s">
        <v>629</v>
      </c>
      <c r="E50" s="11" t="s">
        <v>615</v>
      </c>
      <c r="F50" s="11" t="s">
        <v>634</v>
      </c>
      <c r="G50" s="11"/>
      <c r="H50" s="11" t="s">
        <v>635</v>
      </c>
      <c r="I50" s="11" t="s">
        <v>627</v>
      </c>
    </row>
    <row r="51" spans="1:9">
      <c r="A51" s="11">
        <v>50</v>
      </c>
      <c r="B51" s="11" t="s">
        <v>124</v>
      </c>
      <c r="C51" s="11" t="s">
        <v>629</v>
      </c>
      <c r="D51" s="11" t="s">
        <v>629</v>
      </c>
      <c r="E51" s="11" t="s">
        <v>615</v>
      </c>
      <c r="F51" s="11" t="s">
        <v>634</v>
      </c>
      <c r="G51" s="11"/>
      <c r="H51" s="11" t="s">
        <v>635</v>
      </c>
      <c r="I51" s="11" t="s">
        <v>627</v>
      </c>
    </row>
    <row r="52" spans="1:9">
      <c r="A52" s="11">
        <v>51</v>
      </c>
      <c r="B52" s="11" t="s">
        <v>125</v>
      </c>
      <c r="C52" s="11" t="s">
        <v>629</v>
      </c>
      <c r="D52" s="11" t="s">
        <v>629</v>
      </c>
      <c r="E52" s="11" t="s">
        <v>615</v>
      </c>
      <c r="F52" s="11" t="s">
        <v>634</v>
      </c>
      <c r="G52" s="11"/>
      <c r="H52" s="11" t="s">
        <v>635</v>
      </c>
      <c r="I52" s="11" t="s">
        <v>627</v>
      </c>
    </row>
    <row r="53" spans="1:9">
      <c r="A53" s="11">
        <v>52</v>
      </c>
      <c r="B53" s="11" t="s">
        <v>127</v>
      </c>
      <c r="C53" s="11" t="s">
        <v>629</v>
      </c>
      <c r="D53" s="11" t="s">
        <v>629</v>
      </c>
      <c r="E53" s="11" t="s">
        <v>615</v>
      </c>
      <c r="F53" s="11" t="s">
        <v>634</v>
      </c>
      <c r="G53" s="11"/>
      <c r="H53" s="11" t="s">
        <v>635</v>
      </c>
      <c r="I53" s="11" t="s">
        <v>627</v>
      </c>
    </row>
    <row r="54" spans="1:9">
      <c r="A54" s="11">
        <v>53</v>
      </c>
      <c r="B54" s="11" t="s">
        <v>129</v>
      </c>
      <c r="C54" s="11" t="s">
        <v>629</v>
      </c>
      <c r="D54" s="11" t="s">
        <v>629</v>
      </c>
      <c r="E54" s="11" t="s">
        <v>615</v>
      </c>
      <c r="F54" s="11" t="s">
        <v>634</v>
      </c>
      <c r="G54" s="11"/>
      <c r="H54" s="11" t="s">
        <v>635</v>
      </c>
      <c r="I54" s="11" t="s">
        <v>627</v>
      </c>
    </row>
    <row r="55" spans="1:9">
      <c r="A55" s="11">
        <v>54</v>
      </c>
      <c r="B55" s="11" t="s">
        <v>131</v>
      </c>
      <c r="C55" s="11" t="s">
        <v>629</v>
      </c>
      <c r="D55" s="11" t="s">
        <v>629</v>
      </c>
      <c r="E55" s="11" t="s">
        <v>615</v>
      </c>
      <c r="F55" s="11" t="s">
        <v>636</v>
      </c>
      <c r="G55" s="11"/>
      <c r="H55" s="11" t="s">
        <v>637</v>
      </c>
      <c r="I55" s="11" t="s">
        <v>627</v>
      </c>
    </row>
    <row r="56" spans="1:9">
      <c r="A56" s="11">
        <v>55</v>
      </c>
      <c r="B56" s="11" t="s">
        <v>133</v>
      </c>
      <c r="C56" s="11" t="s">
        <v>629</v>
      </c>
      <c r="D56" s="11" t="s">
        <v>629</v>
      </c>
      <c r="E56" s="11" t="s">
        <v>615</v>
      </c>
      <c r="F56" s="11" t="s">
        <v>634</v>
      </c>
      <c r="G56" s="11"/>
      <c r="H56" s="11" t="s">
        <v>635</v>
      </c>
      <c r="I56" s="11" t="s">
        <v>627</v>
      </c>
    </row>
    <row r="57" spans="1:9">
      <c r="A57" s="11">
        <v>56</v>
      </c>
      <c r="B57" s="11" t="s">
        <v>135</v>
      </c>
      <c r="C57" s="11" t="s">
        <v>629</v>
      </c>
      <c r="D57" s="11" t="s">
        <v>629</v>
      </c>
      <c r="E57" s="11" t="s">
        <v>615</v>
      </c>
      <c r="F57" s="11" t="s">
        <v>634</v>
      </c>
      <c r="G57" s="11"/>
      <c r="H57" s="11" t="s">
        <v>635</v>
      </c>
      <c r="I57" s="11" t="s">
        <v>627</v>
      </c>
    </row>
    <row r="58" spans="1:9">
      <c r="A58" s="11">
        <v>57</v>
      </c>
      <c r="B58" s="11" t="s">
        <v>137</v>
      </c>
      <c r="C58" s="11" t="s">
        <v>629</v>
      </c>
      <c r="D58" s="11" t="s">
        <v>629</v>
      </c>
      <c r="E58" s="11" t="s">
        <v>615</v>
      </c>
      <c r="F58" s="11" t="s">
        <v>634</v>
      </c>
      <c r="G58" s="11"/>
      <c r="H58" s="11" t="s">
        <v>635</v>
      </c>
      <c r="I58" s="11" t="s">
        <v>627</v>
      </c>
    </row>
    <row r="59" spans="1:9">
      <c r="A59" s="11">
        <v>58</v>
      </c>
      <c r="B59" s="11" t="s">
        <v>139</v>
      </c>
      <c r="C59" s="11" t="s">
        <v>629</v>
      </c>
      <c r="D59" s="11" t="s">
        <v>629</v>
      </c>
      <c r="E59" s="11" t="s">
        <v>615</v>
      </c>
      <c r="F59" s="11" t="s">
        <v>634</v>
      </c>
      <c r="G59" s="11"/>
      <c r="H59" s="11" t="s">
        <v>635</v>
      </c>
      <c r="I59" s="11" t="s">
        <v>627</v>
      </c>
    </row>
    <row r="60" spans="1:9">
      <c r="A60" s="11">
        <v>59</v>
      </c>
      <c r="B60" s="11" t="s">
        <v>141</v>
      </c>
      <c r="C60" s="11" t="s">
        <v>629</v>
      </c>
      <c r="D60" s="11" t="s">
        <v>629</v>
      </c>
      <c r="E60" s="11" t="s">
        <v>615</v>
      </c>
      <c r="F60" s="11" t="s">
        <v>634</v>
      </c>
      <c r="G60" s="11"/>
      <c r="H60" s="11" t="s">
        <v>635</v>
      </c>
      <c r="I60" s="11" t="s">
        <v>627</v>
      </c>
    </row>
    <row r="61" spans="1:9">
      <c r="A61" s="11">
        <v>60</v>
      </c>
      <c r="B61" s="11" t="s">
        <v>143</v>
      </c>
      <c r="C61" s="11" t="s">
        <v>629</v>
      </c>
      <c r="D61" s="11" t="s">
        <v>629</v>
      </c>
      <c r="E61" s="11" t="s">
        <v>615</v>
      </c>
      <c r="F61" s="11" t="s">
        <v>634</v>
      </c>
      <c r="G61" s="11"/>
      <c r="H61" s="11" t="s">
        <v>635</v>
      </c>
      <c r="I61" s="11" t="s">
        <v>627</v>
      </c>
    </row>
    <row r="62" spans="1:9">
      <c r="A62" s="11">
        <v>61</v>
      </c>
      <c r="B62" s="11" t="s">
        <v>145</v>
      </c>
      <c r="C62" s="11" t="s">
        <v>629</v>
      </c>
      <c r="D62" s="11" t="s">
        <v>629</v>
      </c>
      <c r="E62" s="11" t="s">
        <v>615</v>
      </c>
      <c r="F62" s="11" t="s">
        <v>634</v>
      </c>
      <c r="G62" s="11"/>
      <c r="H62" s="11" t="s">
        <v>635</v>
      </c>
      <c r="I62" s="11" t="s">
        <v>627</v>
      </c>
    </row>
    <row r="63" spans="1:9">
      <c r="A63" s="11">
        <v>62</v>
      </c>
      <c r="B63" s="11" t="s">
        <v>147</v>
      </c>
      <c r="C63" s="11" t="s">
        <v>629</v>
      </c>
      <c r="D63" s="11" t="s">
        <v>629</v>
      </c>
      <c r="E63" s="11" t="s">
        <v>615</v>
      </c>
      <c r="F63" s="11" t="s">
        <v>634</v>
      </c>
      <c r="G63" s="11"/>
      <c r="H63" s="11" t="s">
        <v>635</v>
      </c>
      <c r="I63" s="11" t="s">
        <v>627</v>
      </c>
    </row>
    <row r="64" spans="1:9">
      <c r="A64" s="11">
        <v>63</v>
      </c>
      <c r="B64" s="11" t="s">
        <v>148</v>
      </c>
      <c r="C64" s="11" t="s">
        <v>629</v>
      </c>
      <c r="D64" s="11" t="s">
        <v>629</v>
      </c>
      <c r="E64" s="11" t="s">
        <v>615</v>
      </c>
      <c r="F64" s="11" t="s">
        <v>634</v>
      </c>
      <c r="G64" s="11"/>
      <c r="H64" s="11" t="s">
        <v>635</v>
      </c>
      <c r="I64" s="11" t="s">
        <v>627</v>
      </c>
    </row>
    <row r="65" spans="1:9">
      <c r="A65" s="11">
        <v>64</v>
      </c>
      <c r="B65" s="11" t="s">
        <v>150</v>
      </c>
      <c r="C65" s="11" t="s">
        <v>629</v>
      </c>
      <c r="D65" s="11" t="s">
        <v>629</v>
      </c>
      <c r="E65" s="11" t="s">
        <v>615</v>
      </c>
      <c r="F65" s="11" t="s">
        <v>634</v>
      </c>
      <c r="G65" s="11"/>
      <c r="H65" s="11" t="s">
        <v>635</v>
      </c>
      <c r="I65" s="11" t="s">
        <v>627</v>
      </c>
    </row>
    <row r="66" spans="1:9">
      <c r="A66" s="11">
        <v>65</v>
      </c>
      <c r="B66" s="11" t="s">
        <v>152</v>
      </c>
      <c r="C66" s="11" t="s">
        <v>629</v>
      </c>
      <c r="D66" s="11" t="s">
        <v>629</v>
      </c>
      <c r="E66" s="11" t="s">
        <v>638</v>
      </c>
      <c r="F66" s="11"/>
      <c r="G66" s="11" t="s">
        <v>635</v>
      </c>
      <c r="H66" s="11"/>
      <c r="I66" s="11" t="s">
        <v>627</v>
      </c>
    </row>
    <row r="67" spans="1:9">
      <c r="A67" s="11">
        <v>66</v>
      </c>
      <c r="B67" s="11" t="s">
        <v>154</v>
      </c>
      <c r="C67" s="11" t="s">
        <v>715</v>
      </c>
      <c r="D67" s="11" t="s">
        <v>715</v>
      </c>
      <c r="E67" s="11" t="s">
        <v>870</v>
      </c>
      <c r="F67" s="11"/>
      <c r="G67" s="11" t="s">
        <v>871</v>
      </c>
      <c r="H67" s="11"/>
      <c r="I67" s="11" t="s">
        <v>864</v>
      </c>
    </row>
    <row r="68" spans="1:9">
      <c r="A68" s="11">
        <v>67</v>
      </c>
      <c r="B68" s="11" t="s">
        <v>156</v>
      </c>
      <c r="C68" s="11" t="s">
        <v>755</v>
      </c>
      <c r="D68" s="11" t="s">
        <v>756</v>
      </c>
      <c r="E68" s="11" t="s">
        <v>602</v>
      </c>
      <c r="F68" s="11" t="s">
        <v>300</v>
      </c>
      <c r="G68" s="11"/>
      <c r="H68" s="11" t="s">
        <v>729</v>
      </c>
      <c r="I68" s="11" t="s">
        <v>757</v>
      </c>
    </row>
    <row r="69" spans="1:9">
      <c r="A69" s="11">
        <v>68</v>
      </c>
      <c r="B69" s="11" t="s">
        <v>158</v>
      </c>
      <c r="C69" s="11" t="s">
        <v>1030</v>
      </c>
      <c r="D69" s="11" t="s">
        <v>1031</v>
      </c>
      <c r="E69" s="11" t="s">
        <v>1032</v>
      </c>
      <c r="F69" s="11" t="s">
        <v>159</v>
      </c>
      <c r="G69" s="11"/>
      <c r="H69" s="11" t="s">
        <v>1033</v>
      </c>
      <c r="I69" s="11" t="s">
        <v>1007</v>
      </c>
    </row>
    <row r="70" spans="1:9">
      <c r="A70" s="11">
        <v>69</v>
      </c>
      <c r="B70" s="11" t="s">
        <v>160</v>
      </c>
      <c r="C70" s="11" t="s">
        <v>719</v>
      </c>
      <c r="D70" s="11" t="s">
        <v>719</v>
      </c>
      <c r="E70" s="11" t="s">
        <v>720</v>
      </c>
      <c r="F70" s="11"/>
      <c r="G70" s="11" t="s">
        <v>721</v>
      </c>
      <c r="H70" s="11"/>
      <c r="I70" s="11" t="s">
        <v>711</v>
      </c>
    </row>
    <row r="71" spans="1:9">
      <c r="A71" s="11">
        <v>70</v>
      </c>
      <c r="B71" s="11" t="s">
        <v>162</v>
      </c>
      <c r="C71" s="11" t="s">
        <v>1124</v>
      </c>
      <c r="D71" s="11" t="s">
        <v>894</v>
      </c>
      <c r="E71" s="11" t="s">
        <v>1139</v>
      </c>
      <c r="F71" s="11"/>
      <c r="G71" s="11" t="s">
        <v>1140</v>
      </c>
      <c r="H71" s="11"/>
      <c r="I71" s="11" t="s">
        <v>1127</v>
      </c>
    </row>
    <row r="72" spans="1:9">
      <c r="A72" s="11">
        <v>71</v>
      </c>
      <c r="B72" s="11" t="s">
        <v>164</v>
      </c>
      <c r="C72" s="11" t="s">
        <v>1124</v>
      </c>
      <c r="D72" s="11" t="s">
        <v>894</v>
      </c>
      <c r="E72" s="11" t="s">
        <v>1141</v>
      </c>
      <c r="F72" s="11"/>
      <c r="G72" s="11" t="s">
        <v>1142</v>
      </c>
      <c r="H72" s="11"/>
      <c r="I72" s="11" t="s">
        <v>1127</v>
      </c>
    </row>
    <row r="73" spans="1:9">
      <c r="A73" s="11">
        <v>72</v>
      </c>
      <c r="B73" s="11" t="s">
        <v>166</v>
      </c>
      <c r="C73" s="11" t="s">
        <v>1124</v>
      </c>
      <c r="D73" s="11" t="s">
        <v>894</v>
      </c>
      <c r="E73" s="11" t="s">
        <v>1143</v>
      </c>
      <c r="F73" s="11"/>
      <c r="G73" s="11" t="s">
        <v>1144</v>
      </c>
      <c r="H73" s="11"/>
      <c r="I73" s="11" t="s">
        <v>1127</v>
      </c>
    </row>
    <row r="74" spans="1:9">
      <c r="A74" s="11">
        <v>73</v>
      </c>
      <c r="B74" s="11" t="s">
        <v>168</v>
      </c>
      <c r="C74" s="11" t="s">
        <v>639</v>
      </c>
      <c r="D74" s="11" t="s">
        <v>639</v>
      </c>
      <c r="E74" s="11" t="s">
        <v>640</v>
      </c>
      <c r="F74" s="11"/>
      <c r="G74" s="11" t="s">
        <v>641</v>
      </c>
      <c r="H74" s="11"/>
      <c r="I74" s="11" t="s">
        <v>627</v>
      </c>
    </row>
    <row r="75" spans="1:9">
      <c r="A75" s="11">
        <v>74</v>
      </c>
      <c r="B75" s="11" t="s">
        <v>170</v>
      </c>
      <c r="C75" s="11" t="s">
        <v>639</v>
      </c>
      <c r="D75" s="11" t="s">
        <v>639</v>
      </c>
      <c r="E75" s="11" t="s">
        <v>642</v>
      </c>
      <c r="F75" s="11"/>
      <c r="G75" s="11" t="s">
        <v>643</v>
      </c>
      <c r="H75" s="11"/>
      <c r="I75" s="11" t="s">
        <v>627</v>
      </c>
    </row>
    <row r="76" spans="1:9">
      <c r="A76" s="11">
        <v>75</v>
      </c>
      <c r="B76" s="11" t="s">
        <v>172</v>
      </c>
      <c r="C76" s="11" t="s">
        <v>1124</v>
      </c>
      <c r="D76" s="11" t="s">
        <v>894</v>
      </c>
      <c r="E76" s="11" t="s">
        <v>1145</v>
      </c>
      <c r="F76" s="11"/>
      <c r="G76" s="11" t="s">
        <v>1146</v>
      </c>
      <c r="H76" s="11"/>
      <c r="I76" s="11" t="s">
        <v>1127</v>
      </c>
    </row>
    <row r="77" spans="1:9">
      <c r="A77" s="11">
        <v>76</v>
      </c>
      <c r="B77" s="11" t="s">
        <v>174</v>
      </c>
      <c r="C77" s="11" t="s">
        <v>644</v>
      </c>
      <c r="D77" s="11" t="s">
        <v>644</v>
      </c>
      <c r="E77" s="11" t="s">
        <v>645</v>
      </c>
      <c r="F77" s="11"/>
      <c r="G77" s="11" t="s">
        <v>646</v>
      </c>
      <c r="H77" s="11"/>
      <c r="I77" s="11" t="s">
        <v>627</v>
      </c>
    </row>
    <row r="78" spans="1:9">
      <c r="A78" s="11">
        <v>77</v>
      </c>
      <c r="B78" s="11" t="s">
        <v>176</v>
      </c>
      <c r="C78" s="11" t="s">
        <v>644</v>
      </c>
      <c r="D78" s="11" t="s">
        <v>644</v>
      </c>
      <c r="E78" s="11" t="s">
        <v>645</v>
      </c>
      <c r="F78" s="11"/>
      <c r="G78" s="11" t="s">
        <v>646</v>
      </c>
      <c r="H78" s="11"/>
      <c r="I78" s="11" t="s">
        <v>627</v>
      </c>
    </row>
    <row r="79" spans="1:9">
      <c r="A79" s="11">
        <v>78</v>
      </c>
      <c r="B79" s="11" t="s">
        <v>178</v>
      </c>
      <c r="C79" s="11" t="s">
        <v>629</v>
      </c>
      <c r="D79" s="11" t="s">
        <v>629</v>
      </c>
      <c r="E79" s="11" t="s">
        <v>915</v>
      </c>
      <c r="F79" s="11" t="s">
        <v>916</v>
      </c>
      <c r="G79" s="11"/>
      <c r="H79" s="11" t="s">
        <v>917</v>
      </c>
      <c r="I79" s="11" t="s">
        <v>897</v>
      </c>
    </row>
    <row r="80" spans="1:9">
      <c r="A80" s="11">
        <v>79</v>
      </c>
      <c r="B80" s="11" t="s">
        <v>180</v>
      </c>
      <c r="C80" s="11" t="s">
        <v>1124</v>
      </c>
      <c r="D80" s="11" t="s">
        <v>1147</v>
      </c>
      <c r="E80" s="11" t="s">
        <v>1148</v>
      </c>
      <c r="F80" s="11"/>
      <c r="G80" s="11" t="s">
        <v>1149</v>
      </c>
      <c r="H80" s="11"/>
      <c r="I80" s="11" t="s">
        <v>1127</v>
      </c>
    </row>
    <row r="81" spans="1:9">
      <c r="A81" s="11">
        <v>80</v>
      </c>
      <c r="B81" s="11" t="s">
        <v>182</v>
      </c>
      <c r="C81" s="11" t="s">
        <v>1124</v>
      </c>
      <c r="D81" s="11" t="s">
        <v>894</v>
      </c>
      <c r="E81" s="11" t="s">
        <v>1150</v>
      </c>
      <c r="F81" s="11"/>
      <c r="G81" s="11" t="s">
        <v>1151</v>
      </c>
      <c r="H81" s="11"/>
      <c r="I81" s="11" t="s">
        <v>1127</v>
      </c>
    </row>
    <row r="82" spans="1:9">
      <c r="A82" s="11">
        <v>81</v>
      </c>
      <c r="B82" s="11" t="s">
        <v>184</v>
      </c>
      <c r="C82" s="11" t="s">
        <v>722</v>
      </c>
      <c r="D82" s="11" t="s">
        <v>722</v>
      </c>
      <c r="E82" s="11" t="s">
        <v>723</v>
      </c>
      <c r="F82" s="11"/>
      <c r="G82" s="11" t="s">
        <v>724</v>
      </c>
      <c r="H82" s="11"/>
      <c r="I82" s="11" t="s">
        <v>711</v>
      </c>
    </row>
    <row r="83" spans="1:9">
      <c r="A83" s="11">
        <v>82</v>
      </c>
      <c r="B83" s="11" t="s">
        <v>186</v>
      </c>
      <c r="C83" s="11" t="s">
        <v>722</v>
      </c>
      <c r="D83" s="11" t="s">
        <v>722</v>
      </c>
      <c r="E83" s="11" t="s">
        <v>723</v>
      </c>
      <c r="F83" s="11"/>
      <c r="G83" s="11" t="s">
        <v>724</v>
      </c>
      <c r="H83" s="11"/>
      <c r="I83" s="11" t="s">
        <v>711</v>
      </c>
    </row>
    <row r="84" spans="1:9">
      <c r="A84" s="11">
        <v>83</v>
      </c>
      <c r="B84" s="11" t="s">
        <v>188</v>
      </c>
      <c r="C84" s="11" t="s">
        <v>5</v>
      </c>
      <c r="D84" s="11" t="s">
        <v>1195</v>
      </c>
      <c r="E84" s="11" t="s">
        <v>615</v>
      </c>
      <c r="F84" s="11" t="s">
        <v>1196</v>
      </c>
      <c r="G84" s="11"/>
      <c r="H84" s="11" t="s">
        <v>1197</v>
      </c>
      <c r="I84" s="11" t="s">
        <v>1194</v>
      </c>
    </row>
    <row r="85" spans="1:9">
      <c r="A85" s="11">
        <v>84</v>
      </c>
      <c r="B85" s="11" t="s">
        <v>190</v>
      </c>
      <c r="C85" s="11" t="s">
        <v>1034</v>
      </c>
      <c r="D85" s="11" t="s">
        <v>1035</v>
      </c>
      <c r="E85" s="11" t="s">
        <v>615</v>
      </c>
      <c r="F85" s="11" t="s">
        <v>191</v>
      </c>
      <c r="G85" s="11"/>
      <c r="H85" s="11" t="s">
        <v>1036</v>
      </c>
      <c r="I85" s="11" t="s">
        <v>1007</v>
      </c>
    </row>
    <row r="86" spans="1:9">
      <c r="A86" s="11">
        <v>85</v>
      </c>
      <c r="B86" s="11" t="s">
        <v>192</v>
      </c>
      <c r="C86" s="11" t="s">
        <v>802</v>
      </c>
      <c r="D86" s="11" t="s">
        <v>802</v>
      </c>
      <c r="E86" s="11" t="s">
        <v>803</v>
      </c>
      <c r="F86" s="11"/>
      <c r="G86" s="11"/>
      <c r="H86" s="11"/>
      <c r="I86" s="11" t="s">
        <v>791</v>
      </c>
    </row>
    <row r="87" spans="1:9">
      <c r="A87" s="11">
        <v>86</v>
      </c>
      <c r="B87" s="11" t="s">
        <v>194</v>
      </c>
      <c r="C87" s="11" t="s">
        <v>918</v>
      </c>
      <c r="D87" s="11" t="s">
        <v>918</v>
      </c>
      <c r="E87" s="11" t="s">
        <v>919</v>
      </c>
      <c r="F87" s="11" t="s">
        <v>920</v>
      </c>
      <c r="G87" s="11"/>
      <c r="H87" s="11" t="s">
        <v>921</v>
      </c>
      <c r="I87" s="11" t="s">
        <v>897</v>
      </c>
    </row>
    <row r="88" spans="1:9">
      <c r="A88" s="11">
        <v>87</v>
      </c>
      <c r="B88" s="11" t="s">
        <v>196</v>
      </c>
      <c r="C88" s="11" t="s">
        <v>647</v>
      </c>
      <c r="D88" s="11" t="s">
        <v>647</v>
      </c>
      <c r="E88" s="11" t="s">
        <v>648</v>
      </c>
      <c r="F88" s="11"/>
      <c r="G88" s="11" t="s">
        <v>649</v>
      </c>
      <c r="H88" s="11"/>
      <c r="I88" s="11" t="s">
        <v>627</v>
      </c>
    </row>
    <row r="89" spans="1:9">
      <c r="A89" s="11">
        <v>88</v>
      </c>
      <c r="B89" s="11" t="s">
        <v>198</v>
      </c>
      <c r="C89" s="11" t="s">
        <v>800</v>
      </c>
      <c r="D89" s="11" t="s">
        <v>800</v>
      </c>
      <c r="E89" s="11" t="s">
        <v>599</v>
      </c>
      <c r="F89" s="11" t="s">
        <v>922</v>
      </c>
      <c r="G89" s="11"/>
      <c r="H89" s="11" t="s">
        <v>923</v>
      </c>
      <c r="I89" s="11" t="s">
        <v>897</v>
      </c>
    </row>
    <row r="90" spans="1:9">
      <c r="A90" s="11">
        <v>89</v>
      </c>
      <c r="B90" s="11" t="s">
        <v>200</v>
      </c>
      <c r="C90" s="11" t="s">
        <v>804</v>
      </c>
      <c r="D90" s="11" t="s">
        <v>804</v>
      </c>
      <c r="E90" s="11" t="s">
        <v>805</v>
      </c>
      <c r="F90" s="11"/>
      <c r="G90" s="11"/>
      <c r="H90" s="11"/>
      <c r="I90" s="11" t="s">
        <v>791</v>
      </c>
    </row>
    <row r="91" spans="1:9">
      <c r="A91" s="11">
        <v>90</v>
      </c>
      <c r="B91" s="11" t="s">
        <v>202</v>
      </c>
      <c r="C91" s="11" t="s">
        <v>1124</v>
      </c>
      <c r="D91" s="11" t="s">
        <v>894</v>
      </c>
      <c r="E91" s="11" t="s">
        <v>1152</v>
      </c>
      <c r="F91" s="11"/>
      <c r="G91" s="11" t="s">
        <v>623</v>
      </c>
      <c r="H91" s="11"/>
      <c r="I91" s="11" t="s">
        <v>1127</v>
      </c>
    </row>
    <row r="92" spans="1:9">
      <c r="A92" s="11">
        <v>91</v>
      </c>
      <c r="B92" s="11" t="s">
        <v>204</v>
      </c>
      <c r="C92" s="11" t="s">
        <v>725</v>
      </c>
      <c r="D92" s="11" t="s">
        <v>725</v>
      </c>
      <c r="E92" s="11" t="s">
        <v>726</v>
      </c>
      <c r="F92" s="11"/>
      <c r="G92" s="11" t="s">
        <v>727</v>
      </c>
      <c r="H92" s="11"/>
      <c r="I92" s="11" t="s">
        <v>711</v>
      </c>
    </row>
    <row r="93" spans="1:9">
      <c r="A93" s="11">
        <v>92</v>
      </c>
      <c r="B93" s="11" t="s">
        <v>206</v>
      </c>
      <c r="C93" s="11" t="s">
        <v>598</v>
      </c>
      <c r="D93" s="11" t="s">
        <v>598</v>
      </c>
      <c r="E93" s="11" t="s">
        <v>599</v>
      </c>
      <c r="F93" s="11" t="s">
        <v>600</v>
      </c>
      <c r="G93" s="11"/>
      <c r="H93" s="11" t="s">
        <v>601</v>
      </c>
      <c r="I93" s="11" t="s">
        <v>597</v>
      </c>
    </row>
    <row r="94" spans="1:9">
      <c r="A94" s="11">
        <v>93</v>
      </c>
      <c r="B94" s="11" t="s">
        <v>208</v>
      </c>
      <c r="C94" s="11" t="s">
        <v>598</v>
      </c>
      <c r="D94" s="11" t="s">
        <v>598</v>
      </c>
      <c r="E94" s="11" t="s">
        <v>602</v>
      </c>
      <c r="F94" s="11" t="s">
        <v>600</v>
      </c>
      <c r="G94" s="11"/>
      <c r="H94" s="11" t="s">
        <v>603</v>
      </c>
      <c r="I94" s="11" t="s">
        <v>597</v>
      </c>
    </row>
    <row r="95" spans="1:9">
      <c r="A95" s="11">
        <v>94</v>
      </c>
      <c r="B95" s="11" t="s">
        <v>604</v>
      </c>
      <c r="C95" s="11" t="s">
        <v>598</v>
      </c>
      <c r="D95" s="11" t="s">
        <v>598</v>
      </c>
      <c r="E95" s="11" t="s">
        <v>605</v>
      </c>
      <c r="F95" s="11" t="s">
        <v>606</v>
      </c>
      <c r="G95" s="11"/>
      <c r="H95" s="11" t="s">
        <v>607</v>
      </c>
      <c r="I95" s="11" t="s">
        <v>597</v>
      </c>
    </row>
    <row r="96" spans="1:9">
      <c r="A96" s="11">
        <v>95</v>
      </c>
      <c r="B96" s="11" t="s">
        <v>608</v>
      </c>
      <c r="C96" s="11" t="s">
        <v>598</v>
      </c>
      <c r="D96" s="11" t="s">
        <v>598</v>
      </c>
      <c r="E96" s="11" t="s">
        <v>605</v>
      </c>
      <c r="F96" s="11" t="s">
        <v>609</v>
      </c>
      <c r="G96" s="11"/>
      <c r="H96" s="11" t="s">
        <v>610</v>
      </c>
      <c r="I96" s="11" t="s">
        <v>597</v>
      </c>
    </row>
    <row r="97" spans="1:9">
      <c r="A97" s="11">
        <v>96</v>
      </c>
      <c r="B97" s="11" t="s">
        <v>214</v>
      </c>
      <c r="C97" s="11" t="s">
        <v>598</v>
      </c>
      <c r="D97" s="11" t="s">
        <v>598</v>
      </c>
      <c r="E97" s="11" t="s">
        <v>605</v>
      </c>
      <c r="F97" s="11" t="s">
        <v>611</v>
      </c>
      <c r="G97" s="11"/>
      <c r="H97" s="11" t="s">
        <v>612</v>
      </c>
      <c r="I97" s="11" t="s">
        <v>597</v>
      </c>
    </row>
    <row r="98" spans="1:9">
      <c r="A98" s="11">
        <v>97</v>
      </c>
      <c r="B98" s="11" t="s">
        <v>216</v>
      </c>
      <c r="C98" s="11" t="s">
        <v>598</v>
      </c>
      <c r="D98" s="11" t="s">
        <v>598</v>
      </c>
      <c r="E98" s="11" t="s">
        <v>605</v>
      </c>
      <c r="F98" s="11" t="s">
        <v>611</v>
      </c>
      <c r="G98" s="11"/>
      <c r="H98" s="11" t="s">
        <v>612</v>
      </c>
      <c r="I98" s="11" t="s">
        <v>597</v>
      </c>
    </row>
    <row r="99" spans="1:9">
      <c r="A99" s="11">
        <v>98</v>
      </c>
      <c r="B99" s="11" t="s">
        <v>217</v>
      </c>
      <c r="C99" s="11" t="s">
        <v>1008</v>
      </c>
      <c r="D99" s="11" t="s">
        <v>1009</v>
      </c>
      <c r="E99" s="11" t="s">
        <v>605</v>
      </c>
      <c r="F99" s="11" t="s">
        <v>218</v>
      </c>
      <c r="G99" s="11"/>
      <c r="H99" s="11" t="s">
        <v>1037</v>
      </c>
      <c r="I99" s="11" t="s">
        <v>1007</v>
      </c>
    </row>
    <row r="100" spans="1:9">
      <c r="A100" s="11">
        <v>99</v>
      </c>
      <c r="B100" s="11" t="s">
        <v>219</v>
      </c>
      <c r="C100" s="11" t="s">
        <v>1008</v>
      </c>
      <c r="D100" s="11" t="s">
        <v>1009</v>
      </c>
      <c r="E100" s="11" t="s">
        <v>605</v>
      </c>
      <c r="F100" s="11" t="s">
        <v>220</v>
      </c>
      <c r="G100" s="11"/>
      <c r="H100" s="11" t="s">
        <v>1038</v>
      </c>
      <c r="I100" s="11" t="s">
        <v>1007</v>
      </c>
    </row>
    <row r="101" spans="1:9">
      <c r="A101" s="11">
        <v>100</v>
      </c>
      <c r="B101" s="11" t="s">
        <v>221</v>
      </c>
      <c r="C101" s="11" t="s">
        <v>1008</v>
      </c>
      <c r="D101" s="11" t="s">
        <v>1009</v>
      </c>
      <c r="E101" s="11" t="s">
        <v>605</v>
      </c>
      <c r="F101" s="11" t="s">
        <v>222</v>
      </c>
      <c r="G101" s="11"/>
      <c r="H101" s="11" t="s">
        <v>1039</v>
      </c>
      <c r="I101" s="11" t="s">
        <v>1007</v>
      </c>
    </row>
    <row r="102" spans="1:9">
      <c r="A102" s="11">
        <v>101</v>
      </c>
      <c r="B102" s="11" t="s">
        <v>223</v>
      </c>
      <c r="C102" s="11" t="s">
        <v>898</v>
      </c>
      <c r="D102" s="11" t="s">
        <v>898</v>
      </c>
      <c r="E102" s="11" t="s">
        <v>618</v>
      </c>
      <c r="F102" s="11" t="s">
        <v>924</v>
      </c>
      <c r="G102" s="11"/>
      <c r="H102" s="11" t="s">
        <v>925</v>
      </c>
      <c r="I102" s="11" t="s">
        <v>897</v>
      </c>
    </row>
    <row r="103" spans="1:9">
      <c r="A103" s="11">
        <v>102</v>
      </c>
      <c r="B103" s="11" t="s">
        <v>225</v>
      </c>
      <c r="C103" s="11" t="s">
        <v>27</v>
      </c>
      <c r="D103" s="11" t="s">
        <v>828</v>
      </c>
      <c r="E103" s="11" t="s">
        <v>829</v>
      </c>
      <c r="F103" s="11"/>
      <c r="G103" s="11" t="s">
        <v>830</v>
      </c>
      <c r="H103" s="11"/>
      <c r="I103" s="11" t="s">
        <v>827</v>
      </c>
    </row>
    <row r="104" spans="1:9">
      <c r="A104" s="11">
        <v>103</v>
      </c>
      <c r="B104" s="11" t="s">
        <v>227</v>
      </c>
      <c r="C104" s="11" t="s">
        <v>1040</v>
      </c>
      <c r="D104" s="11" t="s">
        <v>1040</v>
      </c>
      <c r="E104" s="11" t="s">
        <v>599</v>
      </c>
      <c r="F104" s="11" t="s">
        <v>228</v>
      </c>
      <c r="G104" s="11"/>
      <c r="H104" s="11" t="s">
        <v>1041</v>
      </c>
      <c r="I104" s="11" t="s">
        <v>1007</v>
      </c>
    </row>
    <row r="105" spans="1:9">
      <c r="A105" s="11">
        <v>104</v>
      </c>
      <c r="B105" s="11" t="s">
        <v>229</v>
      </c>
      <c r="C105" s="11" t="s">
        <v>696</v>
      </c>
      <c r="D105" s="11"/>
      <c r="E105" s="11" t="s">
        <v>697</v>
      </c>
      <c r="F105" s="11"/>
      <c r="G105" s="11" t="s">
        <v>698</v>
      </c>
      <c r="H105" s="11"/>
      <c r="I105" s="11" t="s">
        <v>695</v>
      </c>
    </row>
    <row r="106" spans="1:9">
      <c r="A106" s="11">
        <v>105</v>
      </c>
      <c r="B106" s="11" t="s">
        <v>231</v>
      </c>
      <c r="C106" s="11" t="s">
        <v>1124</v>
      </c>
      <c r="D106" s="11" t="s">
        <v>894</v>
      </c>
      <c r="E106" s="11" t="s">
        <v>1153</v>
      </c>
      <c r="F106" s="11"/>
      <c r="G106" s="11" t="s">
        <v>1154</v>
      </c>
      <c r="H106" s="11"/>
      <c r="I106" s="11" t="s">
        <v>1127</v>
      </c>
    </row>
    <row r="107" spans="1:9">
      <c r="A107" s="11">
        <v>106</v>
      </c>
      <c r="B107" s="11" t="s">
        <v>233</v>
      </c>
      <c r="C107" s="11" t="s">
        <v>1042</v>
      </c>
      <c r="D107" s="11" t="s">
        <v>1043</v>
      </c>
      <c r="E107" s="11" t="s">
        <v>594</v>
      </c>
      <c r="F107" s="11" t="s">
        <v>234</v>
      </c>
      <c r="G107" s="11"/>
      <c r="H107" s="11" t="s">
        <v>1044</v>
      </c>
      <c r="I107" s="11" t="s">
        <v>1007</v>
      </c>
    </row>
    <row r="108" spans="1:9">
      <c r="A108" s="11">
        <v>107</v>
      </c>
      <c r="B108" s="11" t="s">
        <v>235</v>
      </c>
      <c r="C108" s="11" t="s">
        <v>716</v>
      </c>
      <c r="D108" s="11" t="s">
        <v>716</v>
      </c>
      <c r="E108" s="11" t="s">
        <v>728</v>
      </c>
      <c r="F108" s="11"/>
      <c r="G108" s="11" t="s">
        <v>729</v>
      </c>
      <c r="H108" s="11"/>
      <c r="I108" s="11" t="s">
        <v>711</v>
      </c>
    </row>
    <row r="109" spans="1:9">
      <c r="A109" s="11">
        <v>108</v>
      </c>
      <c r="B109" s="11" t="s">
        <v>237</v>
      </c>
      <c r="C109" s="11" t="s">
        <v>650</v>
      </c>
      <c r="D109" s="11" t="s">
        <v>650</v>
      </c>
      <c r="E109" s="11" t="s">
        <v>651</v>
      </c>
      <c r="F109" s="11"/>
      <c r="G109" s="11" t="s">
        <v>652</v>
      </c>
      <c r="H109" s="11"/>
      <c r="I109" s="11" t="s">
        <v>627</v>
      </c>
    </row>
    <row r="110" spans="1:9">
      <c r="A110" s="11">
        <v>109</v>
      </c>
      <c r="B110" s="11" t="s">
        <v>239</v>
      </c>
      <c r="C110" s="11" t="s">
        <v>1107</v>
      </c>
      <c r="D110" s="11" t="s">
        <v>1108</v>
      </c>
      <c r="E110" s="11" t="s">
        <v>1109</v>
      </c>
      <c r="F110" s="11" t="s">
        <v>1110</v>
      </c>
      <c r="G110" s="11"/>
      <c r="H110" s="11" t="s">
        <v>1111</v>
      </c>
      <c r="I110" s="11" t="s">
        <v>1112</v>
      </c>
    </row>
    <row r="111" spans="1:9">
      <c r="A111" s="11">
        <v>110</v>
      </c>
      <c r="B111" s="11" t="s">
        <v>241</v>
      </c>
      <c r="C111" s="11" t="s">
        <v>1113</v>
      </c>
      <c r="D111" s="11" t="s">
        <v>1108</v>
      </c>
      <c r="E111" s="11" t="s">
        <v>1109</v>
      </c>
      <c r="F111" s="11" t="s">
        <v>1114</v>
      </c>
      <c r="G111" s="11"/>
      <c r="H111" s="11" t="s">
        <v>1115</v>
      </c>
      <c r="I111" s="11" t="s">
        <v>1112</v>
      </c>
    </row>
    <row r="112" spans="1:9">
      <c r="A112" s="11">
        <v>111</v>
      </c>
      <c r="B112" s="11" t="s">
        <v>243</v>
      </c>
      <c r="C112" s="11" t="s">
        <v>872</v>
      </c>
      <c r="D112" s="11" t="s">
        <v>872</v>
      </c>
      <c r="E112" s="11" t="s">
        <v>873</v>
      </c>
      <c r="F112" s="11"/>
      <c r="G112" s="11" t="s">
        <v>874</v>
      </c>
      <c r="H112" s="11"/>
      <c r="I112" s="11" t="s">
        <v>864</v>
      </c>
    </row>
    <row r="113" spans="1:9">
      <c r="A113" s="11">
        <v>112</v>
      </c>
      <c r="B113" s="11" t="s">
        <v>245</v>
      </c>
      <c r="C113" s="11" t="s">
        <v>730</v>
      </c>
      <c r="D113" s="11" t="s">
        <v>730</v>
      </c>
      <c r="E113" s="11" t="s">
        <v>731</v>
      </c>
      <c r="F113" s="11"/>
      <c r="G113" s="11" t="s">
        <v>732</v>
      </c>
      <c r="H113" s="11"/>
      <c r="I113" s="11" t="s">
        <v>711</v>
      </c>
    </row>
    <row r="114" spans="1:9">
      <c r="A114" s="11">
        <v>113</v>
      </c>
      <c r="B114" s="11" t="s">
        <v>247</v>
      </c>
      <c r="C114" s="11" t="s">
        <v>898</v>
      </c>
      <c r="D114" s="11" t="s">
        <v>898</v>
      </c>
      <c r="E114" s="11" t="s">
        <v>599</v>
      </c>
      <c r="F114" s="11" t="s">
        <v>926</v>
      </c>
      <c r="G114" s="11"/>
      <c r="H114" s="11" t="s">
        <v>927</v>
      </c>
      <c r="I114" s="11" t="s">
        <v>897</v>
      </c>
    </row>
    <row r="115" spans="1:9">
      <c r="A115" s="11">
        <v>114</v>
      </c>
      <c r="B115" s="11" t="s">
        <v>249</v>
      </c>
      <c r="C115" s="11" t="s">
        <v>898</v>
      </c>
      <c r="D115" s="11" t="s">
        <v>898</v>
      </c>
      <c r="E115" s="11" t="s">
        <v>599</v>
      </c>
      <c r="F115" s="11" t="s">
        <v>926</v>
      </c>
      <c r="G115" s="11"/>
      <c r="H115" s="11" t="s">
        <v>927</v>
      </c>
      <c r="I115" s="11" t="s">
        <v>897</v>
      </c>
    </row>
    <row r="116" spans="1:9">
      <c r="A116" s="11">
        <v>115</v>
      </c>
      <c r="B116" s="11" t="s">
        <v>251</v>
      </c>
      <c r="C116" s="11" t="s">
        <v>875</v>
      </c>
      <c r="D116" s="11" t="s">
        <v>875</v>
      </c>
      <c r="E116" s="11" t="s">
        <v>876</v>
      </c>
      <c r="F116" s="11"/>
      <c r="G116" s="11" t="s">
        <v>877</v>
      </c>
      <c r="H116" s="11"/>
      <c r="I116" s="11" t="s">
        <v>864</v>
      </c>
    </row>
    <row r="117" spans="1:9">
      <c r="A117" s="11">
        <v>116</v>
      </c>
      <c r="B117" s="11" t="s">
        <v>253</v>
      </c>
      <c r="C117" s="11" t="s">
        <v>875</v>
      </c>
      <c r="D117" s="11" t="s">
        <v>875</v>
      </c>
      <c r="E117" s="11" t="s">
        <v>876</v>
      </c>
      <c r="F117" s="11"/>
      <c r="G117" s="11" t="s">
        <v>877</v>
      </c>
      <c r="H117" s="11"/>
      <c r="I117" s="11" t="s">
        <v>864</v>
      </c>
    </row>
    <row r="118" spans="1:9">
      <c r="A118" s="11">
        <v>117</v>
      </c>
      <c r="B118" s="11" t="s">
        <v>255</v>
      </c>
      <c r="C118" s="11" t="s">
        <v>788</v>
      </c>
      <c r="D118" s="11" t="s">
        <v>788</v>
      </c>
      <c r="E118" s="11" t="s">
        <v>806</v>
      </c>
      <c r="F118" s="11"/>
      <c r="G118" s="11"/>
      <c r="H118" s="11"/>
      <c r="I118" s="11" t="s">
        <v>791</v>
      </c>
    </row>
    <row r="119" spans="1:9">
      <c r="A119" s="11">
        <v>118</v>
      </c>
      <c r="B119" s="11" t="s">
        <v>257</v>
      </c>
      <c r="C119" s="11" t="s">
        <v>752</v>
      </c>
      <c r="D119" s="11" t="s">
        <v>752</v>
      </c>
      <c r="E119" s="11" t="s">
        <v>605</v>
      </c>
      <c r="F119" s="11" t="s">
        <v>928</v>
      </c>
      <c r="G119" s="11"/>
      <c r="H119" s="11" t="s">
        <v>929</v>
      </c>
      <c r="I119" s="11" t="s">
        <v>897</v>
      </c>
    </row>
    <row r="120" spans="1:9">
      <c r="A120" s="11">
        <v>119</v>
      </c>
      <c r="B120" s="11" t="s">
        <v>259</v>
      </c>
      <c r="C120" s="11" t="s">
        <v>898</v>
      </c>
      <c r="D120" s="11" t="s">
        <v>898</v>
      </c>
      <c r="E120" s="11" t="s">
        <v>618</v>
      </c>
      <c r="F120" s="11" t="s">
        <v>630</v>
      </c>
      <c r="G120" s="11"/>
      <c r="H120" s="11" t="s">
        <v>930</v>
      </c>
      <c r="I120" s="11" t="s">
        <v>897</v>
      </c>
    </row>
    <row r="121" spans="1:9">
      <c r="A121" s="11">
        <v>120</v>
      </c>
      <c r="B121" s="11" t="s">
        <v>261</v>
      </c>
      <c r="C121" s="11" t="s">
        <v>898</v>
      </c>
      <c r="D121" s="11" t="s">
        <v>898</v>
      </c>
      <c r="E121" s="11" t="s">
        <v>599</v>
      </c>
      <c r="F121" s="11" t="s">
        <v>931</v>
      </c>
      <c r="G121" s="11"/>
      <c r="H121" s="11" t="s">
        <v>932</v>
      </c>
      <c r="I121" s="11" t="s">
        <v>897</v>
      </c>
    </row>
    <row r="122" spans="1:9">
      <c r="A122" s="11">
        <v>121</v>
      </c>
      <c r="B122" s="11" t="s">
        <v>263</v>
      </c>
      <c r="C122" s="11" t="s">
        <v>804</v>
      </c>
      <c r="D122" s="11" t="s">
        <v>804</v>
      </c>
      <c r="E122" s="11" t="s">
        <v>807</v>
      </c>
      <c r="F122" s="11"/>
      <c r="G122" s="11"/>
      <c r="H122" s="11"/>
      <c r="I122" s="11" t="s">
        <v>791</v>
      </c>
    </row>
    <row r="123" spans="1:9">
      <c r="A123" s="11">
        <v>122</v>
      </c>
      <c r="B123" s="11" t="s">
        <v>265</v>
      </c>
      <c r="C123" s="11" t="s">
        <v>650</v>
      </c>
      <c r="D123" s="11" t="s">
        <v>650</v>
      </c>
      <c r="E123" s="11" t="s">
        <v>653</v>
      </c>
      <c r="F123" s="11"/>
      <c r="G123" s="11" t="s">
        <v>654</v>
      </c>
      <c r="H123" s="11"/>
      <c r="I123" s="11" t="s">
        <v>627</v>
      </c>
    </row>
    <row r="124" spans="1:9">
      <c r="A124" s="11">
        <v>123</v>
      </c>
      <c r="B124" s="11" t="s">
        <v>267</v>
      </c>
      <c r="C124" s="11" t="s">
        <v>1008</v>
      </c>
      <c r="D124" s="11" t="s">
        <v>621</v>
      </c>
      <c r="E124" s="11" t="s">
        <v>615</v>
      </c>
      <c r="F124" s="11" t="s">
        <v>268</v>
      </c>
      <c r="G124" s="11"/>
      <c r="H124" s="11" t="s">
        <v>1045</v>
      </c>
      <c r="I124" s="11" t="s">
        <v>1007</v>
      </c>
    </row>
    <row r="125" spans="1:9">
      <c r="A125" s="11">
        <v>124</v>
      </c>
      <c r="B125" s="11" t="s">
        <v>269</v>
      </c>
      <c r="C125" s="11" t="s">
        <v>894</v>
      </c>
      <c r="D125" s="11" t="s">
        <v>894</v>
      </c>
      <c r="E125" s="11" t="s">
        <v>615</v>
      </c>
      <c r="F125" s="11" t="s">
        <v>933</v>
      </c>
      <c r="G125" s="11"/>
      <c r="H125" s="11" t="s">
        <v>934</v>
      </c>
      <c r="I125" s="11" t="s">
        <v>897</v>
      </c>
    </row>
    <row r="126" spans="1:9">
      <c r="A126" s="11">
        <v>125</v>
      </c>
      <c r="B126" s="11" t="s">
        <v>271</v>
      </c>
      <c r="C126" s="11" t="s">
        <v>699</v>
      </c>
      <c r="D126" s="11"/>
      <c r="E126" s="11" t="s">
        <v>700</v>
      </c>
      <c r="F126" s="11"/>
      <c r="G126" s="11" t="s">
        <v>701</v>
      </c>
      <c r="H126" s="11"/>
      <c r="I126" s="11" t="s">
        <v>695</v>
      </c>
    </row>
    <row r="127" spans="1:9">
      <c r="A127" s="11">
        <v>126</v>
      </c>
      <c r="B127" s="11" t="s">
        <v>273</v>
      </c>
      <c r="C127" s="11" t="s">
        <v>1046</v>
      </c>
      <c r="D127" s="11" t="s">
        <v>1046</v>
      </c>
      <c r="E127" s="11" t="s">
        <v>1021</v>
      </c>
      <c r="F127" s="11" t="s">
        <v>274</v>
      </c>
      <c r="G127" s="11"/>
      <c r="H127" s="11" t="s">
        <v>1047</v>
      </c>
      <c r="I127" s="11" t="s">
        <v>1007</v>
      </c>
    </row>
    <row r="128" spans="1:9">
      <c r="A128" s="11">
        <v>127</v>
      </c>
      <c r="B128" s="11" t="s">
        <v>275</v>
      </c>
      <c r="C128" s="11" t="s">
        <v>804</v>
      </c>
      <c r="D128" s="11" t="s">
        <v>804</v>
      </c>
      <c r="E128" s="11" t="s">
        <v>808</v>
      </c>
      <c r="F128" s="11"/>
      <c r="G128" s="11"/>
      <c r="H128" s="11"/>
      <c r="I128" s="11" t="s">
        <v>791</v>
      </c>
    </row>
    <row r="129" spans="1:9">
      <c r="A129" s="11">
        <v>128</v>
      </c>
      <c r="B129" s="11" t="s">
        <v>277</v>
      </c>
      <c r="C129" s="11" t="s">
        <v>809</v>
      </c>
      <c r="D129" s="11" t="s">
        <v>809</v>
      </c>
      <c r="E129" s="11" t="s">
        <v>1048</v>
      </c>
      <c r="F129" s="11" t="s">
        <v>278</v>
      </c>
      <c r="G129" s="11"/>
      <c r="H129" s="11" t="s">
        <v>1049</v>
      </c>
      <c r="I129" s="11" t="s">
        <v>1007</v>
      </c>
    </row>
    <row r="130" spans="1:9">
      <c r="A130" s="11">
        <v>129</v>
      </c>
      <c r="B130" s="11" t="s">
        <v>279</v>
      </c>
      <c r="C130" s="11" t="s">
        <v>809</v>
      </c>
      <c r="D130" s="11" t="s">
        <v>809</v>
      </c>
      <c r="E130" s="11" t="s">
        <v>810</v>
      </c>
      <c r="F130" s="11"/>
      <c r="G130" s="11"/>
      <c r="H130" s="11"/>
      <c r="I130" s="11" t="s">
        <v>791</v>
      </c>
    </row>
    <row r="131" spans="1:9">
      <c r="A131" s="11">
        <v>130</v>
      </c>
      <c r="B131" s="11" t="s">
        <v>281</v>
      </c>
      <c r="C131" s="11" t="s">
        <v>999</v>
      </c>
      <c r="D131" s="11" t="s">
        <v>1000</v>
      </c>
      <c r="E131" s="11" t="s">
        <v>1001</v>
      </c>
      <c r="F131" s="11"/>
      <c r="G131" s="11" t="s">
        <v>1002</v>
      </c>
      <c r="H131" s="11"/>
      <c r="I131" s="11" t="s">
        <v>1003</v>
      </c>
    </row>
    <row r="132" spans="1:9">
      <c r="A132" s="11">
        <v>131</v>
      </c>
      <c r="B132" s="11" t="s">
        <v>283</v>
      </c>
      <c r="C132" s="11" t="s">
        <v>733</v>
      </c>
      <c r="D132" s="11" t="s">
        <v>733</v>
      </c>
      <c r="E132" s="11" t="s">
        <v>734</v>
      </c>
      <c r="F132" s="11"/>
      <c r="G132" s="11" t="s">
        <v>735</v>
      </c>
      <c r="H132" s="11"/>
      <c r="I132" s="11" t="s">
        <v>711</v>
      </c>
    </row>
    <row r="133" spans="1:9">
      <c r="A133" s="11">
        <v>132</v>
      </c>
      <c r="B133" s="11" t="s">
        <v>285</v>
      </c>
      <c r="C133" s="11" t="s">
        <v>831</v>
      </c>
      <c r="D133" s="11" t="s">
        <v>831</v>
      </c>
      <c r="E133" s="11" t="s">
        <v>935</v>
      </c>
      <c r="F133" s="11" t="s">
        <v>936</v>
      </c>
      <c r="G133" s="11"/>
      <c r="H133" s="11" t="s">
        <v>937</v>
      </c>
      <c r="I133" s="11" t="s">
        <v>897</v>
      </c>
    </row>
    <row r="134" spans="1:9">
      <c r="A134" s="11">
        <v>133</v>
      </c>
      <c r="B134" s="11" t="s">
        <v>287</v>
      </c>
      <c r="C134" s="11" t="s">
        <v>13</v>
      </c>
      <c r="D134" s="11" t="s">
        <v>831</v>
      </c>
      <c r="E134" s="11" t="s">
        <v>832</v>
      </c>
      <c r="F134" s="11"/>
      <c r="G134" s="11" t="s">
        <v>833</v>
      </c>
      <c r="H134" s="11"/>
      <c r="I134" s="11" t="s">
        <v>827</v>
      </c>
    </row>
    <row r="135" spans="1:9">
      <c r="A135" s="11">
        <v>134</v>
      </c>
      <c r="B135" s="11" t="s">
        <v>289</v>
      </c>
      <c r="C135" s="11" t="s">
        <v>13</v>
      </c>
      <c r="D135" s="11" t="s">
        <v>831</v>
      </c>
      <c r="E135" s="11" t="s">
        <v>832</v>
      </c>
      <c r="F135" s="11"/>
      <c r="G135" s="11" t="s">
        <v>833</v>
      </c>
      <c r="H135" s="11"/>
      <c r="I135" s="11" t="s">
        <v>827</v>
      </c>
    </row>
    <row r="136" spans="1:9">
      <c r="A136" s="11">
        <v>135</v>
      </c>
      <c r="B136" s="11" t="s">
        <v>291</v>
      </c>
      <c r="C136" s="11" t="s">
        <v>13</v>
      </c>
      <c r="D136" s="11" t="s">
        <v>831</v>
      </c>
      <c r="E136" s="11" t="s">
        <v>834</v>
      </c>
      <c r="F136" s="11"/>
      <c r="G136" s="11" t="s">
        <v>835</v>
      </c>
      <c r="H136" s="11"/>
      <c r="I136" s="11" t="s">
        <v>827</v>
      </c>
    </row>
    <row r="137" spans="1:9">
      <c r="A137" s="11">
        <v>136</v>
      </c>
      <c r="B137" s="11" t="s">
        <v>293</v>
      </c>
      <c r="C137" s="11" t="s">
        <v>831</v>
      </c>
      <c r="D137" s="11" t="s">
        <v>831</v>
      </c>
      <c r="E137" s="11" t="s">
        <v>915</v>
      </c>
      <c r="F137" s="11" t="s">
        <v>938</v>
      </c>
      <c r="G137" s="11"/>
      <c r="H137" s="11" t="s">
        <v>939</v>
      </c>
      <c r="I137" s="11" t="s">
        <v>897</v>
      </c>
    </row>
    <row r="138" spans="1:9">
      <c r="A138" s="11">
        <v>137</v>
      </c>
      <c r="B138" s="11" t="s">
        <v>295</v>
      </c>
      <c r="C138" s="11" t="s">
        <v>831</v>
      </c>
      <c r="D138" s="11" t="s">
        <v>831</v>
      </c>
      <c r="E138" s="11" t="s">
        <v>915</v>
      </c>
      <c r="F138" s="11" t="s">
        <v>938</v>
      </c>
      <c r="G138" s="11"/>
      <c r="H138" s="11" t="s">
        <v>939</v>
      </c>
      <c r="I138" s="11" t="s">
        <v>897</v>
      </c>
    </row>
    <row r="139" spans="1:9">
      <c r="A139" s="11">
        <v>138</v>
      </c>
      <c r="B139" s="11" t="s">
        <v>297</v>
      </c>
      <c r="C139" s="11" t="s">
        <v>1116</v>
      </c>
      <c r="D139" s="11" t="s">
        <v>1108</v>
      </c>
      <c r="E139" s="11" t="s">
        <v>1117</v>
      </c>
      <c r="F139" s="11" t="s">
        <v>1118</v>
      </c>
      <c r="G139" s="11"/>
      <c r="H139" s="11" t="s">
        <v>1119</v>
      </c>
      <c r="I139" s="11" t="s">
        <v>1112</v>
      </c>
    </row>
    <row r="140" spans="1:9">
      <c r="A140" s="11">
        <v>139</v>
      </c>
      <c r="B140" s="11" t="s">
        <v>299</v>
      </c>
      <c r="C140" s="11" t="s">
        <v>1120</v>
      </c>
      <c r="D140" s="11" t="s">
        <v>1108</v>
      </c>
      <c r="E140" s="11" t="s">
        <v>1121</v>
      </c>
      <c r="F140" s="11" t="s">
        <v>1122</v>
      </c>
      <c r="G140" s="11"/>
      <c r="H140" s="11" t="s">
        <v>1123</v>
      </c>
      <c r="I140" s="11" t="s">
        <v>1112</v>
      </c>
    </row>
    <row r="141" spans="1:9">
      <c r="A141" s="11">
        <v>140</v>
      </c>
      <c r="B141" s="11" t="s">
        <v>301</v>
      </c>
      <c r="C141" s="11" t="s">
        <v>1030</v>
      </c>
      <c r="D141" s="11" t="s">
        <v>1155</v>
      </c>
      <c r="E141" s="11" t="s">
        <v>1156</v>
      </c>
      <c r="F141" s="11"/>
      <c r="G141" s="11" t="s">
        <v>1157</v>
      </c>
      <c r="H141" s="11"/>
      <c r="I141" s="11" t="s">
        <v>1127</v>
      </c>
    </row>
    <row r="142" spans="1:9">
      <c r="A142" s="11">
        <v>141</v>
      </c>
      <c r="B142" s="11" t="s">
        <v>303</v>
      </c>
      <c r="C142" s="11" t="s">
        <v>655</v>
      </c>
      <c r="D142" s="11" t="s">
        <v>655</v>
      </c>
      <c r="E142" s="11" t="s">
        <v>656</v>
      </c>
      <c r="F142" s="11"/>
      <c r="G142" s="11" t="s">
        <v>657</v>
      </c>
      <c r="H142" s="11"/>
      <c r="I142" s="11" t="s">
        <v>627</v>
      </c>
    </row>
    <row r="143" spans="1:9">
      <c r="A143" s="11">
        <v>142</v>
      </c>
      <c r="B143" s="11" t="s">
        <v>305</v>
      </c>
      <c r="C143" s="11" t="s">
        <v>650</v>
      </c>
      <c r="D143" s="11" t="s">
        <v>650</v>
      </c>
      <c r="E143" s="11" t="s">
        <v>658</v>
      </c>
      <c r="F143" s="11"/>
      <c r="G143" s="11" t="s">
        <v>659</v>
      </c>
      <c r="H143" s="11"/>
      <c r="I143" s="11" t="s">
        <v>627</v>
      </c>
    </row>
    <row r="144" spans="1:9">
      <c r="A144" s="11">
        <v>143</v>
      </c>
      <c r="B144" s="11" t="s">
        <v>307</v>
      </c>
      <c r="C144" s="11" t="s">
        <v>650</v>
      </c>
      <c r="D144" s="11" t="s">
        <v>650</v>
      </c>
      <c r="E144" s="11" t="s">
        <v>660</v>
      </c>
      <c r="F144" s="11"/>
      <c r="G144" s="11" t="s">
        <v>661</v>
      </c>
      <c r="H144" s="11"/>
      <c r="I144" s="11" t="s">
        <v>627</v>
      </c>
    </row>
    <row r="145" spans="1:9">
      <c r="A145" s="11">
        <v>144</v>
      </c>
      <c r="B145" s="11" t="s">
        <v>309</v>
      </c>
      <c r="C145" s="11" t="s">
        <v>840</v>
      </c>
      <c r="D145" s="11" t="s">
        <v>840</v>
      </c>
      <c r="E145" s="11" t="s">
        <v>841</v>
      </c>
      <c r="F145" s="11"/>
      <c r="G145" s="11" t="s">
        <v>842</v>
      </c>
      <c r="H145" s="11"/>
      <c r="I145" s="11" t="s">
        <v>839</v>
      </c>
    </row>
    <row r="146" spans="1:9">
      <c r="A146" s="11">
        <v>145</v>
      </c>
      <c r="B146" s="11" t="s">
        <v>311</v>
      </c>
      <c r="C146" s="11" t="s">
        <v>878</v>
      </c>
      <c r="D146" s="11" t="s">
        <v>878</v>
      </c>
      <c r="E146" s="11" t="s">
        <v>879</v>
      </c>
      <c r="F146" s="11"/>
      <c r="G146" s="11" t="s">
        <v>880</v>
      </c>
      <c r="H146" s="11"/>
      <c r="I146" s="11" t="s">
        <v>864</v>
      </c>
    </row>
    <row r="147" spans="1:9">
      <c r="A147" s="11">
        <v>146</v>
      </c>
      <c r="B147" s="11" t="s">
        <v>313</v>
      </c>
      <c r="C147" s="11" t="s">
        <v>875</v>
      </c>
      <c r="D147" s="11" t="s">
        <v>875</v>
      </c>
      <c r="E147" s="11" t="s">
        <v>881</v>
      </c>
      <c r="F147" s="11"/>
      <c r="G147" s="11" t="s">
        <v>882</v>
      </c>
      <c r="H147" s="11"/>
      <c r="I147" s="11" t="s">
        <v>864</v>
      </c>
    </row>
    <row r="148" spans="1:9">
      <c r="A148" s="11">
        <v>147</v>
      </c>
      <c r="B148" s="11" t="s">
        <v>315</v>
      </c>
      <c r="C148" s="11" t="s">
        <v>1008</v>
      </c>
      <c r="D148" s="11" t="s">
        <v>788</v>
      </c>
      <c r="E148" s="11" t="s">
        <v>618</v>
      </c>
      <c r="F148" s="11" t="s">
        <v>316</v>
      </c>
      <c r="G148" s="11"/>
      <c r="H148" s="11" t="s">
        <v>1050</v>
      </c>
      <c r="I148" s="11" t="s">
        <v>1007</v>
      </c>
    </row>
    <row r="149" spans="1:9">
      <c r="A149" s="11">
        <v>148</v>
      </c>
      <c r="B149" s="11" t="s">
        <v>317</v>
      </c>
      <c r="C149" s="11" t="s">
        <v>940</v>
      </c>
      <c r="D149" s="11" t="s">
        <v>940</v>
      </c>
      <c r="E149" s="11" t="s">
        <v>602</v>
      </c>
      <c r="F149" s="11" t="s">
        <v>941</v>
      </c>
      <c r="G149" s="11"/>
      <c r="H149" s="11" t="s">
        <v>942</v>
      </c>
      <c r="I149" s="11" t="s">
        <v>897</v>
      </c>
    </row>
    <row r="150" spans="1:9">
      <c r="A150" s="11">
        <v>149</v>
      </c>
      <c r="B150" s="11" t="s">
        <v>319</v>
      </c>
      <c r="C150" s="11" t="s">
        <v>940</v>
      </c>
      <c r="D150" s="11" t="s">
        <v>940</v>
      </c>
      <c r="E150" s="11" t="s">
        <v>618</v>
      </c>
      <c r="F150" s="11" t="s">
        <v>943</v>
      </c>
      <c r="G150" s="11"/>
      <c r="H150" s="11" t="s">
        <v>944</v>
      </c>
      <c r="I150" s="11" t="s">
        <v>897</v>
      </c>
    </row>
    <row r="151" spans="1:9">
      <c r="A151" s="11">
        <v>150</v>
      </c>
      <c r="B151" s="11" t="s">
        <v>321</v>
      </c>
      <c r="C151" s="11" t="s">
        <v>940</v>
      </c>
      <c r="D151" s="11" t="s">
        <v>940</v>
      </c>
      <c r="E151" s="11" t="s">
        <v>602</v>
      </c>
      <c r="F151" s="11" t="s">
        <v>945</v>
      </c>
      <c r="G151" s="11"/>
      <c r="H151" s="11" t="s">
        <v>946</v>
      </c>
      <c r="I151" s="11" t="s">
        <v>897</v>
      </c>
    </row>
    <row r="152" spans="1:9">
      <c r="A152" s="11">
        <v>151</v>
      </c>
      <c r="B152" s="11" t="s">
        <v>323</v>
      </c>
      <c r="C152" s="11" t="s">
        <v>1051</v>
      </c>
      <c r="D152" s="11" t="s">
        <v>1051</v>
      </c>
      <c r="E152" s="11" t="s">
        <v>1052</v>
      </c>
      <c r="F152" s="11"/>
      <c r="G152" s="11"/>
      <c r="H152" s="11"/>
      <c r="I152" s="11" t="s">
        <v>1007</v>
      </c>
    </row>
    <row r="153" spans="1:9">
      <c r="A153" s="11">
        <v>152</v>
      </c>
      <c r="B153" s="11" t="s">
        <v>325</v>
      </c>
      <c r="C153" s="11" t="s">
        <v>894</v>
      </c>
      <c r="D153" s="11" t="s">
        <v>894</v>
      </c>
      <c r="E153" s="11" t="s">
        <v>615</v>
      </c>
      <c r="F153" s="11" t="s">
        <v>947</v>
      </c>
      <c r="G153" s="11"/>
      <c r="H153" s="11" t="s">
        <v>948</v>
      </c>
      <c r="I153" s="11" t="s">
        <v>897</v>
      </c>
    </row>
    <row r="154" spans="1:9">
      <c r="A154" s="11">
        <v>153</v>
      </c>
      <c r="B154" s="11" t="s">
        <v>327</v>
      </c>
      <c r="C154" s="11" t="s">
        <v>1053</v>
      </c>
      <c r="D154" s="11" t="s">
        <v>1053</v>
      </c>
      <c r="E154" s="11" t="s">
        <v>1054</v>
      </c>
      <c r="F154" s="11"/>
      <c r="G154" s="11"/>
      <c r="H154" s="11"/>
      <c r="I154" s="11" t="s">
        <v>1007</v>
      </c>
    </row>
    <row r="155" spans="1:9">
      <c r="A155" s="11">
        <v>154</v>
      </c>
      <c r="B155" s="11" t="s">
        <v>329</v>
      </c>
      <c r="C155" s="11" t="s">
        <v>1055</v>
      </c>
      <c r="D155" s="11" t="s">
        <v>1055</v>
      </c>
      <c r="E155" s="11" t="s">
        <v>1056</v>
      </c>
      <c r="F155" s="11"/>
      <c r="G155" s="11"/>
      <c r="H155" s="11"/>
      <c r="I155" s="11" t="s">
        <v>1007</v>
      </c>
    </row>
    <row r="156" spans="1:9">
      <c r="A156" s="11">
        <v>155</v>
      </c>
      <c r="B156" s="11" t="s">
        <v>331</v>
      </c>
      <c r="C156" s="11" t="s">
        <v>725</v>
      </c>
      <c r="D156" s="11" t="s">
        <v>725</v>
      </c>
      <c r="E156" s="11" t="s">
        <v>602</v>
      </c>
      <c r="F156" s="11" t="s">
        <v>949</v>
      </c>
      <c r="G156" s="11"/>
      <c r="H156" s="11" t="s">
        <v>950</v>
      </c>
      <c r="I156" s="11" t="s">
        <v>897</v>
      </c>
    </row>
    <row r="157" spans="1:9">
      <c r="A157" s="11">
        <v>156</v>
      </c>
      <c r="B157" s="11" t="s">
        <v>332</v>
      </c>
      <c r="C157" s="11" t="s">
        <v>725</v>
      </c>
      <c r="D157" s="11" t="s">
        <v>725</v>
      </c>
      <c r="E157" s="11" t="s">
        <v>602</v>
      </c>
      <c r="F157" s="11" t="s">
        <v>951</v>
      </c>
      <c r="G157" s="11"/>
      <c r="H157" s="11" t="s">
        <v>952</v>
      </c>
      <c r="I157" s="11" t="s">
        <v>897</v>
      </c>
    </row>
    <row r="158" spans="1:9">
      <c r="A158" s="11">
        <v>157</v>
      </c>
      <c r="B158" s="11" t="s">
        <v>334</v>
      </c>
      <c r="C158" s="11" t="s">
        <v>725</v>
      </c>
      <c r="D158" s="11" t="s">
        <v>725</v>
      </c>
      <c r="E158" s="11" t="s">
        <v>602</v>
      </c>
      <c r="F158" s="11" t="s">
        <v>951</v>
      </c>
      <c r="G158" s="11"/>
      <c r="H158" s="11" t="s">
        <v>952</v>
      </c>
      <c r="I158" s="11" t="s">
        <v>897</v>
      </c>
    </row>
    <row r="159" spans="1:9">
      <c r="A159" s="11">
        <v>158</v>
      </c>
      <c r="B159" s="11" t="s">
        <v>335</v>
      </c>
      <c r="C159" s="11" t="s">
        <v>725</v>
      </c>
      <c r="D159" s="11" t="s">
        <v>725</v>
      </c>
      <c r="E159" s="11" t="s">
        <v>602</v>
      </c>
      <c r="F159" s="11" t="s">
        <v>951</v>
      </c>
      <c r="G159" s="11"/>
      <c r="H159" s="11" t="s">
        <v>952</v>
      </c>
      <c r="I159" s="11" t="s">
        <v>897</v>
      </c>
    </row>
    <row r="160" spans="1:9">
      <c r="A160" s="11">
        <v>159</v>
      </c>
      <c r="B160" s="11" t="s">
        <v>337</v>
      </c>
      <c r="C160" s="11" t="s">
        <v>725</v>
      </c>
      <c r="D160" s="11" t="s">
        <v>725</v>
      </c>
      <c r="E160" s="11" t="s">
        <v>602</v>
      </c>
      <c r="F160" s="11" t="s">
        <v>951</v>
      </c>
      <c r="G160" s="11"/>
      <c r="H160" s="11" t="s">
        <v>952</v>
      </c>
      <c r="I160" s="11" t="s">
        <v>897</v>
      </c>
    </row>
    <row r="161" spans="1:9">
      <c r="A161" s="11">
        <v>160</v>
      </c>
      <c r="B161" s="11" t="s">
        <v>339</v>
      </c>
      <c r="C161" s="11" t="s">
        <v>725</v>
      </c>
      <c r="D161" s="11" t="s">
        <v>725</v>
      </c>
      <c r="E161" s="11" t="s">
        <v>602</v>
      </c>
      <c r="F161" s="11" t="s">
        <v>951</v>
      </c>
      <c r="G161" s="11"/>
      <c r="H161" s="11" t="s">
        <v>952</v>
      </c>
      <c r="I161" s="11" t="s">
        <v>897</v>
      </c>
    </row>
    <row r="162" spans="1:9">
      <c r="A162" s="11">
        <v>161</v>
      </c>
      <c r="B162" s="11" t="s">
        <v>341</v>
      </c>
      <c r="C162" s="11" t="s">
        <v>1057</v>
      </c>
      <c r="D162" s="11" t="s">
        <v>1057</v>
      </c>
      <c r="E162" s="11" t="s">
        <v>1058</v>
      </c>
      <c r="F162" s="11"/>
      <c r="G162" s="11"/>
      <c r="H162" s="11"/>
      <c r="I162" s="11" t="s">
        <v>1007</v>
      </c>
    </row>
    <row r="163" spans="1:9">
      <c r="A163" s="11">
        <v>162</v>
      </c>
      <c r="B163" s="11" t="s">
        <v>343</v>
      </c>
      <c r="C163" s="11" t="s">
        <v>1057</v>
      </c>
      <c r="D163" s="11" t="s">
        <v>1057</v>
      </c>
      <c r="E163" s="11" t="s">
        <v>1059</v>
      </c>
      <c r="F163" s="11"/>
      <c r="G163" s="11"/>
      <c r="H163" s="11"/>
      <c r="I163" s="11" t="s">
        <v>1007</v>
      </c>
    </row>
    <row r="164" spans="1:9">
      <c r="A164" s="11">
        <v>163</v>
      </c>
      <c r="B164" s="11" t="s">
        <v>345</v>
      </c>
      <c r="C164" s="11" t="s">
        <v>953</v>
      </c>
      <c r="D164" s="11" t="s">
        <v>953</v>
      </c>
      <c r="E164" s="11" t="s">
        <v>915</v>
      </c>
      <c r="F164" s="11" t="s">
        <v>954</v>
      </c>
      <c r="G164" s="11"/>
      <c r="H164" s="11" t="s">
        <v>955</v>
      </c>
      <c r="I164" s="11" t="s">
        <v>897</v>
      </c>
    </row>
    <row r="165" spans="1:9">
      <c r="A165" s="11">
        <v>164</v>
      </c>
      <c r="B165" s="11" t="s">
        <v>346</v>
      </c>
      <c r="C165" s="11" t="s">
        <v>742</v>
      </c>
      <c r="D165" s="11" t="s">
        <v>742</v>
      </c>
      <c r="E165" s="11" t="s">
        <v>811</v>
      </c>
      <c r="F165" s="11"/>
      <c r="G165" s="11"/>
      <c r="H165" s="11"/>
      <c r="I165" s="11" t="s">
        <v>791</v>
      </c>
    </row>
    <row r="166" spans="1:9">
      <c r="A166" s="11">
        <v>165</v>
      </c>
      <c r="B166" s="11" t="s">
        <v>348</v>
      </c>
      <c r="C166" s="11" t="s">
        <v>742</v>
      </c>
      <c r="D166" s="11" t="s">
        <v>742</v>
      </c>
      <c r="E166" s="11" t="s">
        <v>883</v>
      </c>
      <c r="F166" s="11"/>
      <c r="G166" s="11" t="s">
        <v>884</v>
      </c>
      <c r="H166" s="11"/>
      <c r="I166" s="11" t="s">
        <v>864</v>
      </c>
    </row>
    <row r="167" spans="1:9">
      <c r="A167" s="11">
        <v>166</v>
      </c>
      <c r="B167" s="11" t="s">
        <v>350</v>
      </c>
      <c r="C167" s="11" t="s">
        <v>742</v>
      </c>
      <c r="D167" s="11" t="s">
        <v>742</v>
      </c>
      <c r="E167" s="11" t="s">
        <v>885</v>
      </c>
      <c r="F167" s="11"/>
      <c r="G167" s="11" t="s">
        <v>886</v>
      </c>
      <c r="H167" s="11"/>
      <c r="I167" s="11" t="s">
        <v>864</v>
      </c>
    </row>
    <row r="168" spans="1:9">
      <c r="A168" s="11">
        <v>167</v>
      </c>
      <c r="B168" s="11" t="s">
        <v>352</v>
      </c>
      <c r="C168" s="11" t="s">
        <v>742</v>
      </c>
      <c r="D168" s="11" t="s">
        <v>742</v>
      </c>
      <c r="E168" s="11" t="s">
        <v>887</v>
      </c>
      <c r="F168" s="11"/>
      <c r="G168" s="11" t="s">
        <v>888</v>
      </c>
      <c r="H168" s="11"/>
      <c r="I168" s="11" t="s">
        <v>864</v>
      </c>
    </row>
    <row r="169" spans="1:9">
      <c r="A169" s="11">
        <v>168</v>
      </c>
      <c r="B169" s="11" t="s">
        <v>354</v>
      </c>
      <c r="C169" s="11" t="s">
        <v>1124</v>
      </c>
      <c r="D169" s="11" t="s">
        <v>1158</v>
      </c>
      <c r="E169" s="11" t="s">
        <v>1159</v>
      </c>
      <c r="F169" s="11"/>
      <c r="G169" s="11" t="s">
        <v>1160</v>
      </c>
      <c r="H169" s="11"/>
      <c r="I169" s="11" t="s">
        <v>1127</v>
      </c>
    </row>
    <row r="170" spans="1:9">
      <c r="A170" s="11">
        <v>169</v>
      </c>
      <c r="B170" s="11" t="s">
        <v>356</v>
      </c>
      <c r="C170" s="11" t="s">
        <v>894</v>
      </c>
      <c r="D170" s="11" t="s">
        <v>894</v>
      </c>
      <c r="E170" s="11" t="s">
        <v>615</v>
      </c>
      <c r="F170" s="11" t="s">
        <v>956</v>
      </c>
      <c r="G170" s="11"/>
      <c r="H170" s="11" t="s">
        <v>957</v>
      </c>
      <c r="I170" s="11" t="s">
        <v>897</v>
      </c>
    </row>
    <row r="171" spans="1:9">
      <c r="A171" s="11">
        <v>170</v>
      </c>
      <c r="B171" s="11" t="s">
        <v>358</v>
      </c>
      <c r="C171" s="11" t="s">
        <v>812</v>
      </c>
      <c r="D171" s="11" t="s">
        <v>812</v>
      </c>
      <c r="E171" s="11" t="s">
        <v>813</v>
      </c>
      <c r="F171" s="11"/>
      <c r="G171" s="11"/>
      <c r="H171" s="11"/>
      <c r="I171" s="11" t="s">
        <v>791</v>
      </c>
    </row>
    <row r="172" spans="1:9">
      <c r="A172" s="11">
        <v>171</v>
      </c>
      <c r="B172" s="11" t="s">
        <v>360</v>
      </c>
      <c r="C172" s="11" t="s">
        <v>843</v>
      </c>
      <c r="D172" s="11" t="s">
        <v>843</v>
      </c>
      <c r="E172" s="11" t="s">
        <v>844</v>
      </c>
      <c r="F172" s="11"/>
      <c r="G172" s="11" t="s">
        <v>845</v>
      </c>
      <c r="H172" s="11"/>
      <c r="I172" s="11" t="s">
        <v>839</v>
      </c>
    </row>
    <row r="173" spans="1:9">
      <c r="A173" s="11">
        <v>172</v>
      </c>
      <c r="B173" s="11" t="s">
        <v>362</v>
      </c>
      <c r="C173" s="11" t="s">
        <v>1060</v>
      </c>
      <c r="D173" s="11" t="s">
        <v>1061</v>
      </c>
      <c r="E173" s="11" t="s">
        <v>1062</v>
      </c>
      <c r="F173" s="11"/>
      <c r="G173" s="11"/>
      <c r="H173" s="11"/>
      <c r="I173" s="11" t="s">
        <v>1007</v>
      </c>
    </row>
    <row r="174" spans="1:9">
      <c r="A174" s="11">
        <v>173</v>
      </c>
      <c r="B174" s="11" t="s">
        <v>364</v>
      </c>
      <c r="C174" s="11" t="s">
        <v>639</v>
      </c>
      <c r="D174" s="11" t="s">
        <v>639</v>
      </c>
      <c r="E174" s="11" t="s">
        <v>736</v>
      </c>
      <c r="F174" s="11"/>
      <c r="G174" s="11" t="s">
        <v>737</v>
      </c>
      <c r="H174" s="11"/>
      <c r="I174" s="11" t="s">
        <v>711</v>
      </c>
    </row>
    <row r="175" spans="1:9">
      <c r="A175" s="11">
        <v>174</v>
      </c>
      <c r="B175" s="11" t="s">
        <v>366</v>
      </c>
      <c r="C175" s="11" t="s">
        <v>1008</v>
      </c>
      <c r="D175" s="11" t="s">
        <v>788</v>
      </c>
      <c r="E175" s="11" t="s">
        <v>1063</v>
      </c>
      <c r="F175" s="11"/>
      <c r="G175" s="11"/>
      <c r="H175" s="11"/>
      <c r="I175" s="11" t="s">
        <v>1007</v>
      </c>
    </row>
    <row r="176" spans="1:9">
      <c r="A176" s="11">
        <v>175</v>
      </c>
      <c r="B176" s="11" t="s">
        <v>368</v>
      </c>
      <c r="C176" s="11" t="s">
        <v>1124</v>
      </c>
      <c r="D176" s="11" t="s">
        <v>1161</v>
      </c>
      <c r="E176" s="11" t="s">
        <v>1162</v>
      </c>
      <c r="F176" s="11"/>
      <c r="G176" s="11" t="s">
        <v>1163</v>
      </c>
      <c r="H176" s="11"/>
      <c r="I176" s="11" t="s">
        <v>1127</v>
      </c>
    </row>
    <row r="177" spans="1:9">
      <c r="A177" s="11">
        <v>176</v>
      </c>
      <c r="B177" s="11" t="s">
        <v>370</v>
      </c>
      <c r="C177" s="11" t="s">
        <v>629</v>
      </c>
      <c r="D177" s="11" t="s">
        <v>629</v>
      </c>
      <c r="E177" s="11" t="s">
        <v>738</v>
      </c>
      <c r="F177" s="11"/>
      <c r="G177" s="11" t="s">
        <v>739</v>
      </c>
      <c r="H177" s="11"/>
      <c r="I177" s="11" t="s">
        <v>711</v>
      </c>
    </row>
    <row r="178" spans="1:9">
      <c r="A178" s="11">
        <v>177</v>
      </c>
      <c r="B178" s="11" t="s">
        <v>372</v>
      </c>
      <c r="C178" s="11" t="s">
        <v>898</v>
      </c>
      <c r="D178" s="11" t="s">
        <v>898</v>
      </c>
      <c r="E178" s="11" t="s">
        <v>958</v>
      </c>
      <c r="F178" s="11" t="s">
        <v>959</v>
      </c>
      <c r="G178" s="11"/>
      <c r="H178" s="11" t="s">
        <v>960</v>
      </c>
      <c r="I178" s="11" t="s">
        <v>897</v>
      </c>
    </row>
    <row r="179" spans="1:9">
      <c r="A179" s="11">
        <v>178</v>
      </c>
      <c r="B179" s="11" t="s">
        <v>374</v>
      </c>
      <c r="C179" s="11" t="s">
        <v>1124</v>
      </c>
      <c r="D179" s="11" t="s">
        <v>752</v>
      </c>
      <c r="E179" s="11" t="s">
        <v>1164</v>
      </c>
      <c r="F179" s="11"/>
      <c r="G179" s="11" t="s">
        <v>1165</v>
      </c>
      <c r="H179" s="11"/>
      <c r="I179" s="11" t="s">
        <v>1127</v>
      </c>
    </row>
    <row r="180" spans="1:9">
      <c r="A180" s="11">
        <v>179</v>
      </c>
      <c r="B180" s="11" t="s">
        <v>376</v>
      </c>
      <c r="C180" s="11" t="s">
        <v>725</v>
      </c>
      <c r="D180" s="11" t="s">
        <v>725</v>
      </c>
      <c r="E180" s="11" t="s">
        <v>740</v>
      </c>
      <c r="F180" s="11"/>
      <c r="G180" s="11" t="s">
        <v>741</v>
      </c>
      <c r="H180" s="11"/>
      <c r="I180" s="11" t="s">
        <v>711</v>
      </c>
    </row>
    <row r="181" spans="1:9">
      <c r="A181" s="11">
        <v>180</v>
      </c>
      <c r="B181" s="11" t="s">
        <v>377</v>
      </c>
      <c r="C181" s="11" t="s">
        <v>26</v>
      </c>
      <c r="D181" s="11" t="s">
        <v>894</v>
      </c>
      <c r="E181" s="11" t="s">
        <v>1166</v>
      </c>
      <c r="F181" s="11"/>
      <c r="G181" s="11" t="s">
        <v>1167</v>
      </c>
      <c r="H181" s="11"/>
      <c r="I181" s="11" t="s">
        <v>1127</v>
      </c>
    </row>
    <row r="182" spans="1:9">
      <c r="A182" s="11">
        <v>181</v>
      </c>
      <c r="B182" s="11" t="s">
        <v>379</v>
      </c>
      <c r="C182" s="11" t="s">
        <v>846</v>
      </c>
      <c r="D182" s="11" t="s">
        <v>846</v>
      </c>
      <c r="E182" s="11" t="s">
        <v>847</v>
      </c>
      <c r="F182" s="11"/>
      <c r="G182" s="11" t="s">
        <v>848</v>
      </c>
      <c r="H182" s="11"/>
      <c r="I182" s="11" t="s">
        <v>839</v>
      </c>
    </row>
    <row r="183" spans="1:9">
      <c r="A183" s="11">
        <v>182</v>
      </c>
      <c r="B183" s="11" t="s">
        <v>381</v>
      </c>
      <c r="C183" s="11" t="s">
        <v>846</v>
      </c>
      <c r="D183" s="11" t="s">
        <v>846</v>
      </c>
      <c r="E183" s="11" t="s">
        <v>847</v>
      </c>
      <c r="F183" s="11"/>
      <c r="G183" s="11" t="s">
        <v>848</v>
      </c>
      <c r="H183" s="11"/>
      <c r="I183" s="11" t="s">
        <v>839</v>
      </c>
    </row>
    <row r="184" spans="1:9">
      <c r="A184" s="11">
        <v>183</v>
      </c>
      <c r="B184" s="11" t="s">
        <v>383</v>
      </c>
      <c r="C184" s="11" t="s">
        <v>846</v>
      </c>
      <c r="D184" s="11" t="s">
        <v>846</v>
      </c>
      <c r="E184" s="11" t="s">
        <v>847</v>
      </c>
      <c r="F184" s="11"/>
      <c r="G184" s="11" t="s">
        <v>848</v>
      </c>
      <c r="H184" s="11"/>
      <c r="I184" s="11" t="s">
        <v>839</v>
      </c>
    </row>
    <row r="185" spans="1:9">
      <c r="A185" s="11">
        <v>184</v>
      </c>
      <c r="B185" s="11" t="s">
        <v>385</v>
      </c>
      <c r="C185" s="11" t="s">
        <v>846</v>
      </c>
      <c r="D185" s="11" t="s">
        <v>846</v>
      </c>
      <c r="E185" s="11" t="s">
        <v>849</v>
      </c>
      <c r="F185" s="11"/>
      <c r="G185" s="11" t="s">
        <v>850</v>
      </c>
      <c r="H185" s="11"/>
      <c r="I185" s="11" t="s">
        <v>839</v>
      </c>
    </row>
    <row r="186" spans="1:9">
      <c r="A186" s="11">
        <v>185</v>
      </c>
      <c r="B186" s="11" t="s">
        <v>387</v>
      </c>
      <c r="C186" s="11" t="s">
        <v>846</v>
      </c>
      <c r="D186" s="11" t="s">
        <v>846</v>
      </c>
      <c r="E186" s="11" t="s">
        <v>849</v>
      </c>
      <c r="F186" s="11"/>
      <c r="G186" s="11" t="s">
        <v>850</v>
      </c>
      <c r="H186" s="11"/>
      <c r="I186" s="11" t="s">
        <v>839</v>
      </c>
    </row>
    <row r="187" spans="1:9">
      <c r="A187" s="11">
        <v>186</v>
      </c>
      <c r="B187" s="11" t="s">
        <v>389</v>
      </c>
      <c r="C187" s="11" t="s">
        <v>961</v>
      </c>
      <c r="D187" s="11" t="s">
        <v>961</v>
      </c>
      <c r="E187" s="11" t="s">
        <v>962</v>
      </c>
      <c r="F187" s="11"/>
      <c r="G187" s="11" t="s">
        <v>963</v>
      </c>
      <c r="H187" s="11"/>
      <c r="I187" s="11" t="s">
        <v>897</v>
      </c>
    </row>
    <row r="188" spans="1:9">
      <c r="A188" s="11">
        <v>187</v>
      </c>
      <c r="B188" s="11" t="s">
        <v>391</v>
      </c>
      <c r="C188" s="11" t="s">
        <v>629</v>
      </c>
      <c r="D188" s="11" t="s">
        <v>629</v>
      </c>
      <c r="E188" s="11" t="s">
        <v>1064</v>
      </c>
      <c r="F188" s="11"/>
      <c r="G188" s="11"/>
      <c r="H188" s="11"/>
      <c r="I188" s="11" t="s">
        <v>1007</v>
      </c>
    </row>
    <row r="189" spans="1:9">
      <c r="A189" s="11">
        <v>188</v>
      </c>
      <c r="B189" s="11" t="s">
        <v>393</v>
      </c>
      <c r="C189" s="11" t="s">
        <v>788</v>
      </c>
      <c r="D189" s="11" t="s">
        <v>788</v>
      </c>
      <c r="E189" s="11" t="s">
        <v>1065</v>
      </c>
      <c r="F189" s="11"/>
      <c r="G189" s="11"/>
      <c r="H189" s="11"/>
      <c r="I189" s="11" t="s">
        <v>1007</v>
      </c>
    </row>
    <row r="190" spans="1:9">
      <c r="A190" s="11">
        <v>189</v>
      </c>
      <c r="B190" s="11" t="s">
        <v>395</v>
      </c>
      <c r="C190" s="11" t="s">
        <v>788</v>
      </c>
      <c r="D190" s="11" t="s">
        <v>788</v>
      </c>
      <c r="E190" s="11" t="s">
        <v>1066</v>
      </c>
      <c r="F190" s="11"/>
      <c r="G190" s="11"/>
      <c r="H190" s="11"/>
      <c r="I190" s="11" t="s">
        <v>1007</v>
      </c>
    </row>
    <row r="191" spans="1:9">
      <c r="A191" s="11">
        <v>190</v>
      </c>
      <c r="B191" s="11" t="s">
        <v>397</v>
      </c>
      <c r="C191" s="11" t="s">
        <v>814</v>
      </c>
      <c r="D191" s="11" t="s">
        <v>814</v>
      </c>
      <c r="E191" s="11" t="s">
        <v>815</v>
      </c>
      <c r="F191" s="11"/>
      <c r="G191" s="11"/>
      <c r="H191" s="11"/>
      <c r="I191" s="11" t="s">
        <v>791</v>
      </c>
    </row>
    <row r="192" spans="1:9">
      <c r="A192" s="11">
        <v>191</v>
      </c>
      <c r="B192" s="11" t="s">
        <v>399</v>
      </c>
      <c r="C192" s="11" t="s">
        <v>1067</v>
      </c>
      <c r="D192" s="11" t="s">
        <v>1057</v>
      </c>
      <c r="E192" s="11" t="s">
        <v>1068</v>
      </c>
      <c r="F192" s="11"/>
      <c r="G192" s="11"/>
      <c r="H192" s="11"/>
      <c r="I192" s="11" t="s">
        <v>1007</v>
      </c>
    </row>
    <row r="193" spans="1:9">
      <c r="A193" s="11">
        <v>192</v>
      </c>
      <c r="B193" s="11" t="s">
        <v>401</v>
      </c>
      <c r="C193" s="11" t="s">
        <v>1067</v>
      </c>
      <c r="D193" s="11" t="s">
        <v>1057</v>
      </c>
      <c r="E193" s="11" t="s">
        <v>1069</v>
      </c>
      <c r="F193" s="11"/>
      <c r="G193" s="11"/>
      <c r="H193" s="11"/>
      <c r="I193" s="11" t="s">
        <v>1007</v>
      </c>
    </row>
    <row r="194" spans="1:9">
      <c r="A194" s="11">
        <v>193</v>
      </c>
      <c r="B194" s="11" t="s">
        <v>403</v>
      </c>
      <c r="C194" s="11" t="s">
        <v>814</v>
      </c>
      <c r="D194" s="11" t="s">
        <v>814</v>
      </c>
      <c r="E194" s="11" t="s">
        <v>816</v>
      </c>
      <c r="F194" s="11"/>
      <c r="G194" s="11"/>
      <c r="H194" s="11"/>
      <c r="I194" s="11" t="s">
        <v>791</v>
      </c>
    </row>
    <row r="195" spans="1:9">
      <c r="A195" s="11">
        <v>194</v>
      </c>
      <c r="B195" s="11" t="s">
        <v>405</v>
      </c>
      <c r="C195" s="11" t="s">
        <v>814</v>
      </c>
      <c r="D195" s="11" t="s">
        <v>814</v>
      </c>
      <c r="E195" s="11" t="s">
        <v>816</v>
      </c>
      <c r="F195" s="11"/>
      <c r="G195" s="11"/>
      <c r="H195" s="11"/>
      <c r="I195" s="11" t="s">
        <v>791</v>
      </c>
    </row>
    <row r="196" spans="1:9">
      <c r="A196" s="11">
        <v>195</v>
      </c>
      <c r="B196" s="11" t="s">
        <v>407</v>
      </c>
      <c r="C196" s="11" t="s">
        <v>898</v>
      </c>
      <c r="D196" s="11" t="s">
        <v>898</v>
      </c>
      <c r="E196" s="11" t="s">
        <v>964</v>
      </c>
      <c r="F196" s="11"/>
      <c r="G196" s="11" t="s">
        <v>965</v>
      </c>
      <c r="H196" s="11"/>
      <c r="I196" s="11" t="s">
        <v>897</v>
      </c>
    </row>
    <row r="197" spans="1:9">
      <c r="A197" s="11">
        <v>196</v>
      </c>
      <c r="B197" s="11" t="s">
        <v>409</v>
      </c>
      <c r="C197" s="11" t="s">
        <v>742</v>
      </c>
      <c r="D197" s="11" t="s">
        <v>742</v>
      </c>
      <c r="E197" s="11" t="s">
        <v>1070</v>
      </c>
      <c r="F197" s="11"/>
      <c r="G197" s="11"/>
      <c r="H197" s="11"/>
      <c r="I197" s="11" t="s">
        <v>1007</v>
      </c>
    </row>
    <row r="198" spans="1:9">
      <c r="A198" s="11">
        <v>197</v>
      </c>
      <c r="B198" s="11" t="s">
        <v>411</v>
      </c>
      <c r="C198" s="11" t="s">
        <v>662</v>
      </c>
      <c r="D198" s="11" t="s">
        <v>662</v>
      </c>
      <c r="E198" s="11" t="s">
        <v>663</v>
      </c>
      <c r="F198" s="11"/>
      <c r="G198" s="11" t="s">
        <v>664</v>
      </c>
      <c r="H198" s="11"/>
      <c r="I198" s="11" t="s">
        <v>627</v>
      </c>
    </row>
    <row r="199" spans="1:9">
      <c r="A199" s="11">
        <v>198</v>
      </c>
      <c r="B199" s="11" t="s">
        <v>413</v>
      </c>
      <c r="C199" s="11" t="s">
        <v>662</v>
      </c>
      <c r="D199" s="11" t="s">
        <v>662</v>
      </c>
      <c r="E199" s="11" t="s">
        <v>663</v>
      </c>
      <c r="F199" s="11"/>
      <c r="G199" s="11" t="s">
        <v>664</v>
      </c>
      <c r="H199" s="11"/>
      <c r="I199" s="11" t="s">
        <v>627</v>
      </c>
    </row>
    <row r="200" spans="1:9">
      <c r="A200" s="11">
        <v>199</v>
      </c>
      <c r="B200" s="11" t="s">
        <v>415</v>
      </c>
      <c r="C200" s="11" t="s">
        <v>662</v>
      </c>
      <c r="D200" s="11" t="s">
        <v>662</v>
      </c>
      <c r="E200" s="11" t="s">
        <v>665</v>
      </c>
      <c r="F200" s="11"/>
      <c r="G200" s="11" t="s">
        <v>666</v>
      </c>
      <c r="H200" s="11"/>
      <c r="I200" s="11" t="s">
        <v>627</v>
      </c>
    </row>
    <row r="201" spans="1:9">
      <c r="A201" s="11">
        <v>200</v>
      </c>
      <c r="B201" s="11" t="s">
        <v>416</v>
      </c>
      <c r="C201" s="11" t="s">
        <v>662</v>
      </c>
      <c r="D201" s="11" t="s">
        <v>662</v>
      </c>
      <c r="E201" s="11" t="s">
        <v>667</v>
      </c>
      <c r="F201" s="11"/>
      <c r="G201" s="11" t="s">
        <v>668</v>
      </c>
      <c r="H201" s="11"/>
      <c r="I201" s="11" t="s">
        <v>627</v>
      </c>
    </row>
    <row r="202" spans="1:9">
      <c r="A202" s="11">
        <v>201</v>
      </c>
      <c r="B202" s="11" t="s">
        <v>418</v>
      </c>
      <c r="C202" s="11" t="s">
        <v>662</v>
      </c>
      <c r="D202" s="11" t="s">
        <v>662</v>
      </c>
      <c r="E202" s="11" t="s">
        <v>663</v>
      </c>
      <c r="F202" s="11"/>
      <c r="G202" s="11" t="s">
        <v>664</v>
      </c>
      <c r="H202" s="11"/>
      <c r="I202" s="11" t="s">
        <v>627</v>
      </c>
    </row>
    <row r="203" spans="1:9">
      <c r="A203" s="11">
        <v>202</v>
      </c>
      <c r="B203" s="11" t="s">
        <v>419</v>
      </c>
      <c r="C203" s="11" t="s">
        <v>1124</v>
      </c>
      <c r="D203" s="11" t="s">
        <v>1168</v>
      </c>
      <c r="E203" s="11" t="s">
        <v>665</v>
      </c>
      <c r="F203" s="11"/>
      <c r="G203" s="11" t="s">
        <v>666</v>
      </c>
      <c r="H203" s="11"/>
      <c r="I203" s="11" t="s">
        <v>1127</v>
      </c>
    </row>
    <row r="204" spans="1:9">
      <c r="A204" s="11">
        <v>203</v>
      </c>
      <c r="B204" s="11" t="s">
        <v>420</v>
      </c>
      <c r="C204" s="11" t="s">
        <v>702</v>
      </c>
      <c r="D204" s="11"/>
      <c r="E204" s="11" t="s">
        <v>703</v>
      </c>
      <c r="F204" s="11"/>
      <c r="G204" s="11" t="s">
        <v>704</v>
      </c>
      <c r="H204" s="11"/>
      <c r="I204" s="11" t="s">
        <v>695</v>
      </c>
    </row>
    <row r="205" spans="1:9">
      <c r="A205" s="11">
        <v>204</v>
      </c>
      <c r="B205" s="11" t="s">
        <v>421</v>
      </c>
      <c r="C205" s="11" t="s">
        <v>1124</v>
      </c>
      <c r="D205" s="11" t="s">
        <v>875</v>
      </c>
      <c r="E205" s="11" t="s">
        <v>1169</v>
      </c>
      <c r="F205" s="11"/>
      <c r="G205" s="11" t="s">
        <v>1170</v>
      </c>
      <c r="H205" s="11"/>
      <c r="I205" s="11" t="s">
        <v>1127</v>
      </c>
    </row>
    <row r="206" spans="1:9">
      <c r="A206" s="11">
        <v>205</v>
      </c>
      <c r="B206" s="11" t="s">
        <v>423</v>
      </c>
      <c r="C206" s="11" t="s">
        <v>846</v>
      </c>
      <c r="D206" s="11" t="s">
        <v>846</v>
      </c>
      <c r="E206" s="11" t="s">
        <v>851</v>
      </c>
      <c r="F206" s="11"/>
      <c r="G206" s="11" t="s">
        <v>852</v>
      </c>
      <c r="H206" s="11"/>
      <c r="I206" s="11" t="s">
        <v>839</v>
      </c>
    </row>
    <row r="207" spans="1:9">
      <c r="A207" s="11">
        <v>206</v>
      </c>
      <c r="B207" s="11" t="s">
        <v>425</v>
      </c>
      <c r="C207" s="11" t="s">
        <v>689</v>
      </c>
      <c r="D207" s="11" t="s">
        <v>689</v>
      </c>
      <c r="E207" s="11" t="s">
        <v>690</v>
      </c>
      <c r="F207" s="11"/>
      <c r="G207" s="11" t="s">
        <v>691</v>
      </c>
      <c r="H207" s="11"/>
      <c r="I207" s="11" t="s">
        <v>688</v>
      </c>
    </row>
    <row r="208" spans="1:9">
      <c r="A208" s="11">
        <v>207</v>
      </c>
      <c r="B208" s="11" t="s">
        <v>427</v>
      </c>
      <c r="C208" s="11" t="s">
        <v>846</v>
      </c>
      <c r="D208" s="11" t="s">
        <v>846</v>
      </c>
      <c r="E208" s="11" t="s">
        <v>853</v>
      </c>
      <c r="F208" s="11"/>
      <c r="G208" s="11" t="s">
        <v>854</v>
      </c>
      <c r="H208" s="11"/>
      <c r="I208" s="11" t="s">
        <v>839</v>
      </c>
    </row>
    <row r="209" spans="1:9">
      <c r="A209" s="11">
        <v>208</v>
      </c>
      <c r="B209" s="11" t="s">
        <v>429</v>
      </c>
      <c r="C209" s="11" t="s">
        <v>846</v>
      </c>
      <c r="D209" s="11" t="s">
        <v>846</v>
      </c>
      <c r="E209" s="11" t="s">
        <v>855</v>
      </c>
      <c r="F209" s="11"/>
      <c r="G209" s="11" t="s">
        <v>856</v>
      </c>
      <c r="H209" s="11"/>
      <c r="I209" s="11" t="s">
        <v>839</v>
      </c>
    </row>
    <row r="210" spans="1:9">
      <c r="A210" s="11">
        <v>209</v>
      </c>
      <c r="B210" s="11" t="s">
        <v>613</v>
      </c>
      <c r="C210" s="11" t="s">
        <v>614</v>
      </c>
      <c r="D210" s="11" t="s">
        <v>614</v>
      </c>
      <c r="E210" s="11" t="s">
        <v>615</v>
      </c>
      <c r="F210" s="11" t="s">
        <v>616</v>
      </c>
      <c r="G210" s="11"/>
      <c r="H210" s="11" t="s">
        <v>617</v>
      </c>
      <c r="I210" s="11" t="s">
        <v>597</v>
      </c>
    </row>
    <row r="211" spans="1:9">
      <c r="A211" s="11">
        <v>210</v>
      </c>
      <c r="B211" s="11" t="s">
        <v>433</v>
      </c>
      <c r="C211" s="11" t="s">
        <v>966</v>
      </c>
      <c r="D211" s="11" t="s">
        <v>966</v>
      </c>
      <c r="E211" s="11" t="s">
        <v>967</v>
      </c>
      <c r="F211" s="11"/>
      <c r="G211" s="11" t="s">
        <v>968</v>
      </c>
      <c r="H211" s="11"/>
      <c r="I211" s="11" t="s">
        <v>897</v>
      </c>
    </row>
    <row r="212" spans="1:9">
      <c r="A212" s="11">
        <v>211</v>
      </c>
      <c r="B212" s="11" t="s">
        <v>435</v>
      </c>
      <c r="C212" s="11" t="s">
        <v>742</v>
      </c>
      <c r="D212" s="11" t="s">
        <v>742</v>
      </c>
      <c r="E212" s="11" t="s">
        <v>743</v>
      </c>
      <c r="F212" s="11"/>
      <c r="G212" s="11" t="s">
        <v>744</v>
      </c>
      <c r="H212" s="11"/>
      <c r="I212" s="11" t="s">
        <v>711</v>
      </c>
    </row>
    <row r="213" spans="1:9">
      <c r="A213" s="11">
        <v>212</v>
      </c>
      <c r="B213" s="11" t="s">
        <v>437</v>
      </c>
      <c r="C213" s="11" t="s">
        <v>1124</v>
      </c>
      <c r="D213" s="11" t="s">
        <v>894</v>
      </c>
      <c r="E213" s="11" t="s">
        <v>1171</v>
      </c>
      <c r="F213" s="11"/>
      <c r="G213" s="11" t="s">
        <v>1172</v>
      </c>
      <c r="H213" s="11"/>
      <c r="I213" s="11" t="s">
        <v>1127</v>
      </c>
    </row>
    <row r="214" spans="1:9">
      <c r="A214" s="11">
        <v>213</v>
      </c>
      <c r="B214" s="11" t="s">
        <v>439</v>
      </c>
      <c r="C214" s="11" t="s">
        <v>752</v>
      </c>
      <c r="D214" s="11" t="s">
        <v>752</v>
      </c>
      <c r="E214" s="11" t="s">
        <v>969</v>
      </c>
      <c r="F214" s="11"/>
      <c r="G214" s="11" t="s">
        <v>970</v>
      </c>
      <c r="H214" s="11"/>
      <c r="I214" s="11" t="s">
        <v>897</v>
      </c>
    </row>
    <row r="215" spans="1:9">
      <c r="A215" s="11">
        <v>214</v>
      </c>
      <c r="B215" s="11" t="s">
        <v>441</v>
      </c>
      <c r="C215" s="11" t="s">
        <v>894</v>
      </c>
      <c r="D215" s="11" t="s">
        <v>894</v>
      </c>
      <c r="E215" s="11" t="s">
        <v>971</v>
      </c>
      <c r="F215" s="11"/>
      <c r="G215" s="11" t="s">
        <v>681</v>
      </c>
      <c r="H215" s="11"/>
      <c r="I215" s="11" t="s">
        <v>897</v>
      </c>
    </row>
    <row r="216" spans="1:9">
      <c r="A216" s="11">
        <v>215</v>
      </c>
      <c r="B216" s="11" t="s">
        <v>443</v>
      </c>
      <c r="C216" s="11" t="s">
        <v>1071</v>
      </c>
      <c r="D216" s="11" t="s">
        <v>1072</v>
      </c>
      <c r="E216" s="11" t="s">
        <v>1073</v>
      </c>
      <c r="F216" s="11"/>
      <c r="G216" s="11"/>
      <c r="H216" s="11"/>
      <c r="I216" s="11" t="s">
        <v>1007</v>
      </c>
    </row>
    <row r="217" spans="1:9">
      <c r="A217" s="11">
        <v>216</v>
      </c>
      <c r="B217" s="11" t="s">
        <v>445</v>
      </c>
      <c r="C217" s="11" t="s">
        <v>817</v>
      </c>
      <c r="D217" s="11" t="s">
        <v>817</v>
      </c>
      <c r="E217" s="11" t="s">
        <v>818</v>
      </c>
      <c r="F217" s="11"/>
      <c r="G217" s="11"/>
      <c r="H217" s="11"/>
      <c r="I217" s="11" t="s">
        <v>791</v>
      </c>
    </row>
    <row r="218" spans="1:9">
      <c r="A218" s="11">
        <v>217</v>
      </c>
      <c r="B218" s="11" t="s">
        <v>447</v>
      </c>
      <c r="C218" s="11" t="s">
        <v>857</v>
      </c>
      <c r="D218" s="11" t="s">
        <v>857</v>
      </c>
      <c r="E218" s="11" t="s">
        <v>858</v>
      </c>
      <c r="F218" s="11"/>
      <c r="G218" s="11" t="s">
        <v>859</v>
      </c>
      <c r="H218" s="11"/>
      <c r="I218" s="11" t="s">
        <v>839</v>
      </c>
    </row>
    <row r="219" spans="1:9">
      <c r="A219" s="11">
        <v>218</v>
      </c>
      <c r="B219" s="11" t="s">
        <v>449</v>
      </c>
      <c r="C219" s="11" t="s">
        <v>1198</v>
      </c>
      <c r="D219" s="11" t="s">
        <v>1199</v>
      </c>
      <c r="E219" s="11" t="s">
        <v>1200</v>
      </c>
      <c r="F219" s="11" t="s">
        <v>1201</v>
      </c>
      <c r="G219" s="11"/>
      <c r="H219" s="11" t="s">
        <v>1202</v>
      </c>
      <c r="I219" s="11" t="s">
        <v>1194</v>
      </c>
    </row>
    <row r="220" spans="1:9">
      <c r="A220" s="11">
        <v>219</v>
      </c>
      <c r="B220" s="11" t="s">
        <v>450</v>
      </c>
      <c r="C220" s="11" t="s">
        <v>705</v>
      </c>
      <c r="D220" s="11"/>
      <c r="E220" s="11" t="s">
        <v>706</v>
      </c>
      <c r="F220" s="11"/>
      <c r="G220" s="11" t="s">
        <v>707</v>
      </c>
      <c r="H220" s="11"/>
      <c r="I220" s="11" t="s">
        <v>695</v>
      </c>
    </row>
    <row r="221" spans="1:9">
      <c r="A221" s="11">
        <v>220</v>
      </c>
      <c r="B221" s="11" t="s">
        <v>452</v>
      </c>
      <c r="C221" s="11" t="s">
        <v>1030</v>
      </c>
      <c r="D221" s="11" t="s">
        <v>1173</v>
      </c>
      <c r="E221" s="11" t="s">
        <v>1174</v>
      </c>
      <c r="F221" s="11"/>
      <c r="G221" s="11" t="s">
        <v>1175</v>
      </c>
      <c r="H221" s="11"/>
      <c r="I221" s="11" t="s">
        <v>1127</v>
      </c>
    </row>
    <row r="222" spans="1:9">
      <c r="A222" s="11">
        <v>221</v>
      </c>
      <c r="B222" s="11" t="s">
        <v>454</v>
      </c>
      <c r="C222" s="11" t="s">
        <v>669</v>
      </c>
      <c r="D222" s="11" t="s">
        <v>669</v>
      </c>
      <c r="E222" s="11" t="s">
        <v>670</v>
      </c>
      <c r="F222" s="11"/>
      <c r="G222" s="11" t="s">
        <v>671</v>
      </c>
      <c r="H222" s="11"/>
      <c r="I222" s="11" t="s">
        <v>627</v>
      </c>
    </row>
    <row r="223" spans="1:9">
      <c r="A223" s="11">
        <v>222</v>
      </c>
      <c r="B223" s="11" t="s">
        <v>456</v>
      </c>
      <c r="C223" s="11" t="s">
        <v>1124</v>
      </c>
      <c r="D223" s="11" t="s">
        <v>639</v>
      </c>
      <c r="E223" s="11" t="s">
        <v>1176</v>
      </c>
      <c r="F223" s="11"/>
      <c r="G223" s="11" t="s">
        <v>1177</v>
      </c>
      <c r="H223" s="11"/>
      <c r="I223" s="11" t="s">
        <v>1127</v>
      </c>
    </row>
    <row r="224" spans="1:9">
      <c r="A224" s="11">
        <v>223</v>
      </c>
      <c r="B224" s="11" t="s">
        <v>458</v>
      </c>
      <c r="C224" s="11" t="s">
        <v>961</v>
      </c>
      <c r="D224" s="11" t="s">
        <v>961</v>
      </c>
      <c r="E224" s="11" t="s">
        <v>972</v>
      </c>
      <c r="F224" s="11"/>
      <c r="G224" s="11" t="s">
        <v>973</v>
      </c>
      <c r="H224" s="11"/>
      <c r="I224" s="11" t="s">
        <v>897</v>
      </c>
    </row>
    <row r="225" spans="1:9">
      <c r="A225" s="11">
        <v>224</v>
      </c>
      <c r="B225" s="11" t="s">
        <v>460</v>
      </c>
      <c r="C225" s="11" t="s">
        <v>961</v>
      </c>
      <c r="D225" s="11" t="s">
        <v>961</v>
      </c>
      <c r="E225" s="11" t="s">
        <v>974</v>
      </c>
      <c r="F225" s="11"/>
      <c r="G225" s="11" t="s">
        <v>975</v>
      </c>
      <c r="H225" s="11"/>
      <c r="I225" s="11" t="s">
        <v>897</v>
      </c>
    </row>
    <row r="226" spans="1:9">
      <c r="A226" s="11">
        <v>225</v>
      </c>
      <c r="B226" s="11" t="s">
        <v>462</v>
      </c>
      <c r="C226" s="11" t="s">
        <v>669</v>
      </c>
      <c r="D226" s="11" t="s">
        <v>669</v>
      </c>
      <c r="E226" s="11" t="s">
        <v>672</v>
      </c>
      <c r="F226" s="11"/>
      <c r="G226" s="11" t="s">
        <v>673</v>
      </c>
      <c r="H226" s="11"/>
      <c r="I226" s="11" t="s">
        <v>627</v>
      </c>
    </row>
    <row r="227" spans="1:9">
      <c r="A227" s="11">
        <v>226</v>
      </c>
      <c r="B227" s="11" t="s">
        <v>464</v>
      </c>
      <c r="C227" s="11" t="s">
        <v>758</v>
      </c>
      <c r="D227" s="11" t="s">
        <v>756</v>
      </c>
      <c r="E227" s="11" t="s">
        <v>602</v>
      </c>
      <c r="F227" s="11" t="s">
        <v>759</v>
      </c>
      <c r="G227" s="11"/>
      <c r="H227" s="11" t="s">
        <v>760</v>
      </c>
      <c r="I227" s="11" t="s">
        <v>757</v>
      </c>
    </row>
    <row r="228" spans="1:9">
      <c r="A228" s="11">
        <v>227</v>
      </c>
      <c r="B228" s="11" t="s">
        <v>466</v>
      </c>
      <c r="C228" s="11" t="s">
        <v>761</v>
      </c>
      <c r="D228" s="11" t="s">
        <v>756</v>
      </c>
      <c r="E228" s="11" t="s">
        <v>618</v>
      </c>
      <c r="F228" s="11" t="s">
        <v>762</v>
      </c>
      <c r="G228" s="11"/>
      <c r="H228" s="11" t="s">
        <v>763</v>
      </c>
      <c r="I228" s="11" t="s">
        <v>757</v>
      </c>
    </row>
    <row r="229" spans="1:9">
      <c r="A229" s="11">
        <v>228</v>
      </c>
      <c r="B229" s="11" t="s">
        <v>468</v>
      </c>
      <c r="C229" s="11" t="s">
        <v>898</v>
      </c>
      <c r="D229" s="11" t="s">
        <v>898</v>
      </c>
      <c r="E229" s="11" t="s">
        <v>976</v>
      </c>
      <c r="F229" s="11"/>
      <c r="G229" s="11" t="s">
        <v>977</v>
      </c>
      <c r="H229" s="11"/>
      <c r="I229" s="11" t="s">
        <v>897</v>
      </c>
    </row>
    <row r="230" spans="1:9">
      <c r="A230" s="11">
        <v>229</v>
      </c>
      <c r="B230" s="11" t="s">
        <v>470</v>
      </c>
      <c r="C230" s="11" t="s">
        <v>898</v>
      </c>
      <c r="D230" s="11" t="s">
        <v>898</v>
      </c>
      <c r="E230" s="11" t="s">
        <v>978</v>
      </c>
      <c r="F230" s="11"/>
      <c r="G230" s="11" t="s">
        <v>979</v>
      </c>
      <c r="H230" s="11"/>
      <c r="I230" s="11" t="s">
        <v>897</v>
      </c>
    </row>
    <row r="231" spans="1:9">
      <c r="A231" s="11">
        <v>230</v>
      </c>
      <c r="B231" s="11" t="s">
        <v>472</v>
      </c>
      <c r="C231" s="11" t="s">
        <v>788</v>
      </c>
      <c r="D231" s="11" t="s">
        <v>788</v>
      </c>
      <c r="E231" s="11" t="s">
        <v>1074</v>
      </c>
      <c r="F231" s="11"/>
      <c r="G231" s="11"/>
      <c r="H231" s="11"/>
      <c r="I231" s="11" t="s">
        <v>1007</v>
      </c>
    </row>
    <row r="232" spans="1:9">
      <c r="A232" s="11">
        <v>231</v>
      </c>
      <c r="B232" s="11" t="s">
        <v>474</v>
      </c>
      <c r="C232" s="11" t="s">
        <v>764</v>
      </c>
      <c r="D232" s="11" t="s">
        <v>756</v>
      </c>
      <c r="E232" s="11" t="s">
        <v>765</v>
      </c>
      <c r="F232" s="11" t="s">
        <v>766</v>
      </c>
      <c r="G232" s="11"/>
      <c r="H232" s="11" t="s">
        <v>767</v>
      </c>
      <c r="I232" s="11" t="s">
        <v>757</v>
      </c>
    </row>
    <row r="233" spans="1:9">
      <c r="A233" s="11">
        <v>232</v>
      </c>
      <c r="B233" s="11" t="s">
        <v>476</v>
      </c>
      <c r="C233" s="11" t="s">
        <v>889</v>
      </c>
      <c r="D233" s="11" t="s">
        <v>889</v>
      </c>
      <c r="E233" s="11" t="s">
        <v>890</v>
      </c>
      <c r="F233" s="11"/>
      <c r="G233" s="11" t="s">
        <v>891</v>
      </c>
      <c r="H233" s="11"/>
      <c r="I233" s="11" t="s">
        <v>864</v>
      </c>
    </row>
    <row r="234" spans="1:9">
      <c r="A234" s="11">
        <v>233</v>
      </c>
      <c r="B234" s="11" t="s">
        <v>478</v>
      </c>
      <c r="C234" s="11" t="s">
        <v>768</v>
      </c>
      <c r="D234" s="11" t="s">
        <v>756</v>
      </c>
      <c r="E234" s="11" t="s">
        <v>602</v>
      </c>
      <c r="F234" s="11" t="s">
        <v>769</v>
      </c>
      <c r="G234" s="11"/>
      <c r="H234" s="11" t="s">
        <v>770</v>
      </c>
      <c r="I234" s="11" t="s">
        <v>757</v>
      </c>
    </row>
    <row r="235" spans="1:9">
      <c r="A235" s="11">
        <v>234</v>
      </c>
      <c r="B235" s="11" t="s">
        <v>480</v>
      </c>
      <c r="C235" s="11" t="s">
        <v>788</v>
      </c>
      <c r="D235" s="11" t="s">
        <v>788</v>
      </c>
      <c r="E235" s="11" t="s">
        <v>819</v>
      </c>
      <c r="F235" s="11"/>
      <c r="G235" s="11"/>
      <c r="H235" s="11"/>
      <c r="I235" s="11" t="s">
        <v>791</v>
      </c>
    </row>
    <row r="236" spans="1:9">
      <c r="A236" s="11">
        <v>235</v>
      </c>
      <c r="B236" s="11" t="s">
        <v>482</v>
      </c>
      <c r="C236" s="11" t="s">
        <v>745</v>
      </c>
      <c r="D236" s="11" t="s">
        <v>745</v>
      </c>
      <c r="E236" s="11" t="s">
        <v>746</v>
      </c>
      <c r="F236" s="11"/>
      <c r="G236" s="11" t="s">
        <v>747</v>
      </c>
      <c r="H236" s="11"/>
      <c r="I236" s="11" t="s">
        <v>711</v>
      </c>
    </row>
    <row r="237" spans="1:9">
      <c r="A237" s="11">
        <v>236</v>
      </c>
      <c r="B237" s="11" t="s">
        <v>484</v>
      </c>
      <c r="C237" s="11" t="s">
        <v>730</v>
      </c>
      <c r="D237" s="11" t="s">
        <v>730</v>
      </c>
      <c r="E237" s="11" t="s">
        <v>748</v>
      </c>
      <c r="F237" s="11"/>
      <c r="G237" s="11" t="s">
        <v>749</v>
      </c>
      <c r="H237" s="11"/>
      <c r="I237" s="11" t="s">
        <v>711</v>
      </c>
    </row>
    <row r="238" spans="1:9">
      <c r="A238" s="11">
        <v>237</v>
      </c>
      <c r="B238" s="11" t="s">
        <v>486</v>
      </c>
      <c r="C238" s="11" t="s">
        <v>814</v>
      </c>
      <c r="D238" s="11" t="s">
        <v>814</v>
      </c>
      <c r="E238" s="11" t="s">
        <v>980</v>
      </c>
      <c r="F238" s="11"/>
      <c r="G238" s="11" t="s">
        <v>981</v>
      </c>
      <c r="H238" s="11"/>
      <c r="I238" s="11" t="s">
        <v>897</v>
      </c>
    </row>
    <row r="239" spans="1:9">
      <c r="A239" s="11">
        <v>238</v>
      </c>
      <c r="B239" s="11" t="s">
        <v>488</v>
      </c>
      <c r="C239" s="11" t="s">
        <v>814</v>
      </c>
      <c r="D239" s="11" t="s">
        <v>814</v>
      </c>
      <c r="E239" s="11" t="s">
        <v>982</v>
      </c>
      <c r="F239" s="11"/>
      <c r="G239" s="11" t="s">
        <v>983</v>
      </c>
      <c r="H239" s="11"/>
      <c r="I239" s="11" t="s">
        <v>897</v>
      </c>
    </row>
    <row r="240" spans="1:9">
      <c r="A240" s="11">
        <v>239</v>
      </c>
      <c r="B240" s="11" t="s">
        <v>490</v>
      </c>
      <c r="C240" s="11" t="s">
        <v>629</v>
      </c>
      <c r="D240" s="11" t="s">
        <v>629</v>
      </c>
      <c r="E240" s="11" t="s">
        <v>674</v>
      </c>
      <c r="F240" s="11"/>
      <c r="G240" s="11" t="s">
        <v>675</v>
      </c>
      <c r="H240" s="11"/>
      <c r="I240" s="11" t="s">
        <v>627</v>
      </c>
    </row>
    <row r="241" spans="1:9">
      <c r="A241" s="11">
        <v>240</v>
      </c>
      <c r="B241" s="11" t="s">
        <v>492</v>
      </c>
      <c r="C241" s="11" t="s">
        <v>629</v>
      </c>
      <c r="D241" s="11" t="s">
        <v>629</v>
      </c>
      <c r="E241" s="11" t="s">
        <v>676</v>
      </c>
      <c r="F241" s="11"/>
      <c r="G241" s="11" t="s">
        <v>677</v>
      </c>
      <c r="H241" s="11"/>
      <c r="I241" s="11" t="s">
        <v>627</v>
      </c>
    </row>
    <row r="242" spans="1:9">
      <c r="A242" s="11">
        <v>241</v>
      </c>
      <c r="B242" s="11" t="s">
        <v>494</v>
      </c>
      <c r="C242" s="11" t="s">
        <v>788</v>
      </c>
      <c r="D242" s="11" t="s">
        <v>788</v>
      </c>
      <c r="E242" s="11" t="s">
        <v>1075</v>
      </c>
      <c r="F242" s="11"/>
      <c r="G242" s="11"/>
      <c r="H242" s="11"/>
      <c r="I242" s="11" t="s">
        <v>1007</v>
      </c>
    </row>
    <row r="243" spans="1:9">
      <c r="A243" s="11">
        <v>242</v>
      </c>
      <c r="B243" s="11" t="s">
        <v>496</v>
      </c>
      <c r="C243" s="11" t="s">
        <v>771</v>
      </c>
      <c r="D243" s="11" t="s">
        <v>756</v>
      </c>
      <c r="E243" s="11" t="s">
        <v>602</v>
      </c>
      <c r="F243" s="11" t="s">
        <v>772</v>
      </c>
      <c r="G243" s="11"/>
      <c r="H243" s="11" t="s">
        <v>773</v>
      </c>
      <c r="I243" s="11" t="s">
        <v>757</v>
      </c>
    </row>
    <row r="244" spans="1:9">
      <c r="A244" s="11">
        <v>243</v>
      </c>
      <c r="B244" s="11" t="s">
        <v>498</v>
      </c>
      <c r="C244" s="11" t="s">
        <v>788</v>
      </c>
      <c r="D244" s="11" t="s">
        <v>788</v>
      </c>
      <c r="E244" s="11" t="s">
        <v>820</v>
      </c>
      <c r="F244" s="11"/>
      <c r="G244" s="11"/>
      <c r="H244" s="11"/>
      <c r="I244" s="11" t="s">
        <v>791</v>
      </c>
    </row>
    <row r="245" spans="1:9">
      <c r="A245" s="11">
        <v>244</v>
      </c>
      <c r="B245" s="11" t="s">
        <v>500</v>
      </c>
      <c r="C245" s="11" t="s">
        <v>1124</v>
      </c>
      <c r="D245" s="11" t="s">
        <v>788</v>
      </c>
      <c r="E245" s="11" t="s">
        <v>1178</v>
      </c>
      <c r="F245" s="11"/>
      <c r="G245" s="11" t="s">
        <v>1179</v>
      </c>
      <c r="H245" s="11"/>
      <c r="I245" s="11" t="s">
        <v>1127</v>
      </c>
    </row>
    <row r="246" spans="1:9">
      <c r="A246" s="11">
        <v>245</v>
      </c>
      <c r="B246" s="11" t="s">
        <v>502</v>
      </c>
      <c r="C246" s="11" t="s">
        <v>730</v>
      </c>
      <c r="D246" s="11" t="s">
        <v>730</v>
      </c>
      <c r="E246" s="11" t="s">
        <v>750</v>
      </c>
      <c r="F246" s="11"/>
      <c r="G246" s="11" t="s">
        <v>751</v>
      </c>
      <c r="H246" s="11"/>
      <c r="I246" s="11" t="s">
        <v>711</v>
      </c>
    </row>
    <row r="247" spans="1:9">
      <c r="A247" s="11">
        <v>246</v>
      </c>
      <c r="B247" s="11" t="s">
        <v>504</v>
      </c>
      <c r="C247" s="11" t="s">
        <v>752</v>
      </c>
      <c r="D247" s="11" t="s">
        <v>752</v>
      </c>
      <c r="E247" s="11" t="s">
        <v>750</v>
      </c>
      <c r="F247" s="11"/>
      <c r="G247" s="11" t="s">
        <v>751</v>
      </c>
      <c r="H247" s="11"/>
      <c r="I247" s="11" t="s">
        <v>711</v>
      </c>
    </row>
    <row r="248" spans="1:9">
      <c r="A248" s="11">
        <v>247</v>
      </c>
      <c r="B248" s="11" t="s">
        <v>505</v>
      </c>
      <c r="C248" s="11" t="s">
        <v>752</v>
      </c>
      <c r="D248" s="11" t="s">
        <v>752</v>
      </c>
      <c r="E248" s="11" t="s">
        <v>984</v>
      </c>
      <c r="F248" s="11"/>
      <c r="G248" s="11" t="s">
        <v>985</v>
      </c>
      <c r="H248" s="11"/>
      <c r="I248" s="11" t="s">
        <v>897</v>
      </c>
    </row>
    <row r="249" spans="1:9">
      <c r="A249" s="11">
        <v>248</v>
      </c>
      <c r="B249" s="11" t="s">
        <v>507</v>
      </c>
      <c r="C249" s="11" t="s">
        <v>1124</v>
      </c>
      <c r="D249" s="11" t="s">
        <v>894</v>
      </c>
      <c r="E249" s="11" t="s">
        <v>1180</v>
      </c>
      <c r="F249" s="11"/>
      <c r="G249" s="11" t="s">
        <v>1181</v>
      </c>
      <c r="H249" s="11"/>
      <c r="I249" s="11" t="s">
        <v>1127</v>
      </c>
    </row>
    <row r="250" spans="1:9">
      <c r="A250" s="11">
        <v>249</v>
      </c>
      <c r="B250" s="11" t="s">
        <v>509</v>
      </c>
      <c r="C250" s="11" t="s">
        <v>752</v>
      </c>
      <c r="D250" s="11" t="s">
        <v>752</v>
      </c>
      <c r="E250" s="11" t="s">
        <v>1076</v>
      </c>
      <c r="F250" s="11"/>
      <c r="G250" s="11"/>
      <c r="H250" s="11"/>
      <c r="I250" s="11" t="s">
        <v>1007</v>
      </c>
    </row>
    <row r="251" spans="1:9">
      <c r="A251" s="11">
        <v>250</v>
      </c>
      <c r="B251" s="11" t="s">
        <v>511</v>
      </c>
      <c r="C251" s="11" t="s">
        <v>1124</v>
      </c>
      <c r="D251" s="11" t="s">
        <v>894</v>
      </c>
      <c r="E251" s="11" t="s">
        <v>1182</v>
      </c>
      <c r="F251" s="11"/>
      <c r="G251" s="11" t="s">
        <v>1183</v>
      </c>
      <c r="H251" s="11"/>
      <c r="I251" s="11" t="s">
        <v>1127</v>
      </c>
    </row>
    <row r="252" spans="1:9">
      <c r="A252" s="11">
        <v>251</v>
      </c>
      <c r="B252" s="11" t="s">
        <v>1077</v>
      </c>
      <c r="C252" s="11" t="s">
        <v>1078</v>
      </c>
      <c r="D252" s="11" t="s">
        <v>1079</v>
      </c>
      <c r="E252" s="11" t="s">
        <v>1080</v>
      </c>
      <c r="F252" s="11"/>
      <c r="G252" s="11"/>
      <c r="H252" s="11"/>
      <c r="I252" s="11" t="s">
        <v>1007</v>
      </c>
    </row>
    <row r="253" spans="1:9">
      <c r="A253" s="11">
        <v>252</v>
      </c>
      <c r="B253" s="11" t="s">
        <v>514</v>
      </c>
      <c r="C253" s="11" t="s">
        <v>1078</v>
      </c>
      <c r="D253" s="11" t="s">
        <v>1079</v>
      </c>
      <c r="E253" s="11" t="s">
        <v>1081</v>
      </c>
      <c r="F253" s="11"/>
      <c r="G253" s="11"/>
      <c r="H253" s="11"/>
      <c r="I253" s="11" t="s">
        <v>1007</v>
      </c>
    </row>
    <row r="254" spans="1:9">
      <c r="A254" s="11">
        <v>253</v>
      </c>
      <c r="B254" s="11" t="s">
        <v>516</v>
      </c>
      <c r="C254" s="11" t="s">
        <v>1078</v>
      </c>
      <c r="D254" s="11" t="s">
        <v>1079</v>
      </c>
      <c r="E254" s="11" t="s">
        <v>1081</v>
      </c>
      <c r="F254" s="11"/>
      <c r="G254" s="11"/>
      <c r="H254" s="11"/>
      <c r="I254" s="11" t="s">
        <v>1007</v>
      </c>
    </row>
    <row r="255" spans="1:9">
      <c r="A255" s="11">
        <v>254</v>
      </c>
      <c r="B255" s="11" t="s">
        <v>517</v>
      </c>
      <c r="C255" s="11" t="s">
        <v>1082</v>
      </c>
      <c r="D255" s="11" t="s">
        <v>1082</v>
      </c>
      <c r="E255" s="11" t="s">
        <v>1083</v>
      </c>
      <c r="F255" s="11"/>
      <c r="G255" s="11"/>
      <c r="H255" s="11"/>
      <c r="I255" s="11" t="s">
        <v>1007</v>
      </c>
    </row>
    <row r="256" spans="1:9">
      <c r="A256" s="11">
        <v>255</v>
      </c>
      <c r="B256" s="11" t="s">
        <v>519</v>
      </c>
      <c r="C256" s="11" t="s">
        <v>1082</v>
      </c>
      <c r="D256" s="11" t="s">
        <v>1082</v>
      </c>
      <c r="E256" s="11" t="s">
        <v>1083</v>
      </c>
      <c r="F256" s="11"/>
      <c r="G256" s="11"/>
      <c r="H256" s="11"/>
      <c r="I256" s="11" t="s">
        <v>1007</v>
      </c>
    </row>
    <row r="257" spans="1:9">
      <c r="A257" s="11">
        <v>256</v>
      </c>
      <c r="B257" s="11" t="s">
        <v>521</v>
      </c>
      <c r="C257" s="11" t="s">
        <v>1124</v>
      </c>
      <c r="D257" s="11" t="s">
        <v>1128</v>
      </c>
      <c r="E257" s="11" t="s">
        <v>1184</v>
      </c>
      <c r="F257" s="11"/>
      <c r="G257" s="11" t="s">
        <v>1185</v>
      </c>
      <c r="H257" s="11"/>
      <c r="I257" s="11" t="s">
        <v>1127</v>
      </c>
    </row>
    <row r="258" spans="1:9">
      <c r="A258" s="11">
        <v>257</v>
      </c>
      <c r="B258" s="11" t="s">
        <v>523</v>
      </c>
      <c r="C258" s="11" t="s">
        <v>809</v>
      </c>
      <c r="D258" s="11" t="s">
        <v>809</v>
      </c>
      <c r="E258" s="11" t="s">
        <v>1084</v>
      </c>
      <c r="F258" s="11"/>
      <c r="G258" s="11"/>
      <c r="H258" s="11"/>
      <c r="I258" s="11" t="s">
        <v>1007</v>
      </c>
    </row>
    <row r="259" spans="1:9">
      <c r="A259" s="11">
        <v>258</v>
      </c>
      <c r="B259" s="11" t="s">
        <v>525</v>
      </c>
      <c r="C259" s="11" t="s">
        <v>742</v>
      </c>
      <c r="D259" s="11" t="s">
        <v>742</v>
      </c>
      <c r="E259" s="11" t="s">
        <v>1085</v>
      </c>
      <c r="F259" s="11"/>
      <c r="G259" s="11"/>
      <c r="H259" s="11"/>
      <c r="I259" s="11" t="s">
        <v>1007</v>
      </c>
    </row>
    <row r="260" spans="1:9">
      <c r="A260" s="11">
        <v>259</v>
      </c>
      <c r="B260" s="11" t="s">
        <v>527</v>
      </c>
      <c r="C260" s="11" t="s">
        <v>1086</v>
      </c>
      <c r="D260" s="11" t="s">
        <v>1086</v>
      </c>
      <c r="E260" s="11" t="s">
        <v>1087</v>
      </c>
      <c r="F260" s="11"/>
      <c r="G260" s="11"/>
      <c r="H260" s="11"/>
      <c r="I260" s="11" t="s">
        <v>1007</v>
      </c>
    </row>
    <row r="261" spans="1:9">
      <c r="A261" s="11">
        <v>260</v>
      </c>
      <c r="B261" s="11" t="s">
        <v>529</v>
      </c>
      <c r="C261" s="11" t="s">
        <v>1088</v>
      </c>
      <c r="D261" s="11" t="s">
        <v>1089</v>
      </c>
      <c r="E261" s="11" t="s">
        <v>1084</v>
      </c>
      <c r="F261" s="11"/>
      <c r="G261" s="11"/>
      <c r="H261" s="11"/>
      <c r="I261" s="11" t="s">
        <v>1007</v>
      </c>
    </row>
    <row r="262" spans="1:9">
      <c r="A262" s="11">
        <v>261</v>
      </c>
      <c r="B262" s="11" t="s">
        <v>531</v>
      </c>
      <c r="C262" s="11" t="s">
        <v>986</v>
      </c>
      <c r="D262" s="11" t="s">
        <v>986</v>
      </c>
      <c r="E262" s="11" t="s">
        <v>987</v>
      </c>
      <c r="F262" s="11"/>
      <c r="G262" s="11" t="s">
        <v>988</v>
      </c>
      <c r="H262" s="11"/>
      <c r="I262" s="11" t="s">
        <v>897</v>
      </c>
    </row>
    <row r="263" spans="1:9">
      <c r="A263" s="11">
        <v>262</v>
      </c>
      <c r="B263" s="11" t="s">
        <v>533</v>
      </c>
      <c r="C263" s="11" t="s">
        <v>593</v>
      </c>
      <c r="D263" s="11" t="s">
        <v>593</v>
      </c>
      <c r="E263" s="11" t="s">
        <v>618</v>
      </c>
      <c r="F263" s="11" t="s">
        <v>619</v>
      </c>
      <c r="G263" s="11"/>
      <c r="H263" s="11" t="s">
        <v>620</v>
      </c>
      <c r="I263" s="11" t="s">
        <v>597</v>
      </c>
    </row>
    <row r="264" spans="1:9">
      <c r="A264" s="11">
        <v>263</v>
      </c>
      <c r="B264" s="11" t="s">
        <v>535</v>
      </c>
      <c r="C264" s="11" t="s">
        <v>865</v>
      </c>
      <c r="D264" s="11" t="s">
        <v>865</v>
      </c>
      <c r="E264" s="11" t="s">
        <v>1090</v>
      </c>
      <c r="F264" s="11"/>
      <c r="G264" s="11"/>
      <c r="H264" s="11"/>
      <c r="I264" s="11" t="s">
        <v>1007</v>
      </c>
    </row>
    <row r="265" spans="1:9">
      <c r="A265" s="11">
        <v>264</v>
      </c>
      <c r="B265" s="11" t="s">
        <v>537</v>
      </c>
      <c r="C265" s="11" t="s">
        <v>1091</v>
      </c>
      <c r="D265" s="11" t="s">
        <v>1091</v>
      </c>
      <c r="E265" s="11" t="s">
        <v>1092</v>
      </c>
      <c r="F265" s="11"/>
      <c r="G265" s="11"/>
      <c r="H265" s="11"/>
      <c r="I265" s="11" t="s">
        <v>1007</v>
      </c>
    </row>
    <row r="266" spans="1:9">
      <c r="A266" s="11">
        <v>265</v>
      </c>
      <c r="B266" s="11" t="s">
        <v>539</v>
      </c>
      <c r="C266" s="11" t="s">
        <v>1124</v>
      </c>
      <c r="D266" s="11" t="s">
        <v>894</v>
      </c>
      <c r="E266" s="11" t="s">
        <v>1186</v>
      </c>
      <c r="F266" s="11"/>
      <c r="G266" s="11" t="s">
        <v>1187</v>
      </c>
      <c r="H266" s="11"/>
      <c r="I266" s="11" t="s">
        <v>1127</v>
      </c>
    </row>
    <row r="267" spans="1:9">
      <c r="A267" s="11">
        <v>266</v>
      </c>
      <c r="B267" s="11" t="s">
        <v>541</v>
      </c>
      <c r="C267" s="11" t="s">
        <v>1093</v>
      </c>
      <c r="D267" s="11" t="s">
        <v>1094</v>
      </c>
      <c r="E267" s="11" t="s">
        <v>1095</v>
      </c>
      <c r="F267" s="11"/>
      <c r="G267" s="11"/>
      <c r="H267" s="11"/>
      <c r="I267" s="11" t="s">
        <v>1007</v>
      </c>
    </row>
    <row r="268" spans="1:9">
      <c r="A268" s="11">
        <v>267</v>
      </c>
      <c r="B268" s="11" t="s">
        <v>543</v>
      </c>
      <c r="C268" s="11" t="s">
        <v>898</v>
      </c>
      <c r="D268" s="11" t="s">
        <v>898</v>
      </c>
      <c r="E268" s="11" t="s">
        <v>989</v>
      </c>
      <c r="F268" s="11"/>
      <c r="G268" s="11" t="s">
        <v>990</v>
      </c>
      <c r="H268" s="11"/>
      <c r="I268" s="11" t="s">
        <v>897</v>
      </c>
    </row>
    <row r="269" spans="1:9">
      <c r="A269" s="11">
        <v>268</v>
      </c>
      <c r="B269" s="11" t="s">
        <v>544</v>
      </c>
      <c r="C269" s="11" t="s">
        <v>898</v>
      </c>
      <c r="D269" s="11" t="s">
        <v>898</v>
      </c>
      <c r="E269" s="11" t="s">
        <v>991</v>
      </c>
      <c r="F269" s="11"/>
      <c r="G269" s="11" t="s">
        <v>992</v>
      </c>
      <c r="H269" s="11"/>
      <c r="I269" s="11" t="s">
        <v>897</v>
      </c>
    </row>
    <row r="270" spans="1:9">
      <c r="A270" s="11">
        <v>269</v>
      </c>
      <c r="B270" s="11" t="s">
        <v>546</v>
      </c>
      <c r="C270" s="11" t="s">
        <v>1008</v>
      </c>
      <c r="D270" s="11" t="s">
        <v>788</v>
      </c>
      <c r="E270" s="11" t="s">
        <v>1096</v>
      </c>
      <c r="F270" s="11"/>
      <c r="G270" s="11"/>
      <c r="H270" s="11"/>
      <c r="I270" s="11" t="s">
        <v>1007</v>
      </c>
    </row>
    <row r="271" spans="1:9">
      <c r="A271" s="11">
        <v>270</v>
      </c>
      <c r="B271" s="11" t="s">
        <v>548</v>
      </c>
      <c r="C271" s="11" t="s">
        <v>621</v>
      </c>
      <c r="D271" s="11" t="s">
        <v>621</v>
      </c>
      <c r="E271" s="11" t="s">
        <v>602</v>
      </c>
      <c r="F271" s="11" t="s">
        <v>622</v>
      </c>
      <c r="G271" s="11"/>
      <c r="H271" s="11" t="s">
        <v>623</v>
      </c>
      <c r="I271" s="11" t="s">
        <v>597</v>
      </c>
    </row>
    <row r="272" spans="1:9">
      <c r="A272" s="11">
        <v>271</v>
      </c>
      <c r="B272" s="11" t="s">
        <v>550</v>
      </c>
      <c r="C272" s="11" t="s">
        <v>898</v>
      </c>
      <c r="D272" s="11" t="s">
        <v>898</v>
      </c>
      <c r="E272" s="11" t="s">
        <v>993</v>
      </c>
      <c r="F272" s="11"/>
      <c r="G272" s="11" t="s">
        <v>994</v>
      </c>
      <c r="H272" s="11"/>
      <c r="I272" s="11" t="s">
        <v>897</v>
      </c>
    </row>
    <row r="273" spans="1:9">
      <c r="A273" s="11">
        <v>272</v>
      </c>
      <c r="B273" s="11" t="s">
        <v>552</v>
      </c>
      <c r="C273" s="11" t="s">
        <v>1124</v>
      </c>
      <c r="D273" s="11" t="s">
        <v>894</v>
      </c>
      <c r="E273" s="11" t="s">
        <v>1188</v>
      </c>
      <c r="F273" s="11"/>
      <c r="G273" s="11" t="s">
        <v>1189</v>
      </c>
      <c r="H273" s="11"/>
      <c r="I273" s="11" t="s">
        <v>1127</v>
      </c>
    </row>
    <row r="274" spans="1:9">
      <c r="A274" s="11">
        <v>273</v>
      </c>
      <c r="B274" s="11" t="s">
        <v>554</v>
      </c>
      <c r="C274" s="11" t="s">
        <v>1097</v>
      </c>
      <c r="D274" s="11" t="s">
        <v>1098</v>
      </c>
      <c r="E274" s="11" t="s">
        <v>1099</v>
      </c>
      <c r="F274" s="11"/>
      <c r="G274" s="11"/>
      <c r="H274" s="11"/>
      <c r="I274" s="11" t="s">
        <v>1007</v>
      </c>
    </row>
    <row r="275" spans="1:9">
      <c r="A275" s="11">
        <v>274</v>
      </c>
      <c r="B275" s="11" t="s">
        <v>555</v>
      </c>
      <c r="C275" s="11" t="s">
        <v>752</v>
      </c>
      <c r="D275" s="11" t="s">
        <v>752</v>
      </c>
      <c r="E275" s="11" t="s">
        <v>1100</v>
      </c>
      <c r="F275" s="11"/>
      <c r="G275" s="11"/>
      <c r="H275" s="11"/>
      <c r="I275" s="11" t="s">
        <v>1007</v>
      </c>
    </row>
    <row r="276" spans="1:9">
      <c r="A276" s="11">
        <v>275</v>
      </c>
      <c r="B276" s="11" t="s">
        <v>557</v>
      </c>
      <c r="C276" s="11" t="s">
        <v>1101</v>
      </c>
      <c r="D276" s="11" t="s">
        <v>1101</v>
      </c>
      <c r="E276" s="11" t="s">
        <v>1102</v>
      </c>
      <c r="F276" s="11"/>
      <c r="G276" s="11"/>
      <c r="H276" s="11"/>
      <c r="I276" s="11" t="s">
        <v>1007</v>
      </c>
    </row>
    <row r="277" spans="1:9">
      <c r="A277" s="11">
        <v>276</v>
      </c>
      <c r="B277" s="11" t="s">
        <v>559</v>
      </c>
      <c r="C277" s="11" t="s">
        <v>1101</v>
      </c>
      <c r="D277" s="11" t="s">
        <v>1101</v>
      </c>
      <c r="E277" s="11" t="s">
        <v>1103</v>
      </c>
      <c r="F277" s="11"/>
      <c r="G277" s="11"/>
      <c r="H277" s="11"/>
      <c r="I277" s="11" t="s">
        <v>1007</v>
      </c>
    </row>
    <row r="278" spans="1:9">
      <c r="A278" s="11">
        <v>277</v>
      </c>
      <c r="B278" s="11" t="s">
        <v>561</v>
      </c>
      <c r="C278" s="11" t="s">
        <v>1046</v>
      </c>
      <c r="D278" s="11" t="s">
        <v>1046</v>
      </c>
      <c r="E278" s="11" t="s">
        <v>1104</v>
      </c>
      <c r="F278" s="11"/>
      <c r="G278" s="11"/>
      <c r="H278" s="11"/>
      <c r="I278" s="11" t="s">
        <v>1007</v>
      </c>
    </row>
    <row r="279" spans="1:9">
      <c r="A279" s="11">
        <v>278</v>
      </c>
      <c r="B279" s="11" t="s">
        <v>563</v>
      </c>
      <c r="C279" s="11" t="s">
        <v>752</v>
      </c>
      <c r="D279" s="11" t="s">
        <v>752</v>
      </c>
      <c r="E279" s="11" t="s">
        <v>1105</v>
      </c>
      <c r="F279" s="11"/>
      <c r="G279" s="11"/>
      <c r="H279" s="11"/>
      <c r="I279" s="11" t="s">
        <v>1007</v>
      </c>
    </row>
    <row r="280" spans="1:9">
      <c r="A280" s="11">
        <v>279</v>
      </c>
      <c r="B280" s="11" t="s">
        <v>565</v>
      </c>
      <c r="C280" s="11" t="s">
        <v>889</v>
      </c>
      <c r="D280" s="11" t="s">
        <v>889</v>
      </c>
      <c r="E280" s="11" t="s">
        <v>892</v>
      </c>
      <c r="F280" s="11"/>
      <c r="G280" s="11" t="s">
        <v>893</v>
      </c>
      <c r="H280" s="11"/>
      <c r="I280" s="11" t="s">
        <v>864</v>
      </c>
    </row>
    <row r="281" spans="1:9">
      <c r="A281" s="11">
        <v>280</v>
      </c>
      <c r="B281" s="11" t="s">
        <v>567</v>
      </c>
      <c r="C281" s="11" t="s">
        <v>725</v>
      </c>
      <c r="D281" s="11" t="s">
        <v>725</v>
      </c>
      <c r="E281" s="11" t="s">
        <v>995</v>
      </c>
      <c r="F281" s="11"/>
      <c r="G281" s="11" t="s">
        <v>996</v>
      </c>
      <c r="H281" s="11"/>
      <c r="I281" s="11" t="s">
        <v>897</v>
      </c>
    </row>
    <row r="282" spans="1:9">
      <c r="A282" s="11">
        <v>281</v>
      </c>
      <c r="B282" s="11" t="s">
        <v>569</v>
      </c>
      <c r="C282" s="11" t="s">
        <v>774</v>
      </c>
      <c r="D282" s="11" t="s">
        <v>756</v>
      </c>
      <c r="E282" s="11" t="s">
        <v>602</v>
      </c>
      <c r="F282" s="11" t="s">
        <v>775</v>
      </c>
      <c r="G282" s="11"/>
      <c r="H282" s="11" t="s">
        <v>776</v>
      </c>
      <c r="I282" s="11" t="s">
        <v>757</v>
      </c>
    </row>
    <row r="283" spans="1:9">
      <c r="A283" s="11">
        <v>282</v>
      </c>
      <c r="B283" s="11" t="s">
        <v>571</v>
      </c>
      <c r="C283" s="11" t="s">
        <v>777</v>
      </c>
      <c r="D283" s="11" t="s">
        <v>756</v>
      </c>
      <c r="E283" s="11" t="s">
        <v>602</v>
      </c>
      <c r="F283" s="11" t="s">
        <v>778</v>
      </c>
      <c r="G283" s="11"/>
      <c r="H283" s="11" t="s">
        <v>779</v>
      </c>
      <c r="I283" s="11" t="s">
        <v>757</v>
      </c>
    </row>
    <row r="284" spans="1:9">
      <c r="A284" s="11">
        <v>283</v>
      </c>
      <c r="B284" s="11" t="s">
        <v>573</v>
      </c>
      <c r="C284" s="11" t="s">
        <v>780</v>
      </c>
      <c r="D284" s="11" t="s">
        <v>756</v>
      </c>
      <c r="E284" s="11" t="s">
        <v>602</v>
      </c>
      <c r="F284" s="11" t="s">
        <v>781</v>
      </c>
      <c r="G284" s="11"/>
      <c r="H284" s="11" t="s">
        <v>679</v>
      </c>
      <c r="I284" s="11" t="s">
        <v>757</v>
      </c>
    </row>
    <row r="285" spans="1:9">
      <c r="A285" s="11">
        <v>284</v>
      </c>
      <c r="B285" s="11" t="s">
        <v>575</v>
      </c>
      <c r="C285" s="11" t="s">
        <v>725</v>
      </c>
      <c r="D285" s="11" t="s">
        <v>725</v>
      </c>
      <c r="E285" s="11" t="s">
        <v>753</v>
      </c>
      <c r="F285" s="11"/>
      <c r="G285" s="11" t="s">
        <v>754</v>
      </c>
      <c r="H285" s="11"/>
      <c r="I285" s="11" t="s">
        <v>711</v>
      </c>
    </row>
    <row r="286" spans="1:9">
      <c r="A286" s="11">
        <v>285</v>
      </c>
      <c r="B286" s="11" t="s">
        <v>577</v>
      </c>
      <c r="C286" s="11" t="s">
        <v>650</v>
      </c>
      <c r="D286" s="11" t="s">
        <v>650</v>
      </c>
      <c r="E286" s="11" t="s">
        <v>678</v>
      </c>
      <c r="F286" s="11"/>
      <c r="G286" s="11" t="s">
        <v>679</v>
      </c>
      <c r="H286" s="11"/>
      <c r="I286" s="11" t="s">
        <v>627</v>
      </c>
    </row>
    <row r="287" spans="1:9">
      <c r="A287" s="11">
        <v>286</v>
      </c>
      <c r="B287" s="11" t="s">
        <v>579</v>
      </c>
      <c r="C287" s="11" t="s">
        <v>650</v>
      </c>
      <c r="D287" s="11" t="s">
        <v>650</v>
      </c>
      <c r="E287" s="11" t="s">
        <v>678</v>
      </c>
      <c r="F287" s="11"/>
      <c r="G287" s="11" t="s">
        <v>679</v>
      </c>
      <c r="H287" s="11"/>
      <c r="I287" s="11" t="s">
        <v>627</v>
      </c>
    </row>
    <row r="288" spans="1:9">
      <c r="A288" s="11">
        <v>287</v>
      </c>
      <c r="B288" s="11" t="s">
        <v>581</v>
      </c>
      <c r="C288" s="11" t="s">
        <v>821</v>
      </c>
      <c r="D288" s="11" t="s">
        <v>822</v>
      </c>
      <c r="E288" s="11" t="s">
        <v>823</v>
      </c>
      <c r="F288" s="11"/>
      <c r="G288" s="11"/>
      <c r="H288" s="11"/>
      <c r="I288" s="11" t="s">
        <v>791</v>
      </c>
    </row>
    <row r="289" spans="1:9">
      <c r="A289" s="11">
        <v>288</v>
      </c>
      <c r="B289" s="11" t="s">
        <v>583</v>
      </c>
      <c r="C289" s="11" t="s">
        <v>669</v>
      </c>
      <c r="D289" s="11" t="s">
        <v>669</v>
      </c>
      <c r="E289" s="11" t="s">
        <v>997</v>
      </c>
      <c r="F289" s="11"/>
      <c r="G289" s="11" t="s">
        <v>998</v>
      </c>
      <c r="H289" s="11"/>
      <c r="I289" s="11" t="s">
        <v>897</v>
      </c>
    </row>
    <row r="290" spans="1:9">
      <c r="A290" s="11">
        <v>289</v>
      </c>
      <c r="B290" s="11" t="s">
        <v>585</v>
      </c>
      <c r="C290" s="11" t="s">
        <v>782</v>
      </c>
      <c r="D290" s="11" t="s">
        <v>783</v>
      </c>
      <c r="E290" s="11" t="s">
        <v>784</v>
      </c>
      <c r="F290" s="11" t="s">
        <v>785</v>
      </c>
      <c r="G290" s="11"/>
      <c r="H290" s="11" t="s">
        <v>786</v>
      </c>
      <c r="I290" s="11" t="s">
        <v>787</v>
      </c>
    </row>
    <row r="291" spans="1:9">
      <c r="A291" s="11">
        <v>290</v>
      </c>
      <c r="B291" s="11" t="s">
        <v>587</v>
      </c>
      <c r="C291" s="11" t="s">
        <v>1051</v>
      </c>
      <c r="D291" s="11" t="s">
        <v>1051</v>
      </c>
      <c r="E291" s="11" t="s">
        <v>1106</v>
      </c>
      <c r="F291" s="11"/>
      <c r="G291" s="11"/>
      <c r="H291" s="11"/>
      <c r="I291" s="11" t="s">
        <v>1007</v>
      </c>
    </row>
    <row r="292" spans="1:9">
      <c r="A292" s="11">
        <v>291</v>
      </c>
      <c r="B292" s="11" t="s">
        <v>588</v>
      </c>
      <c r="C292" s="11" t="s">
        <v>650</v>
      </c>
      <c r="D292" s="11" t="s">
        <v>650</v>
      </c>
      <c r="E292" s="11" t="s">
        <v>680</v>
      </c>
      <c r="F292" s="11"/>
      <c r="G292" s="11" t="s">
        <v>681</v>
      </c>
      <c r="H292" s="11"/>
      <c r="I292" s="11" t="s">
        <v>627</v>
      </c>
    </row>
    <row r="293" spans="1:9">
      <c r="A293" s="11">
        <v>292</v>
      </c>
      <c r="B293" s="11" t="s">
        <v>590</v>
      </c>
      <c r="C293" s="11" t="s">
        <v>682</v>
      </c>
      <c r="D293" s="11" t="s">
        <v>682</v>
      </c>
      <c r="E293" s="11" t="s">
        <v>683</v>
      </c>
      <c r="F293" s="11"/>
      <c r="G293" s="11" t="s">
        <v>684</v>
      </c>
      <c r="H293" s="11"/>
      <c r="I293" s="11" t="s">
        <v>627</v>
      </c>
    </row>
    <row r="294" spans="1:9">
      <c r="A294" s="11"/>
      <c r="B294" s="11" t="s">
        <v>795</v>
      </c>
      <c r="C294" s="11"/>
      <c r="D294" s="11"/>
      <c r="E294" s="11"/>
      <c r="F294" s="11"/>
      <c r="G294" s="11"/>
      <c r="H294" s="11"/>
      <c r="I294" s="11" t="s">
        <v>791</v>
      </c>
    </row>
  </sheetData>
  <sheetProtection algorithmName="SHA-512" hashValue="YJYhvttI3xjVm99KXK+EdVsJTWU/MbD1P44mXihVNOhEI4RLcFFpeALIG6W7wlwz5U87bhFyKQ36SLN87BH8AQ==" saltValue="M+RSnvj5xgA67HNvnlIsFg==" spinCount="100000" sheet="1" objects="1" scenarios="1" selectLockedCells="1" selectUnlockedCells="1"/>
  <autoFilter ref="A2:I2" xr:uid="{99C6A226-4E43-4BEE-93DE-A1154364666F}">
    <sortState xmlns:xlrd2="http://schemas.microsoft.com/office/spreadsheetml/2017/richdata2" ref="A3:I294">
      <sortCondition ref="A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 1</vt:lpstr>
      <vt:lpstr>Planilha1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Aguinaldo Santos Gomes</cp:lastModifiedBy>
  <cp:lastPrinted>2024-12-30T13:21:00Z</cp:lastPrinted>
  <dcterms:created xsi:type="dcterms:W3CDTF">2016-05-02T14:43:00Z</dcterms:created>
  <dcterms:modified xsi:type="dcterms:W3CDTF">2025-04-02T15:54:23Z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