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8_{57E37544-A153-4FC9-877A-A3CA7067B81F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<sst xmlns="http://schemas.openxmlformats.org/spreadsheetml/2006/main" count="2704" uniqueCount="1203">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</sst>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28</c:v>
                </c:pt>
                <c:pt idx="1">
                  <c:v>12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L59" sqref="L59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28</v>
      </c>
      <c r="S3" s="17">
        <f>R3/$R$6</f>
        <v>0.7</v>
      </c>
    </row>
    <row r="4" spans="1:19">
      <c r="Q4" s="16" t="s">
        <v>17</v>
      </c>
      <c r="R4" s="16">
        <f t="shared" ref="R4:R5" si="0">COUNTIF($K$16:$K$55,Q4)</f>
        <v>12</v>
      </c>
      <c r="S4" s="17">
        <f t="shared" ref="S4:S5" si="1">R4/$R$6</f>
        <v>0.3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 hidden="1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 hidden="1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 hidden="1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 hidden="1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 hidden="1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 hidden="1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 hidden="1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/>
      <c r="H30" s="29">
        <f t="shared" si="4"/>
        <v>0</v>
      </c>
      <c r="I30" s="30">
        <f t="shared" si="5"/>
        <v>10730</v>
      </c>
      <c r="J30" s="31">
        <f t="shared" si="3"/>
        <v>100</v>
      </c>
      <c r="K30" s="32" t="str">
        <f t="shared" si="6"/>
        <v>DILIGÊNCIA</v>
      </c>
      <c r="L30" s="34" t="str">
        <f>VLOOKUP(A30,Planilha1!$A$2:$I$294,9,FALSE)</f>
        <v>YUMED COMERCIO LTDA</v>
      </c>
      <c r="M30" s="34">
        <v>1.06</v>
      </c>
      <c r="N30" s="35" t="e">
        <f t="shared" si="9"/>
        <v>#DIV/0!</v>
      </c>
      <c r="O30" s="34" t="e">
        <f t="shared" si="8"/>
        <v>#DIV/0!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 hidden="1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 hidden="1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 hidden="1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 hidden="1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 hidden="1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 hidden="1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 hidden="1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 hidden="1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 hidden="1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 hidden="1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 hidden="1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 hidden="1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 hidden="1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 hidden="1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 hidden="1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 hidden="1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 hidden="1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6.25</v>
      </c>
      <c r="H98" s="29">
        <f>D98*G98</f>
        <v>625</v>
      </c>
      <c r="I98" s="30">
        <f t="shared" si="11"/>
        <v>3464</v>
      </c>
      <c r="J98" s="31">
        <f>(E98-G98)/E98%</f>
        <v>84.71508926387871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0.87519999999999998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 hidden="1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 hidden="1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 hidden="1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 hidden="1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 hidden="1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 hidden="1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 hidden="1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 hidden="1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 hidden="1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 hidden="1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 hidden="1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 hidden="1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 hidden="1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 hidden="1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 hidden="1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 hidden="1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 hidden="1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 hidden="1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 hidden="1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 hidden="1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 hidden="1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 hidden="1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 hidden="1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 hidden="1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 hidden="1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 hidden="1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 hidden="1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 hidden="1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 hidden="1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 hidden="1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 hidden="1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17.72</v>
      </c>
      <c r="H233" s="29">
        <f>D233*G233</f>
        <v>886</v>
      </c>
      <c r="I233" s="30">
        <f t="shared" si="21"/>
        <v>1029.5</v>
      </c>
      <c r="J233" s="31">
        <f>(E233-G233)/E233%</f>
        <v>53.745758287653366</v>
      </c>
      <c r="K233" s="32" t="str">
        <f t="shared" si="22"/>
        <v>DILIGÊNCIA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0.95598194130925496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 hidden="1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 hidden="1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 hidden="1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 hidden="1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 hidden="1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 hidden="1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 hidden="1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 hidden="1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 hidden="1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 hidden="1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 hidden="1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 hidden="1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 hidden="1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 hidden="1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 hidden="1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 hidden="1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 hidden="1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749243.27000000014</v>
      </c>
      <c r="I308" s="38">
        <f t="shared" si="26"/>
        <v>648373.00999999873</v>
      </c>
    </row>
  </sheetData>
  <sheetProtection algorithmName="SHA-512" hashValue="sMW8H+X41I/MXJa12r+pBuLdsKxm1PC0tcky9MYx3d+D1N9wov95sqCHfUVXWHsiKiSH06f65ndqdEiqDnNKHw==" saltValue="TvxfmuBgUoo7rWsZqbgz3g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DENTAL IPO LTDA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