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bor\Desktop\GERAL\VITÓRIA\2026\POLICLÍNICA-LICITAÇÃO\LICITAÇÃO POLICLÍNICA VITÓRIA\PROCESSO LICITAÇÃO\POLICLÍNICA DA VITÓRIA-RETIFICAÇÃO 03-2026\POLICLÍNICA-ORÇAMENTO ATUAL-13-03-2026\"/>
    </mc:Choice>
  </mc:AlternateContent>
  <xr:revisionPtr revIDLastSave="0" documentId="8_{6A589B2C-15C9-4401-B37C-173D32FA1607}" xr6:coauthVersionLast="47" xr6:coauthVersionMax="47" xr10:uidLastSave="{00000000-0000-0000-0000-000000000000}"/>
  <bookViews>
    <workbookView xWindow="-108" yWindow="-108" windowWidth="23256" windowHeight="12456" firstSheet="4" activeTab="7" xr2:uid="{00000000-000D-0000-FFFF-FFFF00000000}"/>
  </bookViews>
  <sheets>
    <sheet name="RESUMO" sheetId="2" r:id="rId1"/>
    <sheet name="PLANILHA COMPARATIVA" sheetId="3" r:id="rId2"/>
    <sheet name="PLANILHA ORÇAMENTÁRIA" sheetId="1" r:id="rId3"/>
    <sheet name="COMPOSIÇÃO DE PREÇOS" sheetId="4" r:id="rId4"/>
    <sheet name="CRONOGRAMA FÍSICO-FINANCEIRO" sheetId="5" r:id="rId5"/>
    <sheet name="BDI" sheetId="6" r:id="rId6"/>
    <sheet name="ENCARGOS SOCIAIS" sheetId="7" r:id="rId7"/>
    <sheet name="CURVA ABC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23" i="3" l="1"/>
  <c r="N723" i="3" s="1"/>
  <c r="M722" i="3" s="1"/>
  <c r="N722" i="3" s="1"/>
  <c r="M721" i="3"/>
  <c r="N721" i="3" s="1"/>
  <c r="M720" i="3" s="1"/>
  <c r="N720" i="3" s="1"/>
  <c r="M719" i="3"/>
  <c r="N719" i="3" s="1"/>
  <c r="M717" i="3"/>
  <c r="N717" i="3" s="1"/>
  <c r="M716" i="3"/>
  <c r="N716" i="3" s="1"/>
  <c r="M713" i="3"/>
  <c r="N713" i="3" s="1"/>
  <c r="M712" i="3"/>
  <c r="N712" i="3" s="1"/>
  <c r="M711" i="3"/>
  <c r="N711" i="3" s="1"/>
  <c r="M710" i="3"/>
  <c r="N710" i="3" s="1"/>
  <c r="M709" i="3"/>
  <c r="N709" i="3" s="1"/>
  <c r="M708" i="3"/>
  <c r="N708" i="3" s="1"/>
  <c r="M707" i="3"/>
  <c r="N707" i="3" s="1"/>
  <c r="M706" i="3"/>
  <c r="N706" i="3" s="1"/>
  <c r="M705" i="3"/>
  <c r="N705" i="3" s="1"/>
  <c r="M704" i="3"/>
  <c r="N704" i="3" s="1"/>
  <c r="M703" i="3"/>
  <c r="N703" i="3" s="1"/>
  <c r="M702" i="3"/>
  <c r="N702" i="3" s="1"/>
  <c r="M701" i="3"/>
  <c r="N701" i="3" s="1"/>
  <c r="M700" i="3"/>
  <c r="N700" i="3" s="1"/>
  <c r="M699" i="3"/>
  <c r="N699" i="3" s="1"/>
  <c r="M698" i="3"/>
  <c r="N698" i="3" s="1"/>
  <c r="M697" i="3"/>
  <c r="N697" i="3" s="1"/>
  <c r="M696" i="3"/>
  <c r="N696" i="3" s="1"/>
  <c r="M695" i="3"/>
  <c r="N695" i="3" s="1"/>
  <c r="M694" i="3"/>
  <c r="N694" i="3" s="1"/>
  <c r="M693" i="3"/>
  <c r="N693" i="3" s="1"/>
  <c r="M692" i="3"/>
  <c r="N692" i="3" s="1"/>
  <c r="M690" i="3"/>
  <c r="N690" i="3" s="1"/>
  <c r="M689" i="3"/>
  <c r="N689" i="3" s="1"/>
  <c r="M688" i="3"/>
  <c r="N688" i="3" s="1"/>
  <c r="M687" i="3"/>
  <c r="N687" i="3" s="1"/>
  <c r="M686" i="3"/>
  <c r="N686" i="3" s="1"/>
  <c r="M685" i="3"/>
  <c r="N685" i="3" s="1"/>
  <c r="M684" i="3"/>
  <c r="N684" i="3" s="1"/>
  <c r="M682" i="3"/>
  <c r="N682" i="3" s="1"/>
  <c r="M681" i="3"/>
  <c r="N681" i="3" s="1"/>
  <c r="M680" i="3"/>
  <c r="N680" i="3" s="1"/>
  <c r="M679" i="3"/>
  <c r="N679" i="3" s="1"/>
  <c r="M678" i="3"/>
  <c r="N678" i="3" s="1"/>
  <c r="M677" i="3"/>
  <c r="N677" i="3" s="1"/>
  <c r="M676" i="3"/>
  <c r="N676" i="3" s="1"/>
  <c r="M675" i="3"/>
  <c r="N675" i="3" s="1"/>
  <c r="M674" i="3"/>
  <c r="N674" i="3" s="1"/>
  <c r="M673" i="3"/>
  <c r="N673" i="3" s="1"/>
  <c r="M672" i="3"/>
  <c r="N672" i="3" s="1"/>
  <c r="M671" i="3"/>
  <c r="N671" i="3" s="1"/>
  <c r="M670" i="3"/>
  <c r="N670" i="3" s="1"/>
  <c r="M669" i="3"/>
  <c r="N669" i="3" s="1"/>
  <c r="M668" i="3"/>
  <c r="N668" i="3" s="1"/>
  <c r="M667" i="3"/>
  <c r="N667" i="3" s="1"/>
  <c r="M666" i="3"/>
  <c r="N666" i="3" s="1"/>
  <c r="M665" i="3"/>
  <c r="N665" i="3" s="1"/>
  <c r="M664" i="3"/>
  <c r="N664" i="3" s="1"/>
  <c r="M663" i="3"/>
  <c r="N663" i="3" s="1"/>
  <c r="M662" i="3"/>
  <c r="N662" i="3" s="1"/>
  <c r="M661" i="3"/>
  <c r="N661" i="3" s="1"/>
  <c r="M660" i="3"/>
  <c r="N660" i="3" s="1"/>
  <c r="M659" i="3"/>
  <c r="N659" i="3" s="1"/>
  <c r="M658" i="3"/>
  <c r="N658" i="3" s="1"/>
  <c r="M657" i="3"/>
  <c r="N657" i="3" s="1"/>
  <c r="M656" i="3"/>
  <c r="N656" i="3" s="1"/>
  <c r="M655" i="3"/>
  <c r="N655" i="3" s="1"/>
  <c r="M654" i="3"/>
  <c r="N654" i="3" s="1"/>
  <c r="M653" i="3"/>
  <c r="N653" i="3" s="1"/>
  <c r="M652" i="3"/>
  <c r="N652" i="3" s="1"/>
  <c r="M651" i="3"/>
  <c r="N651" i="3" s="1"/>
  <c r="M650" i="3"/>
  <c r="N650" i="3" s="1"/>
  <c r="M649" i="3"/>
  <c r="N649" i="3" s="1"/>
  <c r="M648" i="3"/>
  <c r="N648" i="3" s="1"/>
  <c r="M647" i="3"/>
  <c r="N647" i="3" s="1"/>
  <c r="M646" i="3"/>
  <c r="N646" i="3" s="1"/>
  <c r="M645" i="3"/>
  <c r="N645" i="3" s="1"/>
  <c r="M644" i="3"/>
  <c r="N644" i="3" s="1"/>
  <c r="M643" i="3"/>
  <c r="N643" i="3" s="1"/>
  <c r="M642" i="3"/>
  <c r="N642" i="3" s="1"/>
  <c r="M641" i="3"/>
  <c r="N641" i="3" s="1"/>
  <c r="M640" i="3"/>
  <c r="N640" i="3" s="1"/>
  <c r="M638" i="3"/>
  <c r="N638" i="3" s="1"/>
  <c r="M637" i="3"/>
  <c r="N637" i="3" s="1"/>
  <c r="M636" i="3"/>
  <c r="N636" i="3" s="1"/>
  <c r="M635" i="3"/>
  <c r="N635" i="3" s="1"/>
  <c r="M634" i="3"/>
  <c r="N634" i="3" s="1"/>
  <c r="M633" i="3"/>
  <c r="N633" i="3" s="1"/>
  <c r="M632" i="3"/>
  <c r="N632" i="3" s="1"/>
  <c r="M631" i="3"/>
  <c r="N631" i="3" s="1"/>
  <c r="M630" i="3"/>
  <c r="N630" i="3" s="1"/>
  <c r="M629" i="3"/>
  <c r="N629" i="3" s="1"/>
  <c r="M628" i="3"/>
  <c r="N628" i="3" s="1"/>
  <c r="M627" i="3"/>
  <c r="N627" i="3" s="1"/>
  <c r="M626" i="3"/>
  <c r="N626" i="3" s="1"/>
  <c r="M625" i="3"/>
  <c r="N625" i="3" s="1"/>
  <c r="M624" i="3"/>
  <c r="N624" i="3" s="1"/>
  <c r="M623" i="3"/>
  <c r="N623" i="3" s="1"/>
  <c r="M622" i="3"/>
  <c r="N622" i="3" s="1"/>
  <c r="M621" i="3"/>
  <c r="N621" i="3" s="1"/>
  <c r="M620" i="3"/>
  <c r="N620" i="3" s="1"/>
  <c r="M619" i="3"/>
  <c r="N619" i="3" s="1"/>
  <c r="M618" i="3"/>
  <c r="N618" i="3" s="1"/>
  <c r="M617" i="3"/>
  <c r="N617" i="3" s="1"/>
  <c r="M616" i="3"/>
  <c r="N616" i="3" s="1"/>
  <c r="M615" i="3"/>
  <c r="N615" i="3" s="1"/>
  <c r="M614" i="3"/>
  <c r="N614" i="3" s="1"/>
  <c r="M613" i="3"/>
  <c r="N613" i="3" s="1"/>
  <c r="M612" i="3"/>
  <c r="N612" i="3" s="1"/>
  <c r="M611" i="3"/>
  <c r="N611" i="3" s="1"/>
  <c r="M610" i="3"/>
  <c r="N610" i="3" s="1"/>
  <c r="M609" i="3"/>
  <c r="N609" i="3" s="1"/>
  <c r="M608" i="3"/>
  <c r="N608" i="3" s="1"/>
  <c r="M607" i="3"/>
  <c r="N607" i="3" s="1"/>
  <c r="M606" i="3"/>
  <c r="N606" i="3" s="1"/>
  <c r="M605" i="3"/>
  <c r="N605" i="3" s="1"/>
  <c r="M604" i="3"/>
  <c r="N604" i="3" s="1"/>
  <c r="M603" i="3"/>
  <c r="N603" i="3" s="1"/>
  <c r="M602" i="3"/>
  <c r="N602" i="3" s="1"/>
  <c r="M601" i="3"/>
  <c r="N601" i="3" s="1"/>
  <c r="M600" i="3"/>
  <c r="N600" i="3" s="1"/>
  <c r="M599" i="3"/>
  <c r="N599" i="3" s="1"/>
  <c r="M598" i="3"/>
  <c r="N598" i="3" s="1"/>
  <c r="M597" i="3"/>
  <c r="N597" i="3" s="1"/>
  <c r="M596" i="3"/>
  <c r="N596" i="3" s="1"/>
  <c r="M595" i="3"/>
  <c r="N595" i="3" s="1"/>
  <c r="M594" i="3"/>
  <c r="N594" i="3" s="1"/>
  <c r="M593" i="3"/>
  <c r="N593" i="3" s="1"/>
  <c r="M590" i="3"/>
  <c r="N590" i="3" s="1"/>
  <c r="M589" i="3"/>
  <c r="N589" i="3" s="1"/>
  <c r="M588" i="3"/>
  <c r="N588" i="3" s="1"/>
  <c r="M587" i="3"/>
  <c r="N587" i="3" s="1"/>
  <c r="M586" i="3"/>
  <c r="N586" i="3" s="1"/>
  <c r="M585" i="3"/>
  <c r="N585" i="3" s="1"/>
  <c r="M584" i="3"/>
  <c r="N584" i="3" s="1"/>
  <c r="M583" i="3"/>
  <c r="N583" i="3" s="1"/>
  <c r="M582" i="3"/>
  <c r="N582" i="3" s="1"/>
  <c r="M581" i="3"/>
  <c r="N581" i="3" s="1"/>
  <c r="M580" i="3"/>
  <c r="N580" i="3" s="1"/>
  <c r="M579" i="3"/>
  <c r="N579" i="3" s="1"/>
  <c r="M578" i="3"/>
  <c r="N578" i="3" s="1"/>
  <c r="M576" i="3"/>
  <c r="N576" i="3" s="1"/>
  <c r="M575" i="3"/>
  <c r="N575" i="3" s="1"/>
  <c r="M574" i="3"/>
  <c r="N574" i="3" s="1"/>
  <c r="M573" i="3"/>
  <c r="N573" i="3" s="1"/>
  <c r="M572" i="3"/>
  <c r="N572" i="3" s="1"/>
  <c r="M571" i="3"/>
  <c r="N571" i="3" s="1"/>
  <c r="M570" i="3"/>
  <c r="N570" i="3" s="1"/>
  <c r="M569" i="3"/>
  <c r="N569" i="3" s="1"/>
  <c r="M568" i="3"/>
  <c r="N568" i="3" s="1"/>
  <c r="M567" i="3"/>
  <c r="N567" i="3" s="1"/>
  <c r="M566" i="3"/>
  <c r="N566" i="3" s="1"/>
  <c r="M565" i="3"/>
  <c r="N565" i="3" s="1"/>
  <c r="M564" i="3"/>
  <c r="N564" i="3" s="1"/>
  <c r="M563" i="3"/>
  <c r="N563" i="3" s="1"/>
  <c r="M561" i="3"/>
  <c r="N561" i="3" s="1"/>
  <c r="M560" i="3"/>
  <c r="N560" i="3" s="1"/>
  <c r="M559" i="3"/>
  <c r="N559" i="3" s="1"/>
  <c r="M558" i="3"/>
  <c r="N558" i="3" s="1"/>
  <c r="M557" i="3"/>
  <c r="N557" i="3" s="1"/>
  <c r="M556" i="3"/>
  <c r="N556" i="3" s="1"/>
  <c r="M555" i="3"/>
  <c r="N555" i="3" s="1"/>
  <c r="M554" i="3"/>
  <c r="N554" i="3" s="1"/>
  <c r="M553" i="3"/>
  <c r="N553" i="3" s="1"/>
  <c r="M552" i="3"/>
  <c r="N552" i="3" s="1"/>
  <c r="M551" i="3"/>
  <c r="N551" i="3" s="1"/>
  <c r="M550" i="3"/>
  <c r="N550" i="3" s="1"/>
  <c r="M549" i="3"/>
  <c r="N549" i="3" s="1"/>
  <c r="M548" i="3"/>
  <c r="N548" i="3" s="1"/>
  <c r="M547" i="3"/>
  <c r="N547" i="3" s="1"/>
  <c r="M546" i="3"/>
  <c r="N546" i="3" s="1"/>
  <c r="M545" i="3"/>
  <c r="N545" i="3" s="1"/>
  <c r="M544" i="3"/>
  <c r="N544" i="3" s="1"/>
  <c r="M543" i="3"/>
  <c r="N543" i="3" s="1"/>
  <c r="M542" i="3"/>
  <c r="N542" i="3" s="1"/>
  <c r="M541" i="3"/>
  <c r="N541" i="3" s="1"/>
  <c r="M540" i="3"/>
  <c r="N540" i="3" s="1"/>
  <c r="M539" i="3"/>
  <c r="N539" i="3" s="1"/>
  <c r="M538" i="3"/>
  <c r="N538" i="3" s="1"/>
  <c r="M537" i="3"/>
  <c r="N537" i="3" s="1"/>
  <c r="M536" i="3"/>
  <c r="N536" i="3" s="1"/>
  <c r="M535" i="3"/>
  <c r="N535" i="3" s="1"/>
  <c r="M534" i="3"/>
  <c r="N534" i="3" s="1"/>
  <c r="M533" i="3"/>
  <c r="N533" i="3" s="1"/>
  <c r="M532" i="3"/>
  <c r="N532" i="3" s="1"/>
  <c r="M531" i="3"/>
  <c r="N531" i="3" s="1"/>
  <c r="M530" i="3"/>
  <c r="N530" i="3" s="1"/>
  <c r="M529" i="3"/>
  <c r="N529" i="3" s="1"/>
  <c r="M528" i="3"/>
  <c r="N528" i="3" s="1"/>
  <c r="M527" i="3"/>
  <c r="N527" i="3" s="1"/>
  <c r="M526" i="3"/>
  <c r="N526" i="3" s="1"/>
  <c r="M525" i="3"/>
  <c r="N525" i="3" s="1"/>
  <c r="M524" i="3"/>
  <c r="N524" i="3" s="1"/>
  <c r="M523" i="3"/>
  <c r="N523" i="3" s="1"/>
  <c r="M522" i="3"/>
  <c r="N522" i="3" s="1"/>
  <c r="M521" i="3"/>
  <c r="N521" i="3" s="1"/>
  <c r="M520" i="3"/>
  <c r="N520" i="3" s="1"/>
  <c r="M519" i="3"/>
  <c r="N519" i="3" s="1"/>
  <c r="M518" i="3"/>
  <c r="N518" i="3" s="1"/>
  <c r="M517" i="3"/>
  <c r="N517" i="3" s="1"/>
  <c r="M516" i="3"/>
  <c r="N516" i="3" s="1"/>
  <c r="M515" i="3"/>
  <c r="N515" i="3" s="1"/>
  <c r="M514" i="3"/>
  <c r="N514" i="3" s="1"/>
  <c r="M513" i="3"/>
  <c r="N513" i="3" s="1"/>
  <c r="M512" i="3"/>
  <c r="N512" i="3" s="1"/>
  <c r="M511" i="3"/>
  <c r="N511" i="3" s="1"/>
  <c r="M510" i="3"/>
  <c r="N510" i="3" s="1"/>
  <c r="M509" i="3"/>
  <c r="N509" i="3" s="1"/>
  <c r="M508" i="3"/>
  <c r="N508" i="3" s="1"/>
  <c r="M507" i="3"/>
  <c r="N507" i="3" s="1"/>
  <c r="M506" i="3"/>
  <c r="N506" i="3" s="1"/>
  <c r="M505" i="3"/>
  <c r="N505" i="3" s="1"/>
  <c r="M504" i="3"/>
  <c r="N504" i="3" s="1"/>
  <c r="M503" i="3"/>
  <c r="N503" i="3" s="1"/>
  <c r="M502" i="3"/>
  <c r="N502" i="3" s="1"/>
  <c r="M501" i="3"/>
  <c r="N501" i="3" s="1"/>
  <c r="M500" i="3"/>
  <c r="N500" i="3" s="1"/>
  <c r="M499" i="3"/>
  <c r="N499" i="3" s="1"/>
  <c r="M498" i="3"/>
  <c r="N498" i="3" s="1"/>
  <c r="M497" i="3"/>
  <c r="N497" i="3" s="1"/>
  <c r="M496" i="3"/>
  <c r="N496" i="3" s="1"/>
  <c r="M495" i="3"/>
  <c r="N495" i="3" s="1"/>
  <c r="M494" i="3"/>
  <c r="N494" i="3" s="1"/>
  <c r="M493" i="3"/>
  <c r="N493" i="3" s="1"/>
  <c r="M492" i="3"/>
  <c r="N492" i="3" s="1"/>
  <c r="M491" i="3"/>
  <c r="N491" i="3" s="1"/>
  <c r="M490" i="3"/>
  <c r="N490" i="3" s="1"/>
  <c r="M489" i="3"/>
  <c r="N489" i="3" s="1"/>
  <c r="M488" i="3"/>
  <c r="N488" i="3" s="1"/>
  <c r="M487" i="3"/>
  <c r="N487" i="3" s="1"/>
  <c r="M486" i="3"/>
  <c r="N486" i="3" s="1"/>
  <c r="M485" i="3"/>
  <c r="N485" i="3" s="1"/>
  <c r="M484" i="3"/>
  <c r="N484" i="3" s="1"/>
  <c r="M483" i="3"/>
  <c r="N483" i="3" s="1"/>
  <c r="M482" i="3"/>
  <c r="N482" i="3" s="1"/>
  <c r="M481" i="3"/>
  <c r="N481" i="3" s="1"/>
  <c r="M480" i="3"/>
  <c r="N480" i="3" s="1"/>
  <c r="M479" i="3"/>
  <c r="N479" i="3" s="1"/>
  <c r="M478" i="3"/>
  <c r="N478" i="3" s="1"/>
  <c r="M477" i="3"/>
  <c r="N477" i="3" s="1"/>
  <c r="M476" i="3"/>
  <c r="N476" i="3" s="1"/>
  <c r="M475" i="3"/>
  <c r="N475" i="3" s="1"/>
  <c r="M474" i="3"/>
  <c r="N474" i="3" s="1"/>
  <c r="M473" i="3"/>
  <c r="N473" i="3" s="1"/>
  <c r="M472" i="3"/>
  <c r="N472" i="3" s="1"/>
  <c r="M471" i="3"/>
  <c r="N471" i="3" s="1"/>
  <c r="M470" i="3"/>
  <c r="N470" i="3" s="1"/>
  <c r="M469" i="3"/>
  <c r="N469" i="3" s="1"/>
  <c r="M468" i="3"/>
  <c r="N468" i="3" s="1"/>
  <c r="M467" i="3"/>
  <c r="N467" i="3" s="1"/>
  <c r="M466" i="3"/>
  <c r="N466" i="3" s="1"/>
  <c r="M465" i="3"/>
  <c r="N465" i="3" s="1"/>
  <c r="M464" i="3"/>
  <c r="N464" i="3" s="1"/>
  <c r="M463" i="3"/>
  <c r="N463" i="3" s="1"/>
  <c r="M462" i="3"/>
  <c r="N462" i="3" s="1"/>
  <c r="M461" i="3"/>
  <c r="N461" i="3" s="1"/>
  <c r="M460" i="3"/>
  <c r="N460" i="3" s="1"/>
  <c r="M459" i="3"/>
  <c r="N459" i="3" s="1"/>
  <c r="M458" i="3"/>
  <c r="N458" i="3" s="1"/>
  <c r="M457" i="3"/>
  <c r="N457" i="3" s="1"/>
  <c r="M456" i="3"/>
  <c r="N456" i="3" s="1"/>
  <c r="M455" i="3"/>
  <c r="N455" i="3" s="1"/>
  <c r="M454" i="3"/>
  <c r="N454" i="3" s="1"/>
  <c r="M453" i="3"/>
  <c r="N453" i="3" s="1"/>
  <c r="M452" i="3"/>
  <c r="N452" i="3" s="1"/>
  <c r="M451" i="3"/>
  <c r="N451" i="3" s="1"/>
  <c r="M450" i="3"/>
  <c r="N450" i="3" s="1"/>
  <c r="M449" i="3"/>
  <c r="N449" i="3" s="1"/>
  <c r="M448" i="3"/>
  <c r="N448" i="3" s="1"/>
  <c r="M447" i="3"/>
  <c r="N447" i="3" s="1"/>
  <c r="M446" i="3"/>
  <c r="N446" i="3" s="1"/>
  <c r="M445" i="3"/>
  <c r="N445" i="3" s="1"/>
  <c r="M444" i="3"/>
  <c r="N444" i="3" s="1"/>
  <c r="M443" i="3"/>
  <c r="N443" i="3" s="1"/>
  <c r="M442" i="3"/>
  <c r="N442" i="3" s="1"/>
  <c r="M441" i="3"/>
  <c r="N441" i="3" s="1"/>
  <c r="M440" i="3"/>
  <c r="N440" i="3" s="1"/>
  <c r="M439" i="3"/>
  <c r="N439" i="3" s="1"/>
  <c r="M438" i="3"/>
  <c r="N438" i="3" s="1"/>
  <c r="M437" i="3"/>
  <c r="N437" i="3" s="1"/>
  <c r="M436" i="3"/>
  <c r="N436" i="3" s="1"/>
  <c r="M435" i="3"/>
  <c r="N435" i="3" s="1"/>
  <c r="M434" i="3"/>
  <c r="N434" i="3" s="1"/>
  <c r="M433" i="3"/>
  <c r="N433" i="3" s="1"/>
  <c r="M432" i="3"/>
  <c r="N432" i="3" s="1"/>
  <c r="M429" i="3"/>
  <c r="N429" i="3" s="1"/>
  <c r="M428" i="3"/>
  <c r="N428" i="3" s="1"/>
  <c r="M427" i="3"/>
  <c r="N427" i="3" s="1"/>
  <c r="M426" i="3"/>
  <c r="N426" i="3" s="1"/>
  <c r="M425" i="3"/>
  <c r="N425" i="3" s="1"/>
  <c r="M424" i="3"/>
  <c r="N424" i="3" s="1"/>
  <c r="M423" i="3"/>
  <c r="N423" i="3" s="1"/>
  <c r="M422" i="3"/>
  <c r="N422" i="3" s="1"/>
  <c r="M421" i="3"/>
  <c r="N421" i="3" s="1"/>
  <c r="M420" i="3"/>
  <c r="N420" i="3" s="1"/>
  <c r="M419" i="3"/>
  <c r="N419" i="3" s="1"/>
  <c r="M418" i="3"/>
  <c r="N418" i="3" s="1"/>
  <c r="M417" i="3"/>
  <c r="N417" i="3" s="1"/>
  <c r="M416" i="3"/>
  <c r="N416" i="3" s="1"/>
  <c r="M415" i="3"/>
  <c r="N415" i="3" s="1"/>
  <c r="M414" i="3"/>
  <c r="N414" i="3" s="1"/>
  <c r="M413" i="3"/>
  <c r="N413" i="3" s="1"/>
  <c r="M412" i="3"/>
  <c r="N412" i="3" s="1"/>
  <c r="M411" i="3"/>
  <c r="N411" i="3" s="1"/>
  <c r="M409" i="3"/>
  <c r="N409" i="3" s="1"/>
  <c r="M408" i="3"/>
  <c r="N408" i="3" s="1"/>
  <c r="M407" i="3"/>
  <c r="N407" i="3" s="1"/>
  <c r="M406" i="3"/>
  <c r="N406" i="3" s="1"/>
  <c r="M404" i="3"/>
  <c r="N404" i="3" s="1"/>
  <c r="M403" i="3"/>
  <c r="N403" i="3" s="1"/>
  <c r="M402" i="3"/>
  <c r="N402" i="3" s="1"/>
  <c r="M401" i="3"/>
  <c r="N401" i="3" s="1"/>
  <c r="M400" i="3"/>
  <c r="N400" i="3" s="1"/>
  <c r="M399" i="3"/>
  <c r="N399" i="3" s="1"/>
  <c r="M398" i="3"/>
  <c r="N398" i="3" s="1"/>
  <c r="M397" i="3"/>
  <c r="N397" i="3" s="1"/>
  <c r="M396" i="3"/>
  <c r="N396" i="3" s="1"/>
  <c r="M395" i="3"/>
  <c r="N395" i="3" s="1"/>
  <c r="M392" i="3"/>
  <c r="N392" i="3" s="1"/>
  <c r="M391" i="3"/>
  <c r="N391" i="3" s="1"/>
  <c r="M390" i="3"/>
  <c r="N390" i="3" s="1"/>
  <c r="M389" i="3"/>
  <c r="N389" i="3" s="1"/>
  <c r="M388" i="3"/>
  <c r="N388" i="3" s="1"/>
  <c r="M387" i="3"/>
  <c r="N387" i="3" s="1"/>
  <c r="M386" i="3"/>
  <c r="N386" i="3" s="1"/>
  <c r="M385" i="3"/>
  <c r="N385" i="3" s="1"/>
  <c r="M384" i="3"/>
  <c r="N384" i="3" s="1"/>
  <c r="M383" i="3"/>
  <c r="N383" i="3" s="1"/>
  <c r="M382" i="3"/>
  <c r="N382" i="3" s="1"/>
  <c r="M381" i="3"/>
  <c r="N381" i="3" s="1"/>
  <c r="M380" i="3"/>
  <c r="N380" i="3" s="1"/>
  <c r="M379" i="3"/>
  <c r="N379" i="3" s="1"/>
  <c r="M377" i="3"/>
  <c r="N377" i="3" s="1"/>
  <c r="M376" i="3"/>
  <c r="N376" i="3" s="1"/>
  <c r="M375" i="3"/>
  <c r="N375" i="3" s="1"/>
  <c r="M374" i="3"/>
  <c r="N374" i="3" s="1"/>
  <c r="M373" i="3"/>
  <c r="N373" i="3" s="1"/>
  <c r="M372" i="3"/>
  <c r="N372" i="3" s="1"/>
  <c r="M371" i="3"/>
  <c r="N371" i="3" s="1"/>
  <c r="M370" i="3"/>
  <c r="N370" i="3" s="1"/>
  <c r="M369" i="3"/>
  <c r="N369" i="3" s="1"/>
  <c r="M368" i="3"/>
  <c r="N368" i="3" s="1"/>
  <c r="M367" i="3"/>
  <c r="N367" i="3" s="1"/>
  <c r="M366" i="3"/>
  <c r="N366" i="3" s="1"/>
  <c r="M365" i="3"/>
  <c r="N365" i="3" s="1"/>
  <c r="M364" i="3"/>
  <c r="N364" i="3" s="1"/>
  <c r="M363" i="3"/>
  <c r="N363" i="3" s="1"/>
  <c r="M362" i="3"/>
  <c r="N362" i="3" s="1"/>
  <c r="M361" i="3"/>
  <c r="N361" i="3" s="1"/>
  <c r="M360" i="3"/>
  <c r="N360" i="3" s="1"/>
  <c r="M359" i="3"/>
  <c r="N359" i="3" s="1"/>
  <c r="M358" i="3"/>
  <c r="N358" i="3" s="1"/>
  <c r="M357" i="3"/>
  <c r="N357" i="3" s="1"/>
  <c r="M356" i="3"/>
  <c r="N356" i="3" s="1"/>
  <c r="M355" i="3"/>
  <c r="N355" i="3" s="1"/>
  <c r="M354" i="3"/>
  <c r="N354" i="3" s="1"/>
  <c r="M353" i="3"/>
  <c r="N353" i="3" s="1"/>
  <c r="M352" i="3"/>
  <c r="N352" i="3" s="1"/>
  <c r="M351" i="3"/>
  <c r="N351" i="3" s="1"/>
  <c r="M350" i="3"/>
  <c r="N350" i="3" s="1"/>
  <c r="M349" i="3"/>
  <c r="N349" i="3" s="1"/>
  <c r="M348" i="3"/>
  <c r="N348" i="3" s="1"/>
  <c r="M347" i="3"/>
  <c r="N347" i="3" s="1"/>
  <c r="M346" i="3"/>
  <c r="N346" i="3" s="1"/>
  <c r="M345" i="3"/>
  <c r="N345" i="3" s="1"/>
  <c r="M344" i="3"/>
  <c r="N344" i="3" s="1"/>
  <c r="M343" i="3"/>
  <c r="N343" i="3" s="1"/>
  <c r="M342" i="3"/>
  <c r="N342" i="3" s="1"/>
  <c r="M341" i="3"/>
  <c r="N341" i="3" s="1"/>
  <c r="M340" i="3"/>
  <c r="N340" i="3" s="1"/>
  <c r="M339" i="3"/>
  <c r="N339" i="3" s="1"/>
  <c r="M338" i="3"/>
  <c r="N338" i="3" s="1"/>
  <c r="M337" i="3"/>
  <c r="N337" i="3" s="1"/>
  <c r="M336" i="3"/>
  <c r="N336" i="3" s="1"/>
  <c r="M335" i="3"/>
  <c r="N335" i="3" s="1"/>
  <c r="M334" i="3"/>
  <c r="N334" i="3" s="1"/>
  <c r="M333" i="3"/>
  <c r="N333" i="3" s="1"/>
  <c r="M332" i="3"/>
  <c r="N332" i="3" s="1"/>
  <c r="M331" i="3"/>
  <c r="N331" i="3" s="1"/>
  <c r="M330" i="3"/>
  <c r="N330" i="3" s="1"/>
  <c r="M329" i="3"/>
  <c r="N329" i="3" s="1"/>
  <c r="M328" i="3"/>
  <c r="N328" i="3" s="1"/>
  <c r="M327" i="3"/>
  <c r="N327" i="3" s="1"/>
  <c r="M326" i="3"/>
  <c r="N326" i="3" s="1"/>
  <c r="M325" i="3"/>
  <c r="N325" i="3" s="1"/>
  <c r="M324" i="3"/>
  <c r="N324" i="3" s="1"/>
  <c r="M323" i="3"/>
  <c r="N323" i="3" s="1"/>
  <c r="M322" i="3"/>
  <c r="N322" i="3" s="1"/>
  <c r="M321" i="3"/>
  <c r="N321" i="3" s="1"/>
  <c r="M320" i="3"/>
  <c r="N320" i="3" s="1"/>
  <c r="M318" i="3"/>
  <c r="N318" i="3" s="1"/>
  <c r="M317" i="3"/>
  <c r="N317" i="3" s="1"/>
  <c r="M316" i="3"/>
  <c r="N316" i="3" s="1"/>
  <c r="M315" i="3"/>
  <c r="N315" i="3" s="1"/>
  <c r="M314" i="3"/>
  <c r="N314" i="3" s="1"/>
  <c r="M313" i="3"/>
  <c r="N313" i="3" s="1"/>
  <c r="M312" i="3"/>
  <c r="N312" i="3" s="1"/>
  <c r="M311" i="3"/>
  <c r="N311" i="3" s="1"/>
  <c r="M310" i="3"/>
  <c r="N310" i="3" s="1"/>
  <c r="M309" i="3"/>
  <c r="N309" i="3" s="1"/>
  <c r="M308" i="3"/>
  <c r="N308" i="3" s="1"/>
  <c r="M307" i="3"/>
  <c r="N307" i="3" s="1"/>
  <c r="M306" i="3"/>
  <c r="N306" i="3" s="1"/>
  <c r="M305" i="3"/>
  <c r="N305" i="3" s="1"/>
  <c r="M304" i="3"/>
  <c r="N304" i="3" s="1"/>
  <c r="M303" i="3"/>
  <c r="N303" i="3" s="1"/>
  <c r="M302" i="3"/>
  <c r="N302" i="3" s="1"/>
  <c r="M301" i="3"/>
  <c r="N301" i="3" s="1"/>
  <c r="M300" i="3"/>
  <c r="N300" i="3" s="1"/>
  <c r="M299" i="3"/>
  <c r="N299" i="3" s="1"/>
  <c r="M298" i="3"/>
  <c r="N298" i="3" s="1"/>
  <c r="M297" i="3"/>
  <c r="N297" i="3" s="1"/>
  <c r="M296" i="3"/>
  <c r="N296" i="3" s="1"/>
  <c r="M295" i="3"/>
  <c r="N295" i="3" s="1"/>
  <c r="M294" i="3"/>
  <c r="N294" i="3" s="1"/>
  <c r="M293" i="3"/>
  <c r="N293" i="3" s="1"/>
  <c r="M292" i="3"/>
  <c r="N292" i="3" s="1"/>
  <c r="M291" i="3"/>
  <c r="N291" i="3" s="1"/>
  <c r="M290" i="3"/>
  <c r="N290" i="3" s="1"/>
  <c r="M289" i="3"/>
  <c r="N289" i="3" s="1"/>
  <c r="M288" i="3"/>
  <c r="N288" i="3" s="1"/>
  <c r="M287" i="3"/>
  <c r="N287" i="3" s="1"/>
  <c r="M286" i="3"/>
  <c r="N286" i="3" s="1"/>
  <c r="M285" i="3"/>
  <c r="N285" i="3" s="1"/>
  <c r="M284" i="3"/>
  <c r="N284" i="3" s="1"/>
  <c r="M283" i="3"/>
  <c r="N283" i="3" s="1"/>
  <c r="M282" i="3"/>
  <c r="N282" i="3" s="1"/>
  <c r="M281" i="3"/>
  <c r="N281" i="3" s="1"/>
  <c r="M280" i="3"/>
  <c r="N280" i="3" s="1"/>
  <c r="M279" i="3"/>
  <c r="N279" i="3" s="1"/>
  <c r="M278" i="3"/>
  <c r="N278" i="3" s="1"/>
  <c r="M277" i="3"/>
  <c r="N277" i="3" s="1"/>
  <c r="M276" i="3"/>
  <c r="N276" i="3" s="1"/>
  <c r="M275" i="3"/>
  <c r="N275" i="3" s="1"/>
  <c r="M274" i="3"/>
  <c r="N274" i="3" s="1"/>
  <c r="M273" i="3"/>
  <c r="N273" i="3" s="1"/>
  <c r="M272" i="3"/>
  <c r="N272" i="3" s="1"/>
  <c r="M271" i="3"/>
  <c r="N271" i="3" s="1"/>
  <c r="M270" i="3"/>
  <c r="N270" i="3" s="1"/>
  <c r="M269" i="3"/>
  <c r="N269" i="3" s="1"/>
  <c r="M268" i="3"/>
  <c r="N268" i="3" s="1"/>
  <c r="M267" i="3"/>
  <c r="N267" i="3" s="1"/>
  <c r="M266" i="3"/>
  <c r="N266" i="3" s="1"/>
  <c r="M265" i="3"/>
  <c r="N265" i="3" s="1"/>
  <c r="M264" i="3"/>
  <c r="N264" i="3" s="1"/>
  <c r="M263" i="3"/>
  <c r="N263" i="3" s="1"/>
  <c r="M262" i="3"/>
  <c r="N262" i="3" s="1"/>
  <c r="M261" i="3"/>
  <c r="N261" i="3" s="1"/>
  <c r="M260" i="3"/>
  <c r="N260" i="3" s="1"/>
  <c r="M259" i="3"/>
  <c r="N259" i="3" s="1"/>
  <c r="M258" i="3"/>
  <c r="N258" i="3" s="1"/>
  <c r="M257" i="3"/>
  <c r="N257" i="3" s="1"/>
  <c r="M256" i="3"/>
  <c r="N256" i="3" s="1"/>
  <c r="M255" i="3"/>
  <c r="N255" i="3" s="1"/>
  <c r="M254" i="3"/>
  <c r="N254" i="3" s="1"/>
  <c r="M253" i="3"/>
  <c r="N253" i="3" s="1"/>
  <c r="M252" i="3"/>
  <c r="N252" i="3" s="1"/>
  <c r="M251" i="3"/>
  <c r="N251" i="3" s="1"/>
  <c r="M250" i="3"/>
  <c r="N250" i="3" s="1"/>
  <c r="M249" i="3"/>
  <c r="N249" i="3" s="1"/>
  <c r="M248" i="3"/>
  <c r="N248" i="3" s="1"/>
  <c r="M247" i="3"/>
  <c r="N247" i="3" s="1"/>
  <c r="M246" i="3"/>
  <c r="N246" i="3" s="1"/>
  <c r="M245" i="3"/>
  <c r="N245" i="3" s="1"/>
  <c r="M244" i="3"/>
  <c r="N244" i="3" s="1"/>
  <c r="M243" i="3"/>
  <c r="N243" i="3" s="1"/>
  <c r="M242" i="3"/>
  <c r="N242" i="3" s="1"/>
  <c r="M241" i="3"/>
  <c r="N241" i="3" s="1"/>
  <c r="M238" i="3"/>
  <c r="N238" i="3" s="1"/>
  <c r="M237" i="3"/>
  <c r="N237" i="3" s="1"/>
  <c r="M235" i="3"/>
  <c r="N235" i="3" s="1"/>
  <c r="M234" i="3"/>
  <c r="N234" i="3" s="1"/>
  <c r="M233" i="3"/>
  <c r="N233" i="3" s="1"/>
  <c r="M232" i="3"/>
  <c r="N232" i="3" s="1"/>
  <c r="M231" i="3"/>
  <c r="N231" i="3" s="1"/>
  <c r="M230" i="3"/>
  <c r="N230" i="3" s="1"/>
  <c r="M228" i="3"/>
  <c r="N228" i="3" s="1"/>
  <c r="M227" i="3"/>
  <c r="N227" i="3" s="1"/>
  <c r="M226" i="3"/>
  <c r="N226" i="3" s="1"/>
  <c r="M225" i="3"/>
  <c r="N225" i="3" s="1"/>
  <c r="M224" i="3"/>
  <c r="N224" i="3" s="1"/>
  <c r="M223" i="3"/>
  <c r="N223" i="3" s="1"/>
  <c r="M222" i="3"/>
  <c r="N222" i="3" s="1"/>
  <c r="M221" i="3"/>
  <c r="N221" i="3" s="1"/>
  <c r="M220" i="3"/>
  <c r="N220" i="3" s="1"/>
  <c r="M219" i="3"/>
  <c r="N219" i="3" s="1"/>
  <c r="M218" i="3"/>
  <c r="N218" i="3" s="1"/>
  <c r="M217" i="3"/>
  <c r="N217" i="3" s="1"/>
  <c r="M216" i="3"/>
  <c r="N216" i="3" s="1"/>
  <c r="M215" i="3"/>
  <c r="N215" i="3" s="1"/>
  <c r="M214" i="3"/>
  <c r="N214" i="3" s="1"/>
  <c r="M212" i="3"/>
  <c r="N212" i="3" s="1"/>
  <c r="M211" i="3" s="1"/>
  <c r="N211" i="3" s="1"/>
  <c r="M209" i="3"/>
  <c r="N209" i="3" s="1"/>
  <c r="M208" i="3" s="1"/>
  <c r="N208" i="3" s="1"/>
  <c r="M207" i="3"/>
  <c r="N207" i="3" s="1"/>
  <c r="M206" i="3"/>
  <c r="N206" i="3" s="1"/>
  <c r="M204" i="3"/>
  <c r="N204" i="3" s="1"/>
  <c r="M203" i="3"/>
  <c r="N203" i="3" s="1"/>
  <c r="M202" i="3"/>
  <c r="N202" i="3" s="1"/>
  <c r="M200" i="3"/>
  <c r="N200" i="3" s="1"/>
  <c r="M199" i="3"/>
  <c r="N199" i="3" s="1"/>
  <c r="M198" i="3"/>
  <c r="N198" i="3" s="1"/>
  <c r="M197" i="3"/>
  <c r="N197" i="3" s="1"/>
  <c r="M194" i="3"/>
  <c r="N194" i="3" s="1"/>
  <c r="M192" i="3"/>
  <c r="N192" i="3" s="1"/>
  <c r="M190" i="3"/>
  <c r="N190" i="3" s="1"/>
  <c r="M189" i="3" s="1"/>
  <c r="N189" i="3" s="1"/>
  <c r="M188" i="3"/>
  <c r="N188" i="3" s="1"/>
  <c r="M186" i="3"/>
  <c r="N186" i="3" s="1"/>
  <c r="M185" i="3"/>
  <c r="N185" i="3" s="1"/>
  <c r="M183" i="3"/>
  <c r="N183" i="3" s="1"/>
  <c r="M181" i="3"/>
  <c r="N181" i="3" s="1"/>
  <c r="M180" i="3"/>
  <c r="N180" i="3" s="1"/>
  <c r="M179" i="3"/>
  <c r="N179" i="3" s="1"/>
  <c r="M176" i="3"/>
  <c r="N176" i="3" s="1"/>
  <c r="M174" i="3"/>
  <c r="N174" i="3" s="1"/>
  <c r="M173" i="3"/>
  <c r="N173" i="3" s="1"/>
  <c r="M172" i="3"/>
  <c r="N172" i="3" s="1"/>
  <c r="M171" i="3"/>
  <c r="N171" i="3" s="1"/>
  <c r="M168" i="3"/>
  <c r="N168" i="3" s="1"/>
  <c r="M167" i="3"/>
  <c r="N167" i="3" s="1"/>
  <c r="M166" i="3"/>
  <c r="N166" i="3" s="1"/>
  <c r="M164" i="3"/>
  <c r="N164" i="3" s="1"/>
  <c r="M163" i="3"/>
  <c r="N163" i="3" s="1"/>
  <c r="M162" i="3"/>
  <c r="N162" i="3" s="1"/>
  <c r="M160" i="3"/>
  <c r="N160" i="3" s="1"/>
  <c r="M159" i="3"/>
  <c r="N159" i="3" s="1"/>
  <c r="M158" i="3"/>
  <c r="N158" i="3" s="1"/>
  <c r="M156" i="3"/>
  <c r="N156" i="3" s="1"/>
  <c r="M155" i="3"/>
  <c r="N155" i="3" s="1"/>
  <c r="M152" i="3"/>
  <c r="N152" i="3" s="1"/>
  <c r="M151" i="3"/>
  <c r="N151" i="3" s="1"/>
  <c r="M150" i="3"/>
  <c r="N150" i="3" s="1"/>
  <c r="M149" i="3"/>
  <c r="N149" i="3" s="1"/>
  <c r="M148" i="3"/>
  <c r="N148" i="3" s="1"/>
  <c r="M147" i="3"/>
  <c r="N147" i="3" s="1"/>
  <c r="M146" i="3"/>
  <c r="N146" i="3" s="1"/>
  <c r="M145" i="3"/>
  <c r="N145" i="3" s="1"/>
  <c r="M144" i="3"/>
  <c r="N144" i="3" s="1"/>
  <c r="M143" i="3"/>
  <c r="N143" i="3" s="1"/>
  <c r="M142" i="3"/>
  <c r="N142" i="3" s="1"/>
  <c r="M140" i="3"/>
  <c r="N140" i="3" s="1"/>
  <c r="M137" i="3"/>
  <c r="N137" i="3" s="1"/>
  <c r="M136" i="3" s="1"/>
  <c r="N136" i="3" s="1"/>
  <c r="M135" i="3" s="1"/>
  <c r="N135" i="3" s="1"/>
  <c r="M134" i="3"/>
  <c r="N134" i="3" s="1"/>
  <c r="M133" i="3"/>
  <c r="N133" i="3" s="1"/>
  <c r="M132" i="3"/>
  <c r="N132" i="3" s="1"/>
  <c r="M131" i="3"/>
  <c r="N131" i="3" s="1"/>
  <c r="M129" i="3"/>
  <c r="N129" i="3" s="1"/>
  <c r="M128" i="3"/>
  <c r="N128" i="3" s="1"/>
  <c r="M127" i="3"/>
  <c r="N127" i="3" s="1"/>
  <c r="M124" i="3"/>
  <c r="N124" i="3" s="1"/>
  <c r="M123" i="3"/>
  <c r="N123" i="3" s="1"/>
  <c r="M122" i="3"/>
  <c r="N122" i="3" s="1"/>
  <c r="M121" i="3"/>
  <c r="N121" i="3" s="1"/>
  <c r="M120" i="3"/>
  <c r="N120" i="3" s="1"/>
  <c r="M119" i="3"/>
  <c r="N119" i="3" s="1"/>
  <c r="M118" i="3"/>
  <c r="N118" i="3" s="1"/>
  <c r="M117" i="3"/>
  <c r="N117" i="3" s="1"/>
  <c r="M116" i="3"/>
  <c r="N116" i="3" s="1"/>
  <c r="M115" i="3"/>
  <c r="N115" i="3" s="1"/>
  <c r="M114" i="3"/>
  <c r="N114" i="3" s="1"/>
  <c r="M113" i="3"/>
  <c r="N113" i="3" s="1"/>
  <c r="M112" i="3"/>
  <c r="N112" i="3" s="1"/>
  <c r="M108" i="3"/>
  <c r="N108" i="3" s="1"/>
  <c r="M106" i="3"/>
  <c r="N106" i="3" s="1"/>
  <c r="M105" i="3"/>
  <c r="N105" i="3" s="1"/>
  <c r="M104" i="3"/>
  <c r="N104" i="3" s="1"/>
  <c r="M103" i="3"/>
  <c r="N103" i="3" s="1"/>
  <c r="M101" i="3"/>
  <c r="N101" i="3" s="1"/>
  <c r="M100" i="3"/>
  <c r="N100" i="3" s="1"/>
  <c r="M99" i="3"/>
  <c r="N99" i="3" s="1"/>
  <c r="M98" i="3"/>
  <c r="N98" i="3" s="1"/>
  <c r="M97" i="3"/>
  <c r="N97" i="3" s="1"/>
  <c r="M96" i="3"/>
  <c r="N96" i="3" s="1"/>
  <c r="M93" i="3"/>
  <c r="N93" i="3" s="1"/>
  <c r="M92" i="3"/>
  <c r="N92" i="3" s="1"/>
  <c r="M91" i="3"/>
  <c r="N91" i="3" s="1"/>
  <c r="M90" i="3"/>
  <c r="N90" i="3" s="1"/>
  <c r="M89" i="3"/>
  <c r="N89" i="3" s="1"/>
  <c r="M88" i="3"/>
  <c r="N88" i="3" s="1"/>
  <c r="M87" i="3"/>
  <c r="N87" i="3" s="1"/>
  <c r="M86" i="3"/>
  <c r="N86" i="3" s="1"/>
  <c r="M85" i="3"/>
  <c r="N85" i="3" s="1"/>
  <c r="M84" i="3"/>
  <c r="N84" i="3" s="1"/>
  <c r="M83" i="3"/>
  <c r="N83" i="3" s="1"/>
  <c r="M82" i="3"/>
  <c r="N82" i="3" s="1"/>
  <c r="M81" i="3"/>
  <c r="N81" i="3" s="1"/>
  <c r="M80" i="3"/>
  <c r="N80" i="3" s="1"/>
  <c r="M79" i="3"/>
  <c r="N79" i="3" s="1"/>
  <c r="M77" i="3"/>
  <c r="N77" i="3" s="1"/>
  <c r="M76" i="3"/>
  <c r="N76" i="3" s="1"/>
  <c r="M75" i="3"/>
  <c r="N75" i="3" s="1"/>
  <c r="M74" i="3"/>
  <c r="N74" i="3" s="1"/>
  <c r="M73" i="3"/>
  <c r="N73" i="3" s="1"/>
  <c r="M72" i="3"/>
  <c r="N72" i="3" s="1"/>
  <c r="M71" i="3"/>
  <c r="N71" i="3" s="1"/>
  <c r="M70" i="3"/>
  <c r="N70" i="3" s="1"/>
  <c r="M69" i="3"/>
  <c r="N69" i="3" s="1"/>
  <c r="M68" i="3"/>
  <c r="N68" i="3" s="1"/>
  <c r="M66" i="3"/>
  <c r="N66" i="3" s="1"/>
  <c r="M65" i="3"/>
  <c r="N65" i="3" s="1"/>
  <c r="M64" i="3"/>
  <c r="N64" i="3" s="1"/>
  <c r="M63" i="3"/>
  <c r="N63" i="3" s="1"/>
  <c r="M62" i="3"/>
  <c r="N62" i="3" s="1"/>
  <c r="M61" i="3"/>
  <c r="N61" i="3" s="1"/>
  <c r="M60" i="3"/>
  <c r="N60" i="3" s="1"/>
  <c r="M59" i="3"/>
  <c r="N59" i="3" s="1"/>
  <c r="M58" i="3"/>
  <c r="N58" i="3" s="1"/>
  <c r="M55" i="3"/>
  <c r="N55" i="3" s="1"/>
  <c r="M54" i="3"/>
  <c r="N54" i="3" s="1"/>
  <c r="M53" i="3"/>
  <c r="N53" i="3" s="1"/>
  <c r="M52" i="3"/>
  <c r="N52" i="3" s="1"/>
  <c r="M51" i="3"/>
  <c r="N51" i="3" s="1"/>
  <c r="M50" i="3"/>
  <c r="N50" i="3" s="1"/>
  <c r="M49" i="3"/>
  <c r="N49" i="3" s="1"/>
  <c r="M48" i="3"/>
  <c r="N48" i="3" s="1"/>
  <c r="M47" i="3"/>
  <c r="N47" i="3" s="1"/>
  <c r="M46" i="3"/>
  <c r="N46" i="3" s="1"/>
  <c r="M45" i="3"/>
  <c r="N45" i="3" s="1"/>
  <c r="M44" i="3"/>
  <c r="N44" i="3" s="1"/>
  <c r="M43" i="3"/>
  <c r="N43" i="3" s="1"/>
  <c r="M42" i="3"/>
  <c r="N42" i="3" s="1"/>
  <c r="M41" i="3"/>
  <c r="N41" i="3" s="1"/>
  <c r="M40" i="3"/>
  <c r="N40" i="3" s="1"/>
  <c r="M39" i="3"/>
  <c r="N39" i="3" s="1"/>
  <c r="M37" i="3"/>
  <c r="N37" i="3" s="1"/>
  <c r="M36" i="3"/>
  <c r="N36" i="3" s="1"/>
  <c r="M35" i="3"/>
  <c r="N35" i="3" s="1"/>
  <c r="M33" i="3"/>
  <c r="N33" i="3" s="1"/>
  <c r="M32" i="3" s="1"/>
  <c r="N32" i="3" s="1"/>
  <c r="M31" i="3"/>
  <c r="N31" i="3" s="1"/>
  <c r="M30" i="3"/>
  <c r="N30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H723" i="3"/>
  <c r="I723" i="3" s="1"/>
  <c r="H722" i="3" s="1"/>
  <c r="I722" i="3" s="1"/>
  <c r="H721" i="3"/>
  <c r="I721" i="3" s="1"/>
  <c r="H719" i="3"/>
  <c r="I719" i="3" s="1"/>
  <c r="H717" i="3"/>
  <c r="I717" i="3" s="1"/>
  <c r="H716" i="3"/>
  <c r="I716" i="3" s="1"/>
  <c r="H713" i="3"/>
  <c r="I713" i="3" s="1"/>
  <c r="H712" i="3"/>
  <c r="I712" i="3" s="1"/>
  <c r="H711" i="3"/>
  <c r="I711" i="3" s="1"/>
  <c r="H710" i="3"/>
  <c r="I710" i="3" s="1"/>
  <c r="H709" i="3"/>
  <c r="I709" i="3" s="1"/>
  <c r="H708" i="3"/>
  <c r="I708" i="3" s="1"/>
  <c r="H707" i="3"/>
  <c r="I707" i="3" s="1"/>
  <c r="H706" i="3"/>
  <c r="I706" i="3" s="1"/>
  <c r="H705" i="3"/>
  <c r="I705" i="3" s="1"/>
  <c r="H704" i="3"/>
  <c r="I704" i="3" s="1"/>
  <c r="H703" i="3"/>
  <c r="I703" i="3" s="1"/>
  <c r="H702" i="3"/>
  <c r="I702" i="3" s="1"/>
  <c r="H701" i="3"/>
  <c r="I701" i="3" s="1"/>
  <c r="H700" i="3"/>
  <c r="I700" i="3" s="1"/>
  <c r="H699" i="3"/>
  <c r="I699" i="3" s="1"/>
  <c r="H698" i="3"/>
  <c r="I698" i="3" s="1"/>
  <c r="H697" i="3"/>
  <c r="I697" i="3" s="1"/>
  <c r="H696" i="3"/>
  <c r="I696" i="3" s="1"/>
  <c r="H695" i="3"/>
  <c r="I695" i="3" s="1"/>
  <c r="H694" i="3"/>
  <c r="I694" i="3" s="1"/>
  <c r="H693" i="3"/>
  <c r="I693" i="3" s="1"/>
  <c r="H692" i="3"/>
  <c r="I692" i="3" s="1"/>
  <c r="H690" i="3"/>
  <c r="I690" i="3" s="1"/>
  <c r="H689" i="3"/>
  <c r="I689" i="3" s="1"/>
  <c r="H688" i="3"/>
  <c r="I688" i="3" s="1"/>
  <c r="H687" i="3"/>
  <c r="I687" i="3" s="1"/>
  <c r="H686" i="3"/>
  <c r="I686" i="3" s="1"/>
  <c r="H685" i="3"/>
  <c r="I685" i="3" s="1"/>
  <c r="H684" i="3"/>
  <c r="I684" i="3" s="1"/>
  <c r="H682" i="3"/>
  <c r="I682" i="3" s="1"/>
  <c r="H681" i="3"/>
  <c r="I681" i="3" s="1"/>
  <c r="H680" i="3"/>
  <c r="I680" i="3" s="1"/>
  <c r="H679" i="3"/>
  <c r="I679" i="3" s="1"/>
  <c r="H678" i="3"/>
  <c r="I678" i="3" s="1"/>
  <c r="H677" i="3"/>
  <c r="I677" i="3" s="1"/>
  <c r="H676" i="3"/>
  <c r="I676" i="3" s="1"/>
  <c r="H675" i="3"/>
  <c r="I675" i="3" s="1"/>
  <c r="H674" i="3"/>
  <c r="I674" i="3" s="1"/>
  <c r="H673" i="3"/>
  <c r="I673" i="3" s="1"/>
  <c r="H672" i="3"/>
  <c r="I672" i="3" s="1"/>
  <c r="H671" i="3"/>
  <c r="I671" i="3" s="1"/>
  <c r="H670" i="3"/>
  <c r="I670" i="3" s="1"/>
  <c r="H669" i="3"/>
  <c r="I669" i="3" s="1"/>
  <c r="H668" i="3"/>
  <c r="I668" i="3" s="1"/>
  <c r="H667" i="3"/>
  <c r="I667" i="3" s="1"/>
  <c r="H666" i="3"/>
  <c r="I666" i="3" s="1"/>
  <c r="H665" i="3"/>
  <c r="I665" i="3" s="1"/>
  <c r="H664" i="3"/>
  <c r="I664" i="3" s="1"/>
  <c r="H663" i="3"/>
  <c r="I663" i="3" s="1"/>
  <c r="H662" i="3"/>
  <c r="I662" i="3" s="1"/>
  <c r="H661" i="3"/>
  <c r="I661" i="3" s="1"/>
  <c r="H660" i="3"/>
  <c r="I660" i="3" s="1"/>
  <c r="H659" i="3"/>
  <c r="I659" i="3" s="1"/>
  <c r="H658" i="3"/>
  <c r="I658" i="3" s="1"/>
  <c r="H657" i="3"/>
  <c r="I657" i="3" s="1"/>
  <c r="H656" i="3"/>
  <c r="I656" i="3" s="1"/>
  <c r="H655" i="3"/>
  <c r="I655" i="3" s="1"/>
  <c r="H654" i="3"/>
  <c r="I654" i="3" s="1"/>
  <c r="H653" i="3"/>
  <c r="I653" i="3" s="1"/>
  <c r="H652" i="3"/>
  <c r="I652" i="3" s="1"/>
  <c r="H651" i="3"/>
  <c r="I651" i="3" s="1"/>
  <c r="H650" i="3"/>
  <c r="I650" i="3" s="1"/>
  <c r="H649" i="3"/>
  <c r="I649" i="3" s="1"/>
  <c r="H648" i="3"/>
  <c r="I648" i="3" s="1"/>
  <c r="H647" i="3"/>
  <c r="I647" i="3" s="1"/>
  <c r="H646" i="3"/>
  <c r="I646" i="3" s="1"/>
  <c r="H645" i="3"/>
  <c r="I645" i="3" s="1"/>
  <c r="H644" i="3"/>
  <c r="I644" i="3" s="1"/>
  <c r="H643" i="3"/>
  <c r="I643" i="3" s="1"/>
  <c r="H642" i="3"/>
  <c r="I642" i="3" s="1"/>
  <c r="H641" i="3"/>
  <c r="I641" i="3" s="1"/>
  <c r="H640" i="3"/>
  <c r="I640" i="3" s="1"/>
  <c r="H638" i="3"/>
  <c r="I638" i="3" s="1"/>
  <c r="H637" i="3"/>
  <c r="I637" i="3" s="1"/>
  <c r="H636" i="3"/>
  <c r="I636" i="3" s="1"/>
  <c r="H635" i="3"/>
  <c r="I635" i="3" s="1"/>
  <c r="H634" i="3"/>
  <c r="I634" i="3" s="1"/>
  <c r="H633" i="3"/>
  <c r="I633" i="3" s="1"/>
  <c r="H632" i="3"/>
  <c r="I632" i="3" s="1"/>
  <c r="H631" i="3"/>
  <c r="I631" i="3" s="1"/>
  <c r="H630" i="3"/>
  <c r="I630" i="3" s="1"/>
  <c r="H629" i="3"/>
  <c r="I629" i="3" s="1"/>
  <c r="H628" i="3"/>
  <c r="I628" i="3" s="1"/>
  <c r="H627" i="3"/>
  <c r="I627" i="3" s="1"/>
  <c r="H626" i="3"/>
  <c r="I626" i="3" s="1"/>
  <c r="H625" i="3"/>
  <c r="I625" i="3" s="1"/>
  <c r="H624" i="3"/>
  <c r="I624" i="3" s="1"/>
  <c r="H623" i="3"/>
  <c r="I623" i="3" s="1"/>
  <c r="H622" i="3"/>
  <c r="I622" i="3" s="1"/>
  <c r="H621" i="3"/>
  <c r="I621" i="3" s="1"/>
  <c r="H620" i="3"/>
  <c r="I620" i="3" s="1"/>
  <c r="H619" i="3"/>
  <c r="I619" i="3" s="1"/>
  <c r="H618" i="3"/>
  <c r="I618" i="3" s="1"/>
  <c r="H617" i="3"/>
  <c r="I617" i="3" s="1"/>
  <c r="H616" i="3"/>
  <c r="I616" i="3" s="1"/>
  <c r="H615" i="3"/>
  <c r="I615" i="3" s="1"/>
  <c r="H614" i="3"/>
  <c r="I614" i="3" s="1"/>
  <c r="H613" i="3"/>
  <c r="I613" i="3" s="1"/>
  <c r="H612" i="3"/>
  <c r="I612" i="3" s="1"/>
  <c r="H611" i="3"/>
  <c r="I611" i="3" s="1"/>
  <c r="H610" i="3"/>
  <c r="I610" i="3" s="1"/>
  <c r="H609" i="3"/>
  <c r="I609" i="3" s="1"/>
  <c r="H608" i="3"/>
  <c r="I608" i="3" s="1"/>
  <c r="H607" i="3"/>
  <c r="I607" i="3" s="1"/>
  <c r="H606" i="3"/>
  <c r="I606" i="3" s="1"/>
  <c r="H605" i="3"/>
  <c r="I605" i="3" s="1"/>
  <c r="H604" i="3"/>
  <c r="I604" i="3" s="1"/>
  <c r="H603" i="3"/>
  <c r="I603" i="3" s="1"/>
  <c r="H602" i="3"/>
  <c r="I602" i="3" s="1"/>
  <c r="H601" i="3"/>
  <c r="I601" i="3" s="1"/>
  <c r="H600" i="3"/>
  <c r="I600" i="3" s="1"/>
  <c r="H599" i="3"/>
  <c r="I599" i="3" s="1"/>
  <c r="H598" i="3"/>
  <c r="I598" i="3" s="1"/>
  <c r="H597" i="3"/>
  <c r="I597" i="3" s="1"/>
  <c r="H596" i="3"/>
  <c r="I596" i="3" s="1"/>
  <c r="H595" i="3"/>
  <c r="I595" i="3" s="1"/>
  <c r="H594" i="3"/>
  <c r="I594" i="3" s="1"/>
  <c r="H593" i="3"/>
  <c r="I593" i="3" s="1"/>
  <c r="H590" i="3"/>
  <c r="I590" i="3" s="1"/>
  <c r="H589" i="3"/>
  <c r="I589" i="3" s="1"/>
  <c r="H588" i="3"/>
  <c r="I588" i="3" s="1"/>
  <c r="H587" i="3"/>
  <c r="I587" i="3" s="1"/>
  <c r="H586" i="3"/>
  <c r="I586" i="3" s="1"/>
  <c r="H585" i="3"/>
  <c r="I585" i="3" s="1"/>
  <c r="H584" i="3"/>
  <c r="I584" i="3" s="1"/>
  <c r="H583" i="3"/>
  <c r="I583" i="3" s="1"/>
  <c r="H582" i="3"/>
  <c r="I582" i="3" s="1"/>
  <c r="H581" i="3"/>
  <c r="I581" i="3" s="1"/>
  <c r="H580" i="3"/>
  <c r="I580" i="3" s="1"/>
  <c r="H579" i="3"/>
  <c r="I579" i="3" s="1"/>
  <c r="H578" i="3"/>
  <c r="I578" i="3" s="1"/>
  <c r="H576" i="3"/>
  <c r="I576" i="3" s="1"/>
  <c r="H575" i="3"/>
  <c r="I575" i="3" s="1"/>
  <c r="H574" i="3"/>
  <c r="I574" i="3" s="1"/>
  <c r="H573" i="3"/>
  <c r="I573" i="3" s="1"/>
  <c r="H572" i="3"/>
  <c r="I572" i="3" s="1"/>
  <c r="H571" i="3"/>
  <c r="I571" i="3" s="1"/>
  <c r="H570" i="3"/>
  <c r="I570" i="3" s="1"/>
  <c r="H569" i="3"/>
  <c r="I569" i="3" s="1"/>
  <c r="H568" i="3"/>
  <c r="I568" i="3" s="1"/>
  <c r="H567" i="3"/>
  <c r="I567" i="3" s="1"/>
  <c r="H566" i="3"/>
  <c r="I566" i="3" s="1"/>
  <c r="H565" i="3"/>
  <c r="I565" i="3" s="1"/>
  <c r="H564" i="3"/>
  <c r="I564" i="3" s="1"/>
  <c r="H563" i="3"/>
  <c r="I563" i="3" s="1"/>
  <c r="H561" i="3"/>
  <c r="I561" i="3" s="1"/>
  <c r="H560" i="3"/>
  <c r="I560" i="3" s="1"/>
  <c r="H559" i="3"/>
  <c r="I559" i="3" s="1"/>
  <c r="H558" i="3"/>
  <c r="I558" i="3" s="1"/>
  <c r="H557" i="3"/>
  <c r="I557" i="3" s="1"/>
  <c r="H556" i="3"/>
  <c r="I556" i="3" s="1"/>
  <c r="H555" i="3"/>
  <c r="I555" i="3" s="1"/>
  <c r="H554" i="3"/>
  <c r="I554" i="3" s="1"/>
  <c r="H553" i="3"/>
  <c r="I553" i="3" s="1"/>
  <c r="H552" i="3"/>
  <c r="I552" i="3" s="1"/>
  <c r="H551" i="3"/>
  <c r="I551" i="3" s="1"/>
  <c r="H550" i="3"/>
  <c r="I550" i="3" s="1"/>
  <c r="H549" i="3"/>
  <c r="I549" i="3" s="1"/>
  <c r="H548" i="3"/>
  <c r="I548" i="3" s="1"/>
  <c r="H547" i="3"/>
  <c r="I547" i="3" s="1"/>
  <c r="H546" i="3"/>
  <c r="I546" i="3" s="1"/>
  <c r="H545" i="3"/>
  <c r="I545" i="3" s="1"/>
  <c r="H544" i="3"/>
  <c r="I544" i="3" s="1"/>
  <c r="H543" i="3"/>
  <c r="I543" i="3" s="1"/>
  <c r="H542" i="3"/>
  <c r="I542" i="3" s="1"/>
  <c r="H541" i="3"/>
  <c r="I541" i="3" s="1"/>
  <c r="H540" i="3"/>
  <c r="I540" i="3" s="1"/>
  <c r="H539" i="3"/>
  <c r="I539" i="3" s="1"/>
  <c r="H538" i="3"/>
  <c r="I538" i="3" s="1"/>
  <c r="H537" i="3"/>
  <c r="I537" i="3" s="1"/>
  <c r="H536" i="3"/>
  <c r="I536" i="3" s="1"/>
  <c r="H535" i="3"/>
  <c r="I535" i="3" s="1"/>
  <c r="H534" i="3"/>
  <c r="I534" i="3" s="1"/>
  <c r="H533" i="3"/>
  <c r="I533" i="3" s="1"/>
  <c r="H532" i="3"/>
  <c r="I532" i="3" s="1"/>
  <c r="H531" i="3"/>
  <c r="I531" i="3" s="1"/>
  <c r="H530" i="3"/>
  <c r="I530" i="3" s="1"/>
  <c r="H529" i="3"/>
  <c r="I529" i="3" s="1"/>
  <c r="H528" i="3"/>
  <c r="I528" i="3" s="1"/>
  <c r="H527" i="3"/>
  <c r="I527" i="3" s="1"/>
  <c r="H526" i="3"/>
  <c r="I526" i="3" s="1"/>
  <c r="H525" i="3"/>
  <c r="I525" i="3" s="1"/>
  <c r="H524" i="3"/>
  <c r="I524" i="3" s="1"/>
  <c r="H523" i="3"/>
  <c r="I523" i="3" s="1"/>
  <c r="H522" i="3"/>
  <c r="I522" i="3" s="1"/>
  <c r="H521" i="3"/>
  <c r="I521" i="3" s="1"/>
  <c r="H520" i="3"/>
  <c r="I520" i="3" s="1"/>
  <c r="H519" i="3"/>
  <c r="I519" i="3" s="1"/>
  <c r="H518" i="3"/>
  <c r="I518" i="3" s="1"/>
  <c r="H517" i="3"/>
  <c r="I517" i="3" s="1"/>
  <c r="H516" i="3"/>
  <c r="I516" i="3" s="1"/>
  <c r="H515" i="3"/>
  <c r="I515" i="3" s="1"/>
  <c r="H514" i="3"/>
  <c r="I514" i="3" s="1"/>
  <c r="H513" i="3"/>
  <c r="I513" i="3" s="1"/>
  <c r="H512" i="3"/>
  <c r="I512" i="3" s="1"/>
  <c r="H511" i="3"/>
  <c r="I511" i="3" s="1"/>
  <c r="H510" i="3"/>
  <c r="I510" i="3" s="1"/>
  <c r="H509" i="3"/>
  <c r="I509" i="3" s="1"/>
  <c r="H508" i="3"/>
  <c r="I508" i="3" s="1"/>
  <c r="H507" i="3"/>
  <c r="I507" i="3" s="1"/>
  <c r="H506" i="3"/>
  <c r="I506" i="3" s="1"/>
  <c r="H505" i="3"/>
  <c r="I505" i="3" s="1"/>
  <c r="H504" i="3"/>
  <c r="I504" i="3" s="1"/>
  <c r="H503" i="3"/>
  <c r="I503" i="3" s="1"/>
  <c r="H502" i="3"/>
  <c r="I502" i="3" s="1"/>
  <c r="H501" i="3"/>
  <c r="I501" i="3" s="1"/>
  <c r="H500" i="3"/>
  <c r="I500" i="3" s="1"/>
  <c r="H499" i="3"/>
  <c r="I499" i="3" s="1"/>
  <c r="H498" i="3"/>
  <c r="I498" i="3" s="1"/>
  <c r="H497" i="3"/>
  <c r="I497" i="3" s="1"/>
  <c r="H496" i="3"/>
  <c r="I496" i="3" s="1"/>
  <c r="H495" i="3"/>
  <c r="I495" i="3" s="1"/>
  <c r="H494" i="3"/>
  <c r="I494" i="3" s="1"/>
  <c r="H493" i="3"/>
  <c r="I493" i="3" s="1"/>
  <c r="H492" i="3"/>
  <c r="I492" i="3" s="1"/>
  <c r="H491" i="3"/>
  <c r="I491" i="3" s="1"/>
  <c r="H490" i="3"/>
  <c r="I490" i="3" s="1"/>
  <c r="H489" i="3"/>
  <c r="I489" i="3" s="1"/>
  <c r="H488" i="3"/>
  <c r="I488" i="3" s="1"/>
  <c r="H487" i="3"/>
  <c r="I487" i="3" s="1"/>
  <c r="H486" i="3"/>
  <c r="I486" i="3" s="1"/>
  <c r="H485" i="3"/>
  <c r="I485" i="3" s="1"/>
  <c r="H484" i="3"/>
  <c r="I484" i="3" s="1"/>
  <c r="H483" i="3"/>
  <c r="I483" i="3" s="1"/>
  <c r="H482" i="3"/>
  <c r="I482" i="3" s="1"/>
  <c r="H481" i="3"/>
  <c r="I481" i="3" s="1"/>
  <c r="H480" i="3"/>
  <c r="I480" i="3" s="1"/>
  <c r="H479" i="3"/>
  <c r="I479" i="3" s="1"/>
  <c r="H478" i="3"/>
  <c r="I478" i="3" s="1"/>
  <c r="H477" i="3"/>
  <c r="I477" i="3" s="1"/>
  <c r="H476" i="3"/>
  <c r="I476" i="3" s="1"/>
  <c r="H475" i="3"/>
  <c r="I475" i="3" s="1"/>
  <c r="H474" i="3"/>
  <c r="I474" i="3" s="1"/>
  <c r="H473" i="3"/>
  <c r="I473" i="3" s="1"/>
  <c r="H472" i="3"/>
  <c r="I472" i="3" s="1"/>
  <c r="H471" i="3"/>
  <c r="I471" i="3" s="1"/>
  <c r="H470" i="3"/>
  <c r="I470" i="3" s="1"/>
  <c r="H469" i="3"/>
  <c r="I469" i="3" s="1"/>
  <c r="H468" i="3"/>
  <c r="I468" i="3" s="1"/>
  <c r="H467" i="3"/>
  <c r="I467" i="3" s="1"/>
  <c r="H466" i="3"/>
  <c r="I466" i="3" s="1"/>
  <c r="H465" i="3"/>
  <c r="I465" i="3" s="1"/>
  <c r="H464" i="3"/>
  <c r="I464" i="3" s="1"/>
  <c r="H463" i="3"/>
  <c r="I463" i="3" s="1"/>
  <c r="H462" i="3"/>
  <c r="I462" i="3" s="1"/>
  <c r="H461" i="3"/>
  <c r="I461" i="3" s="1"/>
  <c r="H460" i="3"/>
  <c r="I460" i="3" s="1"/>
  <c r="H459" i="3"/>
  <c r="I459" i="3" s="1"/>
  <c r="H458" i="3"/>
  <c r="I458" i="3" s="1"/>
  <c r="H457" i="3"/>
  <c r="I457" i="3" s="1"/>
  <c r="H456" i="3"/>
  <c r="I456" i="3" s="1"/>
  <c r="H455" i="3"/>
  <c r="I455" i="3" s="1"/>
  <c r="H454" i="3"/>
  <c r="I454" i="3" s="1"/>
  <c r="H453" i="3"/>
  <c r="I453" i="3" s="1"/>
  <c r="H452" i="3"/>
  <c r="I452" i="3" s="1"/>
  <c r="H451" i="3"/>
  <c r="I451" i="3" s="1"/>
  <c r="H450" i="3"/>
  <c r="I450" i="3" s="1"/>
  <c r="H449" i="3"/>
  <c r="I449" i="3" s="1"/>
  <c r="H448" i="3"/>
  <c r="I448" i="3" s="1"/>
  <c r="H447" i="3"/>
  <c r="I447" i="3" s="1"/>
  <c r="H446" i="3"/>
  <c r="I446" i="3" s="1"/>
  <c r="H445" i="3"/>
  <c r="I445" i="3" s="1"/>
  <c r="H444" i="3"/>
  <c r="I444" i="3" s="1"/>
  <c r="H443" i="3"/>
  <c r="I443" i="3" s="1"/>
  <c r="H442" i="3"/>
  <c r="I442" i="3" s="1"/>
  <c r="H441" i="3"/>
  <c r="I441" i="3" s="1"/>
  <c r="H440" i="3"/>
  <c r="I440" i="3" s="1"/>
  <c r="H439" i="3"/>
  <c r="I439" i="3" s="1"/>
  <c r="H438" i="3"/>
  <c r="I438" i="3" s="1"/>
  <c r="H437" i="3"/>
  <c r="I437" i="3" s="1"/>
  <c r="H436" i="3"/>
  <c r="I436" i="3" s="1"/>
  <c r="H435" i="3"/>
  <c r="I435" i="3" s="1"/>
  <c r="H434" i="3"/>
  <c r="I434" i="3" s="1"/>
  <c r="H433" i="3"/>
  <c r="I433" i="3" s="1"/>
  <c r="H432" i="3"/>
  <c r="I432" i="3" s="1"/>
  <c r="H429" i="3"/>
  <c r="I429" i="3" s="1"/>
  <c r="H428" i="3"/>
  <c r="I428" i="3" s="1"/>
  <c r="H427" i="3"/>
  <c r="I427" i="3" s="1"/>
  <c r="H426" i="3"/>
  <c r="I426" i="3" s="1"/>
  <c r="H425" i="3"/>
  <c r="I425" i="3" s="1"/>
  <c r="H424" i="3"/>
  <c r="I424" i="3" s="1"/>
  <c r="H423" i="3"/>
  <c r="I423" i="3" s="1"/>
  <c r="H422" i="3"/>
  <c r="I422" i="3" s="1"/>
  <c r="H421" i="3"/>
  <c r="I421" i="3" s="1"/>
  <c r="H420" i="3"/>
  <c r="I420" i="3" s="1"/>
  <c r="H419" i="3"/>
  <c r="I419" i="3" s="1"/>
  <c r="H418" i="3"/>
  <c r="I418" i="3" s="1"/>
  <c r="H417" i="3"/>
  <c r="I417" i="3" s="1"/>
  <c r="H416" i="3"/>
  <c r="I416" i="3" s="1"/>
  <c r="H415" i="3"/>
  <c r="I415" i="3" s="1"/>
  <c r="H414" i="3"/>
  <c r="I414" i="3" s="1"/>
  <c r="H413" i="3"/>
  <c r="I413" i="3" s="1"/>
  <c r="H412" i="3"/>
  <c r="I412" i="3" s="1"/>
  <c r="H411" i="3"/>
  <c r="I411" i="3" s="1"/>
  <c r="H409" i="3"/>
  <c r="I409" i="3" s="1"/>
  <c r="H408" i="3"/>
  <c r="I408" i="3" s="1"/>
  <c r="H407" i="3"/>
  <c r="I407" i="3" s="1"/>
  <c r="H406" i="3"/>
  <c r="I406" i="3" s="1"/>
  <c r="H404" i="3"/>
  <c r="I404" i="3" s="1"/>
  <c r="H403" i="3"/>
  <c r="I403" i="3" s="1"/>
  <c r="H402" i="3"/>
  <c r="I402" i="3" s="1"/>
  <c r="H401" i="3"/>
  <c r="I401" i="3" s="1"/>
  <c r="H400" i="3"/>
  <c r="I400" i="3" s="1"/>
  <c r="H399" i="3"/>
  <c r="I399" i="3" s="1"/>
  <c r="H398" i="3"/>
  <c r="I398" i="3" s="1"/>
  <c r="H397" i="3"/>
  <c r="I397" i="3" s="1"/>
  <c r="H396" i="3"/>
  <c r="I396" i="3" s="1"/>
  <c r="H395" i="3"/>
  <c r="I395" i="3" s="1"/>
  <c r="H392" i="3"/>
  <c r="I392" i="3" s="1"/>
  <c r="H391" i="3"/>
  <c r="I391" i="3" s="1"/>
  <c r="H390" i="3"/>
  <c r="I390" i="3" s="1"/>
  <c r="H389" i="3"/>
  <c r="I389" i="3" s="1"/>
  <c r="H388" i="3"/>
  <c r="I388" i="3" s="1"/>
  <c r="H387" i="3"/>
  <c r="I387" i="3" s="1"/>
  <c r="H386" i="3"/>
  <c r="I386" i="3" s="1"/>
  <c r="H385" i="3"/>
  <c r="I385" i="3" s="1"/>
  <c r="H384" i="3"/>
  <c r="I384" i="3" s="1"/>
  <c r="H383" i="3"/>
  <c r="I383" i="3" s="1"/>
  <c r="H382" i="3"/>
  <c r="I382" i="3" s="1"/>
  <c r="H381" i="3"/>
  <c r="I381" i="3" s="1"/>
  <c r="H380" i="3"/>
  <c r="I380" i="3" s="1"/>
  <c r="H379" i="3"/>
  <c r="I379" i="3" s="1"/>
  <c r="H377" i="3"/>
  <c r="I377" i="3" s="1"/>
  <c r="H376" i="3"/>
  <c r="I376" i="3" s="1"/>
  <c r="H375" i="3"/>
  <c r="I375" i="3" s="1"/>
  <c r="H374" i="3"/>
  <c r="I374" i="3" s="1"/>
  <c r="H373" i="3"/>
  <c r="I373" i="3" s="1"/>
  <c r="H372" i="3"/>
  <c r="I372" i="3" s="1"/>
  <c r="H371" i="3"/>
  <c r="I371" i="3" s="1"/>
  <c r="H370" i="3"/>
  <c r="I370" i="3" s="1"/>
  <c r="H369" i="3"/>
  <c r="I369" i="3" s="1"/>
  <c r="H368" i="3"/>
  <c r="I368" i="3" s="1"/>
  <c r="H367" i="3"/>
  <c r="I367" i="3" s="1"/>
  <c r="H366" i="3"/>
  <c r="I366" i="3" s="1"/>
  <c r="H365" i="3"/>
  <c r="I365" i="3" s="1"/>
  <c r="H364" i="3"/>
  <c r="I364" i="3" s="1"/>
  <c r="H363" i="3"/>
  <c r="I363" i="3" s="1"/>
  <c r="H362" i="3"/>
  <c r="I362" i="3" s="1"/>
  <c r="H361" i="3"/>
  <c r="I361" i="3" s="1"/>
  <c r="H360" i="3"/>
  <c r="I360" i="3" s="1"/>
  <c r="H359" i="3"/>
  <c r="I359" i="3" s="1"/>
  <c r="H358" i="3"/>
  <c r="I358" i="3" s="1"/>
  <c r="H357" i="3"/>
  <c r="I357" i="3" s="1"/>
  <c r="H356" i="3"/>
  <c r="I356" i="3" s="1"/>
  <c r="H355" i="3"/>
  <c r="I355" i="3" s="1"/>
  <c r="H354" i="3"/>
  <c r="I354" i="3" s="1"/>
  <c r="H353" i="3"/>
  <c r="I353" i="3" s="1"/>
  <c r="H352" i="3"/>
  <c r="I352" i="3" s="1"/>
  <c r="H351" i="3"/>
  <c r="I351" i="3" s="1"/>
  <c r="H350" i="3"/>
  <c r="I350" i="3" s="1"/>
  <c r="H349" i="3"/>
  <c r="I349" i="3" s="1"/>
  <c r="H348" i="3"/>
  <c r="I348" i="3" s="1"/>
  <c r="H347" i="3"/>
  <c r="I347" i="3" s="1"/>
  <c r="H346" i="3"/>
  <c r="I346" i="3" s="1"/>
  <c r="H345" i="3"/>
  <c r="I345" i="3" s="1"/>
  <c r="H344" i="3"/>
  <c r="I344" i="3" s="1"/>
  <c r="H343" i="3"/>
  <c r="I343" i="3" s="1"/>
  <c r="H342" i="3"/>
  <c r="I342" i="3" s="1"/>
  <c r="H341" i="3"/>
  <c r="I341" i="3" s="1"/>
  <c r="H340" i="3"/>
  <c r="I340" i="3" s="1"/>
  <c r="H339" i="3"/>
  <c r="I339" i="3" s="1"/>
  <c r="H338" i="3"/>
  <c r="I338" i="3" s="1"/>
  <c r="H337" i="3"/>
  <c r="I337" i="3" s="1"/>
  <c r="H336" i="3"/>
  <c r="I336" i="3" s="1"/>
  <c r="H335" i="3"/>
  <c r="I335" i="3" s="1"/>
  <c r="H334" i="3"/>
  <c r="I334" i="3" s="1"/>
  <c r="H333" i="3"/>
  <c r="I333" i="3" s="1"/>
  <c r="H332" i="3"/>
  <c r="I332" i="3" s="1"/>
  <c r="H331" i="3"/>
  <c r="I331" i="3" s="1"/>
  <c r="H330" i="3"/>
  <c r="I330" i="3" s="1"/>
  <c r="H329" i="3"/>
  <c r="I329" i="3" s="1"/>
  <c r="H328" i="3"/>
  <c r="I328" i="3" s="1"/>
  <c r="H327" i="3"/>
  <c r="I327" i="3" s="1"/>
  <c r="H326" i="3"/>
  <c r="I326" i="3" s="1"/>
  <c r="H325" i="3"/>
  <c r="I325" i="3" s="1"/>
  <c r="H324" i="3"/>
  <c r="I324" i="3" s="1"/>
  <c r="H323" i="3"/>
  <c r="I323" i="3" s="1"/>
  <c r="H322" i="3"/>
  <c r="I322" i="3" s="1"/>
  <c r="H321" i="3"/>
  <c r="I321" i="3" s="1"/>
  <c r="H320" i="3"/>
  <c r="I320" i="3" s="1"/>
  <c r="H318" i="3"/>
  <c r="I318" i="3" s="1"/>
  <c r="H317" i="3"/>
  <c r="I317" i="3" s="1"/>
  <c r="H316" i="3"/>
  <c r="I316" i="3" s="1"/>
  <c r="H315" i="3"/>
  <c r="I315" i="3" s="1"/>
  <c r="H314" i="3"/>
  <c r="I314" i="3" s="1"/>
  <c r="H313" i="3"/>
  <c r="I313" i="3" s="1"/>
  <c r="H312" i="3"/>
  <c r="I312" i="3" s="1"/>
  <c r="H311" i="3"/>
  <c r="I311" i="3" s="1"/>
  <c r="H310" i="3"/>
  <c r="I310" i="3" s="1"/>
  <c r="H309" i="3"/>
  <c r="I309" i="3" s="1"/>
  <c r="H308" i="3"/>
  <c r="I308" i="3" s="1"/>
  <c r="H307" i="3"/>
  <c r="I307" i="3" s="1"/>
  <c r="H306" i="3"/>
  <c r="I306" i="3" s="1"/>
  <c r="H305" i="3"/>
  <c r="I305" i="3" s="1"/>
  <c r="H304" i="3"/>
  <c r="I304" i="3" s="1"/>
  <c r="H303" i="3"/>
  <c r="I303" i="3" s="1"/>
  <c r="H302" i="3"/>
  <c r="I302" i="3" s="1"/>
  <c r="H301" i="3"/>
  <c r="I301" i="3" s="1"/>
  <c r="H300" i="3"/>
  <c r="I300" i="3" s="1"/>
  <c r="H299" i="3"/>
  <c r="I299" i="3" s="1"/>
  <c r="H298" i="3"/>
  <c r="I298" i="3" s="1"/>
  <c r="H297" i="3"/>
  <c r="I297" i="3" s="1"/>
  <c r="H296" i="3"/>
  <c r="I296" i="3" s="1"/>
  <c r="H295" i="3"/>
  <c r="I295" i="3" s="1"/>
  <c r="H294" i="3"/>
  <c r="I294" i="3" s="1"/>
  <c r="H293" i="3"/>
  <c r="I293" i="3" s="1"/>
  <c r="H292" i="3"/>
  <c r="I292" i="3" s="1"/>
  <c r="H291" i="3"/>
  <c r="I291" i="3" s="1"/>
  <c r="H290" i="3"/>
  <c r="I290" i="3" s="1"/>
  <c r="H289" i="3"/>
  <c r="I289" i="3" s="1"/>
  <c r="H288" i="3"/>
  <c r="I288" i="3" s="1"/>
  <c r="H287" i="3"/>
  <c r="I287" i="3" s="1"/>
  <c r="H286" i="3"/>
  <c r="I286" i="3" s="1"/>
  <c r="H285" i="3"/>
  <c r="I285" i="3" s="1"/>
  <c r="H284" i="3"/>
  <c r="I284" i="3" s="1"/>
  <c r="H283" i="3"/>
  <c r="I283" i="3" s="1"/>
  <c r="H282" i="3"/>
  <c r="I282" i="3" s="1"/>
  <c r="H281" i="3"/>
  <c r="I281" i="3" s="1"/>
  <c r="H280" i="3"/>
  <c r="I280" i="3" s="1"/>
  <c r="H279" i="3"/>
  <c r="I279" i="3" s="1"/>
  <c r="H278" i="3"/>
  <c r="I278" i="3" s="1"/>
  <c r="H277" i="3"/>
  <c r="I277" i="3" s="1"/>
  <c r="H276" i="3"/>
  <c r="I276" i="3" s="1"/>
  <c r="H275" i="3"/>
  <c r="I275" i="3" s="1"/>
  <c r="H274" i="3"/>
  <c r="I274" i="3" s="1"/>
  <c r="H273" i="3"/>
  <c r="I273" i="3" s="1"/>
  <c r="H272" i="3"/>
  <c r="I272" i="3" s="1"/>
  <c r="H271" i="3"/>
  <c r="I271" i="3" s="1"/>
  <c r="H270" i="3"/>
  <c r="I270" i="3" s="1"/>
  <c r="H269" i="3"/>
  <c r="I269" i="3" s="1"/>
  <c r="H268" i="3"/>
  <c r="I268" i="3" s="1"/>
  <c r="H267" i="3"/>
  <c r="I267" i="3" s="1"/>
  <c r="H266" i="3"/>
  <c r="I266" i="3" s="1"/>
  <c r="H265" i="3"/>
  <c r="I265" i="3" s="1"/>
  <c r="H264" i="3"/>
  <c r="I264" i="3" s="1"/>
  <c r="H263" i="3"/>
  <c r="I263" i="3" s="1"/>
  <c r="H262" i="3"/>
  <c r="I262" i="3" s="1"/>
  <c r="H261" i="3"/>
  <c r="I261" i="3" s="1"/>
  <c r="H260" i="3"/>
  <c r="I260" i="3" s="1"/>
  <c r="H259" i="3"/>
  <c r="I259" i="3" s="1"/>
  <c r="H258" i="3"/>
  <c r="I258" i="3" s="1"/>
  <c r="H257" i="3"/>
  <c r="I257" i="3" s="1"/>
  <c r="H256" i="3"/>
  <c r="I256" i="3" s="1"/>
  <c r="H255" i="3"/>
  <c r="I255" i="3" s="1"/>
  <c r="H254" i="3"/>
  <c r="I254" i="3" s="1"/>
  <c r="H253" i="3"/>
  <c r="I253" i="3" s="1"/>
  <c r="H252" i="3"/>
  <c r="I252" i="3" s="1"/>
  <c r="H251" i="3"/>
  <c r="I251" i="3" s="1"/>
  <c r="H250" i="3"/>
  <c r="I250" i="3" s="1"/>
  <c r="H249" i="3"/>
  <c r="I249" i="3" s="1"/>
  <c r="H248" i="3"/>
  <c r="I248" i="3" s="1"/>
  <c r="H247" i="3"/>
  <c r="I247" i="3" s="1"/>
  <c r="H246" i="3"/>
  <c r="I246" i="3" s="1"/>
  <c r="H245" i="3"/>
  <c r="I245" i="3" s="1"/>
  <c r="H244" i="3"/>
  <c r="I244" i="3" s="1"/>
  <c r="H243" i="3"/>
  <c r="I243" i="3" s="1"/>
  <c r="H242" i="3"/>
  <c r="I242" i="3" s="1"/>
  <c r="H241" i="3"/>
  <c r="I241" i="3" s="1"/>
  <c r="H238" i="3"/>
  <c r="I238" i="3" s="1"/>
  <c r="H237" i="3"/>
  <c r="I237" i="3" s="1"/>
  <c r="H235" i="3"/>
  <c r="I235" i="3" s="1"/>
  <c r="H234" i="3"/>
  <c r="I234" i="3" s="1"/>
  <c r="H233" i="3"/>
  <c r="I233" i="3" s="1"/>
  <c r="H232" i="3"/>
  <c r="I232" i="3" s="1"/>
  <c r="H231" i="3"/>
  <c r="I231" i="3" s="1"/>
  <c r="H230" i="3"/>
  <c r="I230" i="3" s="1"/>
  <c r="H228" i="3"/>
  <c r="I228" i="3" s="1"/>
  <c r="H227" i="3"/>
  <c r="I227" i="3" s="1"/>
  <c r="H226" i="3"/>
  <c r="I226" i="3" s="1"/>
  <c r="H225" i="3"/>
  <c r="I225" i="3" s="1"/>
  <c r="H224" i="3"/>
  <c r="I224" i="3" s="1"/>
  <c r="H223" i="3"/>
  <c r="I223" i="3" s="1"/>
  <c r="H222" i="3"/>
  <c r="I222" i="3" s="1"/>
  <c r="H221" i="3"/>
  <c r="I221" i="3" s="1"/>
  <c r="H220" i="3"/>
  <c r="I220" i="3" s="1"/>
  <c r="H219" i="3"/>
  <c r="I219" i="3" s="1"/>
  <c r="H218" i="3"/>
  <c r="I218" i="3" s="1"/>
  <c r="H217" i="3"/>
  <c r="I217" i="3" s="1"/>
  <c r="H216" i="3"/>
  <c r="I216" i="3" s="1"/>
  <c r="H215" i="3"/>
  <c r="I215" i="3" s="1"/>
  <c r="H214" i="3"/>
  <c r="I214" i="3" s="1"/>
  <c r="H212" i="3"/>
  <c r="I212" i="3" s="1"/>
  <c r="H211" i="3" s="1"/>
  <c r="I211" i="3" s="1"/>
  <c r="H209" i="3"/>
  <c r="I209" i="3" s="1"/>
  <c r="H208" i="3" s="1"/>
  <c r="I208" i="3" s="1"/>
  <c r="H207" i="3"/>
  <c r="I207" i="3" s="1"/>
  <c r="H206" i="3"/>
  <c r="I206" i="3" s="1"/>
  <c r="H204" i="3"/>
  <c r="I204" i="3" s="1"/>
  <c r="H203" i="3"/>
  <c r="I203" i="3" s="1"/>
  <c r="H202" i="3"/>
  <c r="I202" i="3" s="1"/>
  <c r="H200" i="3"/>
  <c r="I200" i="3" s="1"/>
  <c r="H199" i="3"/>
  <c r="I199" i="3" s="1"/>
  <c r="H198" i="3"/>
  <c r="I198" i="3" s="1"/>
  <c r="H197" i="3"/>
  <c r="I197" i="3" s="1"/>
  <c r="H194" i="3"/>
  <c r="I194" i="3" s="1"/>
  <c r="H192" i="3"/>
  <c r="I192" i="3" s="1"/>
  <c r="H190" i="3"/>
  <c r="I190" i="3" s="1"/>
  <c r="H189" i="3" s="1"/>
  <c r="I189" i="3" s="1"/>
  <c r="H188" i="3"/>
  <c r="I188" i="3" s="1"/>
  <c r="H187" i="3" s="1"/>
  <c r="I187" i="3" s="1"/>
  <c r="H186" i="3"/>
  <c r="I186" i="3" s="1"/>
  <c r="H185" i="3"/>
  <c r="I185" i="3" s="1"/>
  <c r="H183" i="3"/>
  <c r="I183" i="3" s="1"/>
  <c r="H182" i="3" s="1"/>
  <c r="I182" i="3" s="1"/>
  <c r="H181" i="3"/>
  <c r="I181" i="3" s="1"/>
  <c r="H180" i="3"/>
  <c r="I180" i="3" s="1"/>
  <c r="H179" i="3"/>
  <c r="I179" i="3" s="1"/>
  <c r="H176" i="3"/>
  <c r="I176" i="3" s="1"/>
  <c r="H174" i="3"/>
  <c r="I174" i="3" s="1"/>
  <c r="H173" i="3"/>
  <c r="I173" i="3" s="1"/>
  <c r="H172" i="3"/>
  <c r="I172" i="3" s="1"/>
  <c r="H171" i="3"/>
  <c r="I171" i="3" s="1"/>
  <c r="H168" i="3"/>
  <c r="I168" i="3" s="1"/>
  <c r="H167" i="3"/>
  <c r="I167" i="3" s="1"/>
  <c r="H166" i="3"/>
  <c r="I166" i="3" s="1"/>
  <c r="H164" i="3"/>
  <c r="I164" i="3" s="1"/>
  <c r="H163" i="3"/>
  <c r="I163" i="3" s="1"/>
  <c r="H162" i="3"/>
  <c r="I162" i="3" s="1"/>
  <c r="H160" i="3"/>
  <c r="I160" i="3" s="1"/>
  <c r="H159" i="3"/>
  <c r="I159" i="3" s="1"/>
  <c r="H158" i="3"/>
  <c r="I158" i="3" s="1"/>
  <c r="H156" i="3"/>
  <c r="I156" i="3" s="1"/>
  <c r="H155" i="3"/>
  <c r="I155" i="3" s="1"/>
  <c r="H152" i="3"/>
  <c r="I152" i="3" s="1"/>
  <c r="H151" i="3"/>
  <c r="I151" i="3" s="1"/>
  <c r="H150" i="3"/>
  <c r="I150" i="3" s="1"/>
  <c r="H149" i="3"/>
  <c r="I149" i="3" s="1"/>
  <c r="H148" i="3"/>
  <c r="I148" i="3" s="1"/>
  <c r="H147" i="3"/>
  <c r="I147" i="3" s="1"/>
  <c r="H146" i="3"/>
  <c r="I146" i="3" s="1"/>
  <c r="H145" i="3"/>
  <c r="I145" i="3" s="1"/>
  <c r="H144" i="3"/>
  <c r="I144" i="3" s="1"/>
  <c r="H143" i="3"/>
  <c r="I143" i="3" s="1"/>
  <c r="H142" i="3"/>
  <c r="I142" i="3" s="1"/>
  <c r="H140" i="3"/>
  <c r="I140" i="3" s="1"/>
  <c r="H139" i="3" s="1"/>
  <c r="I139" i="3" s="1"/>
  <c r="H137" i="3"/>
  <c r="I137" i="3" s="1"/>
  <c r="H136" i="3" s="1"/>
  <c r="I136" i="3" s="1"/>
  <c r="H135" i="3" s="1"/>
  <c r="I135" i="3" s="1"/>
  <c r="H134" i="3"/>
  <c r="I134" i="3" s="1"/>
  <c r="H133" i="3"/>
  <c r="I133" i="3" s="1"/>
  <c r="H132" i="3"/>
  <c r="I132" i="3" s="1"/>
  <c r="H131" i="3"/>
  <c r="I131" i="3" s="1"/>
  <c r="H129" i="3"/>
  <c r="I129" i="3" s="1"/>
  <c r="H128" i="3"/>
  <c r="I128" i="3" s="1"/>
  <c r="H127" i="3"/>
  <c r="I127" i="3" s="1"/>
  <c r="H124" i="3"/>
  <c r="I124" i="3" s="1"/>
  <c r="H123" i="3"/>
  <c r="I123" i="3" s="1"/>
  <c r="H122" i="3"/>
  <c r="I122" i="3" s="1"/>
  <c r="H121" i="3"/>
  <c r="I121" i="3" s="1"/>
  <c r="H120" i="3"/>
  <c r="I120" i="3" s="1"/>
  <c r="H119" i="3"/>
  <c r="I119" i="3" s="1"/>
  <c r="H118" i="3"/>
  <c r="I118" i="3" s="1"/>
  <c r="H117" i="3"/>
  <c r="I117" i="3" s="1"/>
  <c r="H116" i="3"/>
  <c r="I116" i="3" s="1"/>
  <c r="H115" i="3"/>
  <c r="I115" i="3" s="1"/>
  <c r="H114" i="3"/>
  <c r="I114" i="3" s="1"/>
  <c r="H113" i="3"/>
  <c r="I113" i="3" s="1"/>
  <c r="H112" i="3"/>
  <c r="I112" i="3" s="1"/>
  <c r="H108" i="3"/>
  <c r="I108" i="3" s="1"/>
  <c r="H106" i="3"/>
  <c r="I106" i="3" s="1"/>
  <c r="H105" i="3"/>
  <c r="I105" i="3" s="1"/>
  <c r="H104" i="3"/>
  <c r="I104" i="3" s="1"/>
  <c r="H103" i="3"/>
  <c r="I103" i="3" s="1"/>
  <c r="H101" i="3"/>
  <c r="I101" i="3" s="1"/>
  <c r="H100" i="3"/>
  <c r="I100" i="3" s="1"/>
  <c r="H99" i="3"/>
  <c r="I99" i="3" s="1"/>
  <c r="H98" i="3"/>
  <c r="I98" i="3" s="1"/>
  <c r="H97" i="3"/>
  <c r="I97" i="3" s="1"/>
  <c r="H96" i="3"/>
  <c r="I96" i="3" s="1"/>
  <c r="H93" i="3"/>
  <c r="I93" i="3" s="1"/>
  <c r="H92" i="3"/>
  <c r="I92" i="3" s="1"/>
  <c r="H91" i="3"/>
  <c r="I91" i="3" s="1"/>
  <c r="H90" i="3"/>
  <c r="I90" i="3" s="1"/>
  <c r="H89" i="3"/>
  <c r="I89" i="3" s="1"/>
  <c r="H88" i="3"/>
  <c r="I88" i="3" s="1"/>
  <c r="H87" i="3"/>
  <c r="I87" i="3" s="1"/>
  <c r="H86" i="3"/>
  <c r="I86" i="3" s="1"/>
  <c r="H85" i="3"/>
  <c r="I85" i="3" s="1"/>
  <c r="H84" i="3"/>
  <c r="I84" i="3" s="1"/>
  <c r="H83" i="3"/>
  <c r="I83" i="3" s="1"/>
  <c r="H82" i="3"/>
  <c r="I82" i="3" s="1"/>
  <c r="H81" i="3"/>
  <c r="I81" i="3" s="1"/>
  <c r="H80" i="3"/>
  <c r="I80" i="3" s="1"/>
  <c r="H79" i="3"/>
  <c r="I79" i="3" s="1"/>
  <c r="H77" i="3"/>
  <c r="I77" i="3" s="1"/>
  <c r="H76" i="3"/>
  <c r="I76" i="3" s="1"/>
  <c r="H75" i="3"/>
  <c r="I75" i="3" s="1"/>
  <c r="H74" i="3"/>
  <c r="I74" i="3" s="1"/>
  <c r="H73" i="3"/>
  <c r="I73" i="3" s="1"/>
  <c r="H72" i="3"/>
  <c r="I72" i="3" s="1"/>
  <c r="H71" i="3"/>
  <c r="I71" i="3" s="1"/>
  <c r="H70" i="3"/>
  <c r="I70" i="3" s="1"/>
  <c r="H69" i="3"/>
  <c r="I69" i="3" s="1"/>
  <c r="H68" i="3"/>
  <c r="I68" i="3" s="1"/>
  <c r="H66" i="3"/>
  <c r="I66" i="3" s="1"/>
  <c r="H65" i="3"/>
  <c r="I65" i="3" s="1"/>
  <c r="H64" i="3"/>
  <c r="I64" i="3" s="1"/>
  <c r="H63" i="3"/>
  <c r="I63" i="3" s="1"/>
  <c r="H62" i="3"/>
  <c r="I62" i="3" s="1"/>
  <c r="H61" i="3"/>
  <c r="I61" i="3" s="1"/>
  <c r="H60" i="3"/>
  <c r="I60" i="3" s="1"/>
  <c r="H59" i="3"/>
  <c r="I59" i="3" s="1"/>
  <c r="H58" i="3"/>
  <c r="I58" i="3" s="1"/>
  <c r="H55" i="3"/>
  <c r="I55" i="3" s="1"/>
  <c r="H54" i="3"/>
  <c r="I54" i="3" s="1"/>
  <c r="H53" i="3"/>
  <c r="I53" i="3" s="1"/>
  <c r="H52" i="3"/>
  <c r="I52" i="3" s="1"/>
  <c r="H51" i="3"/>
  <c r="I51" i="3" s="1"/>
  <c r="H50" i="3"/>
  <c r="I50" i="3" s="1"/>
  <c r="H49" i="3"/>
  <c r="I49" i="3" s="1"/>
  <c r="H48" i="3"/>
  <c r="I48" i="3" s="1"/>
  <c r="H47" i="3"/>
  <c r="I47" i="3" s="1"/>
  <c r="H46" i="3"/>
  <c r="I46" i="3" s="1"/>
  <c r="H45" i="3"/>
  <c r="I45" i="3" s="1"/>
  <c r="H44" i="3"/>
  <c r="I44" i="3" s="1"/>
  <c r="H43" i="3"/>
  <c r="I43" i="3" s="1"/>
  <c r="H42" i="3"/>
  <c r="I42" i="3" s="1"/>
  <c r="H41" i="3"/>
  <c r="I41" i="3" s="1"/>
  <c r="H40" i="3"/>
  <c r="I40" i="3" s="1"/>
  <c r="H39" i="3"/>
  <c r="I39" i="3" s="1"/>
  <c r="H37" i="3"/>
  <c r="I37" i="3" s="1"/>
  <c r="H36" i="3"/>
  <c r="I36" i="3" s="1"/>
  <c r="H35" i="3"/>
  <c r="I35" i="3" s="1"/>
  <c r="H33" i="3"/>
  <c r="I33" i="3" s="1"/>
  <c r="H32" i="3" s="1"/>
  <c r="I32" i="3" s="1"/>
  <c r="H31" i="3"/>
  <c r="I31" i="3" s="1"/>
  <c r="H30" i="3"/>
  <c r="I30" i="3" s="1"/>
  <c r="H28" i="3"/>
  <c r="I28" i="3" s="1"/>
  <c r="H27" i="3"/>
  <c r="I27" i="3" s="1"/>
  <c r="H26" i="3"/>
  <c r="I26" i="3" s="1"/>
  <c r="H25" i="3"/>
  <c r="I25" i="3" s="1"/>
  <c r="H24" i="3"/>
  <c r="I24" i="3" s="1"/>
  <c r="H23" i="3"/>
  <c r="I23" i="3" s="1"/>
  <c r="H22" i="3"/>
  <c r="I22" i="3" s="1"/>
  <c r="H21" i="3"/>
  <c r="I21" i="3" s="1"/>
  <c r="H20" i="3"/>
  <c r="I20" i="3" s="1"/>
  <c r="H19" i="3"/>
  <c r="I19" i="3" s="1"/>
  <c r="H18" i="3"/>
  <c r="I18" i="3" s="1"/>
  <c r="H17" i="3"/>
  <c r="I17" i="3" s="1"/>
  <c r="A10" i="7"/>
  <c r="J722" i="1"/>
  <c r="I6" i="6"/>
  <c r="A9" i="6"/>
  <c r="H721" i="1"/>
  <c r="I721" i="1" s="1"/>
  <c r="H719" i="1"/>
  <c r="I719" i="1" s="1"/>
  <c r="H717" i="1"/>
  <c r="I717" i="1" s="1"/>
  <c r="H715" i="1"/>
  <c r="I715" i="1" s="1"/>
  <c r="H714" i="1"/>
  <c r="I714" i="1" s="1"/>
  <c r="H711" i="1"/>
  <c r="I711" i="1" s="1"/>
  <c r="H710" i="1"/>
  <c r="I710" i="1" s="1"/>
  <c r="H709" i="1"/>
  <c r="I709" i="1" s="1"/>
  <c r="H708" i="1"/>
  <c r="I708" i="1" s="1"/>
  <c r="H707" i="1"/>
  <c r="I707" i="1" s="1"/>
  <c r="H706" i="1"/>
  <c r="I706" i="1" s="1"/>
  <c r="H705" i="1"/>
  <c r="I705" i="1" s="1"/>
  <c r="H704" i="1"/>
  <c r="I704" i="1" s="1"/>
  <c r="H703" i="1"/>
  <c r="I703" i="1" s="1"/>
  <c r="H702" i="1"/>
  <c r="I702" i="1" s="1"/>
  <c r="H701" i="1"/>
  <c r="I701" i="1" s="1"/>
  <c r="H700" i="1"/>
  <c r="I700" i="1" s="1"/>
  <c r="H699" i="1"/>
  <c r="I699" i="1" s="1"/>
  <c r="H698" i="1"/>
  <c r="I698" i="1" s="1"/>
  <c r="H697" i="1"/>
  <c r="I697" i="1" s="1"/>
  <c r="H696" i="1"/>
  <c r="I696" i="1" s="1"/>
  <c r="H695" i="1"/>
  <c r="I695" i="1" s="1"/>
  <c r="H694" i="1"/>
  <c r="I694" i="1" s="1"/>
  <c r="H693" i="1"/>
  <c r="I693" i="1" s="1"/>
  <c r="H692" i="1"/>
  <c r="I692" i="1" s="1"/>
  <c r="H691" i="1"/>
  <c r="I691" i="1" s="1"/>
  <c r="H690" i="1"/>
  <c r="I690" i="1" s="1"/>
  <c r="H688" i="1"/>
  <c r="I688" i="1" s="1"/>
  <c r="H687" i="1"/>
  <c r="I687" i="1" s="1"/>
  <c r="H686" i="1"/>
  <c r="I686" i="1" s="1"/>
  <c r="H685" i="1"/>
  <c r="I685" i="1" s="1"/>
  <c r="H684" i="1"/>
  <c r="I684" i="1" s="1"/>
  <c r="H683" i="1"/>
  <c r="I683" i="1" s="1"/>
  <c r="H682" i="1"/>
  <c r="I682" i="1" s="1"/>
  <c r="H680" i="1"/>
  <c r="I680" i="1" s="1"/>
  <c r="H679" i="1"/>
  <c r="I679" i="1" s="1"/>
  <c r="H678" i="1"/>
  <c r="I678" i="1" s="1"/>
  <c r="H677" i="1"/>
  <c r="I677" i="1" s="1"/>
  <c r="H676" i="1"/>
  <c r="I676" i="1" s="1"/>
  <c r="H675" i="1"/>
  <c r="I675" i="1" s="1"/>
  <c r="H674" i="1"/>
  <c r="I674" i="1" s="1"/>
  <c r="H673" i="1"/>
  <c r="I673" i="1" s="1"/>
  <c r="H672" i="1"/>
  <c r="I672" i="1" s="1"/>
  <c r="H671" i="1"/>
  <c r="I671" i="1" s="1"/>
  <c r="H670" i="1"/>
  <c r="I670" i="1" s="1"/>
  <c r="H669" i="1"/>
  <c r="I669" i="1" s="1"/>
  <c r="H668" i="1"/>
  <c r="I668" i="1" s="1"/>
  <c r="H667" i="1"/>
  <c r="I667" i="1" s="1"/>
  <c r="H666" i="1"/>
  <c r="I666" i="1" s="1"/>
  <c r="H665" i="1"/>
  <c r="I665" i="1" s="1"/>
  <c r="H664" i="1"/>
  <c r="I664" i="1" s="1"/>
  <c r="H663" i="1"/>
  <c r="I663" i="1" s="1"/>
  <c r="H662" i="1"/>
  <c r="I662" i="1" s="1"/>
  <c r="H661" i="1"/>
  <c r="I661" i="1" s="1"/>
  <c r="H660" i="1"/>
  <c r="I660" i="1" s="1"/>
  <c r="H659" i="1"/>
  <c r="I659" i="1" s="1"/>
  <c r="H658" i="1"/>
  <c r="I658" i="1" s="1"/>
  <c r="H657" i="1"/>
  <c r="I657" i="1" s="1"/>
  <c r="H656" i="1"/>
  <c r="I656" i="1" s="1"/>
  <c r="H655" i="1"/>
  <c r="I655" i="1" s="1"/>
  <c r="H654" i="1"/>
  <c r="I654" i="1" s="1"/>
  <c r="H653" i="1"/>
  <c r="I653" i="1" s="1"/>
  <c r="H652" i="1"/>
  <c r="I652" i="1" s="1"/>
  <c r="H651" i="1"/>
  <c r="I651" i="1" s="1"/>
  <c r="H650" i="1"/>
  <c r="I650" i="1" s="1"/>
  <c r="H649" i="1"/>
  <c r="I649" i="1" s="1"/>
  <c r="H648" i="1"/>
  <c r="I648" i="1" s="1"/>
  <c r="H647" i="1"/>
  <c r="I647" i="1" s="1"/>
  <c r="H646" i="1"/>
  <c r="I646" i="1" s="1"/>
  <c r="H645" i="1"/>
  <c r="I645" i="1" s="1"/>
  <c r="H644" i="1"/>
  <c r="I644" i="1" s="1"/>
  <c r="H643" i="1"/>
  <c r="I643" i="1" s="1"/>
  <c r="H642" i="1"/>
  <c r="I642" i="1" s="1"/>
  <c r="H641" i="1"/>
  <c r="I641" i="1" s="1"/>
  <c r="H640" i="1"/>
  <c r="I640" i="1" s="1"/>
  <c r="H639" i="1"/>
  <c r="I639" i="1" s="1"/>
  <c r="H638" i="1"/>
  <c r="I638" i="1" s="1"/>
  <c r="H636" i="1"/>
  <c r="I636" i="1" s="1"/>
  <c r="H635" i="1"/>
  <c r="I635" i="1" s="1"/>
  <c r="H634" i="1"/>
  <c r="I634" i="1" s="1"/>
  <c r="H633" i="1"/>
  <c r="I633" i="1" s="1"/>
  <c r="H632" i="1"/>
  <c r="I632" i="1" s="1"/>
  <c r="H631" i="1"/>
  <c r="I631" i="1" s="1"/>
  <c r="H630" i="1"/>
  <c r="I630" i="1" s="1"/>
  <c r="H629" i="1"/>
  <c r="I629" i="1" s="1"/>
  <c r="H628" i="1"/>
  <c r="I628" i="1" s="1"/>
  <c r="H627" i="1"/>
  <c r="I627" i="1" s="1"/>
  <c r="H626" i="1"/>
  <c r="I626" i="1" s="1"/>
  <c r="H625" i="1"/>
  <c r="I625" i="1" s="1"/>
  <c r="H624" i="1"/>
  <c r="I624" i="1" s="1"/>
  <c r="H623" i="1"/>
  <c r="I623" i="1" s="1"/>
  <c r="H622" i="1"/>
  <c r="I622" i="1" s="1"/>
  <c r="H621" i="1"/>
  <c r="I621" i="1" s="1"/>
  <c r="H620" i="1"/>
  <c r="I620" i="1" s="1"/>
  <c r="H619" i="1"/>
  <c r="I619" i="1" s="1"/>
  <c r="H618" i="1"/>
  <c r="I618" i="1" s="1"/>
  <c r="H617" i="1"/>
  <c r="I617" i="1" s="1"/>
  <c r="H616" i="1"/>
  <c r="I616" i="1" s="1"/>
  <c r="H615" i="1"/>
  <c r="I615" i="1" s="1"/>
  <c r="H614" i="1"/>
  <c r="I614" i="1" s="1"/>
  <c r="H613" i="1"/>
  <c r="I613" i="1" s="1"/>
  <c r="H612" i="1"/>
  <c r="I612" i="1" s="1"/>
  <c r="H611" i="1"/>
  <c r="I611" i="1" s="1"/>
  <c r="H610" i="1"/>
  <c r="I610" i="1" s="1"/>
  <c r="H609" i="1"/>
  <c r="I609" i="1" s="1"/>
  <c r="H608" i="1"/>
  <c r="I608" i="1" s="1"/>
  <c r="H607" i="1"/>
  <c r="I607" i="1" s="1"/>
  <c r="H606" i="1"/>
  <c r="I606" i="1" s="1"/>
  <c r="H605" i="1"/>
  <c r="I605" i="1" s="1"/>
  <c r="H604" i="1"/>
  <c r="I604" i="1" s="1"/>
  <c r="H603" i="1"/>
  <c r="I603" i="1" s="1"/>
  <c r="H602" i="1"/>
  <c r="I602" i="1" s="1"/>
  <c r="H601" i="1"/>
  <c r="I601" i="1" s="1"/>
  <c r="H600" i="1"/>
  <c r="I600" i="1" s="1"/>
  <c r="H599" i="1"/>
  <c r="I599" i="1" s="1"/>
  <c r="H598" i="1"/>
  <c r="I598" i="1" s="1"/>
  <c r="H597" i="1"/>
  <c r="I597" i="1" s="1"/>
  <c r="H596" i="1"/>
  <c r="I596" i="1" s="1"/>
  <c r="H595" i="1"/>
  <c r="I595" i="1" s="1"/>
  <c r="H594" i="1"/>
  <c r="I594" i="1" s="1"/>
  <c r="H593" i="1"/>
  <c r="I593" i="1" s="1"/>
  <c r="H592" i="1"/>
  <c r="I592" i="1" s="1"/>
  <c r="H591" i="1"/>
  <c r="I591" i="1" s="1"/>
  <c r="H588" i="1"/>
  <c r="I588" i="1" s="1"/>
  <c r="H587" i="1"/>
  <c r="I587" i="1" s="1"/>
  <c r="H586" i="1"/>
  <c r="I586" i="1" s="1"/>
  <c r="H585" i="1"/>
  <c r="I585" i="1" s="1"/>
  <c r="H584" i="1"/>
  <c r="I584" i="1" s="1"/>
  <c r="H583" i="1"/>
  <c r="I583" i="1" s="1"/>
  <c r="H582" i="1"/>
  <c r="I582" i="1" s="1"/>
  <c r="H581" i="1"/>
  <c r="I581" i="1" s="1"/>
  <c r="H580" i="1"/>
  <c r="I580" i="1" s="1"/>
  <c r="H579" i="1"/>
  <c r="I579" i="1" s="1"/>
  <c r="H578" i="1"/>
  <c r="I578" i="1" s="1"/>
  <c r="H577" i="1"/>
  <c r="I577" i="1" s="1"/>
  <c r="H576" i="1"/>
  <c r="I576" i="1" s="1"/>
  <c r="H574" i="1"/>
  <c r="I574" i="1" s="1"/>
  <c r="H573" i="1"/>
  <c r="I573" i="1" s="1"/>
  <c r="H572" i="1"/>
  <c r="I572" i="1" s="1"/>
  <c r="H571" i="1"/>
  <c r="I571" i="1" s="1"/>
  <c r="H570" i="1"/>
  <c r="I570" i="1" s="1"/>
  <c r="H569" i="1"/>
  <c r="I569" i="1" s="1"/>
  <c r="H568" i="1"/>
  <c r="I568" i="1" s="1"/>
  <c r="H567" i="1"/>
  <c r="I567" i="1" s="1"/>
  <c r="H566" i="1"/>
  <c r="I566" i="1" s="1"/>
  <c r="H565" i="1"/>
  <c r="I565" i="1" s="1"/>
  <c r="H564" i="1"/>
  <c r="I564" i="1" s="1"/>
  <c r="H563" i="1"/>
  <c r="I563" i="1" s="1"/>
  <c r="H562" i="1"/>
  <c r="I562" i="1" s="1"/>
  <c r="H561" i="1"/>
  <c r="I561" i="1" s="1"/>
  <c r="H559" i="1"/>
  <c r="I559" i="1" s="1"/>
  <c r="H558" i="1"/>
  <c r="I558" i="1" s="1"/>
  <c r="H557" i="1"/>
  <c r="I557" i="1" s="1"/>
  <c r="H556" i="1"/>
  <c r="I556" i="1" s="1"/>
  <c r="H555" i="1"/>
  <c r="I555" i="1" s="1"/>
  <c r="H554" i="1"/>
  <c r="I554" i="1" s="1"/>
  <c r="H553" i="1"/>
  <c r="I553" i="1" s="1"/>
  <c r="H552" i="1"/>
  <c r="I552" i="1" s="1"/>
  <c r="H551" i="1"/>
  <c r="I551" i="1" s="1"/>
  <c r="H550" i="1"/>
  <c r="I550" i="1" s="1"/>
  <c r="H549" i="1"/>
  <c r="I549" i="1" s="1"/>
  <c r="H548" i="1"/>
  <c r="I548" i="1" s="1"/>
  <c r="H547" i="1"/>
  <c r="I547" i="1" s="1"/>
  <c r="H546" i="1"/>
  <c r="I546" i="1" s="1"/>
  <c r="H545" i="1"/>
  <c r="I545" i="1" s="1"/>
  <c r="H544" i="1"/>
  <c r="I544" i="1" s="1"/>
  <c r="H543" i="1"/>
  <c r="I543" i="1" s="1"/>
  <c r="H542" i="1"/>
  <c r="I542" i="1" s="1"/>
  <c r="H541" i="1"/>
  <c r="I541" i="1" s="1"/>
  <c r="H540" i="1"/>
  <c r="I540" i="1" s="1"/>
  <c r="H539" i="1"/>
  <c r="I539" i="1" s="1"/>
  <c r="H538" i="1"/>
  <c r="I538" i="1" s="1"/>
  <c r="H537" i="1"/>
  <c r="I537" i="1" s="1"/>
  <c r="H536" i="1"/>
  <c r="I536" i="1" s="1"/>
  <c r="H535" i="1"/>
  <c r="I535" i="1" s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I521" i="1" s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H514" i="1"/>
  <c r="I514" i="1" s="1"/>
  <c r="H513" i="1"/>
  <c r="I513" i="1" s="1"/>
  <c r="H512" i="1"/>
  <c r="I512" i="1" s="1"/>
  <c r="H511" i="1"/>
  <c r="I511" i="1" s="1"/>
  <c r="H510" i="1"/>
  <c r="I510" i="1" s="1"/>
  <c r="H509" i="1"/>
  <c r="I509" i="1" s="1"/>
  <c r="H508" i="1"/>
  <c r="I508" i="1" s="1"/>
  <c r="H507" i="1"/>
  <c r="I507" i="1" s="1"/>
  <c r="H506" i="1"/>
  <c r="I506" i="1" s="1"/>
  <c r="H505" i="1"/>
  <c r="I505" i="1" s="1"/>
  <c r="H504" i="1"/>
  <c r="I504" i="1" s="1"/>
  <c r="H503" i="1"/>
  <c r="I503" i="1" s="1"/>
  <c r="H502" i="1"/>
  <c r="I502" i="1" s="1"/>
  <c r="H501" i="1"/>
  <c r="I501" i="1" s="1"/>
  <c r="H500" i="1"/>
  <c r="I500" i="1" s="1"/>
  <c r="H499" i="1"/>
  <c r="I499" i="1" s="1"/>
  <c r="H498" i="1"/>
  <c r="I498" i="1" s="1"/>
  <c r="H497" i="1"/>
  <c r="I497" i="1" s="1"/>
  <c r="H496" i="1"/>
  <c r="I496" i="1" s="1"/>
  <c r="H495" i="1"/>
  <c r="I495" i="1" s="1"/>
  <c r="H494" i="1"/>
  <c r="I494" i="1" s="1"/>
  <c r="H493" i="1"/>
  <c r="I493" i="1" s="1"/>
  <c r="H492" i="1"/>
  <c r="I492" i="1" s="1"/>
  <c r="H491" i="1"/>
  <c r="I491" i="1" s="1"/>
  <c r="H490" i="1"/>
  <c r="I490" i="1" s="1"/>
  <c r="H489" i="1"/>
  <c r="I489" i="1" s="1"/>
  <c r="H488" i="1"/>
  <c r="I488" i="1" s="1"/>
  <c r="H487" i="1"/>
  <c r="I487" i="1" s="1"/>
  <c r="H486" i="1"/>
  <c r="I486" i="1" s="1"/>
  <c r="H485" i="1"/>
  <c r="I485" i="1" s="1"/>
  <c r="H484" i="1"/>
  <c r="I484" i="1" s="1"/>
  <c r="H483" i="1"/>
  <c r="I483" i="1" s="1"/>
  <c r="H482" i="1"/>
  <c r="I482" i="1" s="1"/>
  <c r="H481" i="1"/>
  <c r="I481" i="1" s="1"/>
  <c r="H480" i="1"/>
  <c r="I480" i="1" s="1"/>
  <c r="H479" i="1"/>
  <c r="I479" i="1" s="1"/>
  <c r="H478" i="1"/>
  <c r="I478" i="1" s="1"/>
  <c r="H477" i="1"/>
  <c r="I477" i="1" s="1"/>
  <c r="H476" i="1"/>
  <c r="I476" i="1" s="1"/>
  <c r="H475" i="1"/>
  <c r="I475" i="1" s="1"/>
  <c r="H474" i="1"/>
  <c r="I474" i="1" s="1"/>
  <c r="H473" i="1"/>
  <c r="I473" i="1" s="1"/>
  <c r="H472" i="1"/>
  <c r="I472" i="1" s="1"/>
  <c r="H471" i="1"/>
  <c r="I471" i="1" s="1"/>
  <c r="H470" i="1"/>
  <c r="I470" i="1" s="1"/>
  <c r="H469" i="1"/>
  <c r="I469" i="1" s="1"/>
  <c r="H468" i="1"/>
  <c r="I468" i="1" s="1"/>
  <c r="H467" i="1"/>
  <c r="I467" i="1" s="1"/>
  <c r="H466" i="1"/>
  <c r="I466" i="1" s="1"/>
  <c r="H465" i="1"/>
  <c r="I465" i="1" s="1"/>
  <c r="H464" i="1"/>
  <c r="I464" i="1" s="1"/>
  <c r="H463" i="1"/>
  <c r="I463" i="1" s="1"/>
  <c r="H462" i="1"/>
  <c r="I462" i="1" s="1"/>
  <c r="H461" i="1"/>
  <c r="I461" i="1" s="1"/>
  <c r="H460" i="1"/>
  <c r="I460" i="1" s="1"/>
  <c r="H459" i="1"/>
  <c r="I459" i="1" s="1"/>
  <c r="H458" i="1"/>
  <c r="I458" i="1" s="1"/>
  <c r="H457" i="1"/>
  <c r="I457" i="1" s="1"/>
  <c r="H456" i="1"/>
  <c r="I456" i="1" s="1"/>
  <c r="H455" i="1"/>
  <c r="I455" i="1" s="1"/>
  <c r="H454" i="1"/>
  <c r="I454" i="1" s="1"/>
  <c r="H453" i="1"/>
  <c r="I453" i="1" s="1"/>
  <c r="H452" i="1"/>
  <c r="I452" i="1" s="1"/>
  <c r="H451" i="1"/>
  <c r="I451" i="1" s="1"/>
  <c r="H450" i="1"/>
  <c r="I450" i="1" s="1"/>
  <c r="H449" i="1"/>
  <c r="I449" i="1" s="1"/>
  <c r="H448" i="1"/>
  <c r="I448" i="1" s="1"/>
  <c r="H447" i="1"/>
  <c r="I447" i="1" s="1"/>
  <c r="H446" i="1"/>
  <c r="I446" i="1" s="1"/>
  <c r="H445" i="1"/>
  <c r="I445" i="1" s="1"/>
  <c r="H444" i="1"/>
  <c r="I444" i="1" s="1"/>
  <c r="H443" i="1"/>
  <c r="I443" i="1" s="1"/>
  <c r="H442" i="1"/>
  <c r="I442" i="1" s="1"/>
  <c r="H441" i="1"/>
  <c r="I441" i="1" s="1"/>
  <c r="H440" i="1"/>
  <c r="I440" i="1" s="1"/>
  <c r="H439" i="1"/>
  <c r="I439" i="1" s="1"/>
  <c r="H438" i="1"/>
  <c r="I438" i="1" s="1"/>
  <c r="H437" i="1"/>
  <c r="I437" i="1" s="1"/>
  <c r="H436" i="1"/>
  <c r="I436" i="1" s="1"/>
  <c r="H435" i="1"/>
  <c r="I435" i="1" s="1"/>
  <c r="H434" i="1"/>
  <c r="I434" i="1" s="1"/>
  <c r="H433" i="1"/>
  <c r="I433" i="1" s="1"/>
  <c r="H432" i="1"/>
  <c r="I432" i="1" s="1"/>
  <c r="H431" i="1"/>
  <c r="I431" i="1" s="1"/>
  <c r="H430" i="1"/>
  <c r="I430" i="1" s="1"/>
  <c r="H427" i="1"/>
  <c r="I427" i="1" s="1"/>
  <c r="H426" i="1"/>
  <c r="I426" i="1" s="1"/>
  <c r="H425" i="1"/>
  <c r="I425" i="1" s="1"/>
  <c r="H424" i="1"/>
  <c r="I424" i="1" s="1"/>
  <c r="H423" i="1"/>
  <c r="I423" i="1" s="1"/>
  <c r="H422" i="1"/>
  <c r="I422" i="1" s="1"/>
  <c r="H421" i="1"/>
  <c r="I421" i="1" s="1"/>
  <c r="H420" i="1"/>
  <c r="I420" i="1" s="1"/>
  <c r="H419" i="1"/>
  <c r="I419" i="1" s="1"/>
  <c r="H418" i="1"/>
  <c r="I418" i="1" s="1"/>
  <c r="H417" i="1"/>
  <c r="I417" i="1" s="1"/>
  <c r="H416" i="1"/>
  <c r="I416" i="1" s="1"/>
  <c r="H415" i="1"/>
  <c r="I415" i="1" s="1"/>
  <c r="H414" i="1"/>
  <c r="I414" i="1" s="1"/>
  <c r="H413" i="1"/>
  <c r="I413" i="1" s="1"/>
  <c r="H412" i="1"/>
  <c r="I412" i="1" s="1"/>
  <c r="H411" i="1"/>
  <c r="I411" i="1" s="1"/>
  <c r="H410" i="1"/>
  <c r="I410" i="1" s="1"/>
  <c r="H409" i="1"/>
  <c r="I409" i="1" s="1"/>
  <c r="H407" i="1"/>
  <c r="I407" i="1" s="1"/>
  <c r="H406" i="1"/>
  <c r="I406" i="1" s="1"/>
  <c r="H405" i="1"/>
  <c r="I405" i="1" s="1"/>
  <c r="H404" i="1"/>
  <c r="I404" i="1" s="1"/>
  <c r="H402" i="1"/>
  <c r="I402" i="1" s="1"/>
  <c r="H401" i="1"/>
  <c r="I401" i="1" s="1"/>
  <c r="H400" i="1"/>
  <c r="I400" i="1" s="1"/>
  <c r="H399" i="1"/>
  <c r="I399" i="1" s="1"/>
  <c r="H398" i="1"/>
  <c r="I398" i="1" s="1"/>
  <c r="H397" i="1"/>
  <c r="I397" i="1" s="1"/>
  <c r="H396" i="1"/>
  <c r="I396" i="1" s="1"/>
  <c r="H395" i="1"/>
  <c r="I395" i="1" s="1"/>
  <c r="H394" i="1"/>
  <c r="I394" i="1" s="1"/>
  <c r="H393" i="1"/>
  <c r="I393" i="1" s="1"/>
  <c r="H390" i="1"/>
  <c r="I390" i="1" s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H377" i="1"/>
  <c r="I377" i="1" s="1"/>
  <c r="H375" i="1"/>
  <c r="I375" i="1" s="1"/>
  <c r="H374" i="1"/>
  <c r="I374" i="1" s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H366" i="1"/>
  <c r="I366" i="1" s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H358" i="1"/>
  <c r="I358" i="1" s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I350" i="1" s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43" i="1"/>
  <c r="I343" i="1" s="1"/>
  <c r="H342" i="1"/>
  <c r="I342" i="1" s="1"/>
  <c r="H341" i="1"/>
  <c r="I341" i="1" s="1"/>
  <c r="H340" i="1"/>
  <c r="I340" i="1" s="1"/>
  <c r="H339" i="1"/>
  <c r="I339" i="1" s="1"/>
  <c r="H338" i="1"/>
  <c r="I338" i="1" s="1"/>
  <c r="H337" i="1"/>
  <c r="I337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H255" i="1"/>
  <c r="I255" i="1" s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6" i="1"/>
  <c r="I236" i="1" s="1"/>
  <c r="H235" i="1"/>
  <c r="I235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0" i="1"/>
  <c r="I210" i="1" s="1"/>
  <c r="H209" i="1" s="1"/>
  <c r="I209" i="1" s="1"/>
  <c r="H207" i="1"/>
  <c r="I207" i="1" s="1"/>
  <c r="H206" i="1" s="1"/>
  <c r="I206" i="1" s="1"/>
  <c r="H205" i="1"/>
  <c r="I205" i="1" s="1"/>
  <c r="H204" i="1"/>
  <c r="I204" i="1" s="1"/>
  <c r="H202" i="1"/>
  <c r="I202" i="1" s="1"/>
  <c r="H201" i="1"/>
  <c r="I201" i="1" s="1"/>
  <c r="H200" i="1"/>
  <c r="I200" i="1" s="1"/>
  <c r="H198" i="1"/>
  <c r="I198" i="1" s="1"/>
  <c r="H197" i="1"/>
  <c r="I197" i="1" s="1"/>
  <c r="H196" i="1"/>
  <c r="I196" i="1" s="1"/>
  <c r="H195" i="1"/>
  <c r="I195" i="1" s="1"/>
  <c r="H192" i="1"/>
  <c r="I192" i="1" s="1"/>
  <c r="H191" i="1" s="1"/>
  <c r="I191" i="1" s="1"/>
  <c r="H190" i="1"/>
  <c r="I190" i="1" s="1"/>
  <c r="H189" i="1" s="1"/>
  <c r="I189" i="1" s="1"/>
  <c r="H188" i="1"/>
  <c r="I188" i="1" s="1"/>
  <c r="H187" i="1" s="1"/>
  <c r="I187" i="1" s="1"/>
  <c r="H186" i="1"/>
  <c r="I186" i="1" s="1"/>
  <c r="H185" i="1" s="1"/>
  <c r="I185" i="1" s="1"/>
  <c r="H184" i="1"/>
  <c r="I184" i="1" s="1"/>
  <c r="H183" i="1"/>
  <c r="I183" i="1" s="1"/>
  <c r="H181" i="1"/>
  <c r="I181" i="1" s="1"/>
  <c r="H179" i="1"/>
  <c r="I179" i="1" s="1"/>
  <c r="H178" i="1"/>
  <c r="I178" i="1" s="1"/>
  <c r="H177" i="1"/>
  <c r="I177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6" i="1"/>
  <c r="I166" i="1" s="1"/>
  <c r="H165" i="1"/>
  <c r="I165" i="1" s="1"/>
  <c r="H164" i="1"/>
  <c r="I164" i="1" s="1"/>
  <c r="H162" i="1"/>
  <c r="I162" i="1" s="1"/>
  <c r="H161" i="1"/>
  <c r="I161" i="1" s="1"/>
  <c r="H160" i="1"/>
  <c r="I160" i="1" s="1"/>
  <c r="H158" i="1"/>
  <c r="I158" i="1" s="1"/>
  <c r="H157" i="1"/>
  <c r="I157" i="1" s="1"/>
  <c r="H156" i="1"/>
  <c r="I156" i="1" s="1"/>
  <c r="H154" i="1"/>
  <c r="I154" i="1" s="1"/>
  <c r="H153" i="1"/>
  <c r="I153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8" i="1"/>
  <c r="I138" i="1" s="1"/>
  <c r="H135" i="1"/>
  <c r="I135" i="1" s="1"/>
  <c r="H132" i="1"/>
  <c r="I132" i="1" s="1"/>
  <c r="H131" i="1"/>
  <c r="I131" i="1" s="1"/>
  <c r="H130" i="1"/>
  <c r="I130" i="1" s="1"/>
  <c r="H129" i="1"/>
  <c r="I129" i="1" s="1"/>
  <c r="H127" i="1"/>
  <c r="I127" i="1" s="1"/>
  <c r="H126" i="1"/>
  <c r="I126" i="1" s="1"/>
  <c r="H125" i="1"/>
  <c r="I125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6" i="1"/>
  <c r="I106" i="1" s="1"/>
  <c r="H104" i="1"/>
  <c r="I104" i="1" s="1"/>
  <c r="H103" i="1"/>
  <c r="I103" i="1" s="1"/>
  <c r="H102" i="1"/>
  <c r="I102" i="1" s="1"/>
  <c r="H101" i="1"/>
  <c r="I101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5" i="1"/>
  <c r="I35" i="1" s="1"/>
  <c r="H34" i="1"/>
  <c r="I34" i="1" s="1"/>
  <c r="H33" i="1"/>
  <c r="I33" i="1" s="1"/>
  <c r="H31" i="1"/>
  <c r="I31" i="1" s="1"/>
  <c r="H29" i="1"/>
  <c r="I29" i="1" s="1"/>
  <c r="H28" i="1"/>
  <c r="I28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78" i="3" l="1"/>
  <c r="I178" i="3" s="1"/>
  <c r="H715" i="3"/>
  <c r="I715" i="3" s="1"/>
  <c r="H34" i="3"/>
  <c r="I34" i="3" s="1"/>
  <c r="H201" i="3"/>
  <c r="I201" i="3" s="1"/>
  <c r="M34" i="3"/>
  <c r="N34" i="3" s="1"/>
  <c r="M205" i="3"/>
  <c r="N205" i="3" s="1"/>
  <c r="H154" i="3"/>
  <c r="I154" i="3" s="1"/>
  <c r="M126" i="3"/>
  <c r="N126" i="3" s="1"/>
  <c r="M196" i="3"/>
  <c r="N196" i="3" s="1"/>
  <c r="H157" i="3"/>
  <c r="I157" i="3" s="1"/>
  <c r="M562" i="3"/>
  <c r="N562" i="3" s="1"/>
  <c r="M639" i="3"/>
  <c r="N639" i="3" s="1"/>
  <c r="H57" i="3"/>
  <c r="I57" i="3" s="1"/>
  <c r="M57" i="3"/>
  <c r="N57" i="3" s="1"/>
  <c r="M107" i="3"/>
  <c r="N107" i="3" s="1"/>
  <c r="M67" i="3"/>
  <c r="N67" i="3" s="1"/>
  <c r="M78" i="3"/>
  <c r="N78" i="3" s="1"/>
  <c r="M139" i="3"/>
  <c r="N139" i="3" s="1"/>
  <c r="M170" i="3"/>
  <c r="N170" i="3" s="1"/>
  <c r="M201" i="3"/>
  <c r="N201" i="3" s="1"/>
  <c r="M319" i="3"/>
  <c r="N319" i="3" s="1"/>
  <c r="M592" i="3"/>
  <c r="N592" i="3" s="1"/>
  <c r="M130" i="3"/>
  <c r="N130" i="3" s="1"/>
  <c r="M141" i="3"/>
  <c r="N141" i="3" s="1"/>
  <c r="M178" i="3"/>
  <c r="N178" i="3" s="1"/>
  <c r="M213" i="3"/>
  <c r="N213" i="3" s="1"/>
  <c r="M38" i="3"/>
  <c r="N38" i="3" s="1"/>
  <c r="M102" i="3"/>
  <c r="N102" i="3" s="1"/>
  <c r="M154" i="3"/>
  <c r="N154" i="3" s="1"/>
  <c r="M187" i="3"/>
  <c r="N187" i="3" s="1"/>
  <c r="M191" i="3"/>
  <c r="N191" i="3" s="1"/>
  <c r="M165" i="3"/>
  <c r="N165" i="3" s="1"/>
  <c r="M236" i="3"/>
  <c r="N236" i="3" s="1"/>
  <c r="M111" i="3"/>
  <c r="N111" i="3" s="1"/>
  <c r="M182" i="3"/>
  <c r="N182" i="3" s="1"/>
  <c r="M29" i="3"/>
  <c r="N29" i="3" s="1"/>
  <c r="M95" i="3"/>
  <c r="N95" i="3" s="1"/>
  <c r="M175" i="3"/>
  <c r="N175" i="3" s="1"/>
  <c r="M240" i="3"/>
  <c r="N240" i="3" s="1"/>
  <c r="M193" i="3"/>
  <c r="N193" i="3" s="1"/>
  <c r="M229" i="3"/>
  <c r="N229" i="3" s="1"/>
  <c r="M16" i="3"/>
  <c r="N16" i="3" s="1"/>
  <c r="M715" i="3"/>
  <c r="N715" i="3" s="1"/>
  <c r="M378" i="3"/>
  <c r="N378" i="3" s="1"/>
  <c r="M431" i="3"/>
  <c r="N431" i="3" s="1"/>
  <c r="M691" i="3"/>
  <c r="N691" i="3" s="1"/>
  <c r="M718" i="3"/>
  <c r="N718" i="3" s="1"/>
  <c r="M394" i="3"/>
  <c r="N394" i="3" s="1"/>
  <c r="M577" i="3"/>
  <c r="N577" i="3" s="1"/>
  <c r="M157" i="3"/>
  <c r="N157" i="3" s="1"/>
  <c r="M410" i="3"/>
  <c r="N410" i="3" s="1"/>
  <c r="M161" i="3"/>
  <c r="N161" i="3" s="1"/>
  <c r="M184" i="3"/>
  <c r="N184" i="3" s="1"/>
  <c r="M683" i="3"/>
  <c r="N683" i="3" s="1"/>
  <c r="M405" i="3"/>
  <c r="N405" i="3" s="1"/>
  <c r="H229" i="3"/>
  <c r="I229" i="3" s="1"/>
  <c r="H95" i="3"/>
  <c r="I95" i="3" s="1"/>
  <c r="H107" i="3"/>
  <c r="I107" i="3" s="1"/>
  <c r="H126" i="3"/>
  <c r="I126" i="3" s="1"/>
  <c r="H175" i="3"/>
  <c r="I175" i="3" s="1"/>
  <c r="H213" i="3"/>
  <c r="I213" i="3" s="1"/>
  <c r="H141" i="3"/>
  <c r="I141" i="3" s="1"/>
  <c r="H161" i="3"/>
  <c r="I161" i="3" s="1"/>
  <c r="H29" i="3"/>
  <c r="I29" i="3" s="1"/>
  <c r="H111" i="3"/>
  <c r="I111" i="3" s="1"/>
  <c r="H130" i="3"/>
  <c r="I130" i="3" s="1"/>
  <c r="H170" i="3"/>
  <c r="I170" i="3" s="1"/>
  <c r="H562" i="3"/>
  <c r="I562" i="3" s="1"/>
  <c r="H193" i="3"/>
  <c r="I193" i="3" s="1"/>
  <c r="H319" i="3"/>
  <c r="I319" i="3" s="1"/>
  <c r="H38" i="3"/>
  <c r="I38" i="3" s="1"/>
  <c r="H16" i="3"/>
  <c r="I16" i="3" s="1"/>
  <c r="H184" i="3"/>
  <c r="I184" i="3" s="1"/>
  <c r="H177" i="3" s="1"/>
  <c r="I177" i="3" s="1"/>
  <c r="H240" i="3"/>
  <c r="I240" i="3" s="1"/>
  <c r="H67" i="3"/>
  <c r="I67" i="3" s="1"/>
  <c r="H405" i="3"/>
  <c r="I405" i="3" s="1"/>
  <c r="H102" i="3"/>
  <c r="I102" i="3" s="1"/>
  <c r="H205" i="3"/>
  <c r="I205" i="3" s="1"/>
  <c r="H378" i="3"/>
  <c r="I378" i="3" s="1"/>
  <c r="H394" i="3"/>
  <c r="I394" i="3" s="1"/>
  <c r="H577" i="3"/>
  <c r="I577" i="3" s="1"/>
  <c r="H78" i="3"/>
  <c r="I78" i="3" s="1"/>
  <c r="H138" i="3"/>
  <c r="I138" i="3" s="1"/>
  <c r="H196" i="3"/>
  <c r="I196" i="3" s="1"/>
  <c r="H639" i="3"/>
  <c r="I639" i="3" s="1"/>
  <c r="H165" i="3"/>
  <c r="I165" i="3" s="1"/>
  <c r="H431" i="3"/>
  <c r="I431" i="3" s="1"/>
  <c r="H592" i="3"/>
  <c r="I592" i="3" s="1"/>
  <c r="H691" i="3"/>
  <c r="I691" i="3" s="1"/>
  <c r="H718" i="3"/>
  <c r="I718" i="3" s="1"/>
  <c r="H191" i="3"/>
  <c r="I191" i="3" s="1"/>
  <c r="H236" i="3"/>
  <c r="I236" i="3" s="1"/>
  <c r="H683" i="3"/>
  <c r="I683" i="3" s="1"/>
  <c r="H720" i="3"/>
  <c r="I720" i="3" s="1"/>
  <c r="H410" i="3"/>
  <c r="I410" i="3" s="1"/>
  <c r="H27" i="1"/>
  <c r="I27" i="1" s="1"/>
  <c r="H152" i="1"/>
  <c r="I152" i="1" s="1"/>
  <c r="H163" i="1"/>
  <c r="I163" i="1" s="1"/>
  <c r="H203" i="1"/>
  <c r="I203" i="1" s="1"/>
  <c r="H194" i="1"/>
  <c r="I194" i="1" s="1"/>
  <c r="H681" i="1"/>
  <c r="I681" i="1" s="1"/>
  <c r="H159" i="1"/>
  <c r="I159" i="1" s="1"/>
  <c r="H176" i="1"/>
  <c r="I176" i="1" s="1"/>
  <c r="H175" i="1" s="1"/>
  <c r="I175" i="1" s="1"/>
  <c r="H211" i="1"/>
  <c r="I211" i="1" s="1"/>
  <c r="H403" i="1"/>
  <c r="I403" i="1" s="1"/>
  <c r="H55" i="1"/>
  <c r="I55" i="1" s="1"/>
  <c r="H30" i="1"/>
  <c r="I30" i="1" s="1"/>
  <c r="H180" i="1"/>
  <c r="I180" i="1" s="1"/>
  <c r="H105" i="1"/>
  <c r="I105" i="1" s="1"/>
  <c r="H32" i="1"/>
  <c r="I32" i="1" s="1"/>
  <c r="H65" i="1"/>
  <c r="I65" i="1" s="1"/>
  <c r="H137" i="1"/>
  <c r="I137" i="1" s="1"/>
  <c r="H76" i="1"/>
  <c r="I76" i="1" s="1"/>
  <c r="H429" i="1"/>
  <c r="I429" i="1" s="1"/>
  <c r="H100" i="1"/>
  <c r="I100" i="1" s="1"/>
  <c r="H182" i="1"/>
  <c r="I182" i="1" s="1"/>
  <c r="H376" i="1"/>
  <c r="I376" i="1" s="1"/>
  <c r="H392" i="1"/>
  <c r="I392" i="1" s="1"/>
  <c r="H128" i="1"/>
  <c r="I128" i="1" s="1"/>
  <c r="H109" i="1"/>
  <c r="I109" i="1" s="1"/>
  <c r="H14" i="1"/>
  <c r="I14" i="1" s="1"/>
  <c r="H139" i="1"/>
  <c r="I139" i="1" s="1"/>
  <c r="H93" i="1"/>
  <c r="I93" i="1" s="1"/>
  <c r="H134" i="1"/>
  <c r="I134" i="1" s="1"/>
  <c r="H238" i="1"/>
  <c r="I238" i="1" s="1"/>
  <c r="H168" i="1"/>
  <c r="I168" i="1" s="1"/>
  <c r="H124" i="1"/>
  <c r="I124" i="1" s="1"/>
  <c r="H234" i="1"/>
  <c r="I234" i="1" s="1"/>
  <c r="H36" i="1"/>
  <c r="I36" i="1" s="1"/>
  <c r="H155" i="1"/>
  <c r="I155" i="1" s="1"/>
  <c r="H199" i="1"/>
  <c r="I199" i="1" s="1"/>
  <c r="H227" i="1"/>
  <c r="I227" i="1" s="1"/>
  <c r="H408" i="1"/>
  <c r="I408" i="1" s="1"/>
  <c r="H560" i="1"/>
  <c r="I560" i="1" s="1"/>
  <c r="H317" i="1"/>
  <c r="I317" i="1" s="1"/>
  <c r="H575" i="1"/>
  <c r="I575" i="1" s="1"/>
  <c r="H689" i="1"/>
  <c r="I689" i="1" s="1"/>
  <c r="H716" i="1"/>
  <c r="I716" i="1" s="1"/>
  <c r="H590" i="1"/>
  <c r="I590" i="1" s="1"/>
  <c r="H637" i="1"/>
  <c r="I637" i="1" s="1"/>
  <c r="H718" i="1"/>
  <c r="I718" i="1" s="1"/>
  <c r="H713" i="1"/>
  <c r="I713" i="1" s="1"/>
  <c r="H720" i="1"/>
  <c r="I720" i="1" s="1"/>
  <c r="H56" i="3" l="1"/>
  <c r="I56" i="3" s="1"/>
  <c r="M125" i="3"/>
  <c r="N125" i="3" s="1"/>
  <c r="H153" i="3"/>
  <c r="I153" i="3" s="1"/>
  <c r="M591" i="3"/>
  <c r="N591" i="3" s="1"/>
  <c r="M138" i="3"/>
  <c r="N138" i="3" s="1"/>
  <c r="M393" i="3"/>
  <c r="N393" i="3" s="1"/>
  <c r="M153" i="3"/>
  <c r="N153" i="3" s="1"/>
  <c r="M15" i="3"/>
  <c r="N15" i="3" s="1"/>
  <c r="M177" i="3"/>
  <c r="N177" i="3" s="1"/>
  <c r="M714" i="3"/>
  <c r="N714" i="3" s="1"/>
  <c r="M195" i="3"/>
  <c r="N195" i="3" s="1"/>
  <c r="M56" i="3"/>
  <c r="N56" i="3" s="1"/>
  <c r="M94" i="3"/>
  <c r="N94" i="3" s="1"/>
  <c r="M110" i="3"/>
  <c r="N110" i="3" s="1"/>
  <c r="M169" i="3"/>
  <c r="N169" i="3" s="1"/>
  <c r="M430" i="3"/>
  <c r="N430" i="3" s="1"/>
  <c r="M210" i="3"/>
  <c r="N210" i="3" s="1"/>
  <c r="H195" i="3"/>
  <c r="I195" i="3" s="1"/>
  <c r="H393" i="3"/>
  <c r="I393" i="3" s="1"/>
  <c r="H239" i="3" s="1"/>
  <c r="I239" i="3" s="1"/>
  <c r="H125" i="3"/>
  <c r="I125" i="3" s="1"/>
  <c r="H94" i="3"/>
  <c r="I94" i="3" s="1"/>
  <c r="H15" i="3"/>
  <c r="I15" i="3" s="1"/>
  <c r="H169" i="3"/>
  <c r="I169" i="3" s="1"/>
  <c r="H430" i="3"/>
  <c r="I430" i="3" s="1"/>
  <c r="H110" i="3"/>
  <c r="I110" i="3" s="1"/>
  <c r="H714" i="3"/>
  <c r="I714" i="3" s="1"/>
  <c r="H591" i="3"/>
  <c r="I591" i="3" s="1"/>
  <c r="H210" i="3"/>
  <c r="I210" i="3" s="1"/>
  <c r="H13" i="1"/>
  <c r="I13" i="1" s="1"/>
  <c r="H428" i="1"/>
  <c r="I428" i="1" s="1"/>
  <c r="H54" i="1"/>
  <c r="I54" i="1" s="1"/>
  <c r="H151" i="1"/>
  <c r="I151" i="1" s="1"/>
  <c r="H391" i="1"/>
  <c r="I391" i="1" s="1"/>
  <c r="H237" i="1" s="1"/>
  <c r="I237" i="1" s="1"/>
  <c r="H589" i="1"/>
  <c r="I589" i="1" s="1"/>
  <c r="H123" i="1"/>
  <c r="I123" i="1" s="1"/>
  <c r="H167" i="1"/>
  <c r="I167" i="1" s="1"/>
  <c r="H208" i="1"/>
  <c r="I208" i="1" s="1"/>
  <c r="H136" i="1"/>
  <c r="I136" i="1" s="1"/>
  <c r="H92" i="1"/>
  <c r="I92" i="1" s="1"/>
  <c r="H108" i="1"/>
  <c r="I108" i="1" s="1"/>
  <c r="H133" i="1"/>
  <c r="I133" i="1" s="1"/>
  <c r="H712" i="1"/>
  <c r="I712" i="1" s="1"/>
  <c r="H193" i="1"/>
  <c r="I193" i="1" s="1"/>
  <c r="M109" i="3" l="1"/>
  <c r="N109" i="3" s="1"/>
  <c r="M239" i="3"/>
  <c r="N239" i="3" s="1"/>
  <c r="H109" i="3"/>
  <c r="I109" i="3" s="1"/>
  <c r="J724" i="3" s="1"/>
  <c r="H107" i="1"/>
  <c r="I107" i="1" s="1"/>
  <c r="J9" i="1" s="1"/>
  <c r="J13" i="1" s="1"/>
  <c r="J12" i="3" l="1"/>
  <c r="J481" i="3" s="1"/>
  <c r="O724" i="3"/>
  <c r="O12" i="3"/>
  <c r="O368" i="3" s="1"/>
  <c r="J464" i="3"/>
  <c r="J397" i="3"/>
  <c r="J344" i="3"/>
  <c r="J474" i="3"/>
  <c r="J160" i="3"/>
  <c r="J590" i="3"/>
  <c r="J688" i="3"/>
  <c r="J674" i="3"/>
  <c r="J408" i="3"/>
  <c r="J544" i="3"/>
  <c r="J162" i="3"/>
  <c r="J145" i="3"/>
  <c r="J721" i="3"/>
  <c r="J531" i="3"/>
  <c r="J79" i="3"/>
  <c r="J421" i="3"/>
  <c r="J442" i="3"/>
  <c r="J60" i="3"/>
  <c r="J617" i="3"/>
  <c r="J511" i="3"/>
  <c r="J637" i="3"/>
  <c r="J55" i="3"/>
  <c r="J478" i="3"/>
  <c r="J77" i="3"/>
  <c r="J332" i="3"/>
  <c r="J500" i="3"/>
  <c r="J372" i="3"/>
  <c r="J581" i="3"/>
  <c r="J325" i="3"/>
  <c r="J253" i="3"/>
  <c r="J217" i="3"/>
  <c r="J667" i="3"/>
  <c r="J553" i="3"/>
  <c r="J424" i="3"/>
  <c r="J431" i="3"/>
  <c r="J111" i="3"/>
  <c r="J29" i="3"/>
  <c r="J184" i="3"/>
  <c r="J205" i="3"/>
  <c r="J562" i="3"/>
  <c r="J110" i="3"/>
  <c r="J109" i="3"/>
  <c r="J155" i="3" l="1"/>
  <c r="J297" i="3"/>
  <c r="J398" i="3"/>
  <c r="J364" i="3"/>
  <c r="J239" i="3"/>
  <c r="J177" i="3"/>
  <c r="J394" i="3"/>
  <c r="J153" i="3"/>
  <c r="J717" i="3"/>
  <c r="J336" i="3"/>
  <c r="J41" i="3"/>
  <c r="J628" i="3"/>
  <c r="J575" i="3"/>
  <c r="J69" i="3"/>
  <c r="J361" i="3"/>
  <c r="J318" i="3"/>
  <c r="J87" i="3"/>
  <c r="J178" i="3"/>
  <c r="J669" i="3"/>
  <c r="J222" i="3"/>
  <c r="J699" i="3"/>
  <c r="J693" i="3"/>
  <c r="J376" i="3"/>
  <c r="J127" i="3"/>
  <c r="J18" i="3"/>
  <c r="J716" i="3"/>
  <c r="J487" i="3"/>
  <c r="J466" i="3"/>
  <c r="J695" i="3"/>
  <c r="J235" i="3"/>
  <c r="J303" i="3"/>
  <c r="J621" i="3"/>
  <c r="J492" i="3"/>
  <c r="J117" i="3"/>
  <c r="J134" i="3"/>
  <c r="J567" i="3"/>
  <c r="J25" i="3"/>
  <c r="J192" i="3"/>
  <c r="J277" i="3"/>
  <c r="J707" i="3"/>
  <c r="J362" i="3"/>
  <c r="J476" i="3"/>
  <c r="J365" i="3"/>
  <c r="J519" i="3"/>
  <c r="J720" i="3"/>
  <c r="J594" i="3"/>
  <c r="J71" i="3"/>
  <c r="J168" i="3"/>
  <c r="J650" i="3"/>
  <c r="J120" i="3"/>
  <c r="J133" i="3"/>
  <c r="J684" i="3"/>
  <c r="J301" i="3"/>
  <c r="J52" i="3"/>
  <c r="J460" i="3"/>
  <c r="J355" i="3"/>
  <c r="J214" i="3"/>
  <c r="J132" i="3"/>
  <c r="J119" i="3"/>
  <c r="J106" i="3"/>
  <c r="J371" i="3"/>
  <c r="J462" i="3"/>
  <c r="J383" i="3"/>
  <c r="J141" i="3"/>
  <c r="J520" i="3"/>
  <c r="J216" i="3"/>
  <c r="J126" i="3"/>
  <c r="J319" i="3"/>
  <c r="J405" i="3"/>
  <c r="J641" i="3"/>
  <c r="J524" i="3"/>
  <c r="J521" i="3"/>
  <c r="J700" i="3"/>
  <c r="J587" i="3"/>
  <c r="J333" i="3"/>
  <c r="J427" i="3"/>
  <c r="J571" i="3"/>
  <c r="J395" i="3"/>
  <c r="J612" i="3"/>
  <c r="J247" i="3"/>
  <c r="J317" i="3"/>
  <c r="J402" i="3"/>
  <c r="J197" i="3"/>
  <c r="J307" i="3"/>
  <c r="J473" i="3"/>
  <c r="J140" i="3"/>
  <c r="J482" i="3"/>
  <c r="J710" i="3"/>
  <c r="O266" i="3"/>
  <c r="J16" i="3"/>
  <c r="J335" i="3"/>
  <c r="J169" i="3"/>
  <c r="J107" i="3"/>
  <c r="J193" i="3"/>
  <c r="J718" i="3"/>
  <c r="J229" i="3"/>
  <c r="J622" i="3"/>
  <c r="J279" i="3"/>
  <c r="J709" i="3"/>
  <c r="J505" i="3"/>
  <c r="J345" i="3"/>
  <c r="J439" i="3"/>
  <c r="J53" i="3"/>
  <c r="J564" i="3"/>
  <c r="J143" i="3"/>
  <c r="J280" i="3"/>
  <c r="J294" i="3"/>
  <c r="J450" i="3"/>
  <c r="J711" i="3"/>
  <c r="J104" i="3"/>
  <c r="J93" i="3"/>
  <c r="J158" i="3"/>
  <c r="J50" i="3"/>
  <c r="J418" i="3"/>
  <c r="J432" i="3"/>
  <c r="J94" i="3"/>
  <c r="J435" i="3"/>
  <c r="J56" i="3"/>
  <c r="J240" i="3"/>
  <c r="J236" i="3"/>
  <c r="J437" i="3"/>
  <c r="J608" i="3"/>
  <c r="J399" i="3"/>
  <c r="J702" i="3"/>
  <c r="J530" i="3"/>
  <c r="J48" i="3"/>
  <c r="J157" i="3"/>
  <c r="J686" i="3"/>
  <c r="J712" i="3"/>
  <c r="J540" i="3"/>
  <c r="J181" i="3"/>
  <c r="J105" i="3"/>
  <c r="J565" i="3"/>
  <c r="J164" i="3"/>
  <c r="J507" i="3"/>
  <c r="J114" i="3"/>
  <c r="J198" i="3"/>
  <c r="J349" i="3"/>
  <c r="J470" i="3"/>
  <c r="J537" i="3"/>
  <c r="J630" i="3"/>
  <c r="J379" i="3"/>
  <c r="J654" i="3"/>
  <c r="J573" i="3"/>
  <c r="J678" i="3"/>
  <c r="J543" i="3"/>
  <c r="J558" i="3"/>
  <c r="J88" i="3"/>
  <c r="J609" i="3"/>
  <c r="J108" i="3"/>
  <c r="J22" i="3"/>
  <c r="J19" i="3"/>
  <c r="J347" i="3"/>
  <c r="J266" i="3"/>
  <c r="J610" i="3"/>
  <c r="J387" i="3"/>
  <c r="J75" i="3"/>
  <c r="J422" i="3"/>
  <c r="J367" i="3"/>
  <c r="J648" i="3"/>
  <c r="J65" i="3"/>
  <c r="J512" i="3"/>
  <c r="J190" i="3"/>
  <c r="J351" i="3"/>
  <c r="J493" i="3"/>
  <c r="J607" i="3"/>
  <c r="J545" i="3"/>
  <c r="J15" i="3"/>
  <c r="J102" i="3"/>
  <c r="J130" i="3"/>
  <c r="J175" i="3"/>
  <c r="J691" i="3"/>
  <c r="J310" i="3"/>
  <c r="J666" i="3"/>
  <c r="J705" i="3"/>
  <c r="J186" i="3"/>
  <c r="J597" i="3"/>
  <c r="J483" i="3"/>
  <c r="J311" i="3"/>
  <c r="J644" i="3"/>
  <c r="J625" i="3"/>
  <c r="J227" i="3"/>
  <c r="J62" i="3"/>
  <c r="J586" i="3"/>
  <c r="J323" i="3"/>
  <c r="J324" i="3"/>
  <c r="J363" i="3"/>
  <c r="J670" i="3"/>
  <c r="J176" i="3"/>
  <c r="J518" i="3"/>
  <c r="J179" i="3"/>
  <c r="J444" i="3"/>
  <c r="J139" i="3"/>
  <c r="J124" i="3"/>
  <c r="J315" i="3"/>
  <c r="J555" i="3"/>
  <c r="J23" i="3"/>
  <c r="J416" i="3"/>
  <c r="J647" i="3"/>
  <c r="J454" i="3"/>
  <c r="J270" i="3"/>
  <c r="J451" i="3"/>
  <c r="J248" i="3"/>
  <c r="J83" i="3"/>
  <c r="J199" i="3"/>
  <c r="J47" i="3"/>
  <c r="J33" i="3"/>
  <c r="J375" i="3"/>
  <c r="J340" i="3"/>
  <c r="J341" i="3"/>
  <c r="J604" i="3"/>
  <c r="J687" i="3"/>
  <c r="J668" i="3"/>
  <c r="J499" i="3"/>
  <c r="J583" i="3"/>
  <c r="J434" i="3"/>
  <c r="J588" i="3"/>
  <c r="J103" i="3"/>
  <c r="J475" i="3"/>
  <c r="J263" i="3"/>
  <c r="J380" i="3"/>
  <c r="J410" i="3"/>
  <c r="J95" i="3"/>
  <c r="J237" i="3"/>
  <c r="J207" i="3"/>
  <c r="J469" i="3"/>
  <c r="J147" i="3"/>
  <c r="J489" i="3"/>
  <c r="J611" i="3"/>
  <c r="J243" i="3"/>
  <c r="J251" i="3"/>
  <c r="J49" i="3"/>
  <c r="J679" i="3"/>
  <c r="J626" i="3"/>
  <c r="J44" i="3"/>
  <c r="J203" i="3"/>
  <c r="J331" i="3"/>
  <c r="J26" i="3"/>
  <c r="J392" i="3"/>
  <c r="J272" i="3"/>
  <c r="J498" i="3"/>
  <c r="J31" i="3"/>
  <c r="J85" i="3"/>
  <c r="J76" i="3"/>
  <c r="J173" i="3"/>
  <c r="J146" i="3"/>
  <c r="J506" i="3"/>
  <c r="J287" i="3"/>
  <c r="J694" i="3"/>
  <c r="J547" i="3"/>
  <c r="J144" i="3"/>
  <c r="J440" i="3"/>
  <c r="J662" i="3"/>
  <c r="J218" i="3"/>
  <c r="J27" i="3"/>
  <c r="J334" i="3"/>
  <c r="J681" i="3"/>
  <c r="J273" i="3"/>
  <c r="J373" i="3"/>
  <c r="J680" i="3"/>
  <c r="J441" i="3"/>
  <c r="J697" i="3"/>
  <c r="J423" i="3"/>
  <c r="J593" i="3"/>
  <c r="J722" i="3"/>
  <c r="J342" i="3"/>
  <c r="J167" i="3"/>
  <c r="J457" i="3"/>
  <c r="J552" i="3"/>
  <c r="J696" i="3"/>
  <c r="J532" i="3"/>
  <c r="J304" i="3"/>
  <c r="J74" i="3"/>
  <c r="J36" i="3"/>
  <c r="J17" i="3"/>
  <c r="J412" i="3"/>
  <c r="J526" i="3"/>
  <c r="J262" i="3"/>
  <c r="J546" i="3"/>
  <c r="J415" i="3"/>
  <c r="J560" i="3"/>
  <c r="J195" i="3"/>
  <c r="J592" i="3"/>
  <c r="J67" i="3"/>
  <c r="J38" i="3"/>
  <c r="J634" i="3"/>
  <c r="J393" i="3"/>
  <c r="J161" i="3"/>
  <c r="J378" i="3"/>
  <c r="J213" i="3"/>
  <c r="J191" i="3"/>
  <c r="J78" i="3"/>
  <c r="J233" i="3"/>
  <c r="J309" i="3"/>
  <c r="J156" i="3"/>
  <c r="J515" i="3"/>
  <c r="J43" i="3"/>
  <c r="J467" i="3"/>
  <c r="J244" i="3"/>
  <c r="J97" i="3"/>
  <c r="J254" i="3"/>
  <c r="J72" i="3"/>
  <c r="J484" i="3"/>
  <c r="J200" i="3"/>
  <c r="J238" i="3"/>
  <c r="J346" i="3"/>
  <c r="J30" i="3"/>
  <c r="J480" i="3"/>
  <c r="J579" i="3"/>
  <c r="J491" i="3"/>
  <c r="J651" i="3"/>
  <c r="J541" i="3"/>
  <c r="J396" i="3"/>
  <c r="J468" i="3"/>
  <c r="J32" i="3"/>
  <c r="J298" i="3"/>
  <c r="J354" i="3"/>
  <c r="J652" i="3"/>
  <c r="J656" i="3"/>
  <c r="J37" i="3"/>
  <c r="J653" i="3"/>
  <c r="J606" i="3"/>
  <c r="J425" i="3"/>
  <c r="J112" i="3"/>
  <c r="J246" i="3"/>
  <c r="J663" i="3"/>
  <c r="J172" i="3"/>
  <c r="J278" i="3"/>
  <c r="J433" i="3"/>
  <c r="J438" i="3"/>
  <c r="J689" i="3"/>
  <c r="J706" i="3"/>
  <c r="J455" i="3"/>
  <c r="J403" i="3"/>
  <c r="J40" i="3"/>
  <c r="J384" i="3"/>
  <c r="J46" i="3"/>
  <c r="J286" i="3"/>
  <c r="J497" i="3"/>
  <c r="J533" i="3"/>
  <c r="J576" i="3"/>
  <c r="J360" i="3"/>
  <c r="J267" i="3"/>
  <c r="J148" i="3"/>
  <c r="J204" i="3"/>
  <c r="J353" i="3"/>
  <c r="J463" i="3"/>
  <c r="J603" i="3"/>
  <c r="J299" i="3"/>
  <c r="J231" i="3"/>
  <c r="J63" i="3"/>
  <c r="J327" i="3"/>
  <c r="J149" i="3"/>
  <c r="J86" i="3"/>
  <c r="J584" i="3"/>
  <c r="J326" i="3"/>
  <c r="J98" i="3"/>
  <c r="J638" i="3"/>
  <c r="J615" i="3"/>
  <c r="J614" i="3"/>
  <c r="J118" i="3"/>
  <c r="J485" i="3"/>
  <c r="J90" i="3"/>
  <c r="J137" i="3"/>
  <c r="J580" i="3"/>
  <c r="J224" i="3"/>
  <c r="J28" i="3"/>
  <c r="J569" i="3"/>
  <c r="J82" i="3"/>
  <c r="J136" i="3"/>
  <c r="J21" i="3"/>
  <c r="J152" i="3"/>
  <c r="J368" i="3"/>
  <c r="J201" i="3"/>
  <c r="J261" i="3"/>
  <c r="J642" i="3"/>
  <c r="J692" i="3"/>
  <c r="J370" i="3"/>
  <c r="J68" i="3"/>
  <c r="J443" i="3"/>
  <c r="J208" i="3"/>
  <c r="J58" i="3"/>
  <c r="J187" i="3"/>
  <c r="J312" i="3"/>
  <c r="J508" i="3"/>
  <c r="J561" i="3"/>
  <c r="J289" i="3"/>
  <c r="J529" i="3"/>
  <c r="J429" i="3"/>
  <c r="J631" i="3"/>
  <c r="J528" i="3"/>
  <c r="J479" i="3"/>
  <c r="J522" i="3"/>
  <c r="J388" i="3"/>
  <c r="J430" i="3"/>
  <c r="J714" i="3"/>
  <c r="J639" i="3"/>
  <c r="J196" i="3"/>
  <c r="J577" i="3"/>
  <c r="J165" i="3"/>
  <c r="J170" i="3"/>
  <c r="J516" i="3"/>
  <c r="J358" i="3"/>
  <c r="J548" i="3"/>
  <c r="J357" i="3"/>
  <c r="J446" i="3"/>
  <c r="J523" i="3"/>
  <c r="J661" i="3"/>
  <c r="J658" i="3"/>
  <c r="J241" i="3"/>
  <c r="J211" i="3"/>
  <c r="J517" i="3"/>
  <c r="J271" i="3"/>
  <c r="J84" i="3"/>
  <c r="J194" i="3"/>
  <c r="J568" i="3"/>
  <c r="J409" i="3"/>
  <c r="J445" i="3"/>
  <c r="J99" i="3"/>
  <c r="J386" i="3"/>
  <c r="J182" i="3"/>
  <c r="J623" i="3"/>
  <c r="J223" i="3"/>
  <c r="J128" i="3"/>
  <c r="J206" i="3"/>
  <c r="J122" i="3"/>
  <c r="J131" i="3"/>
  <c r="J459" i="3"/>
  <c r="J385" i="3"/>
  <c r="J690" i="3"/>
  <c r="J288" i="3"/>
  <c r="J249" i="3"/>
  <c r="J81" i="3"/>
  <c r="J598" i="3"/>
  <c r="J719" i="3"/>
  <c r="J142" i="3"/>
  <c r="J673" i="3"/>
  <c r="J640" i="3"/>
  <c r="J659" i="3"/>
  <c r="J723" i="3"/>
  <c r="J627" i="3"/>
  <c r="J123" i="3"/>
  <c r="J320" i="3"/>
  <c r="J39" i="3"/>
  <c r="J411" i="3"/>
  <c r="J536" i="3"/>
  <c r="J245" i="3"/>
  <c r="J276" i="3"/>
  <c r="J64" i="3"/>
  <c r="J150" i="3"/>
  <c r="J242" i="3"/>
  <c r="J212" i="3"/>
  <c r="J59" i="3"/>
  <c r="J677" i="3"/>
  <c r="J54" i="3"/>
  <c r="J313" i="3"/>
  <c r="J257" i="3"/>
  <c r="J461" i="3"/>
  <c r="J704" i="3"/>
  <c r="J554" i="3"/>
  <c r="J490" i="3"/>
  <c r="J426" i="3"/>
  <c r="J420" i="3"/>
  <c r="J550" i="3"/>
  <c r="J228" i="3"/>
  <c r="J265" i="3"/>
  <c r="J101" i="3"/>
  <c r="J671" i="3"/>
  <c r="J595" i="3"/>
  <c r="J629" i="3"/>
  <c r="J275" i="3"/>
  <c r="J382" i="3"/>
  <c r="J675" i="3"/>
  <c r="J314" i="3"/>
  <c r="J259" i="3"/>
  <c r="J250" i="3"/>
  <c r="J291" i="3"/>
  <c r="J171" i="3"/>
  <c r="J292" i="3"/>
  <c r="J328" i="3"/>
  <c r="J180" i="3"/>
  <c r="J274" i="3"/>
  <c r="J436" i="3"/>
  <c r="J401" i="3"/>
  <c r="J24" i="3"/>
  <c r="J632" i="3"/>
  <c r="J448" i="3"/>
  <c r="J255" i="3"/>
  <c r="J230" i="3"/>
  <c r="J624" i="3"/>
  <c r="J616" i="3"/>
  <c r="J350" i="3"/>
  <c r="J338" i="3"/>
  <c r="J256" i="3"/>
  <c r="J66" i="3"/>
  <c r="J113" i="3"/>
  <c r="J316" i="3"/>
  <c r="J163" i="3"/>
  <c r="J447" i="3"/>
  <c r="J219" i="3"/>
  <c r="J458" i="3"/>
  <c r="J534" i="3"/>
  <c r="J115" i="3"/>
  <c r="J703" i="3"/>
  <c r="J646" i="3"/>
  <c r="J672" i="3"/>
  <c r="J649" i="3"/>
  <c r="J645" i="3"/>
  <c r="O630" i="3"/>
  <c r="O666" i="3"/>
  <c r="J210" i="3"/>
  <c r="J452" i="3"/>
  <c r="J356" i="3"/>
  <c r="J406" i="3"/>
  <c r="J585" i="3"/>
  <c r="J657" i="3"/>
  <c r="J665" i="3"/>
  <c r="J348" i="3"/>
  <c r="J566" i="3"/>
  <c r="J613" i="3"/>
  <c r="J290" i="3"/>
  <c r="J125" i="3"/>
  <c r="J551" i="3"/>
  <c r="J449" i="3"/>
  <c r="J713" i="3"/>
  <c r="J557" i="3"/>
  <c r="J572" i="3"/>
  <c r="J525" i="3"/>
  <c r="J582" i="3"/>
  <c r="J655" i="3"/>
  <c r="J496" i="3"/>
  <c r="J599" i="3"/>
  <c r="J234" i="3"/>
  <c r="J514" i="3"/>
  <c r="J322" i="3"/>
  <c r="J329" i="3"/>
  <c r="J305" i="3"/>
  <c r="J456" i="3"/>
  <c r="J339" i="3"/>
  <c r="J116" i="3"/>
  <c r="J225" i="3"/>
  <c r="J549" i="3"/>
  <c r="J232" i="3"/>
  <c r="J183" i="3"/>
  <c r="J563" i="3"/>
  <c r="J308" i="3"/>
  <c r="J129" i="3"/>
  <c r="J535" i="3"/>
  <c r="J269" i="3"/>
  <c r="J676" i="3"/>
  <c r="J89" i="3"/>
  <c r="J596" i="3"/>
  <c r="J538" i="3"/>
  <c r="J495" i="3"/>
  <c r="J343" i="3"/>
  <c r="J510" i="3"/>
  <c r="J539" i="3"/>
  <c r="J559" i="3"/>
  <c r="J281" i="3"/>
  <c r="J636" i="3"/>
  <c r="J300" i="3"/>
  <c r="J202" i="3"/>
  <c r="J643" i="3"/>
  <c r="J302" i="3"/>
  <c r="J578" i="3"/>
  <c r="J215" i="3"/>
  <c r="J503" i="3"/>
  <c r="J96" i="3"/>
  <c r="J698" i="3"/>
  <c r="J258" i="3"/>
  <c r="J715" i="3"/>
  <c r="J600" i="3"/>
  <c r="J635" i="3"/>
  <c r="J91" i="3"/>
  <c r="J73" i="3"/>
  <c r="J185" i="3"/>
  <c r="J282" i="3"/>
  <c r="J488" i="3"/>
  <c r="J419" i="3"/>
  <c r="J589" i="3"/>
  <c r="J45" i="3"/>
  <c r="J20" i="3"/>
  <c r="J61" i="3"/>
  <c r="J381" i="3"/>
  <c r="J513" i="3"/>
  <c r="J417" i="3"/>
  <c r="J633" i="3"/>
  <c r="J400" i="3"/>
  <c r="J502" i="3"/>
  <c r="J391" i="3"/>
  <c r="J486" i="3"/>
  <c r="J359" i="3"/>
  <c r="J601" i="3"/>
  <c r="J453" i="3"/>
  <c r="J570" i="3"/>
  <c r="J337" i="3"/>
  <c r="J620" i="3"/>
  <c r="J260" i="3"/>
  <c r="J188" i="3"/>
  <c r="J166" i="3"/>
  <c r="J154" i="3"/>
  <c r="J226" i="3"/>
  <c r="J306" i="3"/>
  <c r="J284" i="3"/>
  <c r="J70" i="3"/>
  <c r="J100" i="3"/>
  <c r="J509" i="3"/>
  <c r="J268" i="3"/>
  <c r="J527" i="3"/>
  <c r="J369" i="3"/>
  <c r="J660" i="3"/>
  <c r="J494" i="3"/>
  <c r="J92" i="3"/>
  <c r="J574" i="3"/>
  <c r="J404" i="3"/>
  <c r="J619" i="3"/>
  <c r="J428" i="3"/>
  <c r="J542" i="3"/>
  <c r="J209" i="3"/>
  <c r="J264" i="3"/>
  <c r="J465" i="3"/>
  <c r="J556" i="3"/>
  <c r="J221" i="3"/>
  <c r="J352" i="3"/>
  <c r="J708" i="3"/>
  <c r="J602" i="3"/>
  <c r="J42" i="3"/>
  <c r="J189" i="3"/>
  <c r="J293" i="3"/>
  <c r="J174" i="3"/>
  <c r="J389" i="3"/>
  <c r="J413" i="3"/>
  <c r="J295" i="3"/>
  <c r="J685" i="3"/>
  <c r="J80" i="3"/>
  <c r="J374" i="3"/>
  <c r="J252" i="3"/>
  <c r="J407" i="3"/>
  <c r="J682" i="3"/>
  <c r="J283" i="3"/>
  <c r="J471" i="3"/>
  <c r="J321" i="3"/>
  <c r="J701" i="3"/>
  <c r="J34" i="3"/>
  <c r="J35" i="3"/>
  <c r="J605" i="3"/>
  <c r="J220" i="3"/>
  <c r="J330" i="3"/>
  <c r="J285" i="3"/>
  <c r="J472" i="3"/>
  <c r="J159" i="3"/>
  <c r="J390" i="3"/>
  <c r="J51" i="3"/>
  <c r="J366" i="3"/>
  <c r="J377" i="3"/>
  <c r="J414" i="3"/>
  <c r="J664" i="3"/>
  <c r="J135" i="3"/>
  <c r="J618" i="3"/>
  <c r="J296" i="3"/>
  <c r="J57" i="3"/>
  <c r="J121" i="3"/>
  <c r="J504" i="3"/>
  <c r="J151" i="3"/>
  <c r="J477" i="3"/>
  <c r="J501" i="3"/>
  <c r="J683" i="3"/>
  <c r="J138" i="3"/>
  <c r="O663" i="3"/>
  <c r="O517" i="3"/>
  <c r="O611" i="3"/>
  <c r="O84" i="3"/>
  <c r="O151" i="3"/>
  <c r="O492" i="3"/>
  <c r="O498" i="3"/>
  <c r="O102" i="3"/>
  <c r="O629" i="3"/>
  <c r="O707" i="3"/>
  <c r="O600" i="3"/>
  <c r="O154" i="3"/>
  <c r="O165" i="3"/>
  <c r="O58" i="3"/>
  <c r="O664" i="3"/>
  <c r="O144" i="3"/>
  <c r="O672" i="3"/>
  <c r="O86" i="3"/>
  <c r="O250" i="3"/>
  <c r="O375" i="3"/>
  <c r="O103" i="3"/>
  <c r="O540" i="3"/>
  <c r="O189" i="3"/>
  <c r="O258" i="3"/>
  <c r="O199" i="3"/>
  <c r="O328" i="3"/>
  <c r="O554" i="3"/>
  <c r="O238" i="3"/>
  <c r="O631" i="3"/>
  <c r="O495" i="3"/>
  <c r="O656" i="3"/>
  <c r="O220" i="3"/>
  <c r="O56" i="3"/>
  <c r="O474" i="3"/>
  <c r="O567" i="3"/>
  <c r="O290" i="3"/>
  <c r="O92" i="3"/>
  <c r="O557" i="3"/>
  <c r="O261" i="3"/>
  <c r="O53" i="3"/>
  <c r="O187" i="3"/>
  <c r="O38" i="3"/>
  <c r="O432" i="3"/>
  <c r="O416" i="3"/>
  <c r="O119" i="3"/>
  <c r="O173" i="3"/>
  <c r="O480" i="3"/>
  <c r="O360" i="3"/>
  <c r="O115" i="3"/>
  <c r="O623" i="3"/>
  <c r="O280" i="3"/>
  <c r="O704" i="3"/>
  <c r="O87" i="3"/>
  <c r="O215" i="3"/>
  <c r="O452" i="3"/>
  <c r="O437" i="3"/>
  <c r="O718" i="3"/>
  <c r="O303" i="3"/>
  <c r="O651" i="3"/>
  <c r="O314" i="3"/>
  <c r="O253" i="3"/>
  <c r="O674" i="3"/>
  <c r="O639" i="3"/>
  <c r="O496" i="3"/>
  <c r="O23" i="3"/>
  <c r="O677" i="3"/>
  <c r="O170" i="3"/>
  <c r="O140" i="3"/>
  <c r="O544" i="3"/>
  <c r="O699" i="3"/>
  <c r="O35" i="3"/>
  <c r="O76" i="3"/>
  <c r="O302" i="3"/>
  <c r="O204" i="3"/>
  <c r="O178" i="3"/>
  <c r="O67" i="3"/>
  <c r="O528" i="3"/>
  <c r="O515" i="3"/>
  <c r="O523" i="3"/>
  <c r="O608" i="3"/>
  <c r="O304" i="3"/>
  <c r="O276" i="3"/>
  <c r="O132" i="3"/>
  <c r="O188" i="3"/>
  <c r="O108" i="3"/>
  <c r="O163" i="3"/>
  <c r="O676" i="3"/>
  <c r="O101" i="3"/>
  <c r="O217" i="3"/>
  <c r="O329" i="3"/>
  <c r="O45" i="3"/>
  <c r="O240" i="3"/>
  <c r="O538" i="3"/>
  <c r="O270" i="3"/>
  <c r="O458" i="3"/>
  <c r="O98" i="3"/>
  <c r="O224" i="3"/>
  <c r="O543" i="3"/>
  <c r="O323" i="3"/>
  <c r="O696" i="3"/>
  <c r="O324" i="3"/>
  <c r="O470" i="3"/>
  <c r="O40" i="3"/>
  <c r="O196" i="3"/>
  <c r="O127" i="3"/>
  <c r="O658" i="3"/>
  <c r="O157" i="3"/>
  <c r="O374" i="3"/>
  <c r="O634" i="3"/>
  <c r="O601" i="3"/>
  <c r="O104" i="3"/>
  <c r="O293" i="3"/>
  <c r="O618" i="3"/>
  <c r="O288" i="3"/>
  <c r="O376" i="3"/>
  <c r="O648" i="3"/>
  <c r="O460" i="3"/>
  <c r="O106" i="3"/>
  <c r="O287" i="3"/>
  <c r="O162" i="3"/>
  <c r="O559" i="3"/>
  <c r="O93" i="3"/>
  <c r="O582" i="3"/>
  <c r="O466" i="3"/>
  <c r="O606" i="3"/>
  <c r="O95" i="3"/>
  <c r="O191" i="3"/>
  <c r="O130" i="3"/>
  <c r="O615" i="3"/>
  <c r="O42" i="3"/>
  <c r="O717" i="3"/>
  <c r="O269" i="3"/>
  <c r="O357" i="3"/>
  <c r="O456" i="3"/>
  <c r="O208" i="3"/>
  <c r="O338" i="3"/>
  <c r="O99" i="3"/>
  <c r="O537" i="3"/>
  <c r="O222" i="3"/>
  <c r="O468" i="3"/>
  <c r="O312" i="3"/>
  <c r="O421" i="3"/>
  <c r="O317" i="3"/>
  <c r="O453" i="3"/>
  <c r="O722" i="3"/>
  <c r="O561" i="3"/>
  <c r="O532" i="3"/>
  <c r="O497" i="3"/>
  <c r="O20" i="3"/>
  <c r="O489" i="3"/>
  <c r="O97" i="3"/>
  <c r="O69" i="3"/>
  <c r="O200" i="3"/>
  <c r="O501" i="3"/>
  <c r="O710" i="3"/>
  <c r="O113" i="3"/>
  <c r="O337" i="3"/>
  <c r="O549" i="3"/>
  <c r="O393" i="3"/>
  <c r="O438" i="3"/>
  <c r="O469" i="3"/>
  <c r="O580" i="3"/>
  <c r="O110" i="3"/>
  <c r="O378" i="3"/>
  <c r="O16" i="3"/>
  <c r="O410" i="3"/>
  <c r="O66" i="3"/>
  <c r="O205" i="3"/>
  <c r="O131" i="3"/>
  <c r="O334" i="3"/>
  <c r="O708" i="3"/>
  <c r="O607" i="3"/>
  <c r="O358" i="3"/>
  <c r="O719" i="3"/>
  <c r="O659" i="3"/>
  <c r="O194" i="3"/>
  <c r="O441" i="3"/>
  <c r="O310" i="3"/>
  <c r="O423" i="3"/>
  <c r="O536" i="3"/>
  <c r="O426" i="3"/>
  <c r="O52" i="3"/>
  <c r="O255" i="3"/>
  <c r="O563" i="3"/>
  <c r="O83" i="3"/>
  <c r="O342" i="3"/>
  <c r="O640" i="3"/>
  <c r="O235" i="3"/>
  <c r="O218" i="3"/>
  <c r="O412" i="3"/>
  <c r="O28" i="3"/>
  <c r="O534" i="3"/>
  <c r="O686" i="3"/>
  <c r="O467" i="3"/>
  <c r="O713" i="3"/>
  <c r="O698" i="3"/>
  <c r="O591" i="3"/>
  <c r="O195" i="3"/>
  <c r="O213" i="3"/>
  <c r="O405" i="3"/>
  <c r="O627" i="3"/>
  <c r="O386" i="3"/>
  <c r="O642" i="3"/>
  <c r="O211" i="3"/>
  <c r="O491" i="3"/>
  <c r="O415" i="3"/>
  <c r="O214" i="3"/>
  <c r="O278" i="3"/>
  <c r="O409" i="3"/>
  <c r="O203" i="3"/>
  <c r="O485" i="3"/>
  <c r="O219" i="3"/>
  <c r="O134" i="3"/>
  <c r="O539" i="3"/>
  <c r="O445" i="3"/>
  <c r="O705" i="3"/>
  <c r="O246" i="3"/>
  <c r="O381" i="3"/>
  <c r="O54" i="3"/>
  <c r="O401" i="3"/>
  <c r="O433" i="3"/>
  <c r="O382" i="3"/>
  <c r="O306" i="3"/>
  <c r="O27" i="3"/>
  <c r="O465" i="3"/>
  <c r="O500" i="3"/>
  <c r="O285" i="3"/>
  <c r="O233" i="3"/>
  <c r="O669" i="3"/>
  <c r="O180" i="3"/>
  <c r="O628" i="3"/>
  <c r="O216" i="3"/>
  <c r="O649" i="3"/>
  <c r="O118" i="3"/>
  <c r="O257" i="3"/>
  <c r="O15" i="3"/>
  <c r="O577" i="3"/>
  <c r="O683" i="3"/>
  <c r="O716" i="3"/>
  <c r="O647" i="3"/>
  <c r="O652" i="3"/>
  <c r="O17" i="3"/>
  <c r="O404" i="3"/>
  <c r="O149" i="3"/>
  <c r="O596" i="3"/>
  <c r="O482" i="3"/>
  <c r="O117" i="3"/>
  <c r="O148" i="3"/>
  <c r="O711" i="3"/>
  <c r="O693" i="3"/>
  <c r="O499" i="3"/>
  <c r="O511" i="3"/>
  <c r="O252" i="3"/>
  <c r="O260" i="3"/>
  <c r="O576" i="3"/>
  <c r="O391" i="3"/>
  <c r="O48" i="3"/>
  <c r="O351" i="3"/>
  <c r="O36" i="3"/>
  <c r="O641" i="3"/>
  <c r="O620" i="3"/>
  <c r="O160" i="3"/>
  <c r="O61" i="3"/>
  <c r="O81" i="3"/>
  <c r="O289" i="3"/>
  <c r="O377" i="3"/>
  <c r="O551" i="3"/>
  <c r="O414" i="3"/>
  <c r="O702" i="3"/>
  <c r="O94" i="3"/>
  <c r="O236" i="3"/>
  <c r="O691" i="3"/>
  <c r="O431" i="3"/>
  <c r="O111" i="3"/>
  <c r="O475" i="3"/>
  <c r="O520" i="3"/>
  <c r="O504" i="3"/>
  <c r="O527" i="3"/>
  <c r="O192" i="3"/>
  <c r="O152" i="3"/>
  <c r="O548" i="3"/>
  <c r="O190" i="3"/>
  <c r="O168" i="3"/>
  <c r="O183" i="3"/>
  <c r="O362" i="3"/>
  <c r="O259" i="3"/>
  <c r="O350" i="3"/>
  <c r="O123" i="3"/>
  <c r="O80" i="3"/>
  <c r="O55" i="3"/>
  <c r="O128" i="3"/>
  <c r="O514" i="3"/>
  <c r="O621" i="3"/>
  <c r="O179" i="3"/>
  <c r="O90" i="3"/>
  <c r="O366" i="3"/>
  <c r="O331" i="3"/>
  <c r="O129" i="3"/>
  <c r="O237" i="3"/>
  <c r="O296" i="3"/>
  <c r="O450" i="3"/>
  <c r="O91" i="3"/>
  <c r="O51" i="3"/>
  <c r="O681" i="3"/>
  <c r="O68" i="3"/>
  <c r="O685" i="3"/>
  <c r="O44" i="3"/>
  <c r="O723" i="3"/>
  <c r="O525" i="3"/>
  <c r="O82" i="3"/>
  <c r="O436" i="3"/>
  <c r="O89" i="3"/>
  <c r="O231" i="3"/>
  <c r="O671" i="3"/>
  <c r="O402" i="3"/>
  <c r="O678" i="3"/>
  <c r="O638" i="3"/>
  <c r="O185" i="3"/>
  <c r="O105" i="3"/>
  <c r="O462" i="3"/>
  <c r="O518" i="3"/>
  <c r="O444" i="3"/>
  <c r="O487" i="3"/>
  <c r="O239" i="3"/>
  <c r="O714" i="3"/>
  <c r="O57" i="3"/>
  <c r="O184" i="3"/>
  <c r="O141" i="3"/>
  <c r="O29" i="3"/>
  <c r="O617" i="3"/>
  <c r="O254" i="3"/>
  <c r="O573" i="3"/>
  <c r="O636" i="3"/>
  <c r="O388" i="3"/>
  <c r="O547" i="3"/>
  <c r="O206" i="3"/>
  <c r="O26" i="3"/>
  <c r="O322" i="3"/>
  <c r="O700" i="3"/>
  <c r="O643" i="3"/>
  <c r="O332" i="3"/>
  <c r="O363" i="3"/>
  <c r="O100" i="3"/>
  <c r="O202" i="3"/>
  <c r="O395" i="3"/>
  <c r="O579" i="3"/>
  <c r="O387" i="3"/>
  <c r="O267" i="3"/>
  <c r="O440" i="3"/>
  <c r="O227" i="3"/>
  <c r="O472" i="3"/>
  <c r="O680" i="3"/>
  <c r="O248" i="3"/>
  <c r="O389" i="3"/>
  <c r="O603" i="3"/>
  <c r="O570" i="3"/>
  <c r="O71" i="3"/>
  <c r="O619" i="3"/>
  <c r="O690" i="3"/>
  <c r="O587" i="3"/>
  <c r="O427" i="3"/>
  <c r="O461" i="3"/>
  <c r="O552" i="3"/>
  <c r="O721" i="3"/>
  <c r="O653" i="3"/>
  <c r="O612" i="3"/>
  <c r="O353" i="3"/>
  <c r="O553" i="3"/>
  <c r="O225" i="3"/>
  <c r="O72" i="3"/>
  <c r="O85" i="3"/>
  <c r="O37" i="3"/>
  <c r="O477" i="3"/>
  <c r="O478" i="3"/>
  <c r="O585" i="3"/>
  <c r="O327" i="3"/>
  <c r="O613" i="3"/>
  <c r="O153" i="3"/>
  <c r="O670" i="3"/>
  <c r="O701" i="3"/>
  <c r="O422" i="3"/>
  <c r="O598" i="3"/>
  <c r="O459" i="3"/>
  <c r="O279" i="3"/>
  <c r="O654" i="3"/>
  <c r="O209" i="3"/>
  <c r="O533" i="3"/>
  <c r="O637" i="3"/>
  <c r="O309" i="3"/>
  <c r="O481" i="3"/>
  <c r="O369" i="3"/>
  <c r="O645" i="3"/>
  <c r="O583" i="3"/>
  <c r="O418" i="3"/>
  <c r="O662" i="3"/>
  <c r="O646" i="3"/>
  <c r="O604" i="3"/>
  <c r="O359" i="3"/>
  <c r="O282" i="3"/>
  <c r="O542" i="3"/>
  <c r="O586" i="3"/>
  <c r="O383" i="3"/>
  <c r="O60" i="3"/>
  <c r="O73" i="3"/>
  <c r="O349" i="3"/>
  <c r="O25" i="3"/>
  <c r="O221" i="3"/>
  <c r="O424" i="3"/>
  <c r="O370" i="3"/>
  <c r="O448" i="3"/>
  <c r="O476" i="3"/>
  <c r="O143" i="3"/>
  <c r="O616" i="3"/>
  <c r="O506" i="3"/>
  <c r="O560" i="3"/>
  <c r="O274" i="3"/>
  <c r="O439" i="3"/>
  <c r="O330" i="3"/>
  <c r="O166" i="3"/>
  <c r="O519" i="3"/>
  <c r="O565" i="3"/>
  <c r="O635" i="3"/>
  <c r="O320" i="3"/>
  <c r="O449" i="3"/>
  <c r="O24" i="3"/>
  <c r="O464" i="3"/>
  <c r="O347" i="3"/>
  <c r="O657" i="3"/>
  <c r="O688" i="3"/>
  <c r="O75" i="3"/>
  <c r="O379" i="3"/>
  <c r="O65" i="3"/>
  <c r="O346" i="3"/>
  <c r="O541" i="3"/>
  <c r="O712" i="3"/>
  <c r="O49" i="3"/>
  <c r="O420" i="3"/>
  <c r="O493" i="3"/>
  <c r="O581" i="3"/>
  <c r="O471" i="3"/>
  <c r="O508" i="3"/>
  <c r="O675" i="3"/>
  <c r="O272" i="3"/>
  <c r="O484" i="3"/>
  <c r="O164" i="3"/>
  <c r="O126" i="3"/>
  <c r="O122" i="3"/>
  <c r="O609" i="3"/>
  <c r="O486" i="3"/>
  <c r="O385" i="3"/>
  <c r="O594" i="3"/>
  <c r="O447" i="3"/>
  <c r="O249" i="3"/>
  <c r="O574" i="3"/>
  <c r="O668" i="3"/>
  <c r="O521" i="3"/>
  <c r="O602" i="3"/>
  <c r="O305" i="3"/>
  <c r="O411" i="3"/>
  <c r="O313" i="3"/>
  <c r="O473" i="3"/>
  <c r="O564" i="3"/>
  <c r="O345" i="3"/>
  <c r="O550" i="3"/>
  <c r="O509" i="3"/>
  <c r="O446" i="3"/>
  <c r="O232" i="3"/>
  <c r="O244" i="3"/>
  <c r="O137" i="3"/>
  <c r="O430" i="3"/>
  <c r="O454" i="3"/>
  <c r="O494" i="3"/>
  <c r="O665" i="3"/>
  <c r="O522" i="3"/>
  <c r="O364" i="3"/>
  <c r="O150" i="3"/>
  <c r="O300" i="3"/>
  <c r="O558" i="3"/>
  <c r="O692" i="3"/>
  <c r="O463" i="3"/>
  <c r="O96" i="3"/>
  <c r="O614" i="3"/>
  <c r="O21" i="3"/>
  <c r="O77" i="3"/>
  <c r="O626" i="3"/>
  <c r="O207" i="3"/>
  <c r="O295" i="3"/>
  <c r="O145" i="3"/>
  <c r="O545" i="3"/>
  <c r="O70" i="3"/>
  <c r="O167" i="3"/>
  <c r="O655" i="3"/>
  <c r="O136" i="3"/>
  <c r="O32" i="3"/>
  <c r="O121" i="3"/>
  <c r="O417" i="3"/>
  <c r="O562" i="3"/>
  <c r="O599" i="3"/>
  <c r="O513" i="3"/>
  <c r="O230" i="3"/>
  <c r="O633" i="3"/>
  <c r="O59" i="3"/>
  <c r="O112" i="3"/>
  <c r="O30" i="3"/>
  <c r="O568" i="3"/>
  <c r="O435" i="3"/>
  <c r="O176" i="3"/>
  <c r="O62" i="3"/>
  <c r="O390" i="3"/>
  <c r="O74" i="3"/>
  <c r="O365" i="3"/>
  <c r="O397" i="3"/>
  <c r="O451" i="3"/>
  <c r="O271" i="3"/>
  <c r="O39" i="3"/>
  <c r="O292" i="3"/>
  <c r="O226" i="3"/>
  <c r="O18" i="3"/>
  <c r="O284" i="3"/>
  <c r="O571" i="3"/>
  <c r="O171" i="3"/>
  <c r="O483" i="3"/>
  <c r="O114" i="3"/>
  <c r="O63" i="3"/>
  <c r="O380" i="3"/>
  <c r="O174" i="3"/>
  <c r="O457" i="3"/>
  <c r="O277" i="3"/>
  <c r="O186" i="3"/>
  <c r="O135" i="3"/>
  <c r="O373" i="3"/>
  <c r="O610" i="3"/>
  <c r="O556" i="3"/>
  <c r="O588" i="3"/>
  <c r="O589" i="3"/>
  <c r="O531" i="3"/>
  <c r="O234" i="3"/>
  <c r="O384" i="3"/>
  <c r="O343" i="3"/>
  <c r="O298" i="3"/>
  <c r="O354" i="3"/>
  <c r="O344" i="3"/>
  <c r="O398" i="3"/>
  <c r="O172" i="3"/>
  <c r="O88" i="3"/>
  <c r="O356" i="3"/>
  <c r="O325" i="3"/>
  <c r="O400" i="3"/>
  <c r="O355" i="3"/>
  <c r="O413" i="3"/>
  <c r="O193" i="3"/>
  <c r="O319" i="3"/>
  <c r="O715" i="3"/>
  <c r="O78" i="3"/>
  <c r="O566" i="3"/>
  <c r="O425" i="3"/>
  <c r="O530" i="3"/>
  <c r="O242" i="3"/>
  <c r="O297" i="3"/>
  <c r="O281" i="3"/>
  <c r="O406" i="3"/>
  <c r="O372" i="3"/>
  <c r="O396" i="3"/>
  <c r="O590" i="3"/>
  <c r="O443" i="3"/>
  <c r="O41" i="3"/>
  <c r="O336" i="3"/>
  <c r="O503" i="3"/>
  <c r="O256" i="3"/>
  <c r="O124" i="3"/>
  <c r="O79" i="3"/>
  <c r="O660" i="3"/>
  <c r="O584" i="3"/>
  <c r="O318" i="3"/>
  <c r="O291" i="3"/>
  <c r="O546" i="3"/>
  <c r="O286" i="3"/>
  <c r="O307" i="3"/>
  <c r="O555" i="3"/>
  <c r="O142" i="3"/>
  <c r="O572" i="3"/>
  <c r="O340" i="3"/>
  <c r="O650" i="3"/>
  <c r="O262" i="3"/>
  <c r="O159" i="3"/>
  <c r="O34" i="3"/>
  <c r="O720" i="3"/>
  <c r="O50" i="3"/>
  <c r="O315" i="3"/>
  <c r="O644" i="3"/>
  <c r="O147" i="3"/>
  <c r="O116" i="3"/>
  <c r="O595" i="3"/>
  <c r="O442" i="3"/>
  <c r="O120" i="3"/>
  <c r="O268" i="3"/>
  <c r="O339" i="3"/>
  <c r="O403" i="3"/>
  <c r="O283" i="3"/>
  <c r="O429" i="3"/>
  <c r="O488" i="3"/>
  <c r="O31" i="3"/>
  <c r="O243" i="3"/>
  <c r="O512" i="3"/>
  <c r="O408" i="3"/>
  <c r="O47" i="3"/>
  <c r="O507" i="3"/>
  <c r="O46" i="3"/>
  <c r="O407" i="3"/>
  <c r="O181" i="3"/>
  <c r="O689" i="3"/>
  <c r="O212" i="3"/>
  <c r="O341" i="3"/>
  <c r="O125" i="3"/>
  <c r="O175" i="3"/>
  <c r="O229" i="3"/>
  <c r="O394" i="3"/>
  <c r="O161" i="3"/>
  <c r="O169" i="3"/>
  <c r="O502" i="3"/>
  <c r="O321" i="3"/>
  <c r="O510" i="3"/>
  <c r="O228" i="3"/>
  <c r="O265" i="3"/>
  <c r="O695" i="3"/>
  <c r="O273" i="3"/>
  <c r="O434" i="3"/>
  <c r="O335" i="3"/>
  <c r="O455" i="3"/>
  <c r="O348" i="3"/>
  <c r="O352" i="3"/>
  <c r="O33" i="3"/>
  <c r="O316" i="3"/>
  <c r="O19" i="3"/>
  <c r="O247" i="3"/>
  <c r="O146" i="3"/>
  <c r="O697" i="3"/>
  <c r="O367" i="3"/>
  <c r="O593" i="3"/>
  <c r="O201" i="3"/>
  <c r="O592" i="3"/>
  <c r="O182" i="3"/>
  <c r="O107" i="3"/>
  <c r="O139" i="3"/>
  <c r="O661" i="3"/>
  <c r="O624" i="3"/>
  <c r="O197" i="3"/>
  <c r="O156" i="3"/>
  <c r="O251" i="3"/>
  <c r="O682" i="3"/>
  <c r="O198" i="3"/>
  <c r="O679" i="3"/>
  <c r="O632" i="3"/>
  <c r="O299" i="3"/>
  <c r="O667" i="3"/>
  <c r="O706" i="3"/>
  <c r="O684" i="3"/>
  <c r="O133" i="3"/>
  <c r="O22" i="3"/>
  <c r="O311" i="3"/>
  <c r="O597" i="3"/>
  <c r="O158" i="3"/>
  <c r="O333" i="3"/>
  <c r="O575" i="3"/>
  <c r="O479" i="3"/>
  <c r="O529" i="3"/>
  <c r="O535" i="3"/>
  <c r="O703" i="3"/>
  <c r="O223" i="3"/>
  <c r="O294" i="3"/>
  <c r="O578" i="3"/>
  <c r="O155" i="3"/>
  <c r="O709" i="3"/>
  <c r="O326" i="3"/>
  <c r="O687" i="3"/>
  <c r="O245" i="3"/>
  <c r="O275" i="3"/>
  <c r="O371" i="3"/>
  <c r="O605" i="3"/>
  <c r="O392" i="3"/>
  <c r="O264" i="3"/>
  <c r="O64" i="3"/>
  <c r="O43" i="3"/>
  <c r="O301" i="3"/>
  <c r="O399" i="3"/>
  <c r="O263" i="3"/>
  <c r="O308" i="3"/>
  <c r="O241" i="3"/>
  <c r="O516" i="3"/>
  <c r="O625" i="3"/>
  <c r="O361" i="3"/>
  <c r="O622" i="3"/>
  <c r="O419" i="3"/>
  <c r="O138" i="3"/>
  <c r="O694" i="3"/>
  <c r="O673" i="3"/>
  <c r="J591" i="3"/>
  <c r="O428" i="3"/>
  <c r="O524" i="3"/>
  <c r="O505" i="3"/>
  <c r="O109" i="3"/>
  <c r="O210" i="3"/>
  <c r="O490" i="3"/>
  <c r="O526" i="3"/>
  <c r="O569" i="3"/>
  <c r="O177" i="3"/>
  <c r="J557" i="1"/>
  <c r="J698" i="1"/>
  <c r="J450" i="1"/>
  <c r="J705" i="1"/>
  <c r="J701" i="1"/>
  <c r="J690" i="1"/>
  <c r="J686" i="1"/>
  <c r="J675" i="1"/>
  <c r="J656" i="1"/>
  <c r="J613" i="1"/>
  <c r="J603" i="1"/>
  <c r="J582" i="1"/>
  <c r="J562" i="1"/>
  <c r="J555" i="1"/>
  <c r="J470" i="1"/>
  <c r="J456" i="1"/>
  <c r="J682" i="1"/>
  <c r="J578" i="1"/>
  <c r="J514" i="1"/>
  <c r="J666" i="1"/>
  <c r="J708" i="1"/>
  <c r="J629" i="1"/>
  <c r="J581" i="1"/>
  <c r="J534" i="1"/>
  <c r="J520" i="1"/>
  <c r="J498" i="1"/>
  <c r="J410" i="1"/>
  <c r="J381" i="1"/>
  <c r="J670" i="1"/>
  <c r="J585" i="1"/>
  <c r="J529" i="1"/>
  <c r="J502" i="1"/>
  <c r="J476" i="1"/>
  <c r="J442" i="1"/>
  <c r="J437" i="1"/>
  <c r="J650" i="1"/>
  <c r="J634" i="1"/>
  <c r="J616" i="1"/>
  <c r="J546" i="1"/>
  <c r="J445" i="1"/>
  <c r="J409" i="1"/>
  <c r="J702" i="1"/>
  <c r="J672" i="1"/>
  <c r="J657" i="1"/>
  <c r="J596" i="1"/>
  <c r="J566" i="1"/>
  <c r="J482" i="1"/>
  <c r="J370" i="1"/>
  <c r="J685" i="1"/>
  <c r="J676" i="1"/>
  <c r="J652" i="1"/>
  <c r="J619" i="1"/>
  <c r="J536" i="1"/>
  <c r="J491" i="1"/>
  <c r="J421" i="1"/>
  <c r="J416" i="1"/>
  <c r="J402" i="1"/>
  <c r="J397" i="1"/>
  <c r="J362" i="1"/>
  <c r="J331" i="1"/>
  <c r="J296" i="1"/>
  <c r="J293" i="1"/>
  <c r="J283" i="1"/>
  <c r="J262" i="1"/>
  <c r="J233" i="1"/>
  <c r="J198" i="1"/>
  <c r="J174" i="1"/>
  <c r="J569" i="1"/>
  <c r="J373" i="1"/>
  <c r="J354" i="1"/>
  <c r="J338" i="1"/>
  <c r="J315" i="1"/>
  <c r="J618" i="1"/>
  <c r="J609" i="1"/>
  <c r="J572" i="1"/>
  <c r="J378" i="1"/>
  <c r="J704" i="1"/>
  <c r="J549" i="1"/>
  <c r="J330" i="1"/>
  <c r="J322" i="1"/>
  <c r="J318" i="1"/>
  <c r="J539" i="1"/>
  <c r="J469" i="1"/>
  <c r="J413" i="1"/>
  <c r="J288" i="1"/>
  <c r="J256" i="1"/>
  <c r="J587" i="1"/>
  <c r="J386" i="1"/>
  <c r="J360" i="1"/>
  <c r="J356" i="1"/>
  <c r="J301" i="1"/>
  <c r="J260" i="1"/>
  <c r="J116" i="1"/>
  <c r="J33" i="1"/>
  <c r="J691" i="1"/>
  <c r="J597" i="1"/>
  <c r="J389" i="1"/>
  <c r="J225" i="1"/>
  <c r="J602" i="1"/>
  <c r="J363" i="1"/>
  <c r="J348" i="1"/>
  <c r="J280" i="1"/>
  <c r="J148" i="1"/>
  <c r="J52" i="1"/>
  <c r="J41" i="1"/>
  <c r="J37" i="1"/>
  <c r="J20" i="1"/>
  <c r="J87" i="1"/>
  <c r="J509" i="1"/>
  <c r="J714" i="1"/>
  <c r="J440" i="1"/>
  <c r="J240" i="1"/>
  <c r="J228" i="1"/>
  <c r="J58" i="1"/>
  <c r="J304" i="1"/>
  <c r="J284" i="1"/>
  <c r="J47" i="1"/>
  <c r="J44" i="1"/>
  <c r="J294" i="1"/>
  <c r="J505" i="1"/>
  <c r="J312" i="1"/>
  <c r="J223" i="1"/>
  <c r="J156" i="1"/>
  <c r="J95" i="1"/>
  <c r="J29" i="1"/>
  <c r="J556" i="1"/>
  <c r="J404" i="1"/>
  <c r="J329" i="1"/>
  <c r="J121" i="1"/>
  <c r="J434" i="1"/>
  <c r="J270" i="1"/>
  <c r="J103" i="1"/>
  <c r="J42" i="1"/>
  <c r="J220" i="1"/>
  <c r="J187" i="1"/>
  <c r="J181" i="1"/>
  <c r="J26" i="1"/>
  <c r="J308" i="1"/>
  <c r="J127" i="1"/>
  <c r="J49" i="1"/>
  <c r="J172" i="1"/>
  <c r="J144" i="1"/>
  <c r="J324" i="1"/>
  <c r="J145" i="1"/>
  <c r="J307" i="1"/>
  <c r="J214" i="1"/>
  <c r="J499" i="1"/>
  <c r="J372" i="1"/>
  <c r="J15" i="1"/>
  <c r="J216" i="1"/>
  <c r="J622" i="1"/>
  <c r="J68" i="1"/>
  <c r="J276" i="1"/>
  <c r="J219" i="1"/>
  <c r="J96" i="1"/>
  <c r="J118" i="1"/>
  <c r="J465" i="1"/>
  <c r="J154" i="1"/>
  <c r="J295" i="1"/>
  <c r="J46" i="1"/>
  <c r="J345" i="1"/>
  <c r="J83" i="1"/>
  <c r="J236" i="1"/>
  <c r="J484" i="1"/>
  <c r="J715" i="1"/>
  <c r="J221" i="1"/>
  <c r="J593" i="1"/>
  <c r="J126" i="1"/>
  <c r="J190" i="1"/>
  <c r="J375" i="1"/>
  <c r="J232" i="1"/>
  <c r="J366" i="1"/>
  <c r="J588" i="1"/>
  <c r="J558" i="1"/>
  <c r="J271" i="1"/>
  <c r="J466" i="1"/>
  <c r="J605" i="1"/>
  <c r="J358" i="1"/>
  <c r="J461" i="1"/>
  <c r="J311" i="1"/>
  <c r="J457" i="1"/>
  <c r="J667" i="1"/>
  <c r="J351" i="1"/>
  <c r="J473" i="1"/>
  <c r="J574" i="1"/>
  <c r="J306" i="1"/>
  <c r="J471" i="1"/>
  <c r="J620" i="1"/>
  <c r="J703" i="1"/>
  <c r="J438" i="1"/>
  <c r="J568" i="1"/>
  <c r="J496" i="1"/>
  <c r="J490" i="1"/>
  <c r="J528" i="1"/>
  <c r="J621" i="1"/>
  <c r="J394" i="1"/>
  <c r="J253" i="1"/>
  <c r="J298" i="1"/>
  <c r="J202" i="1"/>
  <c r="J267" i="1"/>
  <c r="J658" i="1"/>
  <c r="J74" i="1"/>
  <c r="J540" i="1"/>
  <c r="J161" i="1"/>
  <c r="J325" i="1"/>
  <c r="J224" i="1"/>
  <c r="J147" i="1"/>
  <c r="J669" i="1"/>
  <c r="J419" i="1"/>
  <c r="J70" i="1"/>
  <c r="J226" i="1"/>
  <c r="J647" i="1"/>
  <c r="J194" i="1"/>
  <c r="J104" i="1"/>
  <c r="J344" i="1"/>
  <c r="J277" i="1"/>
  <c r="J230" i="1"/>
  <c r="J203" i="1"/>
  <c r="J506" i="1"/>
  <c r="J171" i="1"/>
  <c r="J305" i="1"/>
  <c r="J102" i="1"/>
  <c r="J350" i="1"/>
  <c r="J120" i="1"/>
  <c r="J241" i="1"/>
  <c r="J489" i="1"/>
  <c r="J86" i="1"/>
  <c r="J235" i="1"/>
  <c r="J19" i="1"/>
  <c r="J390" i="1"/>
  <c r="J261" i="1"/>
  <c r="J382" i="1"/>
  <c r="J611" i="1"/>
  <c r="J626" i="1"/>
  <c r="J282" i="1"/>
  <c r="J485" i="1"/>
  <c r="J632" i="1"/>
  <c r="J369" i="1"/>
  <c r="J501" i="1"/>
  <c r="J472" i="1"/>
  <c r="J573" i="1"/>
  <c r="J695" i="1"/>
  <c r="J355" i="1"/>
  <c r="J492" i="1"/>
  <c r="J592" i="1"/>
  <c r="J480" i="1"/>
  <c r="J624" i="1"/>
  <c r="J458" i="1"/>
  <c r="J641" i="1"/>
  <c r="J463" i="1"/>
  <c r="J576" i="1"/>
  <c r="J554" i="1"/>
  <c r="J493" i="1"/>
  <c r="J693" i="1"/>
  <c r="J535" i="1"/>
  <c r="J633" i="1"/>
  <c r="J414" i="1"/>
  <c r="J553" i="1"/>
  <c r="J673" i="1"/>
  <c r="J313" i="1"/>
  <c r="J34" i="1"/>
  <c r="J60" i="1"/>
  <c r="J113" i="1"/>
  <c r="J77" i="1"/>
  <c r="J101" i="1"/>
  <c r="J184" i="1"/>
  <c r="J584" i="1"/>
  <c r="J257" i="1"/>
  <c r="J398" i="1"/>
  <c r="J259" i="1"/>
  <c r="J215" i="1"/>
  <c r="J61" i="1"/>
  <c r="J444" i="1"/>
  <c r="J98" i="1"/>
  <c r="J239" i="1"/>
  <c r="J266" i="1"/>
  <c r="J140" i="1"/>
  <c r="J415" i="1"/>
  <c r="J340" i="1"/>
  <c r="J248" i="1"/>
  <c r="J677" i="1"/>
  <c r="J379" i="1"/>
  <c r="J517" i="1"/>
  <c r="J497" i="1"/>
  <c r="J462" i="1"/>
  <c r="J625" i="1"/>
  <c r="J586" i="1"/>
  <c r="J545" i="1"/>
  <c r="J131" i="1"/>
  <c r="J335" i="1"/>
  <c r="J56" i="1"/>
  <c r="J654" i="1"/>
  <c r="J135" i="1"/>
  <c r="J664" i="1"/>
  <c r="J183" i="1"/>
  <c r="J316" i="1"/>
  <c r="J163" i="1"/>
  <c r="J385" i="1"/>
  <c r="J150" i="1"/>
  <c r="J255" i="1"/>
  <c r="J495" i="1"/>
  <c r="J94" i="1"/>
  <c r="J22" i="1"/>
  <c r="J142" i="1"/>
  <c r="J200" i="1"/>
  <c r="J533" i="1"/>
  <c r="J273" i="1"/>
  <c r="J425" i="1"/>
  <c r="J631" i="1"/>
  <c r="J327" i="1"/>
  <c r="J510" i="1"/>
  <c r="J694" i="1"/>
  <c r="J388" i="1"/>
  <c r="J516" i="1"/>
  <c r="J477" i="1"/>
  <c r="J580" i="1"/>
  <c r="J186" i="1"/>
  <c r="J374" i="1"/>
  <c r="J628" i="1"/>
  <c r="J339" i="1"/>
  <c r="J640" i="1"/>
  <c r="J651" i="1"/>
  <c r="J481" i="1"/>
  <c r="J636" i="1"/>
  <c r="J563" i="1"/>
  <c r="J721" i="1"/>
  <c r="J23" i="1"/>
  <c r="J162" i="1"/>
  <c r="J106" i="1"/>
  <c r="J132" i="1"/>
  <c r="J176" i="1"/>
  <c r="J45" i="1"/>
  <c r="J38" i="1"/>
  <c r="J422" i="1"/>
  <c r="J548" i="1"/>
  <c r="J88" i="1"/>
  <c r="J653" i="1"/>
  <c r="J289" i="1"/>
  <c r="J177" i="1"/>
  <c r="J196" i="1"/>
  <c r="J475" i="1"/>
  <c r="J51" i="1"/>
  <c r="J67" i="1"/>
  <c r="J328" i="1"/>
  <c r="J287" i="1"/>
  <c r="J169" i="1"/>
  <c r="J474" i="1"/>
  <c r="J141" i="1"/>
  <c r="J494" i="1"/>
  <c r="J160" i="1"/>
  <c r="J292" i="1"/>
  <c r="J337" i="1"/>
  <c r="J314" i="1"/>
  <c r="J700" i="1"/>
  <c r="J531" i="1"/>
  <c r="J323" i="1"/>
  <c r="J680" i="1"/>
  <c r="J486" i="1"/>
  <c r="J623" i="1"/>
  <c r="J380" i="1"/>
  <c r="J552" i="1"/>
  <c r="J365" i="1"/>
  <c r="J599" i="1"/>
  <c r="J538" i="1"/>
  <c r="J359" i="1"/>
  <c r="J420" i="1"/>
  <c r="J432" i="1"/>
  <c r="J717" i="1"/>
  <c r="J607" i="1"/>
  <c r="J583" i="1"/>
  <c r="J81" i="1"/>
  <c r="J69" i="1"/>
  <c r="J122" i="1"/>
  <c r="J143" i="1"/>
  <c r="J114" i="1"/>
  <c r="J84" i="1"/>
  <c r="J191" i="1"/>
  <c r="J72" i="1"/>
  <c r="J513" i="1"/>
  <c r="J79" i="1"/>
  <c r="J299" i="1"/>
  <c r="J286" i="1"/>
  <c r="J207" i="1"/>
  <c r="J564" i="1"/>
  <c r="J71" i="1"/>
  <c r="J353" i="1"/>
  <c r="J326" i="1"/>
  <c r="J189" i="1"/>
  <c r="J570" i="1"/>
  <c r="J173" i="1"/>
  <c r="J251" i="1"/>
  <c r="J195" i="1"/>
  <c r="J403" i="1"/>
  <c r="J612" i="1"/>
  <c r="J406" i="1"/>
  <c r="J598" i="1"/>
  <c r="J617" i="1"/>
  <c r="J159" i="1"/>
  <c r="J263" i="1"/>
  <c r="J229" i="1"/>
  <c r="J217" i="1"/>
  <c r="J111" i="1"/>
  <c r="J158" i="1"/>
  <c r="J130" i="1"/>
  <c r="J334" i="1"/>
  <c r="J35" i="1"/>
  <c r="J115" i="1"/>
  <c r="J423" i="1"/>
  <c r="J204" i="1"/>
  <c r="J188" i="1"/>
  <c r="J179" i="1"/>
  <c r="J361" i="1"/>
  <c r="J383" i="1"/>
  <c r="J407" i="1"/>
  <c r="J526" i="1"/>
  <c r="J427" i="1"/>
  <c r="J405" i="1"/>
  <c r="J559" i="1"/>
  <c r="J455" i="1"/>
  <c r="J467" i="1"/>
  <c r="J31" i="1"/>
  <c r="J21" i="1"/>
  <c r="J39" i="1"/>
  <c r="J245" i="1"/>
  <c r="J78" i="1"/>
  <c r="J243" i="1"/>
  <c r="J460" i="1"/>
  <c r="J441" i="1"/>
  <c r="J27" i="1"/>
  <c r="J206" i="1"/>
  <c r="J478" i="1"/>
  <c r="J630" i="1"/>
  <c r="J448" i="1"/>
  <c r="J387" i="1"/>
  <c r="J443" i="1"/>
  <c r="J532" i="1"/>
  <c r="J453" i="1"/>
  <c r="J418" i="1"/>
  <c r="J571" i="1"/>
  <c r="J479" i="1"/>
  <c r="J645" i="1"/>
  <c r="J642" i="1"/>
  <c r="J275" i="1"/>
  <c r="J157" i="1"/>
  <c r="J249" i="1"/>
  <c r="J53" i="1"/>
  <c r="J512" i="1"/>
  <c r="J57" i="1"/>
  <c r="J244" i="1"/>
  <c r="J483" i="1"/>
  <c r="J649" i="1"/>
  <c r="J99" i="1"/>
  <c r="J710" i="1"/>
  <c r="J424" i="1"/>
  <c r="J268" i="1"/>
  <c r="J706" i="1"/>
  <c r="J89" i="1"/>
  <c r="J371" i="1"/>
  <c r="J59" i="1"/>
  <c r="J117" i="1"/>
  <c r="J278" i="1"/>
  <c r="J80" i="1"/>
  <c r="J459" i="1"/>
  <c r="J274" i="1"/>
  <c r="J681" i="1"/>
  <c r="J242" i="1"/>
  <c r="J504" i="1"/>
  <c r="J639" i="1"/>
  <c r="J411" i="1"/>
  <c r="J303" i="1"/>
  <c r="J452" i="1"/>
  <c r="J412" i="1"/>
  <c r="J522" i="1"/>
  <c r="J696" i="1"/>
  <c r="J524" i="1"/>
  <c r="J687" i="1"/>
  <c r="J530" i="1"/>
  <c r="J674" i="1"/>
  <c r="J671" i="1"/>
  <c r="J709" i="1"/>
  <c r="J90" i="1"/>
  <c r="J643" i="1"/>
  <c r="J252" i="1"/>
  <c r="J395" i="1"/>
  <c r="J500" i="1"/>
  <c r="J205" i="1"/>
  <c r="J149" i="1"/>
  <c r="J178" i="1"/>
  <c r="J197" i="1"/>
  <c r="J320" i="1"/>
  <c r="J129" i="1"/>
  <c r="J28" i="1"/>
  <c r="J285" i="1"/>
  <c r="J212" i="1"/>
  <c r="J75" i="1"/>
  <c r="J336" i="1"/>
  <c r="J436" i="1"/>
  <c r="J146" i="1"/>
  <c r="J269" i="1"/>
  <c r="J297" i="1"/>
  <c r="J644" i="1"/>
  <c r="J431" i="1"/>
  <c r="J310" i="1"/>
  <c r="J600" i="1"/>
  <c r="J433" i="1"/>
  <c r="J601" i="1"/>
  <c r="J343" i="1"/>
  <c r="J527" i="1"/>
  <c r="J707" i="1"/>
  <c r="J537" i="1"/>
  <c r="J665" i="1"/>
  <c r="J543" i="1"/>
  <c r="J711" i="1"/>
  <c r="J85" i="1"/>
  <c r="J430" i="1"/>
  <c r="J110" i="1"/>
  <c r="J25" i="1"/>
  <c r="J258" i="1"/>
  <c r="J400" i="1"/>
  <c r="J627" i="1"/>
  <c r="J250" i="1"/>
  <c r="J166" i="1"/>
  <c r="J185" i="1"/>
  <c r="J399" i="1"/>
  <c r="J152" i="1"/>
  <c r="J62" i="1"/>
  <c r="J290" i="1"/>
  <c r="J254" i="1"/>
  <c r="J164" i="1"/>
  <c r="J125" i="1"/>
  <c r="J488" i="1"/>
  <c r="J302" i="1"/>
  <c r="J515" i="1"/>
  <c r="J614" i="1"/>
  <c r="J347" i="1"/>
  <c r="J542" i="1"/>
  <c r="J417" i="1"/>
  <c r="J309" i="1"/>
  <c r="J165" i="1"/>
  <c r="J544" i="1"/>
  <c r="J342" i="1"/>
  <c r="J341" i="1"/>
  <c r="J550" i="1"/>
  <c r="J393" i="1"/>
  <c r="J521" i="1"/>
  <c r="J646" i="1"/>
  <c r="J561" i="1"/>
  <c r="J396" i="1"/>
  <c r="J551" i="1"/>
  <c r="J435" i="1"/>
  <c r="J446" i="1"/>
  <c r="J604" i="1"/>
  <c r="J18" i="1"/>
  <c r="J352" i="1"/>
  <c r="J218" i="1"/>
  <c r="J357" i="1"/>
  <c r="J451" i="1"/>
  <c r="J594" i="1"/>
  <c r="J40" i="1"/>
  <c r="J615" i="1"/>
  <c r="J349" i="1"/>
  <c r="J565" i="1"/>
  <c r="J265" i="1"/>
  <c r="J661" i="1"/>
  <c r="J635" i="1"/>
  <c r="J655" i="1"/>
  <c r="J503" i="1"/>
  <c r="J610" i="1"/>
  <c r="J638" i="1"/>
  <c r="J211" i="1"/>
  <c r="J138" i="1"/>
  <c r="J16" i="1"/>
  <c r="J519" i="1"/>
  <c r="J231" i="1"/>
  <c r="J153" i="1"/>
  <c r="J518" i="1"/>
  <c r="J50" i="1"/>
  <c r="J367" i="1"/>
  <c r="J567" i="1"/>
  <c r="J222" i="1"/>
  <c r="J91" i="1"/>
  <c r="J699" i="1"/>
  <c r="J368" i="1"/>
  <c r="J579" i="1"/>
  <c r="J384" i="1"/>
  <c r="J210" i="1"/>
  <c r="J662" i="1"/>
  <c r="J659" i="1"/>
  <c r="J508" i="1"/>
  <c r="J487" i="1"/>
  <c r="J679" i="1"/>
  <c r="J63" i="1"/>
  <c r="J281" i="1"/>
  <c r="J24" i="1"/>
  <c r="J192" i="1"/>
  <c r="J321" i="1"/>
  <c r="J170" i="1"/>
  <c r="J608" i="1"/>
  <c r="J64" i="1"/>
  <c r="J449" i="1"/>
  <c r="J43" i="1"/>
  <c r="J264" i="1"/>
  <c r="J246" i="1"/>
  <c r="J213" i="1"/>
  <c r="J464" i="1"/>
  <c r="J401" i="1"/>
  <c r="J447" i="1"/>
  <c r="J541" i="1"/>
  <c r="J300" i="1"/>
  <c r="J468" i="1"/>
  <c r="J668" i="1"/>
  <c r="J426" i="1"/>
  <c r="J678" i="1"/>
  <c r="J525" i="1"/>
  <c r="J648" i="1"/>
  <c r="J663" i="1"/>
  <c r="J511" i="1"/>
  <c r="J683" i="1"/>
  <c r="J17" i="1"/>
  <c r="J97" i="1"/>
  <c r="J48" i="1"/>
  <c r="J291" i="1"/>
  <c r="J247" i="1"/>
  <c r="J377" i="1"/>
  <c r="J454" i="1"/>
  <c r="J201" i="1"/>
  <c r="J697" i="1"/>
  <c r="J272" i="1"/>
  <c r="J364" i="1"/>
  <c r="J112" i="1"/>
  <c r="J332" i="1"/>
  <c r="J660" i="1"/>
  <c r="J591" i="1"/>
  <c r="J82" i="1"/>
  <c r="J66" i="1"/>
  <c r="J73" i="1"/>
  <c r="J523" i="1"/>
  <c r="J692" i="1"/>
  <c r="J719" i="1"/>
  <c r="J119" i="1"/>
  <c r="J684" i="1"/>
  <c r="J606" i="1"/>
  <c r="J507" i="1"/>
  <c r="J688" i="1"/>
  <c r="J209" i="1"/>
  <c r="J346" i="1"/>
  <c r="J279" i="1"/>
  <c r="J577" i="1"/>
  <c r="J319" i="1"/>
  <c r="J439" i="1"/>
  <c r="J547" i="1"/>
  <c r="J333" i="1"/>
  <c r="J595" i="1"/>
  <c r="J105" i="1"/>
  <c r="J30" i="1"/>
  <c r="J720" i="1"/>
  <c r="J713" i="1"/>
  <c r="J392" i="1"/>
  <c r="J180" i="1"/>
  <c r="J36" i="1"/>
  <c r="J227" i="1"/>
  <c r="J168" i="1"/>
  <c r="J139" i="1"/>
  <c r="J65" i="1"/>
  <c r="J14" i="1"/>
  <c r="J128" i="1"/>
  <c r="J55" i="1"/>
  <c r="J408" i="1"/>
  <c r="J238" i="1"/>
  <c r="J32" i="1"/>
  <c r="J718" i="1"/>
  <c r="J155" i="1"/>
  <c r="J124" i="1"/>
  <c r="J109" i="1"/>
  <c r="J199" i="1"/>
  <c r="J429" i="1"/>
  <c r="J376" i="1"/>
  <c r="J137" i="1"/>
  <c r="J716" i="1"/>
  <c r="J134" i="1"/>
  <c r="J689" i="1"/>
  <c r="J234" i="1"/>
  <c r="J575" i="1"/>
  <c r="J317" i="1"/>
  <c r="J182" i="1"/>
  <c r="J560" i="1"/>
  <c r="J175" i="1"/>
  <c r="J93" i="1"/>
  <c r="J637" i="1"/>
  <c r="J100" i="1"/>
  <c r="J76" i="1"/>
  <c r="J590" i="1"/>
  <c r="J237" i="1"/>
  <c r="J208" i="1"/>
  <c r="J54" i="1"/>
  <c r="J123" i="1"/>
  <c r="J92" i="1"/>
  <c r="J589" i="1"/>
  <c r="J167" i="1"/>
  <c r="J193" i="1"/>
  <c r="J108" i="1"/>
  <c r="J391" i="1"/>
  <c r="J133" i="1"/>
  <c r="J428" i="1"/>
  <c r="J151" i="1"/>
  <c r="J712" i="1"/>
  <c r="J136" i="1"/>
  <c r="J107" i="1"/>
</calcChain>
</file>

<file path=xl/sharedStrings.xml><?xml version="1.0" encoding="utf-8"?>
<sst xmlns="http://schemas.openxmlformats.org/spreadsheetml/2006/main" count="44342" uniqueCount="6049">
  <si>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</si>
  <si>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</si>
  <si>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</si>
  <si>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</si>
  <si>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</si>
  <si>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</si>
  <si>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</si>
  <si>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</si>
  <si>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</si>
  <si>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</si>
  <si>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</si>
  <si>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</si>
  <si>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</si>
  <si>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 E INDIRETOS</t>
  </si>
  <si>
    <t/>
  </si>
  <si>
    <t xml:space="preserve"> 1.1 </t>
  </si>
  <si>
    <t>CANTEIRO DE OBRAS</t>
  </si>
  <si>
    <t xml:space="preserve"> 1.1.1 </t>
  </si>
  <si>
    <t xml:space="preserve"> CPU2526-PMV </t>
  </si>
  <si>
    <t>Próprio</t>
  </si>
  <si>
    <t>LOCAÇÃO DE CONTAINER TIPO DEPÓSITO - ÁREA MÍNIMA DE 13,80 M2</t>
  </si>
  <si>
    <t>UNXMÊS</t>
  </si>
  <si>
    <t xml:space="preserve"> 1.1.2 </t>
  </si>
  <si>
    <t xml:space="preserve"> CPU2527 -PMV </t>
  </si>
  <si>
    <t>BARRACÃO ABERTO PARA APOIO À PRODUÇÃO (CARPINTARIA, CENTRAL DE ARMAÇÃO, OFICINA, ETC.) C/ TESOURAS, TELHA 4MM, PISO EM CONCRETO DESEMPOLADO</t>
  </si>
  <si>
    <t>m²</t>
  </si>
  <si>
    <t xml:space="preserve"> 1.1.3 </t>
  </si>
  <si>
    <t xml:space="preserve"> CPU3294 -PMV </t>
  </si>
  <si>
    <t>LOCAÇÃO DE CONTAINER TIPO ESCRITÓRIO COM 1 VASO SANITÁRIO, 1 LAVATÓRIO E 1 PONTO PARA CHUVEIRO - ÁREA MÍNIMA DE 13,80 M²)</t>
  </si>
  <si>
    <t>UNMES</t>
  </si>
  <si>
    <t xml:space="preserve"> 1.1.4 </t>
  </si>
  <si>
    <t xml:space="preserve"> CPU3295 -PMV </t>
  </si>
  <si>
    <t>LOCAÇÃO DE CONTAINER TIPO GUARITA - ÁREA MÍNIMA DE 4,60 M²</t>
  </si>
  <si>
    <t xml:space="preserve"> 1.1.5 </t>
  </si>
  <si>
    <t xml:space="preserve"> CPU2529 -PMV </t>
  </si>
  <si>
    <t>BARRACAO PARA REFEITORIO EM OBRAS EM COMPENSADO</t>
  </si>
  <si>
    <t xml:space="preserve"> 1.1.6 </t>
  </si>
  <si>
    <t xml:space="preserve"> CPU3296 -PMV </t>
  </si>
  <si>
    <t>LOCAÇÃO DE CONTAINER TIPO SANITÁRIO COM 2 VASOS SANITÁRIOS, 2 LAVATÓRIOS, 2 MICTÓRIOS E 4 PONTOS PARA CHUVEIRO - ÁREA MÍNIMA DE 13,80 M²</t>
  </si>
  <si>
    <t xml:space="preserve"> 1.1.7 </t>
  </si>
  <si>
    <t xml:space="preserve"> 95648 </t>
  </si>
  <si>
    <t>SINAPI</t>
  </si>
  <si>
    <t>KIT CAVALETE PARA MEDIÇÃO DE ÁGUA - ENTRADA INDIVIDUALIZADA, EM CPVC DN 28 MM (1"), PARA 1 MEDIDOR - FORNECIMENTO E INSTALAÇÃO (EXCLUSIVE HIDRÔMETRO). AF_03/2024</t>
  </si>
  <si>
    <t>UN</t>
  </si>
  <si>
    <t xml:space="preserve"> 1.1.8 </t>
  </si>
  <si>
    <t xml:space="preserve"> 95673 </t>
  </si>
  <si>
    <t>HIDRÔMETRO DN 1/2", 1,5 M3/H - FORNECIMENTO E INSTALAÇÃO. AF_03/2024</t>
  </si>
  <si>
    <t xml:space="preserve"> 1.1.9 </t>
  </si>
  <si>
    <t xml:space="preserve"> 101509 </t>
  </si>
  <si>
    <t>ENTRADA DE ENERGIA ELÉTRICA, AÉREA, TRIFÁSICA, COM CAIXA DE EMBUTIR, CABO DE 10 MM2 E DISJUNTOR DIN 50A (NÃO INCLUSO O POSTE DE CONCRETO). AF_07/2020</t>
  </si>
  <si>
    <t xml:space="preserve"> 1.1.10 </t>
  </si>
  <si>
    <t xml:space="preserve"> 103689 </t>
  </si>
  <si>
    <t>FORNECIMENTO E INSTALAÇÃO DE PLACA DE OBRA COM CHAPA GALVANIZADA E ESTRUTURA DE MADEIRA. AF_03/2022_PS</t>
  </si>
  <si>
    <t xml:space="preserve"> 1.1.11 </t>
  </si>
  <si>
    <t xml:space="preserve"> CPU2530 -PMV </t>
  </si>
  <si>
    <t>REMOÇÃO DE ENTULHO SEPARADO DE OBRA COM CAÇAMBA METÁLICA - TERRA, ALVENARIA, CONCRETO, ARGAMASSA, MADEIRA, PAPEL, PLÁSTICO OU METAL</t>
  </si>
  <si>
    <t>m³</t>
  </si>
  <si>
    <t xml:space="preserve"> 1.1.12 </t>
  </si>
  <si>
    <t xml:space="preserve"> 98459 </t>
  </si>
  <si>
    <t>TAPUME COM TELHA METÁLICA. AF_03/2024</t>
  </si>
  <si>
    <t xml:space="preserve"> 1.2 </t>
  </si>
  <si>
    <t>MOBILIZAÇÃO E DESMOBILIZAÇÃO</t>
  </si>
  <si>
    <t xml:space="preserve"> 1.2.1 </t>
  </si>
  <si>
    <t xml:space="preserve"> CPU2531 -PMV </t>
  </si>
  <si>
    <t>MOBILIZACAO E DESMOBILIZACAO DE CANTEIRO</t>
  </si>
  <si>
    <t xml:space="preserve"> 1.2.2 </t>
  </si>
  <si>
    <t xml:space="preserve"> CPU3297 -PMV </t>
  </si>
  <si>
    <t>MOBILIZACAO/DESMOBILIZACAO DE EQUIP. E MO</t>
  </si>
  <si>
    <t xml:space="preserve"> 1.3 </t>
  </si>
  <si>
    <t>EQUIPAMENTOS DE APOIO</t>
  </si>
  <si>
    <t xml:space="preserve"> 1.3.1 </t>
  </si>
  <si>
    <t xml:space="preserve"> CPU1926 -PMV 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</si>
  <si>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</si>
  <si>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</si>
  <si>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 xml:space="preserve"> 1.4 </t>
  </si>
  <si>
    <t>ADMINISTRAÇÃO LOCAL</t>
  </si>
  <si>
    <t xml:space="preserve"> 1.4.1 </t>
  </si>
  <si>
    <t xml:space="preserve"> 93565 </t>
  </si>
  <si>
    <t>ENGENHEIRO CIVIL DE OBRA JUNIOR COM ENCARGOS COMPLEMENTARES</t>
  </si>
  <si>
    <t>MES</t>
  </si>
  <si>
    <t xml:space="preserve"> 1.4.2 </t>
  </si>
  <si>
    <t xml:space="preserve"> 93572 </t>
  </si>
  <si>
    <t>ENCARREGADO GERAL DE OBRAS COM ENCARGOS COMPLEMENTARES</t>
  </si>
  <si>
    <t xml:space="preserve"> 1.4.3 </t>
  </si>
  <si>
    <t xml:space="preserve"> 101460 </t>
  </si>
  <si>
    <t>VIGIA DIURNO COM ENCARGOS COMPLEMENTARES</t>
  </si>
  <si>
    <t xml:space="preserve"> 2 </t>
  </si>
  <si>
    <t>FUNDAÇÃO</t>
  </si>
  <si>
    <t xml:space="preserve"> 2.1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</si>
  <si>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</si>
  <si>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</si>
  <si>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</si>
  <si>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</si>
  <si>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</si>
  <si>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</si>
  <si>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 xml:space="preserve"> 2.3 </t>
  </si>
  <si>
    <t xml:space="preserve"> 93358 </t>
  </si>
  <si>
    <t>ESCAVAÇÃO MANUAL DE VALA. AF_09/2024</t>
  </si>
  <si>
    <t xml:space="preserve"> 2.4 </t>
  </si>
  <si>
    <t xml:space="preserve"> 100324 </t>
  </si>
  <si>
    <t>LASTRO COM MATERIAL GRANULAR (PEDRA BRITADA N.1 E PEDRA BRITADA N.2), APLICADO EM PISOS OU LAJES SOBRE SOLO, ESPESSURA DE *10 CM*. AF_01/2024</t>
  </si>
  <si>
    <t xml:space="preserve"> 2.5 </t>
  </si>
  <si>
    <t xml:space="preserve"> 96534 </t>
  </si>
  <si>
    <t>FABRICAÇÃO, MONTAGEM E DESMONTAGEM DE FÔRMA PARA BLOCO DE COROAMENTO, EM MADEIRA SERRADA, E=25 MM, 4 UTILIZAÇÕES. AF_01/2024</t>
  </si>
  <si>
    <t xml:space="preserve"> 2.6 </t>
  </si>
  <si>
    <t xml:space="preserve"> 96543 </t>
  </si>
  <si>
    <t>ARMAÇÃO DE BLOCO UTILIZANDO AÇO CA-60 DE 5 MM - MONTAGEM. AF_01/2024</t>
  </si>
  <si>
    <t>KG</t>
  </si>
  <si>
    <t xml:space="preserve"> 2.7 </t>
  </si>
  <si>
    <t xml:space="preserve"> 96544 </t>
  </si>
  <si>
    <t>ARMAÇÃO DE BLOCO UTILIZANDO AÇO CA-50 DE 6,3 MM - MONTAGEM. AF_01/2024</t>
  </si>
  <si>
    <t xml:space="preserve"> 2.8 </t>
  </si>
  <si>
    <t xml:space="preserve"> 96545 </t>
  </si>
  <si>
    <t>ARMAÇÃO DE BLOCO UTILIZANDO AÇO CA-50 DE 8 MM - MONTAGEM. AF_01/2024</t>
  </si>
  <si>
    <t xml:space="preserve"> 2.9 </t>
  </si>
  <si>
    <t xml:space="preserve"> 96546 </t>
  </si>
  <si>
    <t>ARMAÇÃO DE BLOCO UTILIZANDO AÇO CA-50 DE 10 MM - MONTAGEM. AF_01/2024</t>
  </si>
  <si>
    <t xml:space="preserve"> 2.10 </t>
  </si>
  <si>
    <t xml:space="preserve"> 104920 </t>
  </si>
  <si>
    <t>ARMAÇÃO DE BLOCO, SAPATA ISOLADA, VIGA BALDRAME E SAPATA CORRIDA UTILIZANDO AÇO CA-50 DE 12,5 MM - MONTAGEM. AF_01/2024</t>
  </si>
  <si>
    <t xml:space="preserve"> 2.11 </t>
  </si>
  <si>
    <t xml:space="preserve"> 104921 </t>
  </si>
  <si>
    <t>ARMAÇÃO DE BLOCO, SAPATA ISOLADA, VIGA BALDRAME E SAPATA CORRIDA UTILIZANDO AÇO CA-50 DE 16 MM - MONTAGEM. AF_01/2024</t>
  </si>
  <si>
    <t xml:space="preserve"> 2.12 </t>
  </si>
  <si>
    <t xml:space="preserve"> 104922 </t>
  </si>
  <si>
    <t>ARMAÇÃO DE BLOCO, SAPATA ISOLADA E SAPATA CORRIDA UTILIZANDO AÇO CA-50 DE 20 MM - MONTAGEM. AF_01/2024</t>
  </si>
  <si>
    <t xml:space="preserve"> 2.13 </t>
  </si>
  <si>
    <t xml:space="preserve"> CPU2096 -PMV </t>
  </si>
  <si>
    <t>CONCRETAGEM DE BLOCOS DE COROAMENTO E VIGAS BALDRAMES, FCK 35 MPA, COM USO DE BOMBA  LANÇAMENTO, ADENSAMENTO E ACABAMENTO</t>
  </si>
  <si>
    <t xml:space="preserve"> 2.14 </t>
  </si>
  <si>
    <t xml:space="preserve"> 100574 </t>
  </si>
  <si>
    <t>ESPALHAMENTO DE MATERIAL COM TRATOR DE ESTEIRAS. AF_09/2024</t>
  </si>
  <si>
    <t xml:space="preserve"> 2.15 </t>
  </si>
  <si>
    <t xml:space="preserve"> 93382 </t>
  </si>
  <si>
    <t>REATERRO MANUAL DE VALAS, COM COMPACTADOR DE SOLOS DE PERCUSSÃO. AF_08/2023</t>
  </si>
  <si>
    <t xml:space="preserve"> 2.16 </t>
  </si>
  <si>
    <t xml:space="preserve"> 98557 </t>
  </si>
  <si>
    <t>IMPERMEABILIZAÇÃO DE SUPERFÍCIE COM EMULSÃO ASFÁLTICA, 2 DEMÃOS. AF_09/2023</t>
  </si>
  <si>
    <t xml:space="preserve"> 2.17 </t>
  </si>
  <si>
    <t xml:space="preserve"> CPU2532-PMV </t>
  </si>
  <si>
    <t>CONTROLE TECNOLÓGICO DE CONCRETOS</t>
  </si>
  <si>
    <t xml:space="preserve"> 3 </t>
  </si>
  <si>
    <t>ESTRUTURA</t>
  </si>
  <si>
    <t xml:space="preserve"> 3.1 </t>
  </si>
  <si>
    <t>PILARES</t>
  </si>
  <si>
    <t xml:space="preserve"> 3.1.1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</si>
  <si>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</si>
  <si>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</si>
  <si>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3.1.2 </t>
  </si>
  <si>
    <t xml:space="preserve"> 92760 </t>
  </si>
  <si>
    <t>ARMAÇÃO DE PILAR OU VIGA DE ESTRUTURA CONVENCIONAL DE CONCRETO ARMADO UTILIZANDO AÇO CA-50 DE 6,3 MM - MONTAGEM. AF_06/2022</t>
  </si>
  <si>
    <t xml:space="preserve"> 3.1.3 </t>
  </si>
  <si>
    <t xml:space="preserve"> 92762 </t>
  </si>
  <si>
    <t>ARMAÇÃO DE PILAR OU VIGA DE ESTRUTURA CONVENCIONAL DE CONCRETO ARMADO UTILIZANDO AÇO CA-50 DE 10,0 MM - MONTAGEM. AF_06/2022</t>
  </si>
  <si>
    <t xml:space="preserve"> 3.1.4 </t>
  </si>
  <si>
    <t xml:space="preserve"> 92763 </t>
  </si>
  <si>
    <t>ARMAÇÃO DE PILAR OU VIGA DE ESTRUTURA CONVENCIONAL DE CONCRETO ARMADO UTILIZANDO AÇO CA-50 DE 12,5 MM - MONTAGEM. AF_06/2022</t>
  </si>
  <si>
    <t xml:space="preserve"> 3.1.5 </t>
  </si>
  <si>
    <t xml:space="preserve"> 92764 </t>
  </si>
  <si>
    <t>ARMAÇÃO DE PILAR OU VIGA DE ESTRUTURA CONVENCIONAL DE CONCRETO ARMADO UTILIZANDO AÇO CA-50 DE 16,0 MM - MONTAGEM. AF_06/2022</t>
  </si>
  <si>
    <t xml:space="preserve"> 3.1.6 </t>
  </si>
  <si>
    <t xml:space="preserve"> 92765 </t>
  </si>
  <si>
    <t>ARMAÇÃO DE PILAR OU VIGA DE ESTRUTURA CONVENCIONAL DE CONCRETO ARMADO UTILIZANDO AÇO CA-50 DE 20,0 MM - MONTAGEM. AF_06/2022</t>
  </si>
  <si>
    <t xml:space="preserve"> 3.1.7 </t>
  </si>
  <si>
    <t xml:space="preserve"> 92759 </t>
  </si>
  <si>
    <t>ARMAÇÃO DE PILAR OU VIGA DE ESTRUTURA CONVENCIONAL DE CONCRETO ARMADO UTILIZANDO AÇO CA-60 DE 5,0 MM - MONTAGEM. AF_06/2022</t>
  </si>
  <si>
    <t xml:space="preserve"> 3.1.8 </t>
  </si>
  <si>
    <t xml:space="preserve"> CPU2097 -PMV </t>
  </si>
  <si>
    <t>CONCRETAGEM DE PILARES, FCK = 35 MPA, COM USO DE BOMBA - LANÇAMENTO, ADENSAMENTO E ACABAMENTO. AF_02/2022_PS</t>
  </si>
  <si>
    <t xml:space="preserve"> 3.1.9 </t>
  </si>
  <si>
    <t xml:space="preserve"> 3.2 </t>
  </si>
  <si>
    <t>VIGAS</t>
  </si>
  <si>
    <t xml:space="preserve"> 3.2.1 </t>
  </si>
  <si>
    <t xml:space="preserve"> 92461 </t>
  </si>
  <si>
    <t>MONTAGEM E DESMONTAGEM DE FÔRMA DE VIGA, ESCORAMENTO COM GARFO DE MADEIRA, PÉ-DIREITO DUPLO, EM CHAPA DE MADEIRA RESINADA, 8 UTILIZAÇÕES. AF_09/2020</t>
  </si>
  <si>
    <t xml:space="preserve"> 3.2.2 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</si>
  <si>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</si>
  <si>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</si>
  <si>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</si>
  <si>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</si>
  <si>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</si>
  <si>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</si>
  <si>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</si>
  <si>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</si>
  <si>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3.2.9 </t>
  </si>
  <si>
    <t xml:space="preserve"> CPU2833 -PMV </t>
  </si>
  <si>
    <t>CONCRETAGEM DE VIGAS E LAJES, FCK=35 MPA, PARA LAJES MACIÇAS OU NERVURADAS COM USO DE BOMBA - LANÇAMENTO, ADENSAMENTO E ACABAMENTO.</t>
  </si>
  <si>
    <t xml:space="preserve"> 3.2.10 </t>
  </si>
  <si>
    <t xml:space="preserve"> 3.3 </t>
  </si>
  <si>
    <t>LAJE E ESCADA</t>
  </si>
  <si>
    <t xml:space="preserve"> 3.3.1 </t>
  </si>
  <si>
    <t xml:space="preserve"> 92512 </t>
  </si>
  <si>
    <t>MONTAGEM E DESMONTAGEM DE FÔRMA DE LAJE MACIÇA, PÉ-DIREITO DUPLO, EM CHAPA DE MADEIRA COMPENSADA RESINADA, 4 UTILIZAÇÕES. AF_09/2020</t>
  </si>
  <si>
    <t xml:space="preserve"> 3.3.2 </t>
  </si>
  <si>
    <t xml:space="preserve"> 102040 </t>
  </si>
  <si>
    <t>MONTAGEM E DESMONTAGEM DE FÔRMA PARA ESCADAS, COM 1 LANCE E LAJE PLANA, EM MADEIRA SERRADA, 2 UTILIZAÇÕES. AF_11/2020</t>
  </si>
  <si>
    <t xml:space="preserve"> 3.3.3 </t>
  </si>
  <si>
    <t xml:space="preserve"> 3.3.4 </t>
  </si>
  <si>
    <t xml:space="preserve"> 92768 </t>
  </si>
  <si>
    <t>ARMAÇÃO DE LAJE DE ESTRUTURA CONVENCIONAL DE CONCRETO ARMADO UTILIZANDO AÇO CA-60 DE 5,0 MM - MONTAGEM. AF_06/2022</t>
  </si>
  <si>
    <t xml:space="preserve"> 3.3.5 </t>
  </si>
  <si>
    <t xml:space="preserve"> 92769 </t>
  </si>
  <si>
    <t>ARMAÇÃO DE LAJE DE ESTRUTURA CONVENCIONAL DE CONCRETO ARMADO UTILIZANDO AÇO CA-50 DE 6,3 MM - MONTAGEM. AF_06/2022</t>
  </si>
  <si>
    <t xml:space="preserve"> 3.3.6 </t>
  </si>
  <si>
    <t xml:space="preserve"> 92770 </t>
  </si>
  <si>
    <t>ARMAÇÃO DE LAJE DE ESTRUTURA CONVENCIONAL DE CONCRETO ARMADO UTILIZANDO AÇO CA-50 DE 8,0 MM - MONTAGEM. AF_06/2022</t>
  </si>
  <si>
    <t xml:space="preserve"> 3.3.7 </t>
  </si>
  <si>
    <t xml:space="preserve"> 92771 </t>
  </si>
  <si>
    <t>ARMAÇÃO DE LAJE DE ESTRUTURA CONVENCIONAL DE CONCRETO ARMADO UTILIZANDO AÇO CA-50 DE 10,0 MM - MONTAGEM. AF_06/2022</t>
  </si>
  <si>
    <t xml:space="preserve"> 3.3.8 </t>
  </si>
  <si>
    <t xml:space="preserve"> 92772 </t>
  </si>
  <si>
    <t>ARMAÇÃO DE LAJE DE ESTRUTURA CONVENCIONAL DE CONCRETO ARMADO UTILIZANDO AÇO CA-50 DE 12,5 MM - MONTAGEM. AF_06/2022</t>
  </si>
  <si>
    <t xml:space="preserve"> 3.3.9 </t>
  </si>
  <si>
    <t xml:space="preserve"> 92773 </t>
  </si>
  <si>
    <t>ARMAÇÃO DE LAJE DE ESTRUTURA CONVENCIONAL DE CONCRETO ARMADO UTILIZANDO AÇO CA-50 DE 16,0 MM - MONTAGEM. AF_06/2022</t>
  </si>
  <si>
    <t xml:space="preserve"> 3.3.10 </t>
  </si>
  <si>
    <t xml:space="preserve"> 3.3.11 </t>
  </si>
  <si>
    <t xml:space="preserve"> CPU2101 -PMV </t>
  </si>
  <si>
    <t>Laje pré-fabricada unidirecional em viga treliçada/lajota em EPS LT 12 (8 + 4), exceto capa de concreto</t>
  </si>
  <si>
    <t xml:space="preserve"> 3.3.12 </t>
  </si>
  <si>
    <t xml:space="preserve"> CPU2100 -PMV </t>
  </si>
  <si>
    <t>Laje pré-fabricada unidirecional em viga treliçada/lajota em EPS LT 16 (12 + 4), exceto capa de concreto</t>
  </si>
  <si>
    <t xml:space="preserve"> 3.3.13 </t>
  </si>
  <si>
    <t xml:space="preserve"> CPU2102 -PMV </t>
  </si>
  <si>
    <t>Laje pré-fabricada unidirecional em viga treliçada/lajota em EPS LT 20 (16 + 4), exceto capa de concreto</t>
  </si>
  <si>
    <t xml:space="preserve"> 3.3.14 </t>
  </si>
  <si>
    <t xml:space="preserve"> CPU2534 -PMV </t>
  </si>
  <si>
    <t>FORNECIMENTO E INSTALAÇÃO DE TELA AÇO SOLDADA NERVURADA CA-60, MALHA 20X20CM,FERRO 3.4MM, PAINEL 2X3M, (0,72KG/M²), MALHA POP LEVE GERDAU OU SIMILAR</t>
  </si>
  <si>
    <t xml:space="preserve"> 3.3.15 </t>
  </si>
  <si>
    <t xml:space="preserve"> 101793 </t>
  </si>
  <si>
    <t>ESCORAMENTO DE FÔRMAS DE LAJE EM MADEIRA NÃO APARELHADA, PÉ-DIREITO DUPLO, INCLUSO TRAVAMENTO, 4 UTILIZAÇÕES. AF_09/2020</t>
  </si>
  <si>
    <t xml:space="preserve"> 4 </t>
  </si>
  <si>
    <t>ALVENARIA, VEDAÇÕES E DIVISÓRIAS</t>
  </si>
  <si>
    <t xml:space="preserve"> 4.1 </t>
  </si>
  <si>
    <t>ALVENARIA DE VEDAÇÃO</t>
  </si>
  <si>
    <t xml:space="preserve"> 4.1.1 </t>
  </si>
  <si>
    <t xml:space="preserve"> 103336 </t>
  </si>
  <si>
    <t>ALVENARIA DE VEDAÇÃO DE BLOCOS VAZADOS DE CONCRETO APARENTE DE 9X19X39 CM (ESPESSURA 9 CM) E ARGAMASSA DE ASSENTAMENTO COM PREPARO EM BETONEIRA. AF_12/2021</t>
  </si>
  <si>
    <t xml:space="preserve"> 4.1.2 </t>
  </si>
  <si>
    <t xml:space="preserve"> 103318 </t>
  </si>
  <si>
    <t>ALVENARIA DE VEDAÇÃO DE BLOCOS VAZADOS DE CONCRETO DE 14X19X39 CM (ESPESSURA 14 CM) E ARGAMASSA DE ASSENTAMENTO COM PREPARO EM BETONEIRA. AF_12/2021</t>
  </si>
  <si>
    <t xml:space="preserve"> 4.1.3 </t>
  </si>
  <si>
    <t xml:space="preserve"> 101161 </t>
  </si>
  <si>
    <t>ALVENARIA DE VEDAÇÃO COM ELEMENTO VAZADO DE CONCRETO (COBOGÓ) DE 7X50X50CM E ARGAMASSA DE ASSENTAMENTO COM PREPARO EM BETONEIRA. AF_05/2020</t>
  </si>
  <si>
    <t xml:space="preserve"> 4.1.4 </t>
  </si>
  <si>
    <t xml:space="preserve"> 93191 </t>
  </si>
  <si>
    <t>VERGA MOLDADA IN LOCO COM UTILIZAÇÃO DE BLOCOS CANALETA, ESPESSURA DE *20* CM. AF_03/2024</t>
  </si>
  <si>
    <t xml:space="preserve"> 4.1.5 </t>
  </si>
  <si>
    <t xml:space="preserve"> 93199 </t>
  </si>
  <si>
    <t>CONTRAVERGA MOLDADA IN LOCO COM UTILIZAÇÃO DE BLOCOS CANALETA, ESPESSURA DE *20* CM. AF_03/2024</t>
  </si>
  <si>
    <t xml:space="preserve"> 4.1.6 </t>
  </si>
  <si>
    <t xml:space="preserve"> 93200 </t>
  </si>
  <si>
    <t>FIXAÇÃO (ENCUNHAMENTO) DE ALVENARIA DE VEDAÇÃO COM ARGAMASSA APLICADA COM BISNAGA. AF_03/2024</t>
  </si>
  <si>
    <t xml:space="preserve"> 4.2 </t>
  </si>
  <si>
    <t>VEDAÇÃO DE DRYWALL</t>
  </si>
  <si>
    <t xml:space="preserve"> 4.2.1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</si>
  <si>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</si>
  <si>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</si>
  <si>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4.2.2 </t>
  </si>
  <si>
    <t xml:space="preserve"> 96363 </t>
  </si>
  <si>
    <t>PAREDE COM SISTEMA EM CHAPAS DE GESSO PARA DRYWALL, USO INTERNO, COM UMA FACE SIMPLES E OUTRA FACE DUPLA E ESTRUTURA METÁLICA COM GUIAS SIMPLES PARA PAREDES COM ÁREA LÍQUIDA MAIOR OU IGUAL A 6 M2, COM VÃOS. AF_07/2023_PS</t>
  </si>
  <si>
    <t xml:space="preserve"> 4.2.3 </t>
  </si>
  <si>
    <t xml:space="preserve"> CPU1942 -PMV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</si>
  <si>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</si>
  <si>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4.2.4 </t>
  </si>
  <si>
    <t xml:space="preserve"> CPU1943 -PMV </t>
  </si>
  <si>
    <t>PAREDE COM PLACAS DE GESSO ACARTONADO ST/ST (DRYWALL) COM REFORÇO METÁLICO PARA USO INTERNO, COM DUAS FACES DUPLAS E ESTRUTURA METÁLICA COM GUIAS SIMPLES, COM VÃOS. AF_06/2017_P</t>
  </si>
  <si>
    <t xml:space="preserve"> 4.3 </t>
  </si>
  <si>
    <t>DIVISÓRIAS</t>
  </si>
  <si>
    <t xml:space="preserve"> 4.3.1 </t>
  </si>
  <si>
    <t xml:space="preserve"> 102257 </t>
  </si>
  <si>
    <t>DIVISORIA SANITÁRIA, TIPO CABINE, EM PAINEL DE GRANILITE, ESP = 3CM, ASSENTADO COM ARGAMASSA COLANTE AC III-E, EXCLUSIVE FERRAGENS. AF_01/2021</t>
  </si>
  <si>
    <t xml:space="preserve"> 5 </t>
  </si>
  <si>
    <t>ESQUADRIAS</t>
  </si>
  <si>
    <t xml:space="preserve"> 5.1 </t>
  </si>
  <si>
    <t>ESQUADRIAS DE MADEIRA</t>
  </si>
  <si>
    <t xml:space="preserve"> 5.1.1 </t>
  </si>
  <si>
    <t>PORTAS DE MADEIRA</t>
  </si>
  <si>
    <t xml:space="preserve"> 5.1.1.1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</si>
  <si>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</si>
  <si>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</si>
  <si>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5.1.1.2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</si>
  <si>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</si>
  <si>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</si>
  <si>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5.1.1.3 </t>
  </si>
  <si>
    <t xml:space="preserve"> 90850 </t>
  </si>
  <si>
    <t>KIT DE PORTA DE MADEIRA PARA PINTURA, SEMI-OCA (LEVE OU MÉDIA), PADRÃO MÉDIO, 90X210CM, ESPESSURA DE 3,5CM, ITENS INCLUSOS: DOBRADIÇAS, MONTAGEM E INSTALAÇÃO DO BATENTE, SEM FECHADURA - FORNECIMENTO E INSTALAÇÃO. AF_12/2019</t>
  </si>
  <si>
    <t xml:space="preserve"> 5.1.1.4 </t>
  </si>
  <si>
    <t xml:space="preserve"> CPU3298 -PMV </t>
  </si>
  <si>
    <t>PORTA LISA DE MADEIRA, INTERNA, RESISTENTE A UMIDADE PIM RU PARA ACABAMENTO REVESTIDO OU EM PINTURA, PARA DIVISÓRIA SANITÁRIA, PADRÃO DIMENSIONAL MÉDIO/PESADO, COM FERRAGENS, COMPLETO - 80 X 190 CM</t>
  </si>
  <si>
    <t xml:space="preserve"> 5.1.1.5 </t>
  </si>
  <si>
    <t xml:space="preserve"> CPU2197 -PMV </t>
  </si>
  <si>
    <t>PORTA COMPLETA MADEIRA 2 FL.1,60x2,10m COM VISOR/VIDRO</t>
  </si>
  <si>
    <t xml:space="preserve"> 5.1.1.6 </t>
  </si>
  <si>
    <t xml:space="preserve"> CPU2199 -PMV </t>
  </si>
  <si>
    <t>PORTA COMPLETA MADEIRA 2 FL.2,00x2,10m COM VISOR/VIDRO</t>
  </si>
  <si>
    <t xml:space="preserve"> 5.1.1.7 </t>
  </si>
  <si>
    <t xml:space="preserve"> CPU2523 -PMV </t>
  </si>
  <si>
    <t>PORTA COMPLETA MADEIRA 2 FL.1,50x2,10m COM VISOR/VIDRO</t>
  </si>
  <si>
    <t xml:space="preserve"> 5.1.1.8 </t>
  </si>
  <si>
    <t xml:space="preserve"> CPU3299 -PMV </t>
  </si>
  <si>
    <t>PORTA COMPLETA COMPENSADO MADEIRA LISO</t>
  </si>
  <si>
    <t xml:space="preserve"> 5.1.1.9 </t>
  </si>
  <si>
    <t xml:space="preserve"> CPU3300 -PMV </t>
  </si>
  <si>
    <t>PORTA COMPLETA, BLINDOR/CHUMBO (0,80X2,10)m (S/ACESSÓRIOS)</t>
  </si>
  <si>
    <t xml:space="preserve"> 5.1.1.10 </t>
  </si>
  <si>
    <t xml:space="preserve"> CPU3301 -PMV </t>
  </si>
  <si>
    <t>PORTA COMPLETA, BLINDOR/CHUMBO (1,20X2,10)m (S/ACESSÓRIOS)</t>
  </si>
  <si>
    <t xml:space="preserve"> 5.1.1.11 </t>
  </si>
  <si>
    <t xml:space="preserve"> CPU2037 -PMV </t>
  </si>
  <si>
    <t>PORTA EM MADEIRA DE LEI, DE CORRER, LISA, SEMI-ÔCA 0,90X2,10M, INCLUSIVE BATENTES E FERRAGENS E PUXADOR</t>
  </si>
  <si>
    <t xml:space="preserve"> 5.1.1.12 </t>
  </si>
  <si>
    <t xml:space="preserve"> CPU1972 -PMV </t>
  </si>
  <si>
    <t>PORTA EM MADEIRA DE LEI, DE CORRER, LISA, SEMI-ÔCA 1,20X2,10M, INCLUSIVE BATENTES E FERRAGENS</t>
  </si>
  <si>
    <t xml:space="preserve"> 5.1.1.13 </t>
  </si>
  <si>
    <t xml:space="preserve"> CPU2012 -PMV </t>
  </si>
  <si>
    <t>PORTA CAMARAO 4 FOLHAS ARTICULADA FRISADA C/ FERRAGENS</t>
  </si>
  <si>
    <t xml:space="preserve"> 5.2 </t>
  </si>
  <si>
    <t>ESQUADRIAS DE ALUMÍNIO</t>
  </si>
  <si>
    <t xml:space="preserve"> 5.2.1 </t>
  </si>
  <si>
    <t>PORTAS DE ALUMÍNIO</t>
  </si>
  <si>
    <t xml:space="preserve"> 5.2.1.1 </t>
  </si>
  <si>
    <t xml:space="preserve"> 91338 </t>
  </si>
  <si>
    <t>PORTA DE ALUMÍNIO DE ABRIR COM LAMBRI, COM GUARNIÇÃO, FIXAÇÃO COM PARAFUSOS - FORNECIMENTO E INSTALAÇÃO. AF_12/2019</t>
  </si>
  <si>
    <t xml:space="preserve"> 5.2.1.2 </t>
  </si>
  <si>
    <t xml:space="preserve"> 91341 </t>
  </si>
  <si>
    <t>PORTA EM ALUMÍNIO DE ABRIR TIPO VENEZIANA COM GUARNIÇÃO, FIXAÇÃO COM PARAFUSOS - FORNECIMENTO E INSTALAÇÃO. AF_12/2019</t>
  </si>
  <si>
    <t xml:space="preserve"> 5.2.1.3 </t>
  </si>
  <si>
    <t xml:space="preserve"> 100702 </t>
  </si>
  <si>
    <t>PORTA DE CORRER DE ALUMÍNIO, COM DUAS FOLHAS PARA VIDRO, INCLUSO VIDRO LISO INCOLOR, FECHADURA E PUXADOR, SEM ALIZAR. AF_12/2019</t>
  </si>
  <si>
    <t xml:space="preserve"> 5.2.2 </t>
  </si>
  <si>
    <t>JANELAS DE ALUMÍNIO</t>
  </si>
  <si>
    <t xml:space="preserve"> 5.2.2.1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</si>
  <si>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</si>
  <si>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</si>
  <si>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5.2.2.2 </t>
  </si>
  <si>
    <t xml:space="preserve"> 100674 </t>
  </si>
  <si>
    <t>CAIXILHO FIXO DE ALUMÍNIO PARA VIDRO (VIDRO INCLUSO), BATENTE/ REQUADRO DE 4 A 14 CM, SEM GUARNIÇÃO/ ALIZAR, FIXAÇÃO COM PARAFUSOS, VEDAÇÃO COM SILICONE, EXCLUSIVE CONTRAMARCO - FORNECIMENTO E INSTALAÇÃO. AF_11/2024</t>
  </si>
  <si>
    <t xml:space="preserve"> 5.2.2.3 </t>
  </si>
  <si>
    <t xml:space="preserve"> CPU2687 -PMV </t>
  </si>
  <si>
    <t>JANELA DE CORRER 4 FOLHAS EM ALUMINIO NATURAL COM VIDRO 6MM</t>
  </si>
  <si>
    <t xml:space="preserve"> 5.2.2.4 </t>
  </si>
  <si>
    <t xml:space="preserve"> CPU3302 -PMV </t>
  </si>
  <si>
    <t>VISOR PLUMBÍFERO COM MOLDURA, ESP=60MM (NACIONAL)</t>
  </si>
  <si>
    <t xml:space="preserve"> 5.3 </t>
  </si>
  <si>
    <t>ESQUADRIAS DE VIDRO</t>
  </si>
  <si>
    <t xml:space="preserve"> 5.3.1 </t>
  </si>
  <si>
    <t>PORTAS DE VIDRO</t>
  </si>
  <si>
    <t xml:space="preserve"> 5.3.1.1 </t>
  </si>
  <si>
    <t xml:space="preserve"> CPU3135 -PMV </t>
  </si>
  <si>
    <t>PORTA EM VIDRO TEMPERADO 10MM, INCOLOR, INCLUSIVE FERRAGENS DE FIXAÇÃO E INSTALAÇÃO, EXCLUSIVE PUXADOR</t>
  </si>
  <si>
    <t xml:space="preserve"> 5.4 </t>
  </si>
  <si>
    <t>ESQUADRIAS METÁLICAS</t>
  </si>
  <si>
    <t xml:space="preserve"> 5.4.1 </t>
  </si>
  <si>
    <t>PORTAS METÁLICAS</t>
  </si>
  <si>
    <t xml:space="preserve"> 5.4.1.1 </t>
  </si>
  <si>
    <t xml:space="preserve"> CPU2544 -PMV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</si>
  <si>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</si>
  <si>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5.5 </t>
  </si>
  <si>
    <t>ACESSÓRIOS</t>
  </si>
  <si>
    <t xml:space="preserve"> 5.5.1 </t>
  </si>
  <si>
    <t xml:space="preserve"> CPU2546 -PMV </t>
  </si>
  <si>
    <t>BARRA DE APOIO, RETA, FIXA, EM AÇO INOX, L=40CM, D=1 1/4", JACKWAL OU SIMILAR</t>
  </si>
  <si>
    <t xml:space="preserve"> 5.5.2 </t>
  </si>
  <si>
    <t xml:space="preserve"> 102188 </t>
  </si>
  <si>
    <t>MOLA HIDRAULICA DE PISO PARA PORTA DE VIDRO TEMPERADO. AF_01/2021</t>
  </si>
  <si>
    <t xml:space="preserve"> 5.5.3 </t>
  </si>
  <si>
    <t xml:space="preserve"> CPU2545 -PMV </t>
  </si>
  <si>
    <t>PUXADOR DUPLO EM AÇO INOXIDÁVEL, PARA PORTA DE MADEIRA, ALUMÍNIO OU VIDRO, DE 350 MM</t>
  </si>
  <si>
    <t xml:space="preserve"> 5.5.4 </t>
  </si>
  <si>
    <t xml:space="preserve"> 100705 </t>
  </si>
  <si>
    <t>TARJETA TIPO LIVRE/OCUPADO PARA PORTA DE BANHEIRO. AF_12/2019</t>
  </si>
  <si>
    <t xml:space="preserve"> 5.5.5 </t>
  </si>
  <si>
    <t xml:space="preserve"> CPU3303 -PMV </t>
  </si>
  <si>
    <t>TELA DE PROTEÇÃO TIPO MOSQUITEIRA EM AÇO GALVANIZADO, COM REQUADRO EM PERFIS DE FERRO</t>
  </si>
  <si>
    <t xml:space="preserve"> 5.5.6 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</si>
  <si>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</si>
  <si>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</si>
  <si>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5.5.7 </t>
  </si>
  <si>
    <t xml:space="preserve"> 100709 </t>
  </si>
  <si>
    <t>DOBRADIÇA EM AÇO/FERRO, 3" X 21/2", E=1,9 A 2MM, SEN ANEL, CROMADO OU ZINCADO, TAMPA BOLA, COM PARAFUSOS. AF_12/2019</t>
  </si>
  <si>
    <t xml:space="preserve"> 5.5.8 </t>
  </si>
  <si>
    <t xml:space="preserve"> CPU3304 -PMV </t>
  </si>
  <si>
    <t>FECHADURA OU FECHO ELETROMAGNÉTICO PARA CONTROLE DE ACESSO REF:HDL,12VOLTS, MODELO FEC-91LA, OU SIMILAR, PARA EMBUTIR NO BATENTE (EXCETO FECHADURA CONVENCIONAL)</t>
  </si>
  <si>
    <t xml:space="preserve"> 5.5.9 </t>
  </si>
  <si>
    <t xml:space="preserve"> CPU2547 -PMV </t>
  </si>
  <si>
    <t>ALIZAR ALUMINIO PINTURA ELETROSTATICA BRANCA</t>
  </si>
  <si>
    <t xml:space="preserve"> 5.5.10 </t>
  </si>
  <si>
    <t xml:space="preserve"> 100659 </t>
  </si>
  <si>
    <t>ALIZAR DE 5X1,5CM PARA PORTA FIXADO COM PREGOS, PADRÃO MÉDIO - FORNECIMENTO E INSTALAÇÃO. AF_12/2019</t>
  </si>
  <si>
    <t xml:space="preserve"> 5.5.11 </t>
  </si>
  <si>
    <t xml:space="preserve"> CPU2551 -PMV </t>
  </si>
  <si>
    <t>FERRAGENS PARA MÓDULO DE JANELA DE ALUMÍNIO MÁXIM AR, INCLUSIVE FECHO E BRAÇO, FORNECIMENTO E INSTALAÇÃO, EXCLUSIVE JANELA</t>
  </si>
  <si>
    <t xml:space="preserve"> 6 </t>
  </si>
  <si>
    <t>COBERTURA</t>
  </si>
  <si>
    <t xml:space="preserve"> 6.1 </t>
  </si>
  <si>
    <t xml:space="preserve"> 6.1.1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</si>
  <si>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</si>
  <si>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</si>
  <si>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6.1.2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</si>
  <si>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</si>
  <si>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</si>
  <si>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6.2 </t>
  </si>
  <si>
    <t>TELHAMENTO</t>
  </si>
  <si>
    <t xml:space="preserve"> 6.2.1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</si>
  <si>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</si>
  <si>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</si>
  <si>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6.2.2 </t>
  </si>
  <si>
    <t xml:space="preserve"> CPU3305 -PMV </t>
  </si>
  <si>
    <t>TELHAMENTO COM TELHA METÁLICA EM CHAPA DE AÇO GALVANIZADO NATURAL ONDULADA E=0,5MM</t>
  </si>
  <si>
    <t xml:space="preserve"> 6.2.3 </t>
  </si>
  <si>
    <t xml:space="preserve"> CPU3306 -PMV </t>
  </si>
  <si>
    <t>COBERTURA EM CHAPA DE POLICARBONATO ALVEOLAR,NA COR CRISTAL, COM 10MM DE ESPESSURA,INCL.MADEIRAMENTO EM PECAS DE MADEIRA E PILARES EM TUBO DE ACO GALVANIZADO.MEDIDO PELA AREA REAL D E COBERTURA.FORNECIMENTO E COLOCACAO</t>
  </si>
  <si>
    <t xml:space="preserve"> 6.3 </t>
  </si>
  <si>
    <t>COMPLEMENTOS</t>
  </si>
  <si>
    <t xml:space="preserve"> 6.3.1 </t>
  </si>
  <si>
    <t xml:space="preserve"> 94229 </t>
  </si>
  <si>
    <t>CALHA EM CHAPA DE AÇO GALVANIZADO NÚMERO 24, DESENVOLVIMENTO DE 100 CM, INCLUSO TRANSPORTE VERTICAL. AF_07/2019</t>
  </si>
  <si>
    <t xml:space="preserve"> 6.3.2 </t>
  </si>
  <si>
    <t xml:space="preserve"> 94231 </t>
  </si>
  <si>
    <t>RUFO EM CHAPA DE AÇO GALVANIZADO NÚMERO 24, CORTE DE 25 CM, INCLUSO TRANSPORTE VERTICAL. AF_07/2019</t>
  </si>
  <si>
    <t xml:space="preserve"> 6.3.3 </t>
  </si>
  <si>
    <t xml:space="preserve"> CPU3307 -PMV </t>
  </si>
  <si>
    <t>CUMEEIRA TERMOACÚSTICA</t>
  </si>
  <si>
    <t xml:space="preserve"> 7 </t>
  </si>
  <si>
    <t>IMPERMEABILIZAÇÃO</t>
  </si>
  <si>
    <t xml:space="preserve"> 7.1 </t>
  </si>
  <si>
    <t xml:space="preserve"> 98565 </t>
  </si>
  <si>
    <t>PROTEÇÃO MECÂNICA DE SUPERFICIE HORIZONTAL COM ARGAMASSA DE CIMENTO E AREIA, TRAÇO 1:3, E=3CM. AF_09/2023</t>
  </si>
  <si>
    <t xml:space="preserve"> 7.2 </t>
  </si>
  <si>
    <t xml:space="preserve"> 98546 </t>
  </si>
  <si>
    <t>IMPERMEABILIZAÇÃO DE SUPERFÍCIE COM MANTA ASFÁLTICA, UMA CAMADA, INCLUSIVE APLICAÇÃO DE PRIMER ASFÁLTICO, E=4MM. AF_09/2023</t>
  </si>
  <si>
    <t xml:space="preserve"> 7.3 </t>
  </si>
  <si>
    <t xml:space="preserve"> 98556 </t>
  </si>
  <si>
    <t>IMPERMEABILIZAÇÃO DE SUPERFÍCIE COM ARGAMASSA POLIMÉRICA / MEMBRANA ACRÍLICA, 4 DEMÃOS, REFORÇADA COM VÉU DE POLIÉSTER (MAV). AF_09/2023</t>
  </si>
  <si>
    <t xml:space="preserve"> 8 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</si>
  <si>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</si>
  <si>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</si>
  <si>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</si>
  <si>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</si>
  <si>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</si>
  <si>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</si>
  <si>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8.1.2 </t>
  </si>
  <si>
    <t xml:space="preserve"> 87530 </t>
  </si>
  <si>
    <t>MASSA ÚNICA, EM ARGAMASSA TRAÇO 1:2:8, PREPARO MANUAL, APLICADA MANUALMENTE EM PAREDES INTERNAS DE AMBIENTES COM ÁREA ENTRE 5M² E 10M², E = 17,5MM, COM TALISCAS. AF_03/2024</t>
  </si>
  <si>
    <t xml:space="preserve"> 8.1.3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</si>
  <si>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</si>
  <si>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</si>
  <si>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8.1.4 </t>
  </si>
  <si>
    <t xml:space="preserve"> CPU3308 -PMV </t>
  </si>
  <si>
    <t>REVESTIMENTO PARA PAREDE COM BARITA, E= 2CM</t>
  </si>
  <si>
    <t xml:space="preserve"> 8.2 </t>
  </si>
  <si>
    <t>REVESTIMENTO CERÂMICO</t>
  </si>
  <si>
    <t xml:space="preserve"> 8.2.1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</si>
  <si>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</si>
  <si>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</si>
  <si>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9 </t>
  </si>
  <si>
    <t>REVESTIMENTO DE PISO INTERNO</t>
  </si>
  <si>
    <t xml:space="preserve"> 9.1 </t>
  </si>
  <si>
    <t xml:space="preserve"> 9.1.1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</si>
  <si>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</si>
  <si>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</si>
  <si>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9.1.2 </t>
  </si>
  <si>
    <t xml:space="preserve"> CPU2552 -PMV </t>
  </si>
  <si>
    <t>REGULARIZAÇÃO DE BASE PARA REVEST. DE PISOS COM ARG. TRAÇO T4, ESP. MÉDIA = 2,5CM</t>
  </si>
  <si>
    <t xml:space="preserve"> 9.1.3 </t>
  </si>
  <si>
    <t xml:space="preserve"> 88477 </t>
  </si>
  <si>
    <t>CONTRAPISO COM ARGAMASSA AUTONIVELANTE, APLICADO SOBRE LAJE, ADERIDO, ESPESSURA 3CM. AF_07/2021</t>
  </si>
  <si>
    <t xml:space="preserve"> 9.2 </t>
  </si>
  <si>
    <t>GRANILITE</t>
  </si>
  <si>
    <t xml:space="preserve"> 9.2.1 </t>
  </si>
  <si>
    <t xml:space="preserve"> CPU2553 -PMV </t>
  </si>
  <si>
    <t>PISO ALTA RESISTENCIA, COLORIDO, E=10MM, APLICADO COM JUNTAS, POLIDO ATÉ O ESMERIL 400 E ENCERADO</t>
  </si>
  <si>
    <t xml:space="preserve"> 9.3 </t>
  </si>
  <si>
    <t>VINÍLICO</t>
  </si>
  <si>
    <t xml:space="preserve"> 9.3.1 </t>
  </si>
  <si>
    <t xml:space="preserve"> CPU3309 -PMV </t>
  </si>
  <si>
    <t>FORNECIMENTO E INSTALAÇÃO DE MANTA VINÍLICA CONDUTIVA PLL OU SIMILAR</t>
  </si>
  <si>
    <t xml:space="preserve"> 9.3.2 </t>
  </si>
  <si>
    <t xml:space="preserve"> 101727 </t>
  </si>
  <si>
    <t>PISO VINÍLICO SEMI-FLEXÍVEL EM PLACAS, PADRÃO LISO, ESPESSURA 3,2 MM, FIXADO COM COLA. AF_09/2020</t>
  </si>
  <si>
    <t xml:space="preserve"> 9.4 </t>
  </si>
  <si>
    <t>RODAPÉ</t>
  </si>
  <si>
    <t xml:space="preserve"> 9.4.1 </t>
  </si>
  <si>
    <t xml:space="preserve"> CPU2555 -PMV </t>
  </si>
  <si>
    <t>RODAPÉ ALTA RESISTÊNCIA, H = 10 CM, MEIA-CANA</t>
  </si>
  <si>
    <t xml:space="preserve"> 10 </t>
  </si>
  <si>
    <t>REVESTIMENTO DE PISO EXTERNO</t>
  </si>
  <si>
    <t xml:space="preserve"> 10.1 </t>
  </si>
  <si>
    <t xml:space="preserve"> CPU2554 -PMV </t>
  </si>
  <si>
    <t>PISO ALTA RESISTÊNCIA OU INDUSTRIAL DE 12 MM, COMUM, COR CINZA, COM JUNTAS PLÁSTICAS, SEM POLIMENTO, ECCLUSIVE ARGAMASSA DE REGULARIZAÇÃO, APLICADO</t>
  </si>
  <si>
    <t xml:space="preserve"> 11 </t>
  </si>
  <si>
    <t>REVESTIMENTO DE TETO</t>
  </si>
  <si>
    <t xml:space="preserve"> 11.1 </t>
  </si>
  <si>
    <t xml:space="preserve"> 96114 </t>
  </si>
  <si>
    <t>FORRO EM DRYWALL, PARA AMBIENTES COMERCIAIS, INCLUSIVE ESTRUTURA BIRECIONAL DE FIXAÇÃO. AF_08/2023_PS</t>
  </si>
  <si>
    <t xml:space="preserve"> 12 </t>
  </si>
  <si>
    <t>FACHADA</t>
  </si>
  <si>
    <t xml:space="preserve"> 12.1 </t>
  </si>
  <si>
    <t xml:space="preserve"> CPU2899 -PMV </t>
  </si>
  <si>
    <t>BRISE METÁLICO HUNTER DOUGLAS REF. MINIWAVE # 103 COR PRATA OU SIMILAR, COM ESTRUTURA E MONTAGEM, EXCLUSIVE ANDAIMES OU PLATAFORMA.</t>
  </si>
  <si>
    <t xml:space="preserve"> 13 </t>
  </si>
  <si>
    <t>PINTURA</t>
  </si>
  <si>
    <t xml:space="preserve"> 13.1 </t>
  </si>
  <si>
    <t>PAREDES</t>
  </si>
  <si>
    <t xml:space="preserve"> 13.1.1 </t>
  </si>
  <si>
    <t xml:space="preserve"> 88485 </t>
  </si>
  <si>
    <t>FUNDO SELADOR ACRÍLICO, APLICAÇÃO MANUAL EM PAREDE, UMA DEMÃO. AF_04/2023</t>
  </si>
  <si>
    <t xml:space="preserve"> 13.1.2 </t>
  </si>
  <si>
    <t xml:space="preserve"> 88497 </t>
  </si>
  <si>
    <t>EMASSAMENTO COM MASSA LÁTEX, APLICAÇÃO EM PAREDE, DUAS DEMÃOS, LIXAMENTO MANUAL. AF_04/2023</t>
  </si>
  <si>
    <t xml:space="preserve"> 13.1.3 </t>
  </si>
  <si>
    <t xml:space="preserve"> 104641 </t>
  </si>
  <si>
    <t>PINTURA LÁTEX ACRÍLICA ECONÔMICA, APLICAÇÃO MANUAL EM PAREDES, DUAS DEMÃOS. AF_04/2023</t>
  </si>
  <si>
    <t xml:space="preserve"> 13.1.4 </t>
  </si>
  <si>
    <t xml:space="preserve"> 95305 </t>
  </si>
  <si>
    <t>TEXTURA ACRÍLICA, APLICAÇÃO MANUAL EM PAREDE, UMA DEMÃO. AF_04/2023</t>
  </si>
  <si>
    <t xml:space="preserve"> 13.2 </t>
  </si>
  <si>
    <t>TETO</t>
  </si>
  <si>
    <t xml:space="preserve"> 13.2.1 </t>
  </si>
  <si>
    <t xml:space="preserve"> 88484 </t>
  </si>
  <si>
    <t>FUNDO SELADOR ACRÍLICO, APLICAÇÃO MANUAL EM TETO, UMA DEMÃO. AF_04/2023</t>
  </si>
  <si>
    <t xml:space="preserve"> 13.2.2 </t>
  </si>
  <si>
    <t xml:space="preserve"> 88496 </t>
  </si>
  <si>
    <t>EMASSAMENTO COM MASSA LÁTEX, APLICAÇÃO EM TETO, DUAS DEMÃOS, LIXAMENTO MANUAL. AF_04/2023</t>
  </si>
  <si>
    <t xml:space="preserve"> 13.2.3 </t>
  </si>
  <si>
    <t xml:space="preserve"> 104639 </t>
  </si>
  <si>
    <t>PINTURA LÁTEX ACRÍLICA ECONÔMICA, APLICAÇÃO MANUAL EM TETO, DUAS DEMÃOS. AF_04/2023</t>
  </si>
  <si>
    <t xml:space="preserve"> 13.3 </t>
  </si>
  <si>
    <t xml:space="preserve"> 13.3.1 </t>
  </si>
  <si>
    <t xml:space="preserve"> 102197 </t>
  </si>
  <si>
    <t>PINTURA FUNDO NIVELADOR ALQUÍDICO BRANCO EM MADEIRA. AF_01/2021</t>
  </si>
  <si>
    <t xml:space="preserve"> 13.3.2 </t>
  </si>
  <si>
    <t xml:space="preserve"> 102219 </t>
  </si>
  <si>
    <t>PINTURA TINTA DE ACABAMENTO (PIGMENTADA) ESMALTE SINTÉTICO ACETINADO EM MADEIRA, 2 DEMÃOS. AF_01/2021</t>
  </si>
  <si>
    <t xml:space="preserve"> 14 </t>
  </si>
  <si>
    <t>MARMORARIA</t>
  </si>
  <si>
    <t xml:space="preserve"> 14.1 </t>
  </si>
  <si>
    <t xml:space="preserve"> CPU2556 -PMV </t>
  </si>
  <si>
    <t>TAMPO/BANCADA EM GRANITO BRANCO SIENA, E=2CM</t>
  </si>
  <si>
    <t xml:space="preserve"> 15 </t>
  </si>
  <si>
    <t>LOUÇAS, METAIS E ACESSÓRIOS</t>
  </si>
  <si>
    <t xml:space="preserve"> 15.1 </t>
  </si>
  <si>
    <t>EQUIPAMENTOS</t>
  </si>
  <si>
    <t xml:space="preserve"> 15.1.1 </t>
  </si>
  <si>
    <t xml:space="preserve"> 100860 </t>
  </si>
  <si>
    <t>CHUVEIRO ELÉTRICO COMUM CORPO PLÁSTICO, TIPO DUCHA - FORNECIMENTO E INSTALAÇÃO. AF_01/2020</t>
  </si>
  <si>
    <t xml:space="preserve"> 15.2 </t>
  </si>
  <si>
    <t>METAIS, INOX E METALON</t>
  </si>
  <si>
    <t xml:space="preserve"> 15.2.1 </t>
  </si>
  <si>
    <t xml:space="preserve"> 86900 </t>
  </si>
  <si>
    <t>CUBA DE EMBUTIR RETANGULAR DE AÇO INOXIDÁVEL, 46 X 30 X 12 CM - FORNECIMENTO E INSTALAÇÃO. AF_01/2020</t>
  </si>
  <si>
    <t xml:space="preserve"> 15.2.2 </t>
  </si>
  <si>
    <t xml:space="preserve"> CPU3310 -PMV </t>
  </si>
  <si>
    <t>CUBA DE EMBUTIR RETANGULAR DE AÇO INOXIDÁVEL, 60 X 50 X 30 CM - FORNECIMENTO E INSTALAÇÃO.</t>
  </si>
  <si>
    <t xml:space="preserve"> 15.2.3 </t>
  </si>
  <si>
    <t xml:space="preserve"> CPU3311 -PMV </t>
  </si>
  <si>
    <t>TANQUE DE EXPURGO ACO INOXIDAVEL-TAMPA LAT. 500x500mm</t>
  </si>
  <si>
    <t xml:space="preserve"> 15.2.4 </t>
  </si>
  <si>
    <t xml:space="preserve"> CPU3312 -PMV </t>
  </si>
  <si>
    <t>LAVATORIO COLETIVO DE ACO INOXIDAVEL COM 1.000MM DE SECAO EM CHAPA 20.304,PARA 2 PONTOS DE AGUA,CRIVO DE SAIDA EM 1.1/4" ,EXCLUSIVE TORNEIRAS.FORNECIMENTO E COLOCACAO</t>
  </si>
  <si>
    <t xml:space="preserve"> 15.2.5 </t>
  </si>
  <si>
    <t xml:space="preserve"> 86913 </t>
  </si>
  <si>
    <t>TORNEIRA CROMADA 1/2" OU 3/4" PARA TANQUE, PADRÃO POPULAR - FORNECIMENTO E INSTALAÇÃO. AF_01/2020</t>
  </si>
  <si>
    <t xml:space="preserve"> 15.2.6 </t>
  </si>
  <si>
    <t xml:space="preserve"> CPU2562 -PMV </t>
  </si>
  <si>
    <t>TORNEIRA DE MESA COM FECHAMENTO AUTOMÁTICO, LINHA DECAMATIC ECO, REF.1173.C, DECA OU SIMILAR</t>
  </si>
  <si>
    <t xml:space="preserve"> 15.2.7 </t>
  </si>
  <si>
    <t xml:space="preserve"> CPU2560 -PMV </t>
  </si>
  <si>
    <t>TORNEIRA CLÍNICA COM VOLANTE TIPO ALAVANCA</t>
  </si>
  <si>
    <t xml:space="preserve"> 15.2.8 </t>
  </si>
  <si>
    <t xml:space="preserve"> CPU2563 -PMV </t>
  </si>
  <si>
    <t>DUCHA HIGIÊNICA COM REGISTRO, LINHA DREAM, REF. 1984.C87.ACT.CR, DA DECA OU SIMILAR</t>
  </si>
  <si>
    <t xml:space="preserve"> 15.2.9 </t>
  </si>
  <si>
    <t xml:space="preserve"> CPU3143 -PMV </t>
  </si>
  <si>
    <t>BARRA DE APOIO, RETA, FIXA, EM AÇO INOX, L=80CM, D=1 1/4", JACKWAL OU SIMILAR</t>
  </si>
  <si>
    <t xml:space="preserve"> 15.2.10 </t>
  </si>
  <si>
    <t xml:space="preserve"> 15.2.11 </t>
  </si>
  <si>
    <t xml:space="preserve"> 100867 </t>
  </si>
  <si>
    <t>BARRA DE APOIO RETA, EM ACO INOX POLIDO, COMPRIMENTO 70 CM, FIXADA NA PAREDE - FORNECIMENTO E INSTALAÇÃO. AF_01/2020</t>
  </si>
  <si>
    <t xml:space="preserve"> 15.2.12 </t>
  </si>
  <si>
    <t xml:space="preserve"> 100875 </t>
  </si>
  <si>
    <t>BANCO ARTICULADO, EM ACO INOX, PARA PCD, FIXADO NA PAREDE - FORNECIMENTO E INSTALAÇÃO. AF_01/2020</t>
  </si>
  <si>
    <t xml:space="preserve"> 15.2.13 </t>
  </si>
  <si>
    <t xml:space="preserve"> CPU3313 -PMV </t>
  </si>
  <si>
    <t>BOTOEIRA ANTI PANICO ALARME WC AUDIVISUAL PNE/PCD NBR9050</t>
  </si>
  <si>
    <t xml:space="preserve"> 15.2.14 </t>
  </si>
  <si>
    <t xml:space="preserve"> CPU2105 -PMV </t>
  </si>
  <si>
    <t>RALO SECO PVC QUADRADO 15x15 COM GRELHA</t>
  </si>
  <si>
    <t xml:space="preserve"> 15.2.15 </t>
  </si>
  <si>
    <t xml:space="preserve"> CPU2181 -PMV </t>
  </si>
  <si>
    <t>PISTOLA DE ÁGUA OU AR, COM JOGO DE BICO EM AÇO E INOX PARA DIFERENTES INSTRUMENTAIS MÉDICOS, COM MANGUEIRA EM ESPIRAL FLEXÍVEL E ENGATE RÁPIDO. ADAPTADORES PARA REDE DE ÁGUA OU AR E MANGUEIRA.</t>
  </si>
  <si>
    <t>un</t>
  </si>
  <si>
    <t xml:space="preserve"> 15.3 </t>
  </si>
  <si>
    <t>LOUÇAS</t>
  </si>
  <si>
    <t xml:space="preserve"> 15.3.1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</si>
  <si>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</si>
  <si>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</si>
  <si>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15.3.2 </t>
  </si>
  <si>
    <t xml:space="preserve"> CPU2095 -PMV </t>
  </si>
  <si>
    <t>LAVATÓRIO LOUÇA BRANCA SUSPENSO, 29,5 X 39CM OU EQUIVALENTE, PADRÃO POPULAR, INCLUSO SIFÃO FLEXÍVEL EM PVC, VÁLVULA E ENGATE FLEXÍVEL 30CM EM PLÁSTICO, PADRÃO POPULAR - FORNECIMENTO E INSTALAÇÃO</t>
  </si>
  <si>
    <t xml:space="preserve"> 15.3.3 </t>
  </si>
  <si>
    <t xml:space="preserve"> CPU3314 -PMV </t>
  </si>
  <si>
    <t>CUBA DE LOUÇA DE EMBUTIR (OVAL OU CIRCULAR) INCLUSIVE SIFÃO PLÁSTICO, VÁLVULAPLÁSTICA PARA PIA E ENGATE PLÁSTICO</t>
  </si>
  <si>
    <t xml:space="preserve"> 15.3.4 </t>
  </si>
  <si>
    <t xml:space="preserve"> CPU2557 -PMV </t>
  </si>
  <si>
    <t>LAVATÓRIO DE CANTO REF. L101 DECA OU EQUIVALENTE, INCLUSIVE VÁLVULA, SIFÃO E ENGATES CROMADOS, EXCLUSIVE TORNEIRA</t>
  </si>
  <si>
    <t xml:space="preserve"> 15.3.5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</si>
  <si>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</si>
  <si>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</si>
  <si>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15.3.6 </t>
  </si>
  <si>
    <t xml:space="preserve"> 100858 </t>
  </si>
  <si>
    <t>MICTÓRIO SIFONADO LOUÇA BRANCA - PADRÃO MÉDIO - FORNECIMENTO E INSTALAÇÃO. AF_01/2020</t>
  </si>
  <si>
    <t xml:space="preserve"> 16 </t>
  </si>
  <si>
    <t>CORRIMÃO, GUARDA CORPO</t>
  </si>
  <si>
    <t xml:space="preserve"> 16.1 </t>
  </si>
  <si>
    <t xml:space="preserve"> CPU3096 -PMV </t>
  </si>
  <si>
    <t>GUARDA-CORPO EM TUBO DE AÇO INOX Ø=1 1/2", DUPLO, COM MONTANTES E FECHAMENTO EM TUBO INOX Ø=1 1/2", H=96CM, C/ACABAMENTO POLIDO, P/FIXAÇÃO EM PISO</t>
  </si>
  <si>
    <t xml:space="preserve"> 16.2 </t>
  </si>
  <si>
    <t xml:space="preserve"> CPU3180 -PMV </t>
  </si>
  <si>
    <t>ESCADA MARINHEIRO PERFIL 1.1/2"" DE ACO COM GUARDA CORPO</t>
  </si>
  <si>
    <t xml:space="preserve"> 17 </t>
  </si>
  <si>
    <t>INSTALAÇÕES HIDROSSANITÁRIAS</t>
  </si>
  <si>
    <t xml:space="preserve"> 17.1 </t>
  </si>
  <si>
    <t>HIDRÁULICA</t>
  </si>
  <si>
    <t xml:space="preserve"> 17.1.1 </t>
  </si>
  <si>
    <t xml:space="preserve"> CPU3315 -PMV </t>
  </si>
  <si>
    <t>CONJUNTO MOTOR-BOMBA (CENTRÍFUGA) 3 CV, MULTIESTÁGIO, HMAN= 30 A 45 MCA, Q= 12,4 A 8,4 M³/H</t>
  </si>
  <si>
    <t xml:space="preserve"> 17.1.2 </t>
  </si>
  <si>
    <t xml:space="preserve"> CPU2565 -PMV </t>
  </si>
  <si>
    <t>ACOPLAMENTO RANHURADO EM FERRO FUNDIDO DN 60,3mm 2""</t>
  </si>
  <si>
    <t xml:space="preserve"> 17.1.3 </t>
  </si>
  <si>
    <t xml:space="preserve"> 103039 </t>
  </si>
  <si>
    <t>REGISTRO DE ESFERA, PVC, ROSCÁVEL, COM VOLANTE, 1 1/2" - FORNECIMENTO E INSTALAÇÃO. AF_08/2021</t>
  </si>
  <si>
    <t xml:space="preserve"> 17.1.4 </t>
  </si>
  <si>
    <t xml:space="preserve"> 94492 </t>
  </si>
  <si>
    <t>REGISTRO DE ESFERA, PVC, SOLDÁVEL, COM VOLANTE, DN 50 MM - FORNECIMENTO E INSTALAÇÃO. AF_08/2021</t>
  </si>
  <si>
    <t xml:space="preserve"> 17.1.5 </t>
  </si>
  <si>
    <t xml:space="preserve"> 99631 </t>
  </si>
  <si>
    <t>VÁLVULA DE RETENÇÃO VERTICAL, DE BRONZE, ROSCÁVEL, 1 1/2" - FORNECIMENTO E INSTALAÇÃO. AF_08/2021</t>
  </si>
  <si>
    <t xml:space="preserve"> 17.1.6 </t>
  </si>
  <si>
    <t xml:space="preserve"> 99622 </t>
  </si>
  <si>
    <t>VÁLVULA DE RETENÇÃO HORIZONTAL, DE BRONZE, ROSCÁVEL, 1 1/2" - FORNECIMENTO E INSTALAÇÃO. AF_08/2021</t>
  </si>
  <si>
    <t xml:space="preserve"> 17.1.7 </t>
  </si>
  <si>
    <t xml:space="preserve"> 94681 </t>
  </si>
  <si>
    <t>CURVA 90 GRAUS, PVC, SOLDÁVEL, DN 60 MM, INSTALADO EM RESERVAÇÃO PREDIAL DE ÁGUA - FORNECIMENTO E INSTALAÇÃO. AF_04/2024</t>
  </si>
  <si>
    <t xml:space="preserve"> 17.1.8 </t>
  </si>
  <si>
    <t xml:space="preserve"> 94706 </t>
  </si>
  <si>
    <t>ADAPTADOR COM FLANGE E ANEL DE VEDAÇÃO, PVC, SOLDÁVEL, DN 50 MM X 1 1/2", INSTALADO EM RESERVAÇÃO PREDIAL DE ÁGUA - FORNECIMENTO E INSTALAÇÃO. AF_04/2024</t>
  </si>
  <si>
    <t xml:space="preserve"> 17.1.9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</si>
  <si>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</si>
  <si>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</si>
  <si>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17.1.10 </t>
  </si>
  <si>
    <t xml:space="preserve"> 103987 </t>
  </si>
  <si>
    <t>CURVA 45 GRAUS, PVC, SOLDÁVEL, DN 50MM, INSTALADO EM RAMAL DE DISTRIBUIÇÃO DE ÁGUA - FORNECIMENTO E INSTALAÇÃO. AF_06/2022</t>
  </si>
  <si>
    <t xml:space="preserve"> 17.1.11 </t>
  </si>
  <si>
    <t xml:space="preserve"> 103986 </t>
  </si>
  <si>
    <t>CURVA 90 GRAUS, PVC, SOLDÁVEL, DN 50MM, INSTALADO EM RAMAL DE DISTRIBUIÇÃO DE ÁGUA - FORNECIMENTO E INSTALAÇÃO. AF_06/2022</t>
  </si>
  <si>
    <t xml:space="preserve"> 17.1.12 </t>
  </si>
  <si>
    <t xml:space="preserve"> 94799 </t>
  </si>
  <si>
    <t>TORNEIRA DE BOIA PARA CAIXA D'ÁGUA, ROSCÁVEL, 1 1/2" - FORNECIMENTO E INSTALAÇÃO. AF_08/2021</t>
  </si>
  <si>
    <t xml:space="preserve"> 17.1.13 </t>
  </si>
  <si>
    <t xml:space="preserve"> 103979 </t>
  </si>
  <si>
    <t>TUBO, PVC, SOLDÁVEL, DE 50MM, INSTALADO EM RAMAL DE DISTRIBUIÇÃO DE ÁGUA - FORNECIMENTO E INSTALAÇÃO. AF_06/2022</t>
  </si>
  <si>
    <t xml:space="preserve"> 17.1.14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</si>
  <si>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</si>
  <si>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</si>
  <si>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17.1.15 </t>
  </si>
  <si>
    <t xml:space="preserve"> CPU3316 -PMV </t>
  </si>
  <si>
    <t>CONJUNTO MOTO-BOMBA SUBMERSÍVEL, SCHNEIDER, MOD. BCS-205, 2CV, TRIFÁSICA, (OUSIMILAR)</t>
  </si>
  <si>
    <t xml:space="preserve"> 17.1.16 </t>
  </si>
  <si>
    <t xml:space="preserve"> CPU3317 -PMV </t>
  </si>
  <si>
    <t>CONJUNTO MOTO-BOMBA CENTRIFUGA, TRIFÁSICA, MOTOR 3 CV, SCHNEIDER MOD.BC-21R OU SIMILAR</t>
  </si>
  <si>
    <t xml:space="preserve"> 17.1.17 </t>
  </si>
  <si>
    <t xml:space="preserve"> CPU2590 -PMV </t>
  </si>
  <si>
    <t>CAIXA DE COLETORA DE TALVEGUE - CCT 02 (PADRÃO DNIT)</t>
  </si>
  <si>
    <t xml:space="preserve"> 17.1.18 </t>
  </si>
  <si>
    <t xml:space="preserve"> 94501 </t>
  </si>
  <si>
    <t>REGISTRO DE GAVETA BRUTO, LATÃO, ROSCÁVEL, 4" - FORNECIMENTO E INSTALAÇÃO. AF_08/2021</t>
  </si>
  <si>
    <t xml:space="preserve"> 17.1.19 </t>
  </si>
  <si>
    <t xml:space="preserve"> 99634 </t>
  </si>
  <si>
    <t>VÁLVULA DE RETENÇÃO VERTICAL, DE BRONZE, ROSCÁVEL, 4" - FORNECIMENTO E INSTALAÇÃO. AF_08/2021</t>
  </si>
  <si>
    <t xml:space="preserve"> 17.1.20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</si>
  <si>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</si>
  <si>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</si>
  <si>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17.1.21 </t>
  </si>
  <si>
    <t xml:space="preserve"> 89669 </t>
  </si>
  <si>
    <t>LUVA SIMPLES, PVC, SERIE R, ÁGUA PLUVIAL, DN 100 MM, JUNTA ELÁSTICA, FORNECIDO E INSTALADO EM CONDUTORES VERTICAIS DE ÁGUAS PLUVIAIS. AF_06/2022</t>
  </si>
  <si>
    <t xml:space="preserve"> 17.1.22 </t>
  </si>
  <si>
    <t xml:space="preserve"> CPU3083 -PMV </t>
  </si>
  <si>
    <t>TUBO PVC RÍGIDO, TIPO COLETOR ESGOTO, JUNTA ELÁSTICA, DN= 100 MM, INCLUSIVE CONEXÕES</t>
  </si>
  <si>
    <t xml:space="preserve"> 17.1.23 </t>
  </si>
  <si>
    <t xml:space="preserve"> 89833 </t>
  </si>
  <si>
    <t>TE, PVC, SERIE NORMAL, ESGOTO PREDIAL, DN 100 X 100 MM, JUNTA ELÁSTICA, FORNECIDO E INSTALADO EM PRUMADA DE ESGOTO SANITÁRIO OU VENTILAÇÃO. AF_08/2022</t>
  </si>
  <si>
    <t xml:space="preserve"> 17.1.24 </t>
  </si>
  <si>
    <t xml:space="preserve"> 94670 </t>
  </si>
  <si>
    <t>ADAPTADOR CURTO COM BOLSA E ROSCA PARA REGISTRO, PVC, SOLDÁVEL, DN 110 MM X 4", INSTALADO EM RESERVAÇÃO PREDIAL DE ÁGUA - FORNECIMENTO E INSTALAÇÃO. AF_04/2024</t>
  </si>
  <si>
    <t xml:space="preserve"> 17.1.25 </t>
  </si>
  <si>
    <t xml:space="preserve"> CPU2566 -PMV </t>
  </si>
  <si>
    <t>HIDRÔMETRO EM BRONZE, DIÂMETRO DE 40 MM (1 1/2´)</t>
  </si>
  <si>
    <t xml:space="preserve"> 17.1.26 </t>
  </si>
  <si>
    <t xml:space="preserve"> 89353 </t>
  </si>
  <si>
    <t>REGISTRO DE GAVETA BRUTO, LATÃO, ROSCÁVEL, 3/4" - FORNECIMENTO E INSTALAÇÃO. AF_08/2021</t>
  </si>
  <si>
    <t xml:space="preserve"> 17.1.27 </t>
  </si>
  <si>
    <t xml:space="preserve"> 94794 </t>
  </si>
  <si>
    <t>REGISTRO DE GAVETA BRUTO, LATÃO, ROSCÁVEL, 1 1/2", COM ACABAMENTO E CANOPLA CROMADOS - FORNECIMENTO E INSTALAÇÃO. AF_08/2021</t>
  </si>
  <si>
    <t xml:space="preserve"> 17.1.28 </t>
  </si>
  <si>
    <t xml:space="preserve"> 89987 </t>
  </si>
  <si>
    <t>REGISTRO DE GAVETA BRUTO, LATÃO, ROSCÁVEL, 3/4", COM ACABAMENTO E CANOPLA CROMADOS - FORNECIMENTO E INSTALAÇÃO. AF_08/2021</t>
  </si>
  <si>
    <t xml:space="preserve"> 17.1.29 </t>
  </si>
  <si>
    <t xml:space="preserve"> 89985 </t>
  </si>
  <si>
    <t>REGISTRO DE PRESSÃO BRUTO, LATÃO, ROSCÁVEL, 3/4", COM ACABAMENTO E CANOPLA CROMADOS - FORNECIMENTO E INSTALAÇÃO. AF_08/2021</t>
  </si>
  <si>
    <t xml:space="preserve"> 17.1.30 </t>
  </si>
  <si>
    <t xml:space="preserve"> 94493 </t>
  </si>
  <si>
    <t>REGISTRO DE ESFERA, PVC, SOLDÁVEL, COM VOLANTE, DN 60 MM - FORNECIMENTO E INSTALAÇÃO. AF_08/2021</t>
  </si>
  <si>
    <t xml:space="preserve"> 17.1.31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</si>
  <si>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</si>
  <si>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</si>
  <si>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17.1.32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</si>
  <si>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</si>
  <si>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</si>
  <si>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17.1.33 </t>
  </si>
  <si>
    <t xml:space="preserve"> 99635 </t>
  </si>
  <si>
    <t>VÁLVULA DE DESCARGA METÁLICA, BASE 1 1/2", ACABAMENTO METALICO CROMADO - FORNECIMENTO E INSTALAÇÃO. AF_08/2021</t>
  </si>
  <si>
    <t xml:space="preserve"> 17.1.34 </t>
  </si>
  <si>
    <t xml:space="preserve"> 89373 </t>
  </si>
  <si>
    <t>LUVA DE REDUÇÃO, PVC, SOLDÁVEL, DN 25MM X 20MM, INSTALADO EM RAMAL OU SUB-RAMAL DE ÁGUA - FORNECIMENTO E INSTALAÇÃO. AF_06/2022</t>
  </si>
  <si>
    <t xml:space="preserve"> 17.1.35 </t>
  </si>
  <si>
    <t xml:space="preserve"> 89593 </t>
  </si>
  <si>
    <t>LUVA COM ROSCA, PVC, SOLDÁVEL, DN 50MM X 1.1/2, INSTALADO EM PRUMADA DE ÁGUA - FORNECIMENTO E INSTALAÇÃO. AF_06/2022</t>
  </si>
  <si>
    <t xml:space="preserve"> 17.1.36 </t>
  </si>
  <si>
    <t xml:space="preserve"> 94707 </t>
  </si>
  <si>
    <t>ADAPTADOR COM FLANGE E ANEL DE VEDAÇÃO, PVC, SOLDÁVEL, DN 60 MM X 2", INSTALADO EM RESERVAÇÃO PREDIAL DE ÁGUA - FORNECIMENTO E INSTALAÇÃO. AF_04/2024</t>
  </si>
  <si>
    <t xml:space="preserve"> 17.1.37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</si>
  <si>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</si>
  <si>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</si>
  <si>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17.1.38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</si>
  <si>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</si>
  <si>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</si>
  <si>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17.1.39 </t>
  </si>
  <si>
    <t xml:space="preserve"> 103959 </t>
  </si>
  <si>
    <t>BUCHA DE REDUÇÃO, CURTA, PVC, SOLDÁVEL, DN 60 X 50 MM, INSTALADO EM PRUMADA DE ÁGUA - FORNECIMENTO E INSTALAÇÃO. AF_06/2022</t>
  </si>
  <si>
    <t xml:space="preserve"> 17.1.40 </t>
  </si>
  <si>
    <t xml:space="preserve"> 103966 </t>
  </si>
  <si>
    <t>BUCHA DE REDUÇÃO, LONGA, PVC, SOLDÁVEL, DN 50 X 25 MM, INSTALADO EM PRUMADA DE ÁGUA - FORNECIMENTO E INSTALAÇÃO. AF_06/2022</t>
  </si>
  <si>
    <t xml:space="preserve"> 17.1.41 </t>
  </si>
  <si>
    <t xml:space="preserve"> 89490 </t>
  </si>
  <si>
    <t>CURVA 45 GRAUS, PVC, SOLDÁVEL, DN 25MM, INSTALADO EM PRUMADA DE ÁGUA - FORNECIMENTO E INSTALAÇÃO. AF_06/2022</t>
  </si>
  <si>
    <t xml:space="preserve"> 17.1.42 </t>
  </si>
  <si>
    <t xml:space="preserve"> 89489 </t>
  </si>
  <si>
    <t>CURVA 90 GRAUS, PVC, SOLDÁVEL, DN 25MM, INSTALADO EM PRUMADA DE ÁGUA - FORNECIMENTO E INSTALAÇÃO. AF_06/2022</t>
  </si>
  <si>
    <t xml:space="preserve"> 17.1.43 </t>
  </si>
  <si>
    <t xml:space="preserve"> 89507 </t>
  </si>
  <si>
    <t>CURVA 90 GRAUS, PVC, SOLDÁVEL, DN 60MM, INSTALADO EM PRUMADA DE ÁGUA - FORNECIMENTO E INSTALAÇÃO. AF_06/2022</t>
  </si>
  <si>
    <t xml:space="preserve"> 17.1.44 </t>
  </si>
  <si>
    <t xml:space="preserve"> 89384 </t>
  </si>
  <si>
    <t>CURVA DE TRANSPOSIÇÃO, PVC, SOLDÁVEL, DN 25MM, INSTALADO EM RAMAL OU SUB-RAMAL DE ÁGUA FORNECIMENTO E INSTALAÇÃO. AF_06/2022</t>
  </si>
  <si>
    <t xml:space="preserve"> 17.1.45 </t>
  </si>
  <si>
    <t xml:space="preserve"> 89530 </t>
  </si>
  <si>
    <t>LUVA DE CORRER, PVC, SOLDÁVEL, DN 25MM, INSTALADO EM PRUMADA DE ÁGUA - FORNECIMENTO E INSTALAÇÃO. AF_06/2022</t>
  </si>
  <si>
    <t xml:space="preserve"> 17.1.46 </t>
  </si>
  <si>
    <t xml:space="preserve"> 89577 </t>
  </si>
  <si>
    <t>LUVA DE CORRER, PVC, SOLDÁVEL, DN 50MM, INSTALADO EM PRUMADA DE ÁGUA - FORNECIMENTO E INSTALAÇÃO. AF_06/2022</t>
  </si>
  <si>
    <t xml:space="preserve"> 17.1.47 </t>
  </si>
  <si>
    <t xml:space="preserve"> 89356 </t>
  </si>
  <si>
    <t>TUBO, PVC, SOLDÁVEL, DE 25MM, INSTALADO EM RAMAL OU SUB-RAMAL DE ÁGUA - FORNECIMENTO E INSTALAÇÃO. AF_06/2022</t>
  </si>
  <si>
    <t xml:space="preserve"> 17.1.48 </t>
  </si>
  <si>
    <t xml:space="preserve"> 103978 </t>
  </si>
  <si>
    <t>TUBO, PVC, SOLDÁVEL, DE 40MM, INSTALADO EM RAMAL DE DISTRIBUIÇÃO DE ÁGUA - FORNECIMENTO E INSTALAÇÃO. AF_06/2022</t>
  </si>
  <si>
    <t xml:space="preserve"> 17.1.49 </t>
  </si>
  <si>
    <t xml:space="preserve"> 89450 </t>
  </si>
  <si>
    <t>TUBO, PVC, SOLDÁVEL, DE 60MM, INSTALADO EM PRUMADA DE ÁGUA - FORNECIMENTO E INSTALAÇÃO. AF_06/2022</t>
  </si>
  <si>
    <t xml:space="preserve"> 17.1.50 </t>
  </si>
  <si>
    <t xml:space="preserve"> 89869 </t>
  </si>
  <si>
    <t>TE, PVC, SOLDÁVEL, DN 25MM, INSTALADO EM DRENO DE AR-CONDICIONADO - FORNECIMENTO E INSTALAÇÃO. AF_08/2022</t>
  </si>
  <si>
    <t xml:space="preserve"> 17.1.51 </t>
  </si>
  <si>
    <t xml:space="preserve"> 89628 </t>
  </si>
  <si>
    <t>TE, PVC, SOLDÁVEL, DN 60MM, INSTALADO EM PRUMADA DE ÁGUA - FORNECIMENTO E INSTALAÇÃO. AF_06/2022</t>
  </si>
  <si>
    <t xml:space="preserve"> 17.1.52 </t>
  </si>
  <si>
    <t xml:space="preserve"> 89627 </t>
  </si>
  <si>
    <t>TÊ DE REDUÇÃO, PVC, SOLDÁVEL, DN 50MM X 25MM, INSTALADO EM PRUMADA DE ÁGUA - FORNECIMENTO E INSTALAÇÃO. AF_06/2022</t>
  </si>
  <si>
    <t xml:space="preserve"> 17.1.53 </t>
  </si>
  <si>
    <t xml:space="preserve"> CPU3318 -PMV </t>
  </si>
  <si>
    <t>TE REDUÇÃO 90 PVC SOLDAVEL MARROM 60X25MM - FORNECIMENTO E INSTALAÇÃO</t>
  </si>
  <si>
    <t xml:space="preserve"> 17.1.54 </t>
  </si>
  <si>
    <t xml:space="preserve"> CPU3319 -PMV </t>
  </si>
  <si>
    <t>TE DE REDUCAO 90 PVC SOLDAVEL 60 x 50mm</t>
  </si>
  <si>
    <t xml:space="preserve"> 17.1.55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</si>
  <si>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</si>
  <si>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</si>
  <si>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17.1.56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</si>
  <si>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</si>
  <si>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</si>
  <si>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17.1.57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</si>
  <si>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</si>
  <si>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</si>
  <si>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17.1.58 </t>
  </si>
  <si>
    <t xml:space="preserve"> CPU3320 -PMV </t>
  </si>
  <si>
    <t>RESERVATÓRIO EM POLIETILENO COM TAMPA DE ENCAIXAR - CAPACIDADE DE 10.000 LITROS</t>
  </si>
  <si>
    <t xml:space="preserve"> 17.1.59 </t>
  </si>
  <si>
    <t xml:space="preserve"> CPU3321 -PMV </t>
  </si>
  <si>
    <t>FORNECIMENTO E INSTALAÇÃO DE RESERVATÓRIO METÁLICO TIPO TAÇA DE 10.000 LITROS PINTURA INTERNA E EXTERNA COM ESCADA DE ACESSO E BASE DE CONCRETO ARMADO - AREIA E BRITA COMERCIAIS</t>
  </si>
  <si>
    <t xml:space="preserve"> 17.1.60 </t>
  </si>
  <si>
    <t xml:space="preserve"> 94499 </t>
  </si>
  <si>
    <t>REGISTRO DE GAVETA BRUTO, LATÃO, ROSCÁVEL, 2 1/2" - FORNECIMENTO E INSTALAÇÃO. AF_08/2021</t>
  </si>
  <si>
    <t xml:space="preserve"> 17.1.61 </t>
  </si>
  <si>
    <t xml:space="preserve"> 94713 </t>
  </si>
  <si>
    <t>ADAPTADOR COM FLANGES LIVRES, PVC, SOLDÁVEL, DN 75 MM X 2 1/2", INSTALADO EM RESERVAÇÃO PREDIAL DE ÁGUA - FORNECIMENTO E INSTALAÇÃO. AF_04/2024</t>
  </si>
  <si>
    <t xml:space="preserve"> 17.1.62 </t>
  </si>
  <si>
    <t xml:space="preserve"> 94666 </t>
  </si>
  <si>
    <t>ADAPTADOR CURTO COM BOLSA E ROSCA PARA REGISTRO, PVC, SOLDÁVEL, DN 75 MM X 2 1/2", INSTALADO EM RESERVAÇÃO PREDIAL DE ÁGUA - FORNECIMENTO E INSTALAÇÃO. AF_04/2024</t>
  </si>
  <si>
    <t xml:space="preserve"> 17.1.63 </t>
  </si>
  <si>
    <t xml:space="preserve"> 103972 </t>
  </si>
  <si>
    <t>BUCHA DE REDUÇÃO, LONGA, PVC, SOLDÁVEL, DN 75 X 50 MM, INSTALADO EM PRUMADA DE ÁGUA - FORNECIMENTO E INSTALAÇÃO. AF_06/2022</t>
  </si>
  <si>
    <t xml:space="preserve"> 17.1.64 </t>
  </si>
  <si>
    <t xml:space="preserve"> 94683 </t>
  </si>
  <si>
    <t>CURVA 90 GRAUS, PVC, SOLDÁVEL, DN 75 MM, INSTALADO EM RESERVAÇÃO PREDIAL DE ÁGUA - FORNECIMENTO E INSTALAÇÃO. AF_04/2024</t>
  </si>
  <si>
    <t xml:space="preserve"> 17.1.65 </t>
  </si>
  <si>
    <t xml:space="preserve"> 94653 </t>
  </si>
  <si>
    <t>TUBO, PVC, SOLDÁVEL, DE 75MM, INSTALADO EM RESERVAÇÃO PREDIAL DE ÁGUA - FORNECIMENTO E INSTALAÇÃO. AF_04/2024</t>
  </si>
  <si>
    <t xml:space="preserve"> 17.1.66 </t>
  </si>
  <si>
    <t xml:space="preserve"> 89629 </t>
  </si>
  <si>
    <t>TE, PVC, SOLDÁVEL, DN 75MM, INSTALADO EM PRUMADA DE ÁGUA - FORNECIMENTO E INSTALAÇÃO. AF_06/2022</t>
  </si>
  <si>
    <t xml:space="preserve"> 17.1.67 </t>
  </si>
  <si>
    <t xml:space="preserve"> 89630 </t>
  </si>
  <si>
    <t>TE DE REDUÇÃO, PVC, SOLDÁVEL, DN 75MM X 50MM, INSTALADO EM PRUMADA DE ÁGUA - FORNECIMENTO E INSTALAÇÃO. AF_06/2022</t>
  </si>
  <si>
    <t xml:space="preserve"> 17.1.68 </t>
  </si>
  <si>
    <t xml:space="preserve"> CPU2568 -PMV </t>
  </si>
  <si>
    <t>FILTRO ´Y´ CORPO EM BRONZE, PRESSÃO DE SERVIÇO ATÉ 20,7 BAR (PN 20), DN= 1 1/2´</t>
  </si>
  <si>
    <t xml:space="preserve"> 17.1.69 </t>
  </si>
  <si>
    <t xml:space="preserve"> 94490 </t>
  </si>
  <si>
    <t>REGISTRO DE ESFERA, PVC, SOLDÁVEL, COM VOLANTE, DN 32 MM - FORNECIMENTO E INSTALAÇÃO. AF_08/2021</t>
  </si>
  <si>
    <t xml:space="preserve"> 17.1.70 </t>
  </si>
  <si>
    <t xml:space="preserve"> 99620 </t>
  </si>
  <si>
    <t>VÁLVULA DE RETENÇÃO HORIZONTAL, DE BRONZE, ROSCÁVEL, 1" - FORNECIMENTO E INSTALAÇÃO. AF_08/2021</t>
  </si>
  <si>
    <t xml:space="preserve"> 17.1.71 </t>
  </si>
  <si>
    <t xml:space="preserve"> 89436 </t>
  </si>
  <si>
    <t>ADAPTADOR CURTO COM BOLSA E ROSCA PARA REGISTRO, PVC, SOLDÁVEL, DN 32MM X 1, INSTALADO EM RAMAL DE DISTRIBUIÇÃO DE ÁGUA - FORNECIMENTO E INSTALAÇÃO. AF_06/2022</t>
  </si>
  <si>
    <t xml:space="preserve"> 17.1.72 </t>
  </si>
  <si>
    <t xml:space="preserve"> 103948 </t>
  </si>
  <si>
    <t>BUCHA DE REDUÇÃO, CURTA, PVC, SOLDÁVEL, DN 32 X 25 MM, INSTALADO EM RAMAL OU SUB-RAMAL DE ÁGUA - FORNECIMENTO E INSTALAÇÃO. AF_06/2022</t>
  </si>
  <si>
    <t xml:space="preserve"> 17.1.73 </t>
  </si>
  <si>
    <t xml:space="preserve"> 89415 </t>
  </si>
  <si>
    <t>CURVA 90 GRAUS, PVC, SOLDÁVEL, DN 32MM, INSTALADO EM RAMAL DE DISTRIBUIÇÃO DE ÁGUA - FORNECIMENTO E INSTALAÇÃO. AF_06/2022</t>
  </si>
  <si>
    <t xml:space="preserve"> 17.1.74 </t>
  </si>
  <si>
    <t xml:space="preserve"> 89357 </t>
  </si>
  <si>
    <t>TUBO, PVC, SOLDÁVEL, DE 32MM, INSTALADO EM RAMAL OU SUB-RAMAL DE ÁGUA - FORNECIMENTO E INSTALAÇÃO. AF_06/2022</t>
  </si>
  <si>
    <t xml:space="preserve"> 17.1.75 </t>
  </si>
  <si>
    <t xml:space="preserve"> 94690 </t>
  </si>
  <si>
    <t>TÊ, PVC, SOLDÁVEL, DN 32 MM INSTALADO EM RESERVAÇÃO PREDIAL DE ÁGUA - FORNECIMENTO E INSTALAÇÃO. AF_04/2024</t>
  </si>
  <si>
    <t xml:space="preserve"> 17.1.76 </t>
  </si>
  <si>
    <t xml:space="preserve"> 89400 </t>
  </si>
  <si>
    <t>TÊ DE REDUÇÃO, PVC, SOLDÁVEL, DN 32MM X 25MM, INSTALADO EM RAMAL OU SUB-RAMAL DE ÁGUA - FORNECIMENTO E INSTALAÇÃO. AF_06/2022</t>
  </si>
  <si>
    <t xml:space="preserve"> 17.1.77 </t>
  </si>
  <si>
    <t xml:space="preserve"> CPU2906 -PMV </t>
  </si>
  <si>
    <t>PRESSURIZADOR MAX PRESS 20E</t>
  </si>
  <si>
    <t xml:space="preserve"> 17.1.78 </t>
  </si>
  <si>
    <t xml:space="preserve"> CPU2570 -PMV </t>
  </si>
  <si>
    <t>RESERVATÓRIO EM POLIETILENO DE ALTA DENSIDADE (CISTERNA) COM ANTIOXIDANTE E PROTEÇÃO CONTRA RAIOS ULTRAVIOLETA (UV) - CAPACIDADE DE 5.000 LITROS</t>
  </si>
  <si>
    <t>CJ</t>
  </si>
  <si>
    <t xml:space="preserve"> 17.2 </t>
  </si>
  <si>
    <t>SANITÁRIA</t>
  </si>
  <si>
    <t xml:space="preserve"> 17.2.1 </t>
  </si>
  <si>
    <t xml:space="preserve"> 97903 </t>
  </si>
  <si>
    <t>CAIXA ENTERRADA HIDRÁULICA RETANGULAR EM ALVENARIA COM TIJOLOS CERÂMICOS MACIÇOS, DIMENSÕES INTERNAS: 0,8X0,8X0,6 M PARA REDE DE ESGOTO. AF_12/2020</t>
  </si>
  <si>
    <t xml:space="preserve"> 17.2.2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</si>
  <si>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</si>
  <si>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</si>
  <si>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17.2.3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</si>
  <si>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</si>
  <si>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</si>
  <si>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17.2.4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</si>
  <si>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</si>
  <si>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</si>
  <si>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17.2.5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</si>
  <si>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</si>
  <si>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</si>
  <si>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17.2.6 </t>
  </si>
  <si>
    <t xml:space="preserve"> 89709 </t>
  </si>
  <si>
    <t>RALO SIFONADO, PVC, DN 100 X 40 MM, JUNTA SOLDÁVEL, FORNECIDO E INSTALADO EM RAMAL DE DESCARGA OU EM RAMAL DE ESGOTO SANITÁRIO. AF_08/2022</t>
  </si>
  <si>
    <t xml:space="preserve"> 17.2.7 </t>
  </si>
  <si>
    <t xml:space="preserve"> 86883 </t>
  </si>
  <si>
    <t>SIFÃO DO TIPO FLEXÍVEL EM PVC 1 X 1.1/2 - FORNECIMENTO E INSTALAÇÃO. AF_01/2020</t>
  </si>
  <si>
    <t xml:space="preserve"> 17.2.8 </t>
  </si>
  <si>
    <t xml:space="preserve"> 86882 </t>
  </si>
  <si>
    <t>SIFÃO DO TIPO GARRAFA/COPO EM PVC 1.1/4 X 1.1/2" - FORNECIMENTO E INSTALAÇÃO. AF_01/2020</t>
  </si>
  <si>
    <t xml:space="preserve"> 17.2.9 </t>
  </si>
  <si>
    <t xml:space="preserve"> CPU2573 -PMV </t>
  </si>
  <si>
    <t>SIFÃO CROMADO 1 1/4" X 2" (INSTALADO)</t>
  </si>
  <si>
    <t xml:space="preserve"> 17.2.10 </t>
  </si>
  <si>
    <t xml:space="preserve"> 86879 </t>
  </si>
  <si>
    <t>VÁLVULA EM PLÁSTICO 1" PARA PIA, TANQUE OU LAVATÓRIO, COM OU SEM LADRÃO - FORNECIMENTO E INSTALAÇÃO. AF_01/2020</t>
  </si>
  <si>
    <t xml:space="preserve"> 17.2.11 </t>
  </si>
  <si>
    <t xml:space="preserve"> 104063 </t>
  </si>
  <si>
    <t>CURVA LONGA, 45 GRAUS, PVC OCRE, JUNTA ELÁSTICA, DN 100 MM, PARA COLETOR PREDIAL DE ESGOTO. AF_06/2022</t>
  </si>
  <si>
    <t xml:space="preserve"> 17.2.12 </t>
  </si>
  <si>
    <t xml:space="preserve"> 17.2.13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</si>
  <si>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</si>
  <si>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</si>
  <si>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17.2.14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</si>
  <si>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</si>
  <si>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</si>
  <si>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17.2.15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</si>
  <si>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</si>
  <si>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</si>
  <si>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17.2.16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</si>
  <si>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</si>
  <si>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</si>
  <si>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17.2.17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</si>
  <si>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</si>
  <si>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</si>
  <si>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17.2.18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</si>
  <si>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</si>
  <si>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</si>
  <si>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17.2.19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</si>
  <si>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</si>
  <si>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</si>
  <si>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17.2.20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</si>
  <si>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</si>
  <si>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</si>
  <si>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17.2.21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</si>
  <si>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</si>
  <si>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</si>
  <si>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17.2.22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</si>
  <si>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</si>
  <si>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</si>
  <si>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17.2.23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</si>
  <si>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</si>
  <si>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</si>
  <si>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17.2.24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</si>
  <si>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</si>
  <si>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</si>
  <si>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17.2.25 </t>
  </si>
  <si>
    <t xml:space="preserve"> CPU2688 -PMV </t>
  </si>
  <si>
    <t>REDUCAO EXCENTRICA ESGOTO PVC 100x75mm</t>
  </si>
  <si>
    <t xml:space="preserve"> 17.2.26 </t>
  </si>
  <si>
    <t xml:space="preserve"> 89549 </t>
  </si>
  <si>
    <t>REDUÇÃO EXCÊNTRICA, PVC, SERIE R, ÁGUA PLUVIAL, DN 75 X 50 MM, JUNTA ELÁSTICA, FORNECIDO E INSTALADO EM RAMAL DE ENCAMINHAMENTO. AF_06/2022</t>
  </si>
  <si>
    <t xml:space="preserve"> 17.2.27 </t>
  </si>
  <si>
    <t xml:space="preserve"> CPU2574 -PMV </t>
  </si>
  <si>
    <t>TUBO DE PVC RÍGIDO PXB COM VIROLA E ANEL DE BORRACHA, LINHA ESGOTO SÉRIE REFORÇADA ´R´, DN= 100 MM, INCLUSIVE CONEXÕES</t>
  </si>
  <si>
    <t xml:space="preserve"> 17.2.28 </t>
  </si>
  <si>
    <t xml:space="preserve"> CPU2575 -PMV </t>
  </si>
  <si>
    <t>TUBO DE PVC RÍGIDO PXB COM VIROLA E ANEL DE BORRACHA, LINHA ESGOTO SÉRIE REFORÇADA ´R´. DN= 150 MM, INCLUSIVE CONEXÕES</t>
  </si>
  <si>
    <t xml:space="preserve"> 17.2.29 </t>
  </si>
  <si>
    <t xml:space="preserve"> CPU2576 -PMV </t>
  </si>
  <si>
    <t>TUBO DE PVC RÍGIDO PXB COM VIROLA E ANEL DE BORRACHA, LINHA ESGOTO SÉRIE REFORÇADA ´R´, DN= 50 MM, INCLUSIVE CONEXÕES</t>
  </si>
  <si>
    <t xml:space="preserve"> 17.2.30 </t>
  </si>
  <si>
    <t xml:space="preserve"> CPU2577 -PMV </t>
  </si>
  <si>
    <t>TUBO DE PVC RÍGIDO PXB COM VIROLA E ANEL DE BORRACHA, LINHA ESGOTO SÉRIE REFORÇADA ´R´, DN= 75 MM, INCLUSIVE CONEXÕES</t>
  </si>
  <si>
    <t xml:space="preserve"> 17.2.31 </t>
  </si>
  <si>
    <t xml:space="preserve"> CPU2578 -PMV </t>
  </si>
  <si>
    <t>TUBO DE PVC RÍGIDO SOLDÁVEL MARROM, DN= 40 MM, (1 1/4´), INCLUSIVE CONEXÕES</t>
  </si>
  <si>
    <t xml:space="preserve"> 17.2.32 </t>
  </si>
  <si>
    <t xml:space="preserve"> CPU2586 -PMV </t>
  </si>
  <si>
    <t>TUBO DE PVC RÍGIDO, PONTAS LISAS, SOLDÁVEL, LINHA ESGOTO SÉRIE REFORÇADA ´R´, DN= 40 MM, INCLUSIVE CONEXÕES</t>
  </si>
  <si>
    <t xml:space="preserve"> 17.2.33 </t>
  </si>
  <si>
    <t xml:space="preserve"> CPU2579 -PMV </t>
  </si>
  <si>
    <t>TUBO DE PVC RÍGIDO BRANCO, PONTAS LISAS, SOLDÁVEL, LINHA ESGOTO SÉRIE NORMAL, DN= 40 MM, INCLUSIVE CONEXÕES</t>
  </si>
  <si>
    <t xml:space="preserve"> 17.2.34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</si>
  <si>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</si>
  <si>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</si>
  <si>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17.2.35 </t>
  </si>
  <si>
    <t xml:space="preserve"> 17.2.36 </t>
  </si>
  <si>
    <t xml:space="preserve"> 104014 </t>
  </si>
  <si>
    <t>BUCHA DE REDUÇÃO, LONGA, PVC, SOLDÁVEL, DN 40 X 25 MM, INSTALADO EM RAMAL DE DISTRIBUIÇÃO DE ÁGUA - FORNECIMENTO E INSTALAÇÃO. AF_06/2022</t>
  </si>
  <si>
    <t xml:space="preserve"> 17.2.37 </t>
  </si>
  <si>
    <t xml:space="preserve"> 17.2.38 </t>
  </si>
  <si>
    <t xml:space="preserve"> 89408 </t>
  </si>
  <si>
    <t>JOELHO 90 GRAUS, PVC, SOLDÁVEL, DN 25MM, INSTALADO EM RAMAL DE DISTRIBUIÇÃO DE ÁGUA - FORNECIMENTO E INSTALAÇÃO. AF_06/2022</t>
  </si>
  <si>
    <t xml:space="preserve"> 17.2.39 </t>
  </si>
  <si>
    <t xml:space="preserve"> 17.2.40 </t>
  </si>
  <si>
    <t xml:space="preserve"> 17.2.41 </t>
  </si>
  <si>
    <t xml:space="preserve"> 17.2.42 </t>
  </si>
  <si>
    <t xml:space="preserve"> 94962 </t>
  </si>
  <si>
    <t>CONCRETO MAGRO PARA LASTRO, TRAÇO 1:4,5:4,5 (EM MASSA SECA DE CIMENTO/ AREIA MÉDIA/ BRITA 1) - PREPARO MECÂNICO COM BETONEIRA 400 L. AF_05/2021</t>
  </si>
  <si>
    <t xml:space="preserve"> 17.2.43 </t>
  </si>
  <si>
    <t xml:space="preserve"> 98110 </t>
  </si>
  <si>
    <t>CAIXA DE GORDURA PEQUENA (CAPACIDADE: 19 L), CIRCULAR, EM PVC, DIÂMETRO INTERNO= 0,3 M. AF_12/2020</t>
  </si>
  <si>
    <t xml:space="preserve"> 17.2.44 </t>
  </si>
  <si>
    <t xml:space="preserve"> CPU3322 -PMV </t>
  </si>
  <si>
    <t>CURVA 45 PVC ESGOTO LONGA 50mm</t>
  </si>
  <si>
    <t xml:space="preserve"> 17.2.45 </t>
  </si>
  <si>
    <t xml:space="preserve"> CPU2588 -PMV </t>
  </si>
  <si>
    <t>ANEL DE BORRACHA PARA TUBO PVC SANITARIO D = 50MM</t>
  </si>
  <si>
    <t xml:space="preserve"> 17.2.46 </t>
  </si>
  <si>
    <t xml:space="preserve"> 89520 </t>
  </si>
  <si>
    <t>JOELHO 45 GRAUS, PVC, SERIE R, ÁGUA PLUVIAL, DN 50 MM, JUNTA ELÁSTICA, FORNECIDO E INSTALADO EM RAMAL DE ENCAMINHAMENTO. AF_06/2022</t>
  </si>
  <si>
    <t xml:space="preserve"> 17.2.47 </t>
  </si>
  <si>
    <t xml:space="preserve"> 89512 </t>
  </si>
  <si>
    <t>TUBO PVC, SÉRIE R, ÁGUA PLUVIAL, DN 100 MM, FORNECIDO E INSTALADO EM RAMAL DE ENCAMINHAMENTO. AF_06/2022</t>
  </si>
  <si>
    <t xml:space="preserve"> 17.2.48 </t>
  </si>
  <si>
    <t xml:space="preserve"> 89509 </t>
  </si>
  <si>
    <t>TUBO PVC, SÉRIE R, ÁGUA PLUVIAL, DN 50 MM, FORNECIDO E INSTALADO EM RAMAL DE ENCAMINHAMENTO. AF_06/2022</t>
  </si>
  <si>
    <t xml:space="preserve"> 17.2.49 </t>
  </si>
  <si>
    <t xml:space="preserve"> 17.2.50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</si>
  <si>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</si>
  <si>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</si>
  <si>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17.2.51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</si>
  <si>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</si>
  <si>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</si>
  <si>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17.2.52 </t>
  </si>
  <si>
    <t xml:space="preserve"> 89754 </t>
  </si>
  <si>
    <t>LUVA DE CORRER, PVC, SERIE NORMAL, ESGOTO PREDIAL, DN 50 MM, JUNTA ELÁSTICA, FORNECIDO E INSTALADO EM RAMAL DE DESCARGA OU RAMAL DE ESGOTO SANITÁRIO. AF_08/2022</t>
  </si>
  <si>
    <t xml:space="preserve"> 17.2.53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</si>
  <si>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</si>
  <si>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</si>
  <si>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17.2.54 </t>
  </si>
  <si>
    <t xml:space="preserve"> 104351 </t>
  </si>
  <si>
    <t>TERMINAL DE VENTILAÇÃO, PVC, SÉRIE NORMAL, ESGOTO PREDIAL, DN 75 MM, JUNTA SOLDÁVEL, FORNECIDO E INSTALADO EM PRUMADA DE ESGOTO SANITÁRIO OU VENTILAÇÃO. AF_08/2022</t>
  </si>
  <si>
    <t xml:space="preserve"> 17.2.55 </t>
  </si>
  <si>
    <t xml:space="preserve"> CPU2587 -PMV </t>
  </si>
  <si>
    <t>TUBO DE PVC RÍGIDO SOLDÁVEL MARROM, DN= 75 MM, (2 1/2´), INCLUSIVE CONEXÕES</t>
  </si>
  <si>
    <t xml:space="preserve"> 17.2.56 </t>
  </si>
  <si>
    <t xml:space="preserve"> 104354 </t>
  </si>
  <si>
    <t>TE, PVC, SÉRIE NORMAL, ESGOTO PREDIAL, DN 100 X 75 MM, JUNTA ELÁSTICA, FORNECIDO E INSTALADO EM PRUMADA DE ESGOTO SANITÁRIO OU VENTILAÇÃO. AF_08/2022</t>
  </si>
  <si>
    <t xml:space="preserve"> 17.2.57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</si>
  <si>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</si>
  <si>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</si>
  <si>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17.2.58 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</si>
  <si>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</si>
  <si>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</si>
  <si>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17.3 </t>
  </si>
  <si>
    <t>PLUVIAL</t>
  </si>
  <si>
    <t xml:space="preserve"> 17.3.1 </t>
  </si>
  <si>
    <t xml:space="preserve"> 97961 </t>
  </si>
  <si>
    <t>CAIXA PARA BOCA DE LOBO COMBINADA COM GRELHA RETANGULAR, EM ALVENARIA COM BLOCOS DE CONCRETO, DIMENSÕES INTERNAS: 1,3X1X1,2 M. AF_12/2020</t>
  </si>
  <si>
    <t xml:space="preserve"> 17.3.2 </t>
  </si>
  <si>
    <t xml:space="preserve"> CPU3323 -PMV </t>
  </si>
  <si>
    <t>TUBO PVC RÍGIDO, TIPO COLETOR ESGOTO, JUNTA ELÁSTICA, DN= 200 MM, INCLUSIVE CONEXÕES</t>
  </si>
  <si>
    <t xml:space="preserve"> 17.3.3 </t>
  </si>
  <si>
    <t xml:space="preserve"> CPU3324 -PMV </t>
  </si>
  <si>
    <t>TUBO PVC RÍGIDO, TIPO COLETOR ESGOTO, JUNTA ELÁSTICA, DN= 250 MM, INCLUSIVE CONEXÕES</t>
  </si>
  <si>
    <t xml:space="preserve"> 17.3.4 </t>
  </si>
  <si>
    <t xml:space="preserve"> CPU2839 -PMV </t>
  </si>
  <si>
    <t>TUBO PVC RÍGIDO, TIPO COLETOR ESGOTO, JUNTA ELÁSTICA, DN= 300 MM, INCLUSIVE CONEXÕES</t>
  </si>
  <si>
    <t xml:space="preserve"> 17.3.5 </t>
  </si>
  <si>
    <t xml:space="preserve"> CPU2841 -PMV </t>
  </si>
  <si>
    <t>CURVA DE 45º DE PVC RIGIDO, VINILFORT, COM 1 PONTA E 1 BOLSA, INCLUSIVE FORNECIMENTO DO MATERIAL PARA JUNTA (ANEL DE BORRACHA E LUBRIFICANTE) DIAMETRO DE 200MM. FORNECIMENTO E ASSENTAMENTO.</t>
  </si>
  <si>
    <t xml:space="preserve"> 17.3.6 </t>
  </si>
  <si>
    <t xml:space="preserve"> CPU2092 -PMV </t>
  </si>
  <si>
    <t>CURVA PVC PARA REDE COLETOR ESGOTO, EB-644, 45 GR, 200 MM, COM JUNTA ELASTICA.</t>
  </si>
  <si>
    <t xml:space="preserve"> 17.3.7 </t>
  </si>
  <si>
    <t xml:space="preserve"> CPU2093 -PMV </t>
  </si>
  <si>
    <t>CURVA PVC PARA REDE COLETOR ESGOTO, 90 GR, 250 MM, COM JUNTA ELASTICA.</t>
  </si>
  <si>
    <t xml:space="preserve"> 17.3.8 </t>
  </si>
  <si>
    <t xml:space="preserve"> 90696 </t>
  </si>
  <si>
    <t>TUBO DE PVC PARA REDE COLETORA DE ESGOTO DE PAREDE MACIÇA, DN 200 MM, JUNTA ELÁSTICA - FORNECIMENTO E ASSENTAMENTO. AF_01/2021</t>
  </si>
  <si>
    <t xml:space="preserve"> 17.3.9 </t>
  </si>
  <si>
    <t xml:space="preserve"> 90697 </t>
  </si>
  <si>
    <t>TUBO DE PVC PARA REDE COLETORA DE ESGOTO DE PAREDE MACIÇA, DN 250 MM, JUNTA ELÁSTICA - FORNECIMENTO E ASSENTAMENTO. AF_01/2021</t>
  </si>
  <si>
    <t xml:space="preserve"> 17.3.10 </t>
  </si>
  <si>
    <t xml:space="preserve"> 104072 </t>
  </si>
  <si>
    <t>TÊ, PVC OCRE, JUNTA ELÁSTICA, DN 200 MM, PARA COLETOR PREDIAL DE ESGOTO. AF_06/2022</t>
  </si>
  <si>
    <t xml:space="preserve"> 17.3.11 </t>
  </si>
  <si>
    <t xml:space="preserve"> 89363 </t>
  </si>
  <si>
    <t>JOELHO 45 GRAUS, PVC, SOLDÁVEL, DN 25MM, INSTALADO EM RAMAL OU SUB-RAMAL DE ÁGUA - FORNECIMENTO E INSTALAÇÃO. AF_06/2022</t>
  </si>
  <si>
    <t xml:space="preserve"> 17.3.12 </t>
  </si>
  <si>
    <t xml:space="preserve"> 17.3.13 </t>
  </si>
  <si>
    <t xml:space="preserve"> 17.3.14 </t>
  </si>
  <si>
    <t xml:space="preserve"> 17.4 </t>
  </si>
  <si>
    <t>PREVENÇÃO E COMBATE A INCÊNDIO (PCI)</t>
  </si>
  <si>
    <t xml:space="preserve"> 17.4.1 </t>
  </si>
  <si>
    <t>SINALIZAÇÃO E EQUIPAMENTOS</t>
  </si>
  <si>
    <t xml:space="preserve"> 17.4.1.1 </t>
  </si>
  <si>
    <t xml:space="preserve"> CPU2592 -PMV </t>
  </si>
  <si>
    <t>PLACA DE SINALIZACAO, FOTOLUMINESCENTE, EM PVC , COM LOGOTIPO "CUIDADO RISCO DE CHOQUE ELÉTRICO"- PLACA E5</t>
  </si>
  <si>
    <t xml:space="preserve"> 17.4.1.2 </t>
  </si>
  <si>
    <t xml:space="preserve"> 101910 </t>
  </si>
  <si>
    <t>EXTINTOR DE INCÊNDIO PORTÁTIL COM CARGA DE PQS DE 8 KG, CLASSE BC - FORNECIMENTO E INSTALAÇÃO. AF_10/2020_PE</t>
  </si>
  <si>
    <t xml:space="preserve"> 17.4.1.3 </t>
  </si>
  <si>
    <t xml:space="preserve"> CPU3325 -PMV </t>
  </si>
  <si>
    <t>PLACA DE SINALIZAÇÃO EM PVC FOTOLUMINESCENTE (240X120MM), COM INDICAÇÃO DE ROTA DE EVACUAÇÃO E SAÍDA DE EMERGÊNCIA</t>
  </si>
  <si>
    <t xml:space="preserve"> 17.4.1.4 </t>
  </si>
  <si>
    <t xml:space="preserve"> CPU2593 -PMV </t>
  </si>
  <si>
    <t>PLACA DE SINALIZACAO, FOTOLUMINESCENTE, EM PVC , COM LOGOTIPO "EXTINTOR DE INCÊNDIO PORTÁTIL"- PLACA E5</t>
  </si>
  <si>
    <t xml:space="preserve"> 17.4.1.5 </t>
  </si>
  <si>
    <t xml:space="preserve"> CPU3326 -PMV </t>
  </si>
  <si>
    <t>PLACA DE SINALIZAÇÃO EM PVC FOTOLUMINESCENTE (200X200MM), COM INDICAÇÃO DE EQUIPAMENTOS DE ALARME, DETECÇÃO E EXTINÇÃO DE INCÊNDIO</t>
  </si>
  <si>
    <t xml:space="preserve"> 17.4.1.6 </t>
  </si>
  <si>
    <t xml:space="preserve"> 102494 </t>
  </si>
  <si>
    <t>PINTURA DE PISO COM TINTA EPÓXI, APLICAÇÃO MANUAL, 2 DEMÃOS, INCLUSO PRIMER EPÓXI. AF_05/2021</t>
  </si>
  <si>
    <t xml:space="preserve"> 17.4.1.7 </t>
  </si>
  <si>
    <t xml:space="preserve"> CPU2594 -PMV </t>
  </si>
  <si>
    <t>PLACA DE SINALIZAÇÃO EM PVC PARA AMBIENTES</t>
  </si>
  <si>
    <t xml:space="preserve"> 17.4.1.8 </t>
  </si>
  <si>
    <t xml:space="preserve"> CPU2595 -PMV </t>
  </si>
  <si>
    <t>PLACA DE SINALIZACAO DE SEGURANCA CONTRA INCENDIO, FOTOLUMINESCENTE, RETANGULAR, *20 X 40* CM, EM PVC *2* MM ANTI-CHAMAS (SIMBOLOS, CORES E PICTOGRAMAS CONFORME NBR 13434)</t>
  </si>
  <si>
    <t xml:space="preserve"> 17.4.1.9 </t>
  </si>
  <si>
    <t xml:space="preserve"> CPU3327 -PMV </t>
  </si>
  <si>
    <t>PLACA DE SINALIZACAO, FOTOLUMINESCENTE, EM PVC , ROTA DE FUGA</t>
  </si>
  <si>
    <t xml:space="preserve"> 17.4.1.10 </t>
  </si>
  <si>
    <t xml:space="preserve"> CPU2596 -PMV </t>
  </si>
  <si>
    <t>PLACA DE SINALIZAÇÃO EM PVC, COM INDICAÇÃO DE PROIBIÇÃO NORMATIVA</t>
  </si>
  <si>
    <t xml:space="preserve"> 17.4.2 </t>
  </si>
  <si>
    <t>SISTEMA DE DETECÇÃO E ALARME DE INCÊNDIO</t>
  </si>
  <si>
    <t xml:space="preserve"> 17.4.2.1 </t>
  </si>
  <si>
    <t xml:space="preserve"> CPU2848 -PMV </t>
  </si>
  <si>
    <t>DETECTOR ÓPTICO DE FUMAÇA COM BASE ENDEREÇÁVEL</t>
  </si>
  <si>
    <t xml:space="preserve"> 17.4.2.2 </t>
  </si>
  <si>
    <t xml:space="preserve"> CPU2849 -PMV </t>
  </si>
  <si>
    <t>CENTRAL DE ALARME ENDEREÇÁVEL DE INCENDIO COM SISTEMA P/ ATÉ 250 DISPOSITIVOS, MARCAL VERIN OU SIMILAR, MODELO VRE-250 C/ BATERIA DE 12V E 7AMPERES</t>
  </si>
  <si>
    <t xml:space="preserve"> 17.4.2.3 </t>
  </si>
  <si>
    <t xml:space="preserve"> CPU2850 -PMV </t>
  </si>
  <si>
    <t>AVISADOR SONORO TIPO SIRENE PARA INCÊNDIO</t>
  </si>
  <si>
    <t xml:space="preserve"> 17.4.2.4 </t>
  </si>
  <si>
    <t xml:space="preserve"> CPU2851 -PMV </t>
  </si>
  <si>
    <t>ACIONADOR MANUAL QUEBRA-VIDRO ENDEREÇÁVEL</t>
  </si>
  <si>
    <t xml:space="preserve"> 17.4.3 </t>
  </si>
  <si>
    <t>REDE DE HIDRANTES</t>
  </si>
  <si>
    <t xml:space="preserve"> 17.4.3.1 </t>
  </si>
  <si>
    <t xml:space="preserve"> 101798 </t>
  </si>
  <si>
    <t>TAMPA PARA CAIXA TIPO R1, EM FERRO FUNDIDO, DIMENSÕES INTERNAS: 0,40 X 0,60 M - FORNECIMENTO E INSTALAÇÃO. AF_12/2020</t>
  </si>
  <si>
    <t xml:space="preserve"> 17.4.3.2 </t>
  </si>
  <si>
    <t xml:space="preserve"> 101912 </t>
  </si>
  <si>
    <t>ABRIGO PARA HIDRANTE, 75X45X17CM, COM REGISTRO GLOBO ANGULAR 45 GRAUS 2 1/2", ADAPTADOR STORZ 2 1/2", MANGUEIRA DE INCÊNDIO 15M 2 1/2" E ESGUICHO EM LATÃO 2 1/2" - FORNECIMENTO E INSTALAÇÃO. AF_10/2020</t>
  </si>
  <si>
    <t xml:space="preserve"> 17.4.3.3 </t>
  </si>
  <si>
    <t xml:space="preserve"> 105167 </t>
  </si>
  <si>
    <t>UNIÃO FLANGE, PPR, COM PARAFUSOS, DN 40 MM, INSTALADO EM RESERVAÇÃO PREDIAL DE ÁGUA - FORNECIMENTO E INSTALAÇÃO. AF_04/2024</t>
  </si>
  <si>
    <t xml:space="preserve"> 17.4.3.4 </t>
  </si>
  <si>
    <t xml:space="preserve"> CPU3277 -PMV </t>
  </si>
  <si>
    <t>CONJUNTO MOTOR-BOMBA (CENTRÍFUGA) 7,5 CV, MULTIESTÁGIO, HMAN= 30 A 80 MCA, Q= 21,6 A 12,0 M³/H</t>
  </si>
  <si>
    <t xml:space="preserve"> 17.4.3.5 </t>
  </si>
  <si>
    <t xml:space="preserve"> 17.4.3.6 </t>
  </si>
  <si>
    <t xml:space="preserve"> 99624 </t>
  </si>
  <si>
    <t>VÁLVULA DE RETENÇÃO HORIZONTAL, DE BRONZE, ROSCÁVEL, 2 1/2" - FORNECIMENTO E INSTALAÇÃO. AF_08/2021</t>
  </si>
  <si>
    <t xml:space="preserve"> 17.4.3.7 </t>
  </si>
  <si>
    <t xml:space="preserve"> 97495 </t>
  </si>
  <si>
    <t>TÊ, EM AÇO, CONEXÃO SOLDADA, DN 65 (2 1/2"), INSTALADO EM REDE DE ALIMENTAÇÃO PARA HIDRANTE - FORNECIMENTO E INSTALAÇÃO. AF_10/2020</t>
  </si>
  <si>
    <t xml:space="preserve"> 17.4.3.8 </t>
  </si>
  <si>
    <t xml:space="preserve"> 101917 </t>
  </si>
  <si>
    <t>MANÔMETRO 0 A 200 PSI (0 A 14 KGF/CM2), D = 50MM - FORNECIMENTO E INSTALAÇÃO. AF_10/2020</t>
  </si>
  <si>
    <t xml:space="preserve"> 17.4.3.9 </t>
  </si>
  <si>
    <t xml:space="preserve"> CPU3393 -PMV </t>
  </si>
  <si>
    <t>VALVULA GLOBO 150 ROSCA BRONZE 1.1/4""</t>
  </si>
  <si>
    <t xml:space="preserve"> 17.4.3.10 </t>
  </si>
  <si>
    <t xml:space="preserve"> 97492 </t>
  </si>
  <si>
    <t>TÊ, EM AÇO, CONEXÃO SOLDADA, DN 32 (1 1/4"), INSTALADO EM REDE DE ALIMENTAÇÃO PARA HIDRANTE - FORNECIMENTO E INSTALAÇÃO. AF_10/2020</t>
  </si>
  <si>
    <t xml:space="preserve"> 17.4.3.11 </t>
  </si>
  <si>
    <t xml:space="preserve"> 92893 </t>
  </si>
  <si>
    <t>UNIÃO, EM FERRO GALVANIZADO, DN 32 (1 1/4"), CONEXÃO ROSQUEADA, INSTALADO EM REDE DE ALIMENTAÇÃO PARA HIDRANTE - FORNECIMENTO E INSTALAÇÃO. AF_10/2020</t>
  </si>
  <si>
    <t xml:space="preserve"> 17.4.3.12 </t>
  </si>
  <si>
    <t xml:space="preserve"> CPU2856 -PMV </t>
  </si>
  <si>
    <t>PRESSOSTATO ALTA/BAIXA COM REARME MANUAL REF. KP15</t>
  </si>
  <si>
    <t xml:space="preserve"> 17.4.3.13 </t>
  </si>
  <si>
    <t xml:space="preserve"> 17.4.3.14 </t>
  </si>
  <si>
    <t xml:space="preserve"> 92364 </t>
  </si>
  <si>
    <t>TUBO DE AÇO GALVANIZADO COM COSTURA, CLASSE MÉDIA, DN 32 (1 1/4"), CONEXÃO ROSQUEADA, INSTALADO EM REDE DE ALIMENTAÇÃO PARA HIDRANTE - FORNECIMENTO E INSTALAÇÃO. AF_10/2020</t>
  </si>
  <si>
    <t xml:space="preserve"> 17.4.3.15 </t>
  </si>
  <si>
    <t xml:space="preserve"> 96765 </t>
  </si>
  <si>
    <t>ABRIGO PARA HIDRANTE, 90X60X17CM, COM REGISTRO GLOBO ANGULAR 45 GRAUS 2 1/2", ADAPTADOR STORZ 2 1/2", MANGUEIRA DE INCÊNDIO 20M, REDUÇÃO 2 1/2" X 1 1/2" E ESGUICHO EM LATÃO 1 1/2" - FORNECIMENTO E INSTALAÇÃO. AF_10/2020</t>
  </si>
  <si>
    <t xml:space="preserve"> 17.4.3.16 </t>
  </si>
  <si>
    <t xml:space="preserve"> 97440 </t>
  </si>
  <si>
    <t>TÊ, EM AÇO, CONEXÃO RANHURADA, DN 65 (2 1/2"), INSTALADO EM PRUMADAS - FORNECIMENTO E INSTALAÇÃO. AF_10/2020</t>
  </si>
  <si>
    <t xml:space="preserve"> 17.4.3.17 </t>
  </si>
  <si>
    <t xml:space="preserve"> 97436 </t>
  </si>
  <si>
    <t>CURVA 90 GRAUS, EM AÇO, CONEXÃO RANHURADA, DN 65 (2 1/2"), INSTALADO EM PRUMADAS - FORNECIMENTO E INSTALAÇÃO. AF_10/2020</t>
  </si>
  <si>
    <t xml:space="preserve"> 17.4.3.18 </t>
  </si>
  <si>
    <t xml:space="preserve"> 97431 </t>
  </si>
  <si>
    <t>ACOPLAMENTO RÍGIDO EM AÇO, CONEXÃO RANHURADA, DN 65 (2 1/2"), INSTALADO EM PRUMADAS - FORNECIMENTO E INSTALAÇÃO. AF_10/2020</t>
  </si>
  <si>
    <t xml:space="preserve"> 17.4.3.19 </t>
  </si>
  <si>
    <t xml:space="preserve"> 97430 </t>
  </si>
  <si>
    <t>ACOPLAMENTO RÍGIDO EM AÇO, CONEXÃO RANHURADA, DN 50 (2"), INSTALADO EM PRUMADAS - FORNECIMENTO E INSTALAÇÃO. AF_10/2020</t>
  </si>
  <si>
    <t xml:space="preserve"> 18 </t>
  </si>
  <si>
    <t>INSTALAÇÕES ELÉTRICAS</t>
  </si>
  <si>
    <t xml:space="preserve"> 18.1 </t>
  </si>
  <si>
    <t>INFRAESTRUTURA</t>
  </si>
  <si>
    <t xml:space="preserve"> 18.1.1 </t>
  </si>
  <si>
    <t xml:space="preserve"> CPU2602 -PMV </t>
  </si>
  <si>
    <t>BUCHA COM ARRUELA EM LIGA ESPECIAL ZAMAK P/ELETRODUTO 32MM, D=1 1/4"</t>
  </si>
  <si>
    <t xml:space="preserve"> 18.1.2 </t>
  </si>
  <si>
    <t xml:space="preserve"> 91940 </t>
  </si>
  <si>
    <t>CAIXA RETANGULAR 4" X 2" MÉDIA (1,30 M DO PISO), PVC, INSTALADA EM PAREDE - FORNECIMENTO E INSTALAÇÃO. AF_03/2023</t>
  </si>
  <si>
    <t xml:space="preserve"> 18.1.3 </t>
  </si>
  <si>
    <t xml:space="preserve"> 91943 </t>
  </si>
  <si>
    <t>CAIXA RETANGULAR 4" X 4" MÉDIA (1,30 M DO PISO), PVC, INSTALADA EM PAREDE - FORNECIMENTO E INSTALAÇÃO. AF_03/2023</t>
  </si>
  <si>
    <t xml:space="preserve"> 18.1.4 </t>
  </si>
  <si>
    <t xml:space="preserve"> 91937 </t>
  </si>
  <si>
    <t>CAIXA OCTOGONAL 3" X 3", PVC, INSTALADA EM LAJE - FORNECIMENTO E INSTALAÇÃO. AF_03/2023</t>
  </si>
  <si>
    <t xml:space="preserve"> 18.1.5 </t>
  </si>
  <si>
    <t xml:space="preserve"> 92868 </t>
  </si>
  <si>
    <t>CAIXA RETANGULAR 4" X 2" MÉDIA (1,30 M DO PISO), METÁLICA, INSTALADA EM PAREDE - FORNECIMENTO E INSTALAÇÃO. AF_03/2023</t>
  </si>
  <si>
    <t xml:space="preserve"> 18.1.6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</si>
  <si>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</si>
  <si>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</si>
  <si>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18.1.7 </t>
  </si>
  <si>
    <t xml:space="preserve"> CPU2604 -PMV </t>
  </si>
  <si>
    <t>LEITOS - PORCA E ARRUELA 3/8""</t>
  </si>
  <si>
    <t xml:space="preserve"> 18.1.8 </t>
  </si>
  <si>
    <t xml:space="preserve"> CPU2859 -PMV </t>
  </si>
  <si>
    <t>FORNECIMENTO E INSTALAÇÃO DE BUCHA DE NYLON S10</t>
  </si>
  <si>
    <t xml:space="preserve"> 18.1.9 </t>
  </si>
  <si>
    <t xml:space="preserve"> CPU3329 -PMV </t>
  </si>
  <si>
    <t>BRACADEIRA METALICA TIPO "U" DIAM. 1.1/2"</t>
  </si>
  <si>
    <t xml:space="preserve"> 18.1.10 </t>
  </si>
  <si>
    <t xml:space="preserve"> CPU2605 -PMV </t>
  </si>
  <si>
    <t>CHUMBADOR CB 3/8""x2.1/2""+ PARAFUSO</t>
  </si>
  <si>
    <t xml:space="preserve"> 18.1.11 </t>
  </si>
  <si>
    <t xml:space="preserve"> CPU2860 -PMV </t>
  </si>
  <si>
    <t>FORNECIMENTO E INSTALAÇÃO DE PARAFUSO CABEÇA LENTILHA 5/16" X 1/2"</t>
  </si>
  <si>
    <t xml:space="preserve"> 18.1.12 </t>
  </si>
  <si>
    <t xml:space="preserve"> CPU2606 -PMV </t>
  </si>
  <si>
    <t>PARAFUSO LENTILHA 42x13MM COM PORCA E ARRUELA</t>
  </si>
  <si>
    <t xml:space="preserve"> 18.1.13 </t>
  </si>
  <si>
    <t xml:space="preserve"> CPU2607 -PMV </t>
  </si>
  <si>
    <t>SUPORTE PARA FIXACAO FITA ALUMINIO OU CABO COBRE NU</t>
  </si>
  <si>
    <t xml:space="preserve"> 18.1.14 </t>
  </si>
  <si>
    <t xml:space="preserve"> CPU2608 -PMV </t>
  </si>
  <si>
    <t>VERGALHAO ACO GALV C/OM ROSCA TOTAL PARA PERFILADO 1/4""</t>
  </si>
  <si>
    <t xml:space="preserve"> 18.1.15 </t>
  </si>
  <si>
    <t xml:space="preserve"> 91933 </t>
  </si>
  <si>
    <t>CABO DE COBRE FLEXÍVEL ISOLADO, 10 MM², ANTI-CHAMA 0,6/1,0 KV, PARA CIRCUITOS TERMINAIS - FORNECIMENTO E INSTALAÇÃO. AF_03/2023</t>
  </si>
  <si>
    <t xml:space="preserve"> 18.1.16 </t>
  </si>
  <si>
    <t xml:space="preserve"> 92994 </t>
  </si>
  <si>
    <t>CABO DE COBRE FLEXÍVEL ISOLADO, 120 MM², ANTI-CHAMA 0,6/1,0 KV, PARA REDE ENTERRADA DE DISTRIBUIÇÃO DE ENERGIA ELÉTRICA - FORNECIMENTO E INSTALAÇÃO. AF_12/2021</t>
  </si>
  <si>
    <t xml:space="preserve"> 18.1.17 </t>
  </si>
  <si>
    <t xml:space="preserve"> 91935 </t>
  </si>
  <si>
    <t>CABO DE COBRE FLEXÍVEL ISOLADO, 16 MM², ANTI-CHAMA 0,6/1,0 KV, PARA CIRCUITOS TERMINAIS - FORNECIMENTO E INSTALAÇÃO. AF_03/2023</t>
  </si>
  <si>
    <t xml:space="preserve"> 18.1.18 </t>
  </si>
  <si>
    <t xml:space="preserve"> 93000 </t>
  </si>
  <si>
    <t>CABO DE COBRE FLEXÍVEL ISOLADO, 240 MM², ANTI-CHAMA 0,6/1,0 KV, PARA REDE ENTERRADA DE DISTRIBUIÇÃO DE ENERGIA ELÉTRICA - FORNECIMENTO E INSTALAÇÃO. AF_12/2021</t>
  </si>
  <si>
    <t xml:space="preserve"> 18.1.19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</si>
  <si>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</si>
  <si>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</si>
  <si>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18.1.20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</si>
  <si>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</si>
  <si>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</si>
  <si>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18.1.21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</si>
  <si>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</si>
  <si>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</si>
  <si>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18.1.22 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</si>
  <si>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</si>
  <si>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</si>
  <si>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18.1.23 </t>
  </si>
  <si>
    <t xml:space="preserve"> 92998 </t>
  </si>
  <si>
    <t>CABO DE COBRE FLEXÍVEL ISOLADO, 185 MM², ANTI-CHAMA 0,6/1,0 KV, PARA REDE ENTERRADA DE DISTRIBUIÇÃO DE ENERGIA ELÉTRICA - FORNECIMENTO E INSTALAÇÃO. AF_12/2021</t>
  </si>
  <si>
    <t xml:space="preserve"> 18.1.24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</si>
  <si>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</si>
  <si>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</si>
  <si>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18.1.25 </t>
  </si>
  <si>
    <t xml:space="preserve"> 91924 </t>
  </si>
  <si>
    <t>CABO DE COBRE FLEXÍVEL ISOLADO, 1,5 MM², ANTI-CHAMA 450/750 V, PARA CIRCUITOS TERMINAIS - FORNECIMENTO E INSTALAÇÃO. AF_03/2023</t>
  </si>
  <si>
    <t xml:space="preserve"> 18.1.26 </t>
  </si>
  <si>
    <t xml:space="preserve"> 91926 </t>
  </si>
  <si>
    <t>CABO DE COBRE FLEXÍVEL ISOLADO, 2,5 MM², ANTI-CHAMA 450/750 V, PARA CIRCUITOS TERMINAIS - FORNECIMENTO E INSTALAÇÃO. AF_03/2023</t>
  </si>
  <si>
    <t xml:space="preserve"> 18.1.27 </t>
  </si>
  <si>
    <t xml:space="preserve"> 91928 </t>
  </si>
  <si>
    <t>CABO DE COBRE FLEXÍVEL ISOLADO, 4 MM², ANTI-CHAMA 450/750 V, PARA CIRCUITOS TERMINAIS - FORNECIMENTO E INSTALAÇÃO. AF_03/2023</t>
  </si>
  <si>
    <t xml:space="preserve"> 18.1.28 </t>
  </si>
  <si>
    <t xml:space="preserve"> 91930 </t>
  </si>
  <si>
    <t>CABO DE COBRE FLEXÍVEL ISOLADO, 6 MM², ANTI-CHAMA 450/750 V, PARA CIRCUITOS TERMINAIS - FORNECIMENTO E INSTALAÇÃO. AF_03/2023</t>
  </si>
  <si>
    <t xml:space="preserve"> 18.1.29 </t>
  </si>
  <si>
    <t xml:space="preserve"> 91932 </t>
  </si>
  <si>
    <t>CABO DE COBRE FLEXÍVEL ISOLADO, 10 MM², ANTI-CHAMA 450/750 V, PARA CIRCUITOS TERMINAIS - FORNECIMENTO E INSTALAÇÃO. AF_03/2023</t>
  </si>
  <si>
    <t xml:space="preserve"> 18.1.30 </t>
  </si>
  <si>
    <t xml:space="preserve"> CPU2611 -PMV </t>
  </si>
  <si>
    <t>CAIXA DE PASSAGEM DE ACO C/ TAMPA APARAFUSADA 302X302X120</t>
  </si>
  <si>
    <t xml:space="preserve"> 18.1.31 </t>
  </si>
  <si>
    <t xml:space="preserve"> 91983 </t>
  </si>
  <si>
    <t>DIMMER ROTATIVO (1 MÓDULO), 220V/600W, INCLUINDO SUPORTE E PLACA - FORNECIMENTO E INSTALAÇÃO. AF_03/2023</t>
  </si>
  <si>
    <t xml:space="preserve"> 18.1.32 </t>
  </si>
  <si>
    <t xml:space="preserve"> 91963 </t>
  </si>
  <si>
    <t>INTERRUPTOR SIMPLES (1 MÓDULO) COM INTERRUPTOR PARALELO (2 MÓDULOS), 10A/250V, INCLUINDO SUPORTE E PLACA - FORNECIMENTO E INSTALAÇÃO. AF_03/2023</t>
  </si>
  <si>
    <t xml:space="preserve"> 18.1.33 </t>
  </si>
  <si>
    <t xml:space="preserve"> 91965 </t>
  </si>
  <si>
    <t>INTERRUPTOR SIMPLES (2 MÓDULOS) COM INTERRUPTOR PARALELO (1 MÓDULO), 10A/250V, INCLUINDO SUPORTE E PLACA - FORNECIMENTO E INSTALAÇÃO. AF_03/2023</t>
  </si>
  <si>
    <t xml:space="preserve"> 18.1.34 </t>
  </si>
  <si>
    <t xml:space="preserve"> 91961 </t>
  </si>
  <si>
    <t>INTERRUPTOR PARALELO (2 MÓDULOS), 10A/250V, INCLUINDO SUPORTE E PLACA - FORNECIMENTO E INSTALAÇÃO. AF_03/2023</t>
  </si>
  <si>
    <t xml:space="preserve"> 18.1.35 </t>
  </si>
  <si>
    <t xml:space="preserve"> 91979 </t>
  </si>
  <si>
    <t>INTERRUPTOR INTERMEDIÁRIO (1 MÓDULO), 10A/250V, INCLUINDO SUPORTE E PLACA - FORNECIMENTO E INSTALAÇÃO. AF_03/2023</t>
  </si>
  <si>
    <t xml:space="preserve"> 18.1.36 </t>
  </si>
  <si>
    <t xml:space="preserve"> 91955 </t>
  </si>
  <si>
    <t>INTERRUPTOR PARALELO (1 MÓDULO), 10A/250V, INCLUINDO SUPORTE E PLACA - FORNECIMENTO E INSTALAÇÃO. AF_03/2023</t>
  </si>
  <si>
    <t xml:space="preserve"> 18.1.37 </t>
  </si>
  <si>
    <t xml:space="preserve"> 91969 </t>
  </si>
  <si>
    <t>INTERRUPTOR PARALELO (3 MÓDULOS), 10A/250V, INCLUINDO SUPORTE E PLACA - FORNECIMENTO E INSTALAÇÃO. AF_03/2023</t>
  </si>
  <si>
    <t xml:space="preserve"> 18.1.38 </t>
  </si>
  <si>
    <t xml:space="preserve"> 91953 </t>
  </si>
  <si>
    <t>INTERRUPTOR SIMPLES (1 MÓDULO), 10A/250V, INCLUINDO SUPORTE E PLACA - FORNECIMENTO E INSTALAÇÃO. AF_03/2023</t>
  </si>
  <si>
    <t xml:space="preserve"> 18.1.39 </t>
  </si>
  <si>
    <t xml:space="preserve"> CPU2613 -PMV </t>
  </si>
  <si>
    <t>PLACA COM UM FURO IMPERIA BRANCO IRIEL P/ SAIDA CABO DE SOM</t>
  </si>
  <si>
    <t xml:space="preserve"> 18.1.40 </t>
  </si>
  <si>
    <t xml:space="preserve"> CPU2614 -PMV </t>
  </si>
  <si>
    <t>PLACA (ESPELHO) 1 POSTO HORIZONTAL 4x2 PIAL PLUS</t>
  </si>
  <si>
    <t xml:space="preserve"> 18.1.41 </t>
  </si>
  <si>
    <t xml:space="preserve"> CPU3330 -PMV </t>
  </si>
  <si>
    <t>PLACA PLÁSTICA DE 2 POSTOS DLP (REF. 6487 31 PIAL LEGRAND OU SIMILAR)</t>
  </si>
  <si>
    <t xml:space="preserve"> 18.1.42 </t>
  </si>
  <si>
    <t xml:space="preserve"> 91996 </t>
  </si>
  <si>
    <t>TOMADA MÉDIA DE EMBUTIR (1 MÓDULO), 2P+T 10 A, INCLUINDO SUPORTE E PLACA - FORNECIMENTO E INSTALAÇÃO. AF_03/2023</t>
  </si>
  <si>
    <t xml:space="preserve"> 18.1.43 </t>
  </si>
  <si>
    <t xml:space="preserve"> 91973 </t>
  </si>
  <si>
    <t>INTERRUPTOR SIMPLES (2 MÓDULOS) COM INTERRUPTOR PARALELO (2 MÓDULOS), 10A/250V, INCLUINDO SUPORTE E PLACA - FORNECIMENTO E INSTALAÇÃO. AF_03/2023</t>
  </si>
  <si>
    <t xml:space="preserve"> 18.1.44 </t>
  </si>
  <si>
    <t xml:space="preserve"> CPU3331 -PMV </t>
  </si>
  <si>
    <t>PLACA PIAL 10x10cm 4 MODULOS</t>
  </si>
  <si>
    <t xml:space="preserve"> 18.1.45 </t>
  </si>
  <si>
    <t xml:space="preserve"> CPU3332 -PMV </t>
  </si>
  <si>
    <t>MICROVENTILADOR VENTOKIT MODELO NM 280</t>
  </si>
  <si>
    <t xml:space="preserve"> 18.1.46 </t>
  </si>
  <si>
    <t xml:space="preserve"> 92028 </t>
  </si>
  <si>
    <t>INTERRUPTOR PARALELO (1 MÓDULO) COM 1 TOMADA DE EMBUTIR 2P+T 10 A, SEM SUPORTE E SEM PLACA - FORNECIMENTO E INSTALAÇÃO. AF_03/2023</t>
  </si>
  <si>
    <t xml:space="preserve"> 18.1.47 </t>
  </si>
  <si>
    <t xml:space="preserve"> 92022 </t>
  </si>
  <si>
    <t>INTERRUPTOR SIMPLES (1 MÓDULO) COM 1 TOMADA DE EMBUTIR 2P+T 10 A, SEM SUPORTE E SEM PLACA - FORNECIMENTO E INSTALAÇÃO. AF_03/2023</t>
  </si>
  <si>
    <t xml:space="preserve"> 18.1.48 </t>
  </si>
  <si>
    <t xml:space="preserve"> 92026 </t>
  </si>
  <si>
    <t>INTERRUPTOR SIMPLES (2 MÓDULOS) COM 1 TOMADA DE EMBUTIR 2P+T 10 A, SEM SUPORTE E SEM PLACA - FORNECIMENTO E INSTALAÇÃO. AF_03/2023</t>
  </si>
  <si>
    <t xml:space="preserve"> 18.1.49 </t>
  </si>
  <si>
    <t xml:space="preserve"> 92002 </t>
  </si>
  <si>
    <t>TOMADA MÉDIA DE EMBUTIR (2 MÓDULOS), 2P+T 10 A, SEM SUPORTE E SEM PLACA - FORNECIMENTO E INSTALAÇÃO. AF_03/2023</t>
  </si>
  <si>
    <t xml:space="preserve"> 18.1.50 </t>
  </si>
  <si>
    <t xml:space="preserve"> 92003 </t>
  </si>
  <si>
    <t>TOMADA MÉDIA DE EMBUTIR (2 MÓDULOS), 2P+T 20 A, SEM SUPORTE E SEM PLACA - FORNECIMENTO E INSTALAÇÃO. AF_03/2023</t>
  </si>
  <si>
    <t xml:space="preserve"> 18.1.51 </t>
  </si>
  <si>
    <t xml:space="preserve"> 92018 </t>
  </si>
  <si>
    <t>TOMADA BAIXA DE EMBUTIR (4 MÓDULOS), 2P+T 10 A, SEM SUPORTE E SEM PLACA - FORNECIMENTO E INSTALAÇÃO. AF_03/2023</t>
  </si>
  <si>
    <t xml:space="preserve"> 18.1.52 </t>
  </si>
  <si>
    <t xml:space="preserve"> 91994 </t>
  </si>
  <si>
    <t>TOMADA MÉDIA DE EMBUTIR (1 MÓDULO), 2P+T 10 A, SEM SUPORTE E SEM PLACA - FORNECIMENTO E INSTALAÇÃO. AF_03/2023</t>
  </si>
  <si>
    <t xml:space="preserve"> 18.1.53 </t>
  </si>
  <si>
    <t xml:space="preserve"> 91995 </t>
  </si>
  <si>
    <t>TOMADA MÉDIA DE EMBUTIR (1 MÓDULO), 2P+T 20 A, SEM SUPORTE E SEM PLACA - FORNECIMENTO E INSTALAÇÃO. AF_03/2023</t>
  </si>
  <si>
    <t xml:space="preserve"> 18.1.54 </t>
  </si>
  <si>
    <t xml:space="preserve"> 101632 </t>
  </si>
  <si>
    <t>RELÉ FOTOELÉTRICO PARA COMANDO DE ILUMINAÇÃO EXTERNA 1000 W - FORNECIMENTO E INSTALAÇÃO. AF_02/2025</t>
  </si>
  <si>
    <t xml:space="preserve"> 18.1.55 </t>
  </si>
  <si>
    <t xml:space="preserve"> CPU2616 -PMV </t>
  </si>
  <si>
    <t>RELÉ DE TEMPO ELETRÔNICO DE 3 ATÉ 30S - 220V - 50/60HZ</t>
  </si>
  <si>
    <t xml:space="preserve"> 18.1.56 </t>
  </si>
  <si>
    <t xml:space="preserve"> 93662 </t>
  </si>
  <si>
    <t>DISJUNTOR BIPOLAR TIPO DIN, CORRENTE NOMINAL DE 20A - FORNECIMENTO E INSTALAÇÃO. AF_07/2025</t>
  </si>
  <si>
    <t xml:space="preserve"> 18.1.57 </t>
  </si>
  <si>
    <t xml:space="preserve"> 93663 </t>
  </si>
  <si>
    <t>DISJUNTOR BIPOLAR TIPO DIN, CORRENTE NOMINAL DE 25A - FORNECIMENTO E INSTALAÇÃO. AF_07/2025</t>
  </si>
  <si>
    <t xml:space="preserve"> 18.1.58 </t>
  </si>
  <si>
    <t xml:space="preserve"> 93664 </t>
  </si>
  <si>
    <t>DISJUNTOR BIPOLAR TIPO DIN, CORRENTE NOMINAL DE 32A - FORNECIMENTO E INSTALAÇÃO. AF_07/2025</t>
  </si>
  <si>
    <t xml:space="preserve"> 18.1.59 </t>
  </si>
  <si>
    <t xml:space="preserve"> 93665 </t>
  </si>
  <si>
    <t>DISJUNTOR BIPOLAR TIPO DIN, CORRENTE NOMINAL DE 40A - FORNECIMENTO E INSTALAÇÃO. AF_07/2025</t>
  </si>
  <si>
    <t xml:space="preserve"> 18.1.60 </t>
  </si>
  <si>
    <t xml:space="preserve"> 93667 </t>
  </si>
  <si>
    <t>DISJUNTOR TRIPOLAR TIPO DIN, CORRENTE NOMINAL DE 10A - FORNECIMENTO E INSTALAÇÃO. AF_07/2025</t>
  </si>
  <si>
    <t xml:space="preserve"> 18.1.61 </t>
  </si>
  <si>
    <t xml:space="preserve"> CPU2693 -PMV </t>
  </si>
  <si>
    <t>DISJUNTOR DIN TRIPOLAR 100A CURVA C STECK</t>
  </si>
  <si>
    <t xml:space="preserve"> 18.1.62 </t>
  </si>
  <si>
    <t xml:space="preserve"> 101895 </t>
  </si>
  <si>
    <t>DISJUNTOR TERMOMAGNÉTICO TRIPOLAR, CORRENTE NOMINAL DE 125A - FORNECIMENTO E INSTALAÇÃO. AF_07/2025</t>
  </si>
  <si>
    <t xml:space="preserve"> 18.1.63 </t>
  </si>
  <si>
    <t xml:space="preserve"> 93669 </t>
  </si>
  <si>
    <t>DISJUNTOR TRIPOLAR TIPO DIN, CORRENTE NOMINAL DE 20A - FORNECIMENTO E INSTALAÇÃO. AF_07/2025</t>
  </si>
  <si>
    <t xml:space="preserve"> 18.1.64 </t>
  </si>
  <si>
    <t xml:space="preserve"> 93672 </t>
  </si>
  <si>
    <t>DISJUNTOR TRIPOLAR TIPO DIN, CORRENTE NOMINAL DE 40A - FORNECIMENTO E INSTALAÇÃO. AF_07/2025</t>
  </si>
  <si>
    <t xml:space="preserve"> 18.1.65 </t>
  </si>
  <si>
    <t xml:space="preserve"> CPU2869 -PMV </t>
  </si>
  <si>
    <t>DISJUNTOR TERMOMAGNÉTICO TRIPOLAR 63 A COM CAIXA MOLDADA 10 KA</t>
  </si>
  <si>
    <t xml:space="preserve"> 18.1.66 </t>
  </si>
  <si>
    <t xml:space="preserve"> CPU3118 -PMV </t>
  </si>
  <si>
    <t>DISJUNTOR TERMOMAGNETICO TRIPOLAR  70 A, PADRÃO DIN (EUROPEU - LINHA BRANCA),CURVA C, 10KA</t>
  </si>
  <si>
    <t xml:space="preserve"> 18.1.67 </t>
  </si>
  <si>
    <t xml:space="preserve"> 101894 </t>
  </si>
  <si>
    <t>DISJUNTOR TRIPOLAR TIPO NEMA, CORRENTE NOMINAL DE 60 ATÉ 100A - FORNECIMENTO E INSTALAÇÃO. AF_07/2025</t>
  </si>
  <si>
    <t xml:space="preserve"> 18.1.68 </t>
  </si>
  <si>
    <t xml:space="preserve"> 93654 </t>
  </si>
  <si>
    <t>DISJUNTOR MONOPOLAR TIPO DIN, CORRENTE NOMINAL DE 16A - FORNECIMENTO E INSTALAÇÃO. AF_07/2025</t>
  </si>
  <si>
    <t xml:space="preserve"> 18.1.69 </t>
  </si>
  <si>
    <t xml:space="preserve"> 93655 </t>
  </si>
  <si>
    <t>DISJUNTOR MONOPOLAR TIPO DIN, CORRENTE NOMINAL DE 20A - FORNECIMENTO E INSTALAÇÃO. AF_07/2025</t>
  </si>
  <si>
    <t xml:space="preserve"> 18.1.70 </t>
  </si>
  <si>
    <t xml:space="preserve"> 101896 </t>
  </si>
  <si>
    <t>DISJUNTOR TERMOMAGNÉTICO TRIPOLAR, CORRENTE NOMINAL DE 200A - FORNECIMENTO E INSTALAÇÃO. AF_07/2025</t>
  </si>
  <si>
    <t xml:space="preserve"> 18.1.71 </t>
  </si>
  <si>
    <t xml:space="preserve"> 101898 </t>
  </si>
  <si>
    <t>DISJUNTOR TERMOMAGNÉTICO TRIPOLAR, CORRENTE NOMINAL DE 400A - FORNECIMENTO E INSTALAÇÃO. AF_07/2025</t>
  </si>
  <si>
    <t xml:space="preserve"> 18.1.72 </t>
  </si>
  <si>
    <t xml:space="preserve"> CPU3333 -PMV </t>
  </si>
  <si>
    <t>DISJUNTOR EM CAIXA MOLDADA, TÉRMICO E MAGNÉTICO AJUSTÁVEIS, TRIPOLAR 1250/690 V, FAIXA DE AJUSTE DE 800 ATÉ 1250 A</t>
  </si>
  <si>
    <t xml:space="preserve"> 18.1.73 </t>
  </si>
  <si>
    <t xml:space="preserve"> CPU3334 -PMV </t>
  </si>
  <si>
    <t>DISJUNTOR SÉRIE UNIVERSAL, EM CAIXA MOLDADA, TÉRMICO FIXO E MAGNÉTICO AJUSTÁVEL, TRIPOLAR 600 V, CORRENTE DE 500 A ATÉ 630 A</t>
  </si>
  <si>
    <t xml:space="preserve"> 18.1.74 </t>
  </si>
  <si>
    <t xml:space="preserve"> CPU3335 -PMV </t>
  </si>
  <si>
    <t>DISPOSITIVO PROTETOR DE SURTO 220V OU 127V, 40 KA, TRIFASICO</t>
  </si>
  <si>
    <t xml:space="preserve"> 18.1.75 </t>
  </si>
  <si>
    <t xml:space="preserve"> CPU2618 -PMV </t>
  </si>
  <si>
    <t>DISPOSITIVO PROTETOR DE SURTO 220V OU 127V, 20 KA, TRIFASICO</t>
  </si>
  <si>
    <t xml:space="preserve"> 18.1.76 </t>
  </si>
  <si>
    <t xml:space="preserve"> CPU2619 -PMV </t>
  </si>
  <si>
    <t>DISPOSITIVO DE PROTEÇÃO CONTRA SURTO, 1 POLO, SUPORTABILIDADE &lt;= 4 KV, UN ATÉ 240V/415V, IIMP = 60 KA, CURVA DE ENSAIO 10/350µS - CLASSE 1</t>
  </si>
  <si>
    <t xml:space="preserve"> 18.1.77 </t>
  </si>
  <si>
    <t xml:space="preserve"> CPU2872 -PMV </t>
  </si>
  <si>
    <t>INTERRUPTOR DIFERENCIAL BIPOLAR DR 25A, 30MA  6KA</t>
  </si>
  <si>
    <t xml:space="preserve"> 18.1.78 </t>
  </si>
  <si>
    <t xml:space="preserve"> CPU2620 -PMV </t>
  </si>
  <si>
    <t>INTERRUPTOR DIFERENCIAL BIPOLAR DR 40A, 30MA ? 6KA, REFERÊNCIA SIEMENS, SCHNEIDER, WEG OU EQUIVALENTE</t>
  </si>
  <si>
    <t xml:space="preserve"> 18.1.79 </t>
  </si>
  <si>
    <t xml:space="preserve"> CPU2621 -PMV </t>
  </si>
  <si>
    <t>DISPOSITIVO DIFERENCIAL DR ALTA SENSIB.(30MA) TETRAPOLAR 25A</t>
  </si>
  <si>
    <t xml:space="preserve"> 18.1.80 </t>
  </si>
  <si>
    <t xml:space="preserve"> CPU2622 -PMV </t>
  </si>
  <si>
    <t>DISPOSITIVO DR TETRAPOLAR 100 A, TIPO AC, 30MA</t>
  </si>
  <si>
    <t xml:space="preserve"> 18.1.81 </t>
  </si>
  <si>
    <t xml:space="preserve"> CPU2623 -PMV </t>
  </si>
  <si>
    <t>SAIDA PARA ELETRODUTO MG2982 HORIZONTAL</t>
  </si>
  <si>
    <t xml:space="preserve"> 18.1.82 </t>
  </si>
  <si>
    <t xml:space="preserve"> CPU2624 -PMV </t>
  </si>
  <si>
    <t>SAIDA HORIZONTAL PARA ELETROCALHA 1 1/4""</t>
  </si>
  <si>
    <t xml:space="preserve"> 18.1.83 </t>
  </si>
  <si>
    <t xml:space="preserve"> CPU3336 -PMV </t>
  </si>
  <si>
    <t>CRUZETA HORIZONTAL,90º,PARA ELETROCALHA PERFURADA OU LISA,400X100MM.FORNECIMENTO E COLOCACAO</t>
  </si>
  <si>
    <t xml:space="preserve"> 18.1.84 </t>
  </si>
  <si>
    <t xml:space="preserve"> CPU3337 -PMV </t>
  </si>
  <si>
    <t>LEITO - CRUZETA 90 TIPO MEDIO HORIZONTAL 500mm</t>
  </si>
  <si>
    <t xml:space="preserve"> 18.1.85 </t>
  </si>
  <si>
    <t xml:space="preserve"> CPU2625 -PMV </t>
  </si>
  <si>
    <t>CURVA DE INVERSAO PARA ELETROCALHA 100X100MM CHAPA 20</t>
  </si>
  <si>
    <t xml:space="preserve"> 18.1.86 </t>
  </si>
  <si>
    <t xml:space="preserve"> CPU2626 -PMV </t>
  </si>
  <si>
    <t>ELETROCALHA PERFURADA TIPO ""U"" 100X100 CHAPA 22 SEM TAMPA</t>
  </si>
  <si>
    <t xml:space="preserve"> 18.1.87 </t>
  </si>
  <si>
    <t xml:space="preserve"> CPU3338 -PMV </t>
  </si>
  <si>
    <t>ELETROCALHA PERFURADA TIPO ""U"" 200X100 CHAPA 24 SEM TAMPA</t>
  </si>
  <si>
    <t xml:space="preserve"> 18.1.88 </t>
  </si>
  <si>
    <t xml:space="preserve"> CPU3339 -PMV </t>
  </si>
  <si>
    <t>ELETROCALHA PERFURADA TIPO ""U"" 300X100 CHAPA 24 SEM TAMPA</t>
  </si>
  <si>
    <t xml:space="preserve"> 18.1.89 </t>
  </si>
  <si>
    <t xml:space="preserve"> CPU3340 -PMV </t>
  </si>
  <si>
    <t>ELETROCALHA PERFURADA TIPO ""U"" 400X100 CHAPA 18 SEM TAMPA</t>
  </si>
  <si>
    <t xml:space="preserve"> 18.1.90 </t>
  </si>
  <si>
    <t xml:space="preserve"> CPU3341 -PMV </t>
  </si>
  <si>
    <t>REDUCAO CONCENTRICA,PARA ELETROCALHA PERFURADA OU LISA,200X100MM.FORNECIMENTO E COLOCACAO</t>
  </si>
  <si>
    <t xml:space="preserve"> 18.1.91 </t>
  </si>
  <si>
    <t xml:space="preserve"> CPU3342 -PMV </t>
  </si>
  <si>
    <t>REDUCAO CONCENTRICA,PARA ELETROCALHA PERFURADA OU LISA,300X100MM.FORNECIMENTO E COLOCACAO</t>
  </si>
  <si>
    <t xml:space="preserve"> 18.1.92 </t>
  </si>
  <si>
    <t xml:space="preserve"> CPU3343 -PMV </t>
  </si>
  <si>
    <t>REDUÇÃO CONCÊNTRICA 400 X 50MM / 100 X 50MM PARA ELETROCALHA METÁLICA (REF. MOPA OU SIMILAR)</t>
  </si>
  <si>
    <t xml:space="preserve"> 18.1.93 </t>
  </si>
  <si>
    <t xml:space="preserve"> CPU3328 -PMV </t>
  </si>
  <si>
    <t>REDUÇÃO CONCÊNTRICA 200 X 100 X 50MM PARA ELETROCALHA METÁLICA (REF. MOPA OU SIMILAR)</t>
  </si>
  <si>
    <t xml:space="preserve"> 18.1.94 </t>
  </si>
  <si>
    <t xml:space="preserve"> CPU2627 -PMV </t>
  </si>
  <si>
    <t>SUPORTE VERTICAL 150 X 150 MM PARA FIXAÇÃO DE ELETROCALHA METÁLICA (REF.: MOPA OU SIMILAR)</t>
  </si>
  <si>
    <t xml:space="preserve"> 18.1.95 </t>
  </si>
  <si>
    <t xml:space="preserve"> CPU3344 -PMV </t>
  </si>
  <si>
    <t>SUPORTE VERTICAL  200 X 150 MM  PARA FIXAÇÃO DE ELETROCALHA METÁLICA ( REF.: MOPA OU SIMILAR)</t>
  </si>
  <si>
    <t xml:space="preserve"> 18.1.96 </t>
  </si>
  <si>
    <t xml:space="preserve"> CPU2628 -PMV </t>
  </si>
  <si>
    <t>TE VERTICAL DE SUBIDA PARA ELETROCALHA 100x100 CHAPA 20</t>
  </si>
  <si>
    <t xml:space="preserve"> 18.1.97 </t>
  </si>
  <si>
    <t xml:space="preserve"> CPU3345 -PMV </t>
  </si>
  <si>
    <t>TE HORIZONTAL,90º,PARA ELETROCALHA PERFURADA OU LISA,200X100 MM.FORNECIMENTO E COLOCACAO</t>
  </si>
  <si>
    <t xml:space="preserve"> 18.1.98 </t>
  </si>
  <si>
    <t xml:space="preserve"> CPU3346 -PMV </t>
  </si>
  <si>
    <t>LEITO - TE 90 TIPO MEDIO HORIZONTAL 600mm</t>
  </si>
  <si>
    <t xml:space="preserve"> 18.1.99 </t>
  </si>
  <si>
    <t xml:space="preserve"> CPU2630 -PMV </t>
  </si>
  <si>
    <t>EMENDA PARA ELETROCALHA TIPO U 100X100</t>
  </si>
  <si>
    <t xml:space="preserve"> 18.1.100 </t>
  </si>
  <si>
    <t xml:space="preserve"> CPU2670 -PMV </t>
  </si>
  <si>
    <t>EMENDA INTERNA PARA ELETROCALHA 50x50</t>
  </si>
  <si>
    <t xml:space="preserve"> 18.1.101 </t>
  </si>
  <si>
    <t xml:space="preserve"> CPU3347 -PMV </t>
  </si>
  <si>
    <t>TAMPA DE ENCAIXE PARA REDUÇÃO CONCÊNTRICA 200 X 75MM PARA 100 X 75MM, ZINCADA, PARA ELETROCALHA METÁLICA</t>
  </si>
  <si>
    <t xml:space="preserve"> 18.1.102 </t>
  </si>
  <si>
    <t xml:space="preserve"> CPU3348 -PMV </t>
  </si>
  <si>
    <t>TAMPA DE ENCAIXE 400 X 3000 MM PARA ELETROCALHA METÁLICA (REF.: MOPA OU SIMILAR)</t>
  </si>
  <si>
    <t xml:space="preserve"> 18.1.103 </t>
  </si>
  <si>
    <t xml:space="preserve"> CPU2878 -PMV </t>
  </si>
  <si>
    <t>TAMPA DE ENCAIXE PARA ELETROCALHA, GALVANIZADA A FOGO, L= 100 MM</t>
  </si>
  <si>
    <t xml:space="preserve"> 18.1.104 </t>
  </si>
  <si>
    <t xml:space="preserve"> CPU2936 -PMV </t>
  </si>
  <si>
    <t>TAMPA DE ENCAIXE PARA ELETROCALHA, GALVANIZADA A FOGO, L= 200 MM</t>
  </si>
  <si>
    <t xml:space="preserve"> 18.1.105 </t>
  </si>
  <si>
    <t xml:space="preserve"> CPU3273 -PMV </t>
  </si>
  <si>
    <t>TAMPA DE ENCAIXE PARA ELETROCALHA, GALVANIZADA A FOGO, L= 300 MM</t>
  </si>
  <si>
    <t xml:space="preserve"> 18.1.106 </t>
  </si>
  <si>
    <t xml:space="preserve"> CPU2928 -PMV </t>
  </si>
  <si>
    <t>TAMPA DE ENCAIXE PARA ELETROCALHA, GALVANIZADA A FOGO, L= 400 MM</t>
  </si>
  <si>
    <t xml:space="preserve"> 18.1.107 </t>
  </si>
  <si>
    <t xml:space="preserve"> CPU2631 -PMV </t>
  </si>
  <si>
    <t>TERMINAL DE FECHAMENTO LISO,PARA ELETROCALHA PERFURADA OU LI SA,100X100MM.FORNECIMENTO E COLOCACAO</t>
  </si>
  <si>
    <t xml:space="preserve"> 18.1.108 </t>
  </si>
  <si>
    <t xml:space="preserve"> CPU3203 -PMV </t>
  </si>
  <si>
    <t>CURVA HORIZONTAL 200 X 100 MM PARA ELETROCALHA METÁLICA, COM ÂNGULO 90º</t>
  </si>
  <si>
    <t xml:space="preserve"> 18.1.109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</si>
  <si>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</si>
  <si>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</si>
  <si>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18.1.110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</si>
  <si>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</si>
  <si>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</si>
  <si>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18.1.111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</si>
  <si>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</si>
  <si>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</si>
  <si>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18.1.112 </t>
  </si>
  <si>
    <t xml:space="preserve"> 91865 </t>
  </si>
  <si>
    <t>ELETRODUTO RÍGIDO ROSCÁVEL, PVC, DN 40 MM (1 1/4"), PARA CIRCUITOS TERMINAIS, INSTALADO EM FORRO - FORNECIMENTO E INSTALAÇÃO. AF_03/2023</t>
  </si>
  <si>
    <t xml:space="preserve"> 18.1.113 </t>
  </si>
  <si>
    <t xml:space="preserve"> 93012 </t>
  </si>
  <si>
    <t>ELETRODUTO RÍGIDO ROSCÁVEL, PVC, DN 110 MM (4"), PARA REDE ENTERRADA DE DISTRIBUIÇÃO DE ENERGIA ELÉTRICA - FORNECIMENTO E INSTALAÇÃO. AF_12/2021</t>
  </si>
  <si>
    <t xml:space="preserve"> 18.1.114 </t>
  </si>
  <si>
    <t xml:space="preserve"> CPU2632 -PMV </t>
  </si>
  <si>
    <t>ELETRODUTO GALVANIZADO CONFORME NBR13057 -  1 1/4´ COM ACESSÓRIOS</t>
  </si>
  <si>
    <t xml:space="preserve"> 18.1.115 </t>
  </si>
  <si>
    <t xml:space="preserve"> 101538 </t>
  </si>
  <si>
    <t>ARMAÇÃO SECUNDÁRIA, COM 1 ESTRIBO E 1 ISOLADOR - FORNECIMENTO E INSTALAÇÃO. AF_07/2020</t>
  </si>
  <si>
    <t xml:space="preserve"> 18.1.116 </t>
  </si>
  <si>
    <t xml:space="preserve"> 97361 </t>
  </si>
  <si>
    <t>QUADRO DE MEDIÇÃO GERAL DE ENERGIA COM 16 MEDIDORES - FORNECIMENTO E INSTALAÇÃO. AF_07/2025</t>
  </si>
  <si>
    <t xml:space="preserve"> 18.1.117 </t>
  </si>
  <si>
    <t xml:space="preserve"> 101883 </t>
  </si>
  <si>
    <t>QUADRO DE DISTRIBUIÇÃO DE ENERGIA EM CHAPA DE AÇO GALVANIZADO, DE EMBUTIR, COM BARRAMENTO TRIFÁSICO, PARA 18 DISJUNTORES DIN 100A - FORNECIMENTO E INSTALAÇÃO. AF_07/2025</t>
  </si>
  <si>
    <t xml:space="preserve"> 18.1.118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</si>
  <si>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</si>
  <si>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</si>
  <si>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18.1.119 </t>
  </si>
  <si>
    <t xml:space="preserve"> 101881 </t>
  </si>
  <si>
    <t>QUADRO DE DISTRIBUIÇÃO DE ENERGIA EM CHAPA DE AÇO GALVANIZADO, DE EMBUTIR, COM BARRAMENTO TRIFÁSICO, PARA 40 DISJUNTORES DIN 100A - FORNECIMENTO E INSTALAÇÃO. AF_07/2025</t>
  </si>
  <si>
    <t xml:space="preserve"> 18.1.120 </t>
  </si>
  <si>
    <t xml:space="preserve"> CPU3349 -PMV </t>
  </si>
  <si>
    <t>QFAC II - QUADRO / PAINEL EM CHAPA DE AÇO COM PINTURA ELETROSTÁTICA A PÓ POLIESTER NA COR BEGE, GRAU DE PROTEÇÃO IP 54, COM BARRAMENTO, SEM DISJUNTORES - 1000X800X220MM</t>
  </si>
  <si>
    <t xml:space="preserve"> 18.1.121 </t>
  </si>
  <si>
    <t xml:space="preserve"> 101880 </t>
  </si>
  <si>
    <t>QUADRO DE DISTRIBUIÇÃO DE ENERGIA EM CHAPA DE AÇO GALVANIZADO, DE EMBUTIR, COM BARRAMENTO TRIFÁSICO, PARA 30 DISJUNTORES DIN 150A - FORNECIMENTO E INSTALAÇÃO. AF_07/2025</t>
  </si>
  <si>
    <t xml:space="preserve"> 18.1.122 </t>
  </si>
  <si>
    <t xml:space="preserve"> CPU2884 -PMV </t>
  </si>
  <si>
    <t>QFAC - QUADRO / PAINEL EM CHAPA DE AÇO COM PINTURA ELETROSTÁTICA A PÓ POLIESTER NA COR BEGE, GRAU DE PROTEÇÃO IP 54, COM BARRAMENTO, SEM DISJUNTORES - 1500X1000X350MM</t>
  </si>
  <si>
    <t xml:space="preserve"> 18.1.123 </t>
  </si>
  <si>
    <t xml:space="preserve"> CPU2695 -PMV </t>
  </si>
  <si>
    <t>QUADRO DE DISTRIBUIÇÃO DE EMBUTIR, EM CHAPA DE AÇO, PARA ATÉ 70 DISJUNTORES, COM BARRAMENTO, PADRÃO DIN, EXCLUSIVE DISJUNTORES</t>
  </si>
  <si>
    <t xml:space="preserve"> 18.1.124 </t>
  </si>
  <si>
    <t xml:space="preserve"> CPU3350 -PMV </t>
  </si>
  <si>
    <t>QD - QUADRO / PAINEL EM CHAPA GALVANIZADA E PINTURA ELETROSTÁTICA  NA COR BEGE,SEM DISJUNTORES,COM ( BARRAMENTOS, ISOLADOR, PAFUSOS, CONECTOR, ESPELHO E MONTAGEM) -1400X800X300MM</t>
  </si>
  <si>
    <t xml:space="preserve"> 18.1.125 </t>
  </si>
  <si>
    <t xml:space="preserve"> CPU3351 -PMV </t>
  </si>
  <si>
    <t>QUADRO DISTRIBUICAO EMBUTIR PARA 60 SEM BARRAMENTO TIGRE</t>
  </si>
  <si>
    <t xml:space="preserve"> 18.1.126 </t>
  </si>
  <si>
    <t xml:space="preserve"> CPU3111 -PMV </t>
  </si>
  <si>
    <t>QUADRO DISTRIB. ENERGIA, EMBUTIDO OU SEMI EMBUTIDO, CAPAC. P/ 54 DISJ. DIN, C/BARRAM TRIF. 100A BARRA. NEUTRO E TERRA, FAB. EM CHAPA DE AÇO 12 USG COM PORTA, ESPELHO, TRINCO COM FECHAD CH YALE</t>
  </si>
  <si>
    <t xml:space="preserve"> 18.1.127 </t>
  </si>
  <si>
    <t xml:space="preserve"> 91934 </t>
  </si>
  <si>
    <t>CABO DE COBRE FLEXÍVEL ISOLADO, 16 MM², ANTI-CHAMA 450/750 V, PARA CIRCUITOS TERMINAIS - FORNECIMENTO E INSTALAÇÃO. AF_03/2023</t>
  </si>
  <si>
    <t xml:space="preserve"> 18.1.128 </t>
  </si>
  <si>
    <t xml:space="preserve"> CPU2612 -PMV </t>
  </si>
  <si>
    <t>CAIXA DE PASSAGEM CH.DE ACO C/TAMPA APARAF. 200x200x100 PISO</t>
  </si>
  <si>
    <t xml:space="preserve"> 18.1.129 </t>
  </si>
  <si>
    <t xml:space="preserve"> CPU3177 -PMV </t>
  </si>
  <si>
    <t>CAIXA DE PASSAGEM ELETRICA 40x40CM COM TAMPAO FERRO FUNDIDO</t>
  </si>
  <si>
    <t xml:space="preserve"> 18.1.130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</si>
  <si>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</si>
  <si>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</si>
  <si>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18.2 </t>
  </si>
  <si>
    <t>ILUMINAÇÃO</t>
  </si>
  <si>
    <t xml:space="preserve"> 18.2.1 </t>
  </si>
  <si>
    <t xml:space="preserve"> CPU2633 -PMV </t>
  </si>
  <si>
    <t>LUMINÁRIA DE EMERGÊNCIA, DE SOBREPOR, TIPO BLOCO AUTÔNOMO, COM AUTONOMIA DE 1H, MODELO LLE-LLEDDF, DA KBR OU SI</t>
  </si>
  <si>
    <t xml:space="preserve"> 18.2.2 </t>
  </si>
  <si>
    <t xml:space="preserve"> CPU2648 -PMV </t>
  </si>
  <si>
    <t>BLOCO AUTÔNOMO DE ILUMINAÇÃO DE EMERGÊNCIA LED, COM AUTONOMIA MÍNIMA DE 3 HORAS, FLUXO LUMINOSO DE 2.000 ATÉ 3.000 LÚMENS, EQUIPADO COM 2 FARÓIS</t>
  </si>
  <si>
    <t xml:space="preserve"> 18.2.3 </t>
  </si>
  <si>
    <t xml:space="preserve"> CPU3352 -PMV </t>
  </si>
  <si>
    <t>LUMINÁRIA COM CORPO EM TUBO DE ALUMÍNIO TIPO BALIZADOR PARA USO EXTERNO</t>
  </si>
  <si>
    <t xml:space="preserve"> 18.2.4 </t>
  </si>
  <si>
    <t xml:space="preserve"> CPU3353 -PMV </t>
  </si>
  <si>
    <t>FONTE DE ALIMENTACAO P/ FITA LED,ENTRADA BIVOLT 110/220 5A</t>
  </si>
  <si>
    <t xml:space="preserve"> 18.2.5 </t>
  </si>
  <si>
    <t xml:space="preserve"> CPU2635 -PMV </t>
  </si>
  <si>
    <t>SOQUETE OU BOCAL DE PORCELANA E27 DE TEMPO, REF.MT-2233, MARCA DECORLUX OU SIMILAR</t>
  </si>
  <si>
    <t xml:space="preserve"> 18.2.6 </t>
  </si>
  <si>
    <t xml:space="preserve"> CPU2645 -PMV </t>
  </si>
  <si>
    <t>ARANDELA LED 18W BRANCO FRIO TIPO TARTARUGA</t>
  </si>
  <si>
    <t xml:space="preserve"> 18.2.7 </t>
  </si>
  <si>
    <t xml:space="preserve"> 97607 </t>
  </si>
  <si>
    <t>LUMINÁRIA ARANDELA TIPO TARTARUGA, DE SOBREPOR, COM 1 LÂMPADA LED DE 6 W, SEM REATOR - FORNECIMENTO E INSTALAÇÃO. AF_09/2024</t>
  </si>
  <si>
    <t xml:space="preserve"> 18.2.8 </t>
  </si>
  <si>
    <t xml:space="preserve"> CPU3354 -PMV </t>
  </si>
  <si>
    <t>LUMINARIA FLAT STH7940/40 LED 36W 4000K BIVOLT 120CM STELLA</t>
  </si>
  <si>
    <t xml:space="preserve"> 18.2.9 </t>
  </si>
  <si>
    <t xml:space="preserve"> CPU3355 -PMV </t>
  </si>
  <si>
    <t>PLAFON PLAFON 25W LED SOBREPOR BRANCO NEUTRO</t>
  </si>
  <si>
    <t xml:space="preserve"> 18.2.10 </t>
  </si>
  <si>
    <t xml:space="preserve"> CPU3155 -PMV </t>
  </si>
  <si>
    <t>LUMINÁRIA LED RETANGULAR DE SOBREPOR COM DIFUSOR TRANSLÚCIDO, 4000 K, FLUXO LUMINOSO DE 3690 A 4800 LM, POTÊNCIA DE 35 W A 41 W</t>
  </si>
  <si>
    <t xml:space="preserve"> 18.2.11 </t>
  </si>
  <si>
    <t xml:space="preserve"> CPU3356 -PMV </t>
  </si>
  <si>
    <t>LUMINARIA - PERFIL LED EMBUTIR SLIM 2M P/ FITA LED COMPLETA</t>
  </si>
  <si>
    <t xml:space="preserve"> 18.2.12 </t>
  </si>
  <si>
    <t xml:space="preserve"> CPU3357 -PMV </t>
  </si>
  <si>
    <t>LAMPADA BULBO LED A125 120W 6500K 48LHP85FK000 ELGIN</t>
  </si>
  <si>
    <t xml:space="preserve"> 18.2.13 </t>
  </si>
  <si>
    <t xml:space="preserve"> CPU3358 -PMV </t>
  </si>
  <si>
    <t>REFLETOR SLIM  LED 50W DE POTÊNCIA, BRANCO FRIO, 6500K, AUTOVOLT, MARCA G-LIGHT OU SIMILAR</t>
  </si>
  <si>
    <t xml:space="preserve"> 18.2.14 </t>
  </si>
  <si>
    <t xml:space="preserve"> CPU3359 -PMV </t>
  </si>
  <si>
    <t>LUMINÁRIA LED REDONDA DE SOBREPOR COM DIFUSOR TRANSLUCIDO, 4000 K, FLUXO LUMINOSO DE 1900 A 2000 LM, POTÊNCIA DE 17 W A 19 W</t>
  </si>
  <si>
    <t xml:space="preserve"> 18.3 </t>
  </si>
  <si>
    <t>SPDA</t>
  </si>
  <si>
    <t xml:space="preserve"> 18.3.1 </t>
  </si>
  <si>
    <t xml:space="preserve"> CPU2649 -PMV </t>
  </si>
  <si>
    <t>CAIXA DE EQUIPOTENCIALIZAÇÃO EM AÇO 200X200X90MM, PARA EMBUTIR COM TAMPA, COM9 TERMINAIS, REF:TEL-901 OU SIMILAR (SPDA)</t>
  </si>
  <si>
    <t xml:space="preserve"> 18.3.2 </t>
  </si>
  <si>
    <t xml:space="preserve"> 101801 </t>
  </si>
  <si>
    <t>CAIXA COM GRELHA RETANGULAR DE FERRO FUNDIDO, EM ALVENARIA COM BLOCOS DE CONCRETO, DIMENSÕES INTERNAS: 0,30 X 1,00 X 1,00. AF_12/2020</t>
  </si>
  <si>
    <t xml:space="preserve"> 18.3.3 </t>
  </si>
  <si>
    <t xml:space="preserve"> 98111 </t>
  </si>
  <si>
    <t>CAIXA DE INSPEÇÃO PARA ATERRAMENTO, CIRCULAR, EM POLIETILENO, DIÂMETRO INTERNO = 0,3 M. AF_12/2020</t>
  </si>
  <si>
    <t xml:space="preserve"> 18.3.4 </t>
  </si>
  <si>
    <t xml:space="preserve"> 96986 </t>
  </si>
  <si>
    <t>HASTE DE ATERRAMENTO, DIÂMETRO 3/4", COM 3 METROS - FORNECIMENTO E INSTALAÇÃO. AF_08/2023</t>
  </si>
  <si>
    <t xml:space="preserve"> 18.3.5 </t>
  </si>
  <si>
    <t xml:space="preserve"> 96989 </t>
  </si>
  <si>
    <t>CAPTOR TIPO FRANKLIN PARA SPDA - FORNECIMENTO E INSTALAÇÃO. AF_08/2023</t>
  </si>
  <si>
    <t xml:space="preserve"> 18.3.6 </t>
  </si>
  <si>
    <t xml:space="preserve"> 96988 </t>
  </si>
  <si>
    <t>MASTRO 1 ½", COM 3 METROS, PARA SPDA - FORNECIMENTO E INSTALAÇÃO. AF_08/2023</t>
  </si>
  <si>
    <t xml:space="preserve"> 18.3.7 </t>
  </si>
  <si>
    <t xml:space="preserve"> 104746 </t>
  </si>
  <si>
    <t>MINI CAPTOR PARA SPDA - FORNECIMENTO E INSTALAÇÃO. AF_08/2023</t>
  </si>
  <si>
    <t xml:space="preserve"> 18.3.8 </t>
  </si>
  <si>
    <t xml:space="preserve"> 96987 </t>
  </si>
  <si>
    <t>BASE METÁLICA PARA MASTRO 1 ½" PARA SPDA - FORNECIMENTO E INSTALAÇÃO. AF_08/2023</t>
  </si>
  <si>
    <t xml:space="preserve"> 18.3.9 </t>
  </si>
  <si>
    <t xml:space="preserve"> 101663 </t>
  </si>
  <si>
    <t>ABRAÇADEIRA DE FIXAÇÃO DE BRAÇOS DE LUMINÁRIAS DE 2" - FORNECIMENTO E INSTALAÇÃO. AF_02/2025</t>
  </si>
  <si>
    <t xml:space="preserve"> 18.3.10 </t>
  </si>
  <si>
    <t xml:space="preserve"> CPU2650 -PMV </t>
  </si>
  <si>
    <t>CABO DE COBRE NU MEIO DURO 7 FIOS 35MM2</t>
  </si>
  <si>
    <t xml:space="preserve"> 18.3.11 </t>
  </si>
  <si>
    <t xml:space="preserve"> CPU2651 -PMV </t>
  </si>
  <si>
    <t>CABO DE COBRE NU MEIO DURO 7 FIOS 50MM2</t>
  </si>
  <si>
    <t xml:space="preserve"> 18.3.12 </t>
  </si>
  <si>
    <t xml:space="preserve"> 96984 </t>
  </si>
  <si>
    <t>ELETRODUTO PVC RÍGIDO, DIÂMETRO 40MM, COM 3 METROS, PARA SPDA - FORNECIMENTO E INSTALAÇÃO. AF_08/2023</t>
  </si>
  <si>
    <t xml:space="preserve"> 18.3.13 </t>
  </si>
  <si>
    <t xml:space="preserve"> 101548 </t>
  </si>
  <si>
    <t>ISOLADOR, TIPO ROLDANA, PARA BAIXA TENSÃO - FORNECIMENTO E INSTALAÇÃO. AF_07/2020</t>
  </si>
  <si>
    <t xml:space="preserve"> 19 </t>
  </si>
  <si>
    <t>CLIMATIZAÇÃO</t>
  </si>
  <si>
    <t xml:space="preserve"> 19.1 </t>
  </si>
  <si>
    <t xml:space="preserve"> 19.1.1 </t>
  </si>
  <si>
    <t xml:space="preserve"> CPU3360 -PMV </t>
  </si>
  <si>
    <t>COLARINHO PARA DUTO FLEXIVEL COM REGISTO 6""(150MM)</t>
  </si>
  <si>
    <t xml:space="preserve"> 19.1.2 </t>
  </si>
  <si>
    <t xml:space="preserve"> CPU2978 -PMV </t>
  </si>
  <si>
    <t>COLARINHO PARA DUTO FLEXIVEL COM REGISTO 5"" (125MM)</t>
  </si>
  <si>
    <t xml:space="preserve"> 19.1.3 </t>
  </si>
  <si>
    <t xml:space="preserve"> CPU2979 -PMV </t>
  </si>
  <si>
    <t>COLARINHO PARA DUTO FLEXIVEL COM REGISTO 12"" (300MM)</t>
  </si>
  <si>
    <t xml:space="preserve"> 19.1.4 </t>
  </si>
  <si>
    <t xml:space="preserve"> CPU3361 -PMV </t>
  </si>
  <si>
    <t>COLARINHO EM CHAPA ACO GALV, C/REGISTRO BORBOLETA 250MM 10""</t>
  </si>
  <si>
    <t xml:space="preserve"> 19.1.5 </t>
  </si>
  <si>
    <t xml:space="preserve"> CPU2800 -PMV </t>
  </si>
  <si>
    <t>COLARINHO EM CHAPA ACO GALV, C/REGISTRO BORBOLETA 200MM 8""</t>
  </si>
  <si>
    <t xml:space="preserve"> 19.1.6 </t>
  </si>
  <si>
    <t xml:space="preserve"> CPU2803 -PMV </t>
  </si>
  <si>
    <t>DAMPER LAMINAS OPOSTAS PARA REGULAGEM DE VAZAO 200X200MM</t>
  </si>
  <si>
    <t xml:space="preserve"> 19.1.7 </t>
  </si>
  <si>
    <t xml:space="preserve"> CPU3362 -PMV </t>
  </si>
  <si>
    <t>DAMPER LAMINAS OPOSTAS P/ REGULAGEM DE VAZAO 350X250mm</t>
  </si>
  <si>
    <t xml:space="preserve"> 19.1.8 </t>
  </si>
  <si>
    <t xml:space="preserve"> CPU2768 -PMV </t>
  </si>
  <si>
    <t>ABRAÇADEIRA METALICA TIPO "U" DIAM. 1.1/4"</t>
  </si>
  <si>
    <t xml:space="preserve"> 19.1.9 </t>
  </si>
  <si>
    <t xml:space="preserve"> CPU3363 -PMV </t>
  </si>
  <si>
    <t>DAMPER COM ATUADOR ELETRICO NMB24-3 BELIMO</t>
  </si>
  <si>
    <t xml:space="preserve"> 19.1.10 </t>
  </si>
  <si>
    <t xml:space="preserve"> CPU3364 -PMV </t>
  </si>
  <si>
    <t>DUMPER DE LAMINAS OPOSTAS PARA REGULAGEM DE VAZAO 650X400mm</t>
  </si>
  <si>
    <t xml:space="preserve"> 19.1.11 </t>
  </si>
  <si>
    <t xml:space="preserve"> 19.1.12 </t>
  </si>
  <si>
    <t xml:space="preserve"> CPU3365 -PMV </t>
  </si>
  <si>
    <t>DUTO PARA CONDICIONAMENTO DE AR,CHAVETADO EM CHAPA DE ACO GA LVANIZADO,NAS DIVERSAS BITOLAS,CONFORME ABNT NBR 16401,ISOLA DO COM MANTA DE LA DE VIDRO,REVESTIDA COM FOLHA DE ALUMINIO, INCLUINDO CINTAS,FITAS,SUPORTES PINTADOS,DIFUSORES E GRELHAS EM ALUMINIO EXTRUDADO E DEMAIS ITENS NECESSARIOS.FORNECIMEN TO E COLOCACAO</t>
  </si>
  <si>
    <t xml:space="preserve"> 19.1.13 </t>
  </si>
  <si>
    <t xml:space="preserve"> CPU2656 -PMV 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</si>
  <si>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</si>
  <si>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19.1.14 </t>
  </si>
  <si>
    <t xml:space="preserve"> CPU3157 -PMV </t>
  </si>
  <si>
    <t>DUTO FLEXIVEL DE ALUMINIO C/ ISOLAM. TERM.LA VIDRO 150MM 6""</t>
  </si>
  <si>
    <t xml:space="preserve"> 19.1.15 </t>
  </si>
  <si>
    <t xml:space="preserve"> CPU2698 -PMV </t>
  </si>
  <si>
    <t>DUTO FLEXIVEL DE ALUMINIO C/ ISOLAM. TERM.LA VIDRO 125MM 5""</t>
  </si>
  <si>
    <t xml:space="preserve"> 19.1.16 </t>
  </si>
  <si>
    <t xml:space="preserve"> CPU2981 -PMV </t>
  </si>
  <si>
    <t>DUTO FLEXIVEL DE ALUMINIO C/ ISOLAM. TERM.LA VIDRO 300MM 12""</t>
  </si>
  <si>
    <t xml:space="preserve"> 19.1.17 </t>
  </si>
  <si>
    <t xml:space="preserve"> CPU3366 -PMV </t>
  </si>
  <si>
    <t>DUTO FLEXIVEL DE ALUMINIO C/ ISOLAM. TERM.LA VIDRO 263mm 10""</t>
  </si>
  <si>
    <t xml:space="preserve"> 19.1.18 </t>
  </si>
  <si>
    <t xml:space="preserve"> CPU2805 -PMV </t>
  </si>
  <si>
    <t>DUTO FLEXIVEL DE ALUMINIO C/ ISOLAM. TERM.LA VIDRO 209MM 8""</t>
  </si>
  <si>
    <t xml:space="preserve"> 19.1.19 </t>
  </si>
  <si>
    <t xml:space="preserve"> CPU2810 -PMV </t>
  </si>
  <si>
    <t>TUBO DE AÇO CARBONO PRETO SEM COSTURA SCHEDULE 40, DN= 4´ - INCLUSIVE CONEXÕES</t>
  </si>
  <si>
    <t xml:space="preserve"> 19.1.20 </t>
  </si>
  <si>
    <t xml:space="preserve"> CPU2811 -PMV </t>
  </si>
  <si>
    <t>TUBO DE AÇO CARBONO PRETO SEM COSTURA SCHEDULE 40, DN= 3´ - INCLUSIVE CONEXÕES</t>
  </si>
  <si>
    <t xml:space="preserve"> 19.1.21 </t>
  </si>
  <si>
    <t xml:space="preserve"> 92655 </t>
  </si>
  <si>
    <t>TUBO DE AÇO GALVANIZADO COM COSTURA, CLASSE MÉDIA, CONEXÃO ROSQUEADA, DN 65 (2 1/2"), INSTALADO EM REDE DE ALIMENTAÇÃO PARA SPRINKLER - FORNECIMENTO E INSTALAÇÃO. AF_10/2020</t>
  </si>
  <si>
    <t xml:space="preserve"> 19.1.22 </t>
  </si>
  <si>
    <t xml:space="preserve"> 92654 </t>
  </si>
  <si>
    <t>TUBO DE AÇO GALVANIZADO COM COSTURA, CLASSE MÉDIA, CONEXÃO ROSQUEADA, DN 50 (2"), INSTALADO EM REDE DE ALIMENTAÇÃO PARA SPRINKLER - FORNECIMENTO E INSTALAÇÃO. AF_10/2020</t>
  </si>
  <si>
    <t xml:space="preserve"> 19.1.23 </t>
  </si>
  <si>
    <t xml:space="preserve"> 92653 </t>
  </si>
  <si>
    <t>TUBO DE AÇO GALVANIZADO COM COSTURA, CLASSE MÉDIA, CONEXÃO ROSQUEADA, DN 40 (1 1/2"), INSTALADO EM REDE DE ALIMENTAÇÃO PARA SPRINKLER - FORNECIMENTO E INSTALAÇÃO. AF_10/2020</t>
  </si>
  <si>
    <t xml:space="preserve"> 19.1.24 </t>
  </si>
  <si>
    <t xml:space="preserve"> 92652 </t>
  </si>
  <si>
    <t>TUBO DE AÇO GALVANIZADO COM COSTURA, CLASSE MÉDIA, CONEXÃO ROSQUEADA, DN 32 (1 1/4"), INSTALADO EM REDE DE ALIMENTAÇÃO PARA SPRINKLER - FORNECIMENTO E INSTALAÇÃO. AF_10/2020</t>
  </si>
  <si>
    <t xml:space="preserve"> 19.1.25 </t>
  </si>
  <si>
    <t xml:space="preserve"> 97535 </t>
  </si>
  <si>
    <t>TUBO DE AÇO GALVANIZADO COM COSTURA, CLASSE MÉDIA, CONEXÃO ROSQUEADA, DN 25 (1"), INSTALADO EM REDE DE ALIMENTAÇÃO PARA SPRINKLER - FORNECIMENTO E INSTALAÇÃO. AF_10/2020</t>
  </si>
  <si>
    <t xml:space="preserve"> 19.1.26 </t>
  </si>
  <si>
    <t xml:space="preserve"> 92688 </t>
  </si>
  <si>
    <t>TUBO DE AÇO GALVANIZADO COM COSTURA, CLASSE MÉDIA, CONEXÃO ROSQUEADA, DN 20 (3/4"), INSTALADO EM RAMAIS E SUB-RAMAIS DE GÁS - FORNECIMENTO E INSTALAÇÃO. AF_10/2020</t>
  </si>
  <si>
    <t xml:space="preserve"> 19.1.27 </t>
  </si>
  <si>
    <t xml:space="preserve"> CPU3367 -PMV </t>
  </si>
  <si>
    <t>FORNECIMENTO  E INSTALAÇÃO DE TUBO DE BORRACHA ELASTOMÉRICA ARMAFLEX M-60  Ø 2</t>
  </si>
  <si>
    <t xml:space="preserve"> 19.1.28 </t>
  </si>
  <si>
    <t xml:space="preserve"> CPU3368 -PMV </t>
  </si>
  <si>
    <t>FORNECIMENTO  E INSTALAÇÃO DE TUBO DE BORRACHA ELASTOMÉRICA ARMAFLEX M-48  Ø 1 1/2</t>
  </si>
  <si>
    <t xml:space="preserve"> 19.1.29 </t>
  </si>
  <si>
    <t xml:space="preserve"> CPU3369 -PMV </t>
  </si>
  <si>
    <t>FORNECIMENTO  E INSTALAÇÃO DE TUBO DE BORRACHA ELASTOMÉRICA ARMAFLEX M-42  Ø 1 1/4</t>
  </si>
  <si>
    <t xml:space="preserve"> 19.1.30 </t>
  </si>
  <si>
    <t xml:space="preserve"> CPU3370 -PMV </t>
  </si>
  <si>
    <t>FORNECIMENTO  E INSTALAÇÃO DE TUBO DE BORRACHA ELASTOMÉRICA ARMAFLEX M-35  Ø 1</t>
  </si>
  <si>
    <t xml:space="preserve"> 19.1.31 </t>
  </si>
  <si>
    <t xml:space="preserve"> CPU3371 -PMV </t>
  </si>
  <si>
    <t>FORNECIMENTO  E INSTALAÇÃO DE TUBO DE BORRACHA ELASTOMÉRICA ARMAFLEX M-28  Ø3/4</t>
  </si>
  <si>
    <t xml:space="preserve"> 19.1.32 </t>
  </si>
  <si>
    <t xml:space="preserve"> CPU2982 -PMV </t>
  </si>
  <si>
    <t>VÁLVULA ESFERA MOTORIZADA DE DUAS VIAS DE ATUADOR PROPORCIONAL DIÂMETRO 2´ A 2 1/2´</t>
  </si>
  <si>
    <t xml:space="preserve"> 19.1.33 </t>
  </si>
  <si>
    <t xml:space="preserve"> CPU3373 -PMV </t>
  </si>
  <si>
    <t>ATUADOR DE DAMPER ON/OFF E FLOATING DE 5NM BELIMO</t>
  </si>
  <si>
    <t xml:space="preserve"> 19.1.34 </t>
  </si>
  <si>
    <t xml:space="preserve"> CPU2826 -PMV </t>
  </si>
  <si>
    <t>VÁLVULA MOTORIZADA ESFERA, COM DUAS VIAS ATUADOR FLOATING, DIÂMETRO 3/4´ A 1 1/2´</t>
  </si>
  <si>
    <t xml:space="preserve"> 19.1.35 </t>
  </si>
  <si>
    <t xml:space="preserve"> CPU3375 -PMV </t>
  </si>
  <si>
    <t>VALVULA DE CONTROLE TP.CARTUCHO 2 VIAS 1""+ATUADOR HONEYWELL</t>
  </si>
  <si>
    <t xml:space="preserve"> 19.1.36 </t>
  </si>
  <si>
    <t xml:space="preserve"> CPU3376 -PMV </t>
  </si>
  <si>
    <t>VALVULA ESFERA ROSCA BRONZE 2""</t>
  </si>
  <si>
    <t xml:space="preserve"> 19.1.37 </t>
  </si>
  <si>
    <t xml:space="preserve"> CPU3377 -PMV </t>
  </si>
  <si>
    <t>VALVULA ESFERA ROSCA BRONZE 1""</t>
  </si>
  <si>
    <t xml:space="preserve"> 19.1.38 </t>
  </si>
  <si>
    <t xml:space="preserve"> CPU3378 -PMV </t>
  </si>
  <si>
    <t>VALVULA ESFERA BORBOLETA BRONZE 3/4""</t>
  </si>
  <si>
    <t xml:space="preserve"> 19.1.39 </t>
  </si>
  <si>
    <t xml:space="preserve"> CPU2702 -PMV </t>
  </si>
  <si>
    <t>FILTRO Y EM BRONZE, COM ROSCA BSP Ø 4"</t>
  </si>
  <si>
    <t xml:space="preserve"> 19.1.40 </t>
  </si>
  <si>
    <t xml:space="preserve"> 19.1.41 </t>
  </si>
  <si>
    <t xml:space="preserve"> 19.1.42 </t>
  </si>
  <si>
    <t xml:space="preserve"> CPU3379 -PMV </t>
  </si>
  <si>
    <t>TERMOMETRO CAPELA RETO 0 A 50 GRAUS HASTE 50MM</t>
  </si>
  <si>
    <t xml:space="preserve"> 19.1.43 </t>
  </si>
  <si>
    <t xml:space="preserve"> CPU2831 -PMV </t>
  </si>
  <si>
    <t>SIFAO TIPO TROMBETA DE LATAO 1/2""</t>
  </si>
  <si>
    <t xml:space="preserve"> 19.1.44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</si>
  <si>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</si>
  <si>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</si>
  <si>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19.1.45 </t>
  </si>
  <si>
    <t xml:space="preserve"> CPU2832 -PMV </t>
  </si>
  <si>
    <t>PROTEÇÃO PARA ISOLAMENTO TÉRMICO EM ALUMÍNIO</t>
  </si>
  <si>
    <t xml:space="preserve"> 19.1.46 </t>
  </si>
  <si>
    <t xml:space="preserve"> 102622 </t>
  </si>
  <si>
    <t>CAIXA D´ÁGUA EM POLIETILENO, 500 LITROS (INCLUSOS TUBOS, CONEXÕES E TORNEIRA DE BÓIA) - FORNECIMENTO E INSTALAÇÃO. AF_06/2021</t>
  </si>
  <si>
    <t xml:space="preserve"> 19.2 </t>
  </si>
  <si>
    <t xml:space="preserve"> 19.2.1 </t>
  </si>
  <si>
    <t xml:space="preserve"> CPU3380 -PMV </t>
  </si>
  <si>
    <t>RESFRIADORA DE LÍQUIDOS (CHILLER), COM COMPRESSOR E CONDENSAÇÃO À AR, CAPACIDADE DE 120 TR</t>
  </si>
  <si>
    <t xml:space="preserve"> 19.2.2 </t>
  </si>
  <si>
    <t xml:space="preserve"> CPU3381 -PMV </t>
  </si>
  <si>
    <t>RESFRIADORA DE LÍQUIDOS (CHILLER), COM COMPRESSOR E CONDENSAÇÃO À AR, CAPACIDADE DE 80 TR</t>
  </si>
  <si>
    <t xml:space="preserve"> 19.2.3 </t>
  </si>
  <si>
    <t xml:space="preserve"> CPU3382 -PMV </t>
  </si>
  <si>
    <t>CONJUNTO MOTOR-BOMBA (CENTRÍFUGA) 15 CV, MONOESTÁGIO, HMAN= 30 A 60 MCA, Q= 82 A 20 M³/H</t>
  </si>
  <si>
    <t xml:space="preserve"> 19.2.4 </t>
  </si>
  <si>
    <t xml:space="preserve"> CPU2139 -PMV </t>
  </si>
  <si>
    <t>Condicionador de ar de expansão indireta do tipo fan coil, com módulo de ventilação, módulo serpentia acoplado e módulo caixa de mistura com filtros. Capacidade nominal de 4,0 TR. Serpentina com 06 filas. Filtragem G0. Ventilador tipo Siroco com vazão de ar de 1.800 m³/h a 60Hz. Pressão Estática de 10mmca.  Tensão elétrica conforme local.  - FORNECIMENTO E INSTALAÇÃO</t>
  </si>
  <si>
    <t xml:space="preserve"> 19.2.5 </t>
  </si>
  <si>
    <t xml:space="preserve"> CPU3383 -PMV </t>
  </si>
  <si>
    <t>TRATAMENTO DE AR (FAN-COIL) TIPO AIR HANDLING UNIT DE CONCEPÇÃO MODULAR, CAPACIDADE DE 10 TR</t>
  </si>
  <si>
    <t xml:space="preserve"> 19.2.6 </t>
  </si>
  <si>
    <t xml:space="preserve"> CPU2141 -PMV </t>
  </si>
  <si>
    <t>Condicionador de ar de expansão indireta do tipo fan coil, com módulo de ventilação, módulo serpentia com aquecimento acoplado e módulo caixa de mistura com filtros. Capacidade nominal de 2,0 TR. Serpentina com 06 filas. Aquecimento de 3,0KW em 02 estágios. Filtragem G4+F8. Ventilador tipo Limit Load com vazão de ar de 1.500 m³/h a 60Hz. Pressão Estática de 60mmca.  Tensão elétrica conforme local.  - FORNECIMENTO E INSTALAÇÃO</t>
  </si>
  <si>
    <t xml:space="preserve"> 19.2.7 </t>
  </si>
  <si>
    <t xml:space="preserve"> CPU2142 -PMV </t>
  </si>
  <si>
    <t>Condicionador de ar de expansão indireta do tipo fan coil, com módulo de ventilação, módulo serpentia com aquecimento acoplado e módulo caixa de mistura com filtros. Capacidade nominal de 2,0 TR. Serpentina com 06 filas. Aquecimento de 3,0KW em 02 estágios. Filtragem G4+F8. Ventilador tipo Limit Load com vazão de ar de 1.250 m³/h a 60Hz. Pressão Estática de 60mmca.  Tensão elétrica conforme local. - FORNECIMENTO E INSTALAÇÃO</t>
  </si>
  <si>
    <t xml:space="preserve"> 19.2.8 </t>
  </si>
  <si>
    <t xml:space="preserve"> CPU2143-PMV </t>
  </si>
  <si>
    <t>Condicionador de ar de expansão indireta do tipo fan coil, com módulo de ventilação, módulo serpentia com aquecimento acoplado e módulo caixa de mistura com filtros. Capacidade nominal de 3,0 TR. Serpentina com 06 filas. Aquecimento de 3,0KW em 02 estágios. Filtragem G4+F8. Ventilador tipo Limit Load com vazão de ar de 2.400 m³/h a 60Hz. Pressão Estática de 70mmca.  Tensão elétrica conforme local.  - FORNECIMENTO E INSTALAÇÃO</t>
  </si>
  <si>
    <t xml:space="preserve"> 19.2.9 </t>
  </si>
  <si>
    <t xml:space="preserve"> CPU2144-PMV </t>
  </si>
  <si>
    <t>Condicionador de ar de expansão indireta do tipo fan coil, com módulo de ventilação, módulo serpentia com aquecimento acoplado e módulo caixa de mistura com filtros. Capacidade nominal de 4,0 TR. Serpentina com 06 filas. Aquecimento de 6,0KW em 02 estágios. Filtragem G4+F8. Ventilador tipo Limit Load com vazão de ar de 2.800 m³/h a 60Hz. Pressão Estática de 50mmca.  Tensão elétrica conforme local.  - FORNECIMENTO E INSTALAÇÃO</t>
  </si>
  <si>
    <t xml:space="preserve"> 19.2.10 </t>
  </si>
  <si>
    <t xml:space="preserve"> CPU2145-PMV </t>
  </si>
  <si>
    <t>Condicionador de ar de expansão indireta do tipo fan coil, com módulo de ventilação, módulo serpentia com aquecimento acoplado e módulo caixa de mistura com filtros. Capacidade nominal de 4,0 TR. Serpentina com 06 filas. Aquecimento de 6,0KW em 02 estágios. Filtragem G4+F8. Ventilador tipo Limit Load com vazão de ar de 2.800 m³/h a 60Hz. Pressão Estática de 60mmca.  Tensão elétrica conforme local.  - FORNECIMENTO E INSTALAÇÃO</t>
  </si>
  <si>
    <t xml:space="preserve"> 19.2.11 </t>
  </si>
  <si>
    <t xml:space="preserve"> CPU2146-PMV </t>
  </si>
  <si>
    <t>Condicionador de ar de expansão indireta do tipo fan coil, com módulo de ventilação, módulo serpentia com aquecimento acoplado e módulo caixa de mistura com filtros. Capacidade nominal de 4,0 TR. Serpentina com 06 filas. Aquecimento de 6,0KW em 02 estágios. Filtragem G4+F8. Ventilador tipo Limit Load com vazão de ar de 3.000 m³/h a 60Hz. Pressão Estática de 70mmca.  Tensão elétrica conforme local. - FORNECIMENTO E INSTALAÇÃO</t>
  </si>
  <si>
    <t xml:space="preserve"> 19.2.12 </t>
  </si>
  <si>
    <t xml:space="preserve"> CPU3384-PMV </t>
  </si>
  <si>
    <t>TRATAMENTO DE AR (FAN-COIL) TIPO AIR HANDLING UNIT DE CONCEPÇÃO MODULAR, CAPACIDADE DE 6 TR</t>
  </si>
  <si>
    <t xml:space="preserve"> 19.2.13 </t>
  </si>
  <si>
    <t xml:space="preserve"> CPU2150-PMV </t>
  </si>
  <si>
    <t>Condicionador de ar de expansão indireta do tipo fan coil, com módulo de ventilação, módulo serpentia com aquecimento acoplado e módulo caixa de mistura com filtros. Capacidade nominal de 8,0 TR. Serpentina com 06 filas. Aquecimento de 9,0KW em 02 estágios. Filtragem G4+F8. Ventilador tipo Limit Load com vazão de ar de 6.000 m³/h a 60Hz. Pressão Estática de 80mmca.  Tensão elétrica conforme local.  - FORNECIMENTO E INSTALAÇÃO</t>
  </si>
  <si>
    <t xml:space="preserve"> 19.2.14 </t>
  </si>
  <si>
    <t xml:space="preserve"> CPU2151-PMV </t>
  </si>
  <si>
    <t>Condicionador de ar de expansão indireta do tipo fan coil, com módulo de ventilação, módulo serpentia com aquecimento acoplado e módulo caixa de mistura com filtros. Capacidade nominal de 14,0 TR. Serpentina com 06 filas. Aquecimento de 12,0KW em 02 estágios. Filtragem G4+F8. Ventilador tipo Limit Load com vazão de ar de 8.400 m³/h a 60Hz. Pressão Estática de 70mmca.  Tensão elétrica conforme local.  - FORNECIMENTO E INSTALAÇÃO</t>
  </si>
  <si>
    <t xml:space="preserve"> 19.2.15 </t>
  </si>
  <si>
    <t xml:space="preserve"> CPU2152-PMV </t>
  </si>
  <si>
    <t>Condicionador de ar de expansão indireta do tipo fancolete hidrônico, modelo Built-in (dutado). Capacidade mínima de 9.000 BTU/h, vazão de água gelada de 0,14 l/min, conexão 3/4", com controle remoto. Tensão elétrica conforme local.  - FORNECIMENTO E INSTALAÇÃO</t>
  </si>
  <si>
    <t xml:space="preserve"> 19.2.16 </t>
  </si>
  <si>
    <t xml:space="preserve"> CPU2153-PMV </t>
  </si>
  <si>
    <t>Condicionador de ar de expansão indireta do tipo fancolete hidrônico, modelo Built-in (dutado). Capacidade mínima de 18.000 BTU/h, vazão de água gelada de 0,26 l/min, conexão 3/4", com controle remoto. Tensão elétrica conforme local.  - FORNECIMENTO E INSTALAÇÃO</t>
  </si>
  <si>
    <t xml:space="preserve"> 19.2.17 </t>
  </si>
  <si>
    <t xml:space="preserve"> CPU2154-PMV </t>
  </si>
  <si>
    <t>Condicionador de ar de expansão indireta do tipo fancolete hidrônico, modelo Built-in (dutado). Capacidade mínima de 24.000 BTU/h, vazão de água gelada de 0,34 l/min, conexão 3/4", com controle remoto. Tensão elétrica conforme local.  - FORNECIMENTO E INSTALAÇÃO</t>
  </si>
  <si>
    <t xml:space="preserve"> 19.2.18 </t>
  </si>
  <si>
    <t xml:space="preserve"> CPU2155-PMV </t>
  </si>
  <si>
    <t>Condicionador de ar de expansão indireta do tipo fancolete hidrônico, modelo Built-in (dutado). Capacidade mínima de 47.800 BTU/h, vazão de água gelada de 0,71 l/min, conexão 3/4", com controle remoto. Tensão elétrica conforme local.  - FORNECIMENTO E INSTALAÇÃO</t>
  </si>
  <si>
    <t xml:space="preserve"> 19.2.19 </t>
  </si>
  <si>
    <t xml:space="preserve"> CPU2156-PMV </t>
  </si>
  <si>
    <t>Condicionador de ar de expansão indireta do tipo fancolete hidrônico, modelo hi-wall. Capacidade mínima de 10.000 BTU/h, vazão de água gelada de 0,13 l/min, conexão 3/4", com controle remoto. Tensão elétrica conforme local - FORNECIMENTO E INSTALAÇÃO</t>
  </si>
  <si>
    <t xml:space="preserve"> 19.2.20 </t>
  </si>
  <si>
    <t xml:space="preserve"> CPU2157-PMV </t>
  </si>
  <si>
    <t>Condicionador de ar de expansão indireta do tipo fancolete hidrônico, modelo hi-wall. Capacidade mínima de 11.500 BTU/h, vazão de água gelada de 0,14 l/min, conexão 3/4", com controle remoto. Tensão elétrica conforme local. - FORNECIMENTO E INSTALAÇÃO</t>
  </si>
  <si>
    <t xml:space="preserve"> 19.2.21 </t>
  </si>
  <si>
    <t xml:space="preserve"> CPU2158-PMV </t>
  </si>
  <si>
    <t>Condicionador de ar de expansão indireta do tipo fancolete hidrônico, modelo hi-wall. Capacidade mínima de 13.000 BTU/h, vazão de água gelada de 0,19 l/min, conexão 3/4", com controle remoto. Tensão elétrica conforme local. - FORNECIMENTO E INSTALAÇÃO</t>
  </si>
  <si>
    <t xml:space="preserve"> 19.2.22 </t>
  </si>
  <si>
    <t xml:space="preserve"> CPU2159-PMV </t>
  </si>
  <si>
    <t>Condicionador de ar de expansão indireta do tipo fancolete hidrônico, modelo hi-wall. Capacidade mínima de 15.000 BTU/h, vazão de água gelada de 0,21 l/min, conexão 3/4", com controle remoto. Tensão elétrica conforme local.  - FORNECIMENTO E INSTALAÇÃO</t>
  </si>
  <si>
    <t xml:space="preserve"> 19.2.23 </t>
  </si>
  <si>
    <t xml:space="preserve"> CPU2160-PMV </t>
  </si>
  <si>
    <t>Condicionador de ar de expansão indireta do tipo fancolete hidrônico, modelo hi-wall. Capacidade mínima de 16.500 BTU/h, vazão de água gelada de 0,24 l/min, conexão 3/4", com controle remoto. Tensão elétrica conforme local.  - FORNECIMENTO E INSTALAÇÃO</t>
  </si>
  <si>
    <t xml:space="preserve"> 19.2.24 </t>
  </si>
  <si>
    <t xml:space="preserve"> CPU2161-PMV </t>
  </si>
  <si>
    <t>Condicionador de ar de expansão indireta do tipo fancolete hidrônico, modelo piso-teto. Capacidade mínima de 18.000 BTU/h, vazão de água gelada de 0,21 l/min, conexão 3/4", com controle remoto. Tensão elétrica conforme local.  - FORNECIMENTO E INSTALAÇÃO</t>
  </si>
  <si>
    <t xml:space="preserve"> 19.2.25 </t>
  </si>
  <si>
    <t xml:space="preserve"> CPU2162-PMV </t>
  </si>
  <si>
    <t>Condicionador de ar de expansão indireta do tipo fancolete hidrônico, modelo piso-teto. Capacidade mínima de 24.000 BTU/h, vazão de água gelada de 0,32 l/min, conexão 3/4", com controle remoto. Tensão elétrica conforme local.  - FORNECIMENTO E INSTALAÇÃO</t>
  </si>
  <si>
    <t xml:space="preserve"> 19.2.26 </t>
  </si>
  <si>
    <t xml:space="preserve"> CPU2163-PMV </t>
  </si>
  <si>
    <t>Condicionador de ar de expansão indireta do tipo fancolete hidrônico, modelo piso-teto. Capacidade mínima de 30.000 BTU/h, vazão de água gelada de 0,42 l/min, conexão 3/4", com controle remoto. Tensão elétrica conforme local.  - FORNECIMENTO E INSTALAÇÃO</t>
  </si>
  <si>
    <t xml:space="preserve"> 19.2.27 </t>
  </si>
  <si>
    <t xml:space="preserve"> CPU2164-PMV </t>
  </si>
  <si>
    <t>Exaustor Centrífugo com vazão de 300m³/h e P.E. de 35mmca, montado em base única com motor elétrico trifásico de no máximo 0,15 KW e 04 pólos, coxins de borracha, protetor de eixos e correias, tela de descarga, ligações com flange, identificação em placa de aluminio.  - FORNECIMENTO E INSTALAÇÃO</t>
  </si>
  <si>
    <t xml:space="preserve"> 19.2.28 </t>
  </si>
  <si>
    <t xml:space="preserve"> CPU2165-PMV </t>
  </si>
  <si>
    <t>Exaustor Centrífugo com vazão de 450m³/h e P.E. de 40mmca, montado em base única com motor elétrico trifásico de no máximo 0,2 KW e 04 pólos, coxins de borracha, protetor de eixos e correias, tela de descarga, ligações com flange, identificação em placa de aluminio.  - FORNECIMENTO E INSTALAÇÃO</t>
  </si>
  <si>
    <t xml:space="preserve"> 19.2.29 </t>
  </si>
  <si>
    <t xml:space="preserve"> CPU2166-PMV </t>
  </si>
  <si>
    <t>Exaustor Centrífugo com vazão de 450m³/h e P.E. de 25mmca, montado em base única com motor elétrico trifásico de no máximo 0,2 KW e 04 pólos, coxins de borracha, protetor de eixos e correias, tela de descarga, ligações com flange, identificação em placa de aluminio.  - FORNECIMENTO E INSTALAÇÃO</t>
  </si>
  <si>
    <t xml:space="preserve"> 19.2.30 </t>
  </si>
  <si>
    <t xml:space="preserve"> CPU2167-PMV </t>
  </si>
  <si>
    <t>Exaustor Centrífugo com vazão de 500m³/h e P.E. de 55mmca, montado em base única com motor elétrico trifásico de no máximo 0,25 KW e 04 pólos, coxins de borracha, protetor de eixos e correias, tela de descarga, ligações com flange, identificação em placa de aluminio.  - FORNECIMENTO E INSTALAÇÃO</t>
  </si>
  <si>
    <t xml:space="preserve"> 19.2.31 </t>
  </si>
  <si>
    <t xml:space="preserve"> CPU2168-PMV </t>
  </si>
  <si>
    <t>Exaustor Centrífugo com vazão de 650m³/h e P.E. de 45mmca, montado em base única com motor elétrico trifásico de no máximo 0,25 KW e 04 pólos, coxins de borracha, protetor de eixos e correias, tela de descarga, ligações com flange, identificação em placa de aluminio.  - FORNECIMENTO E INSTALAÇÃO</t>
  </si>
  <si>
    <t xml:space="preserve"> 19.2.32 </t>
  </si>
  <si>
    <t xml:space="preserve"> CPU2169-PMV </t>
  </si>
  <si>
    <t>Exaustor Centrífugo com vazão de 900m³/h e P.E. de 45mmca, montado em base única com motor elétrico trifásico de no máximo 0,35 KW e 04 pólos, coxins de borracha, protetor de eixos e correias, tela de descarga, ligações com flange, identificação em placa de aluminio.  - FORNECIMENTO E INSTALAÇÃO</t>
  </si>
  <si>
    <t xml:space="preserve"> 19.2.33 </t>
  </si>
  <si>
    <t xml:space="preserve"> CPU2170-PMV </t>
  </si>
  <si>
    <t>Exaustor Centrífugo com vazão de 1.200m³/h e P.E. de 60mmca,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</si>
  <si>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 xml:space="preserve"> 19.2.34 </t>
  </si>
  <si>
    <t xml:space="preserve"> CPU2171-PMV </t>
  </si>
  <si>
    <t>Exaustor Centrífugo com vazão de 1.600m³/h e P.E. de 30mmca,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</si>
  <si>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 xml:space="preserve"> 19.2.35 </t>
  </si>
  <si>
    <t xml:space="preserve"> CPU2172-PMV </t>
  </si>
  <si>
    <t>Exaustor Centrífugo com vazão de 2.950m³/h e P.E. de 45mmca, montado em base única com motor elétrico trifásico de no máximo 1,5 KW e 04 pólos, coxins de borracha, protetor de eixos e correias, tela de descarga, ligações com flange, identificação em placa de aluminio.  - FORNECIMENTO E INSTALAÇÃO</t>
  </si>
  <si>
    <t xml:space="preserve"> 19.2.36 </t>
  </si>
  <si>
    <t xml:space="preserve"> CPU2173-PMV </t>
  </si>
  <si>
    <t>Exaustor Centrífugo com vazão de 3.250m³/h e P.E. de 45mmca, montado em base única com motor elétrico trifásico de no máximo 2,5 KW e 04 pólos, coxins de borracha, protetor de eixos e correias, tela de descarga, ligações com flange, identificação em placa de aluminio.  - FORNECIMENTO E INSTALAÇÃO</t>
  </si>
  <si>
    <t xml:space="preserve"> 19.2.37 </t>
  </si>
  <si>
    <t xml:space="preserve"> CPU2174-PMV </t>
  </si>
  <si>
    <t>Exaustor Centrífugo com vazão de 8.400m³/h e P.E. de 40mmca, montado em base única com motor elétrico trifásico de no máximo 5,0 KW e 04 pólos, coxins de borracha, protetor de eixos e correias, tela de descarga, ligações com flange, identificação em placa de aluminio.  - FORNECIMENTO E INSTALAÇÃO</t>
  </si>
  <si>
    <t xml:space="preserve"> 19.2.38 </t>
  </si>
  <si>
    <t xml:space="preserve"> CPU2175 -PMV </t>
  </si>
  <si>
    <t>Caixa de ventilação com vazão de 300m³/h e P.E. de 30mmca, com filtro G4 acoplado, motor elétrico trifásico de no máximo 0,3KW e 04 pólos, tela de aspiração, flanges para montagem dos dutos.  - FORNECIMENTO E INSTALAÇÃO</t>
  </si>
  <si>
    <t xml:space="preserve"> 19.2.39 </t>
  </si>
  <si>
    <t xml:space="preserve"> CPU2176-PMV </t>
  </si>
  <si>
    <t>Caixa de ventilação com vazão de 500m³/h e P.E. de 30mmca, com filtro G4 acoplado, motor elétrico trifásico de no máximo 0,5KW e 04 pólos, tela de aspiração, flanges para montagem dos dutos.  - FORNECIMENTO E INSTALAÇÃO</t>
  </si>
  <si>
    <t xml:space="preserve"> 19.2.40 </t>
  </si>
  <si>
    <t xml:space="preserve"> CPU2177-PMV </t>
  </si>
  <si>
    <t>Caixa de ventilação com vazão de 650m³/h e P.E. de 40mmca, com filtro G4 acoplado, motor elétrico trifásico de no máximo 1,0KW e 04 pólos, tela de aspiração, flanges para montagem dos dutos.  - FORNECIMENTO E INSTALAÇÃO</t>
  </si>
  <si>
    <t xml:space="preserve"> 19.2.41 </t>
  </si>
  <si>
    <t xml:space="preserve"> CPU2178-PMV </t>
  </si>
  <si>
    <t>Caixa de ventilação com vazão de 1.100m³/h e P.E. de 45mmca, com filtro G4 acoplado, motor elétrico trifásico de no máximo 2,0KW e 04 pólos, tela de aspiração, flanges para montagem dos dutos.  - FORNECIMENTO E INSTALAÇÃO</t>
  </si>
  <si>
    <t xml:space="preserve"> 19.2.42 </t>
  </si>
  <si>
    <t xml:space="preserve"> CPU2179-PMV </t>
  </si>
  <si>
    <t>Caixa de ventilação com vazão de 1.500m³/h e P.E. de 50mmca, com filtro G4 acoplado, motor elétrico trifásico de no máximo 2,5KW e 04 pólos, tela de aspiração, flanges para montagem dos dutos.  - FORNECIMENTO E INSTALAÇÃO</t>
  </si>
  <si>
    <t xml:space="preserve"> 19.2.43 </t>
  </si>
  <si>
    <t xml:space="preserve"> CPU2180-PMV </t>
  </si>
  <si>
    <t>Caixa de ventilação com vazão de 2.200m³/h e P.E. de 45mmca, com filtro G4 acoplado, motor elétrico trifásico de no máximo 2,5KW e 04 pólos, tela de aspiração, flanges para montagem dos dutos.  - FORNECIMENTO E INSTALAÇÃO</t>
  </si>
  <si>
    <t xml:space="preserve"> 20 </t>
  </si>
  <si>
    <t>DADOS E VOZ</t>
  </si>
  <si>
    <t xml:space="preserve"> 20.1 </t>
  </si>
  <si>
    <t xml:space="preserve"> 98307 </t>
  </si>
  <si>
    <t>TOMADA DE REDE RJ45 - FORNECIMENTO E INSTALAÇÃO. AF_08/2025</t>
  </si>
  <si>
    <t xml:space="preserve"> 20.2 </t>
  </si>
  <si>
    <t xml:space="preserve"> CPU2672 -PMV </t>
  </si>
  <si>
    <t>TOMADA PARA TV, TIPO PINO JACK, COM PLACA</t>
  </si>
  <si>
    <t xml:space="preserve"> 20.3 </t>
  </si>
  <si>
    <t xml:space="preserve"> 20.4 </t>
  </si>
  <si>
    <t xml:space="preserve"> CPU3385 -PMV </t>
  </si>
  <si>
    <t>COTOVELO RETO,PARA ELETROCALHA PERFURADA OU LISA,100X100MM.F ORNECIMENTO E COLOCACAO</t>
  </si>
  <si>
    <t xml:space="preserve"> 20.5 </t>
  </si>
  <si>
    <t xml:space="preserve"> 20.6 </t>
  </si>
  <si>
    <t xml:space="preserve"> CPU3386 -PMV </t>
  </si>
  <si>
    <t>SUPORTE PARA ELETROCALHA, GALVANIZADO A FOGO, 100X100 MM</t>
  </si>
  <si>
    <t xml:space="preserve"> 20.7 </t>
  </si>
  <si>
    <t xml:space="preserve"> 21 </t>
  </si>
  <si>
    <t>GASES MEDICINAIS</t>
  </si>
  <si>
    <t xml:space="preserve"> 21.1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</si>
  <si>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</si>
  <si>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</si>
  <si>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21.2 </t>
  </si>
  <si>
    <t xml:space="preserve"> 103836 </t>
  </si>
  <si>
    <t>TUBO EM COBRE RÍGIDO, DN 22 MM, CLASSE A, SEM ISOLAMENTO, INSTALADO EM RAMAL E SUB-RAMAL DE GÁS MEDICINAL - FORNECIMENTO E INSTALAÇÃO. AF_04/2022</t>
  </si>
  <si>
    <t xml:space="preserve"> 21.3 </t>
  </si>
  <si>
    <t xml:space="preserve"> 103865 </t>
  </si>
  <si>
    <t>TÊ EM COBRE, DN 15 MM, SEM ANEL DE SOLDA, INSTALADO EM RAMAL E SUB-RAMAL DE GÁS MEDICINAL - FORNECIMENTO E INSTALAÇÃO. AF_04/2022</t>
  </si>
  <si>
    <t xml:space="preserve"> 21.4 </t>
  </si>
  <si>
    <t xml:space="preserve"> 103866 </t>
  </si>
  <si>
    <t>TÊ EM COBRE, DN 22 MM, SEM ANEL DE SOLDA, INSTALADO EM RAMAL E SUB-RAMAL DE GÁS MEDICINAL - FORNECIMENTO E INSTALAÇÃO. AF_04/2022</t>
  </si>
  <si>
    <t xml:space="preserve"> 21.5 </t>
  </si>
  <si>
    <t xml:space="preserve"> 103856 </t>
  </si>
  <si>
    <t>BUCHA DE REDUÇÃO EM COBRE, DN 22 MM X 15 MM, SEM ANEL DE SOLDA, PONTA X BOLSA, INSTALADO EM RAMAL E SUB-RAMAL DE GÁS MEDICINAL - FORNECIMENTO E INSTALAÇÃO. AF_04/2022</t>
  </si>
  <si>
    <t xml:space="preserve"> 21.6 </t>
  </si>
  <si>
    <t xml:space="preserve"> 103847 </t>
  </si>
  <si>
    <t>LUVA EM COBRE, DN 15 MM, SEM ANEL DE SOLDA, INSTALADO EM RAMAL E SUB-RAMAL DE GÁS MEDICINAL - FORNECIMENTO E INSTALAÇÃO. AF_04/2022</t>
  </si>
  <si>
    <t xml:space="preserve"> 21.7 </t>
  </si>
  <si>
    <t xml:space="preserve"> 103852 </t>
  </si>
  <si>
    <t>LUVA EM COBRE, DN 22 MM, SEM ANEL DE SOLDA, INSTALADO EM RAMAL E SUB-RAMAL DE GÁS MEDICINAL - FORNECIMENTO E INSTALAÇÃO. AF_04/2022</t>
  </si>
  <si>
    <t xml:space="preserve"> 21.8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</si>
  <si>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</si>
  <si>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</si>
  <si>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21.9 </t>
  </si>
  <si>
    <t xml:space="preserve"> 103841 </t>
  </si>
  <si>
    <t>COTOVELO EM COBRE, DN 22 MM, 90 GRAUS, SEM ANEL DE SOLDA, INSTALADO EM RAMAL E SUB-RAMAL DE GÁS MEDICINAL - FORNECIMENTO E INSTALAÇÃO. AF_04/2022</t>
  </si>
  <si>
    <t xml:space="preserve"> 21.10 </t>
  </si>
  <si>
    <t xml:space="preserve"> 103851 </t>
  </si>
  <si>
    <t>CONECTOR EM BRONZE/LATÃO, DN 15 MM X 1/2", SEM ANEL DE SOLDA, BOLSA X ROSCA F, INSTALADO EM RAMAL E SUB-RAMAL DE GÁS MEDICINAL - FORNECIMENTO E INSTALAÇÃO. AF_04/2022</t>
  </si>
  <si>
    <t xml:space="preserve"> 21.11 </t>
  </si>
  <si>
    <t xml:space="preserve"> 95248 </t>
  </si>
  <si>
    <t>VÁLVULA DE ESFERA BRUTA, BRONZE, ROSCÁVEL, 1/2" - FORNECIMENTO E INSTALAÇÃO. AF_08/2021</t>
  </si>
  <si>
    <t xml:space="preserve"> 21.12 </t>
  </si>
  <si>
    <t xml:space="preserve"> CPU3123 -PMV </t>
  </si>
  <si>
    <t>CAIXA COM REGULADOR 2º ESTÁGIO (INSTALAÇÃO GÁS)</t>
  </si>
  <si>
    <t xml:space="preserve"> 21.13 </t>
  </si>
  <si>
    <t xml:space="preserve"> CPU3122PMV </t>
  </si>
  <si>
    <t>PAINEL DE ALARME MEDICINAL AR COMPRIMIDO,OXIDO NITROSO,DIOXI DO DE CARBONO,OXIGENIO E VACUO - FORNECIMENTO E ASSENTAMENTO</t>
  </si>
  <si>
    <t xml:space="preserve"> 21.14 </t>
  </si>
  <si>
    <t xml:space="preserve"> CPU3187 -PMV </t>
  </si>
  <si>
    <t>RÉGUA P/GÁS MEDICINAL,EM ALUMÍNIO,DIMENSÕES: 850X220X70MM,COM: 01 PONTO P/ OXIGÊNIO, 01 PONTO P/ AR COMPRIMIDO, 01 PONTO P/ VÁCUO, 01 PONTO P/ ÓXIDO NITROSO, 08 TOMADAS ELÉTRICAS</t>
  </si>
  <si>
    <t xml:space="preserve"> 21.15 </t>
  </si>
  <si>
    <t xml:space="preserve"> CPU2424 -PMV </t>
  </si>
  <si>
    <t>POSTO DE CONSUMO DE O2 OU AR VÁCUO OU N2O</t>
  </si>
  <si>
    <t xml:space="preserve"> 21.16 </t>
  </si>
  <si>
    <t xml:space="preserve"> CPU3387 -PMV </t>
  </si>
  <si>
    <t>CENTRAL MANIFOLD PARA CILINDROS 4 X 4 PARA OXIGÊNIO, AR COMPRIMIDO E ÓXIDO NITROSO COM SERPENTINA E SEM VÁLVULA DE ALTA PRESSÃO</t>
  </si>
  <si>
    <t xml:space="preserve"> 21.17 </t>
  </si>
  <si>
    <t xml:space="preserve"> 97330 </t>
  </si>
  <si>
    <t>TUBO EM COBRE FLEXÍVEL, DN 5/8", COM ISOLAMENTO, INSTALADO EM RAMAL DE ALIMENTAÇÃO DE AR-CONDICIONADO - FORNECIMENTO E INSTALAÇÃO. AF_07/2025</t>
  </si>
  <si>
    <t xml:space="preserve"> 21.18 </t>
  </si>
  <si>
    <t xml:space="preserve"> CPU3161 -PMV </t>
  </si>
  <si>
    <t>CORRENTE GALVANIZADA</t>
  </si>
  <si>
    <t xml:space="preserve"> 21.19 </t>
  </si>
  <si>
    <t xml:space="preserve"> 100862 </t>
  </si>
  <si>
    <t>SUPORTE MÃO FRANCESA EM ACO, ABAS IGUAIS 40 CM, CAPACIDADE MINIMA 70 KG, BRANCO - FORNECIMENTO E INSTALAÇÃO. AF_01/2020</t>
  </si>
  <si>
    <t xml:space="preserve"> 21.20 </t>
  </si>
  <si>
    <t xml:space="preserve"> CPU3388 -PMV </t>
  </si>
  <si>
    <t>CENTRAL DE AR COMPRIMIDO MEDICINAL,ISENTO DE OLEO,SISTEMA DU PLEX,COM RESERVATORIO HORIZONTAL OU VERTICAL,VAZAO APROX.20M 3/H,02 (DOIS) COMPRESSORES COM POTENCIA MEDIA DE APROX.5HP,C APACIDADE DO RESERVATORIO DE APROX.500 LITROS,INCLUSIVE FILT ROS,SECADORES,PAINEL ELETRICO,CONFORME RDC-50 ANVISA/MINISTE RIO DA SAUDE E ABNT NBR 12188.FORNEC.E ASSENT.</t>
  </si>
  <si>
    <t xml:space="preserve"> 21.21 </t>
  </si>
  <si>
    <t xml:space="preserve"> CPU3389 -PMV </t>
  </si>
  <si>
    <t>CENTRAL DE VACUO MEDICINAL,ISENTO DE OLEO,SISTEMA DUPLEX,C/R ESERVATORIO HORIZONTAL,VAZAO APROX.26M3/H,02 (DUAS) MOTO-BOM BAS DE VACUO POTENCIA MEDIA APROX.3HP,CAPAC.RESERVATORIO APR OX.400 LITROS,INCL.FILTROS,SECADORES,PAINEL ELETRICO,CONFORM E RDC-50 ANVISA/MINISTERIO DA SAUDE E ABNT NBR 12188.FORNECI MENTO E ASSENTAMENTO.</t>
  </si>
  <si>
    <t xml:space="preserve"> 21.22 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</si>
  <si>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</si>
  <si>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</si>
  <si>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 xml:space="preserve"> 22 </t>
  </si>
  <si>
    <t>URBANIZAÇÃO</t>
  </si>
  <si>
    <t xml:space="preserve"> 22.1 </t>
  </si>
  <si>
    <t>PAVIMENTAÇÃO E ACESSIBILIDADE</t>
  </si>
  <si>
    <t xml:space="preserve"> 22.1.1 </t>
  </si>
  <si>
    <t xml:space="preserve"> 104658 </t>
  </si>
  <si>
    <t>PISO PODOTÁTIL DE ALERTA OU DIRECIONAL, DE CONCRETO, ASSENTADO SOBRE ARGAMASSA. AF_03/2024</t>
  </si>
  <si>
    <t xml:space="preserve"> 22.1.2 </t>
  </si>
  <si>
    <t xml:space="preserve"> CPU3390 -PMV </t>
  </si>
  <si>
    <t>PLATAFORMA ELEVAT. TRANSPORTE VERTICAL DESNIVEL DE 2 ATE 4M</t>
  </si>
  <si>
    <t xml:space="preserve"> 22.2 </t>
  </si>
  <si>
    <t>PAISAGISMO</t>
  </si>
  <si>
    <t xml:space="preserve"> 22.2.1 </t>
  </si>
  <si>
    <t xml:space="preserve"> 103946 </t>
  </si>
  <si>
    <t>PLANTIO DE GRAMA ESMERALDA OU SÃO CARLOS OU CURITIBANA, EM PLACAS. AF_07/2024</t>
  </si>
  <si>
    <t xml:space="preserve"> 22.3 </t>
  </si>
  <si>
    <t>SINALIZAÇÃO</t>
  </si>
  <si>
    <t xml:space="preserve"> 22.3.1 </t>
  </si>
  <si>
    <t xml:space="preserve"> CPU2674 -PMV </t>
  </si>
  <si>
    <t>LETRA CAIXA INOX ESCOVADO COLOCADA</t>
  </si>
  <si>
    <t xml:space="preserve"> 23 </t>
  </si>
  <si>
    <t>SERVIÇOS COMPLEMENTARES</t>
  </si>
  <si>
    <t xml:space="preserve"> 23.1 </t>
  </si>
  <si>
    <t xml:space="preserve"> CPU2675 -PMV </t>
  </si>
  <si>
    <t>LIMPEZA/REMOÇÃO DE TINTAS EM PISOS E REVESTIMENTOS</t>
  </si>
  <si>
    <t>FUNDO MUNICIPAL DE SAÚDE DA VITÓRIA DE SANTO ANTÃO - PE</t>
  </si>
  <si>
    <t>RUA HENRIQUE DE HOLANDA, 727 - MATRIZ - VITÓRIA DE SANTO ANTÃO - PE</t>
  </si>
  <si>
    <t xml:space="preserve"> CEP 55.602-911 – CNPJ: Nº 08.916.501/0001-24</t>
  </si>
  <si>
    <t>Secretaria de Atenção Especializada à Saúde</t>
  </si>
  <si>
    <t>BDI Geral:</t>
  </si>
  <si>
    <t>Encargo Social Mensalista:</t>
  </si>
  <si>
    <t>Bancos:</t>
  </si>
  <si>
    <t>Encargo Social Horista:</t>
  </si>
  <si>
    <t>Obra</t>
  </si>
  <si>
    <t>Bancos</t>
  </si>
  <si>
    <t>B.D.I.</t>
  </si>
  <si>
    <t>Encargos Sociais</t>
  </si>
  <si>
    <t>20,5%</t>
  </si>
  <si>
    <t>Não Desonerado: 
Horista: 114,63%
Mensalista: 58,10%</t>
  </si>
  <si>
    <t>Total sem BDI</t>
  </si>
  <si>
    <t>Total do BDI</t>
  </si>
  <si>
    <t>Total Geral</t>
  </si>
  <si>
    <t xml:space="preserve">SINAPI - 02/2026 - Pernambuco - SBC - 03/2026 - Pernambuco - SICRO3 - 10/2025 - Pernambuco - ORSE - 12/2025 - Sergipe - SEINFRA - 028 - Ceará - CAEMA - 12/2019 - Maranhão - EMBASA - 06/2025 - Sem_encargos - CAERN - 07/2025 - Rio Grande do Norte - COMPESA - 07/2024 - Pernambuco
</t>
  </si>
  <si>
    <t>Policlínica Vitória de Santo Antão/PE -Área Construída: 3.213,00 m²</t>
  </si>
  <si>
    <t>GRUPO A</t>
  </si>
  <si>
    <t>TAXA ADMINISTRATIVA DA ADMINISTRAÇÃO CENTRAL</t>
  </si>
  <si>
    <t>Administração Central</t>
  </si>
  <si>
    <t>3,00%</t>
  </si>
  <si>
    <t>Total do Grupo</t>
  </si>
  <si>
    <t>GRUPO B</t>
  </si>
  <si>
    <t>TAXA REPRESENTATIVA DOS RISCOS</t>
  </si>
  <si>
    <t>Riscos</t>
  </si>
  <si>
    <t>0,97%</t>
  </si>
  <si>
    <t>GRUPO C</t>
  </si>
  <si>
    <t>TAXA REPRESENTATIVA SEGURO GARANTIA</t>
  </si>
  <si>
    <t>Seguros + Garantia</t>
  </si>
  <si>
    <t>0,80%</t>
  </si>
  <si>
    <t>GRUPO D</t>
  </si>
  <si>
    <t>TAXA REPRESENTATIVA DAS DESPESAS FINANCEIRAS</t>
  </si>
  <si>
    <t>Despesas Financeiras</t>
  </si>
  <si>
    <t>0,59%</t>
  </si>
  <si>
    <t>GRUPO E</t>
  </si>
  <si>
    <t>TAXA REPRESENTATIVA DO LUCRO</t>
  </si>
  <si>
    <t>Lucro</t>
  </si>
  <si>
    <t>6,16%</t>
  </si>
  <si>
    <t>GRUPO F</t>
  </si>
  <si>
    <t>TAXA REPRESENTATIVA DA INCIDÊNCIA DOS IMPOSTOS ( SOBRE O FATURAMENTO DA EMPRESA )</t>
  </si>
  <si>
    <t>ISS (IMPOSTO SOBRE SERVIÇOS) - MUNICIPAL</t>
  </si>
  <si>
    <t>3,50%</t>
  </si>
  <si>
    <t>COFINS - FEDERAL</t>
  </si>
  <si>
    <t>PIS (PROGRAMA DE INTREGRAÇÃO SOCIAL) - FEDERAL</t>
  </si>
  <si>
    <t>0,65%</t>
  </si>
  <si>
    <t>CRB -CONTRIBUIÇÂO INSS (DESONERAÇÂO)</t>
  </si>
  <si>
    <t>0,00%</t>
  </si>
  <si>
    <t>7,15%</t>
  </si>
  <si>
    <t>FÓRMULA PARA O CÁLCULO DO BDI</t>
  </si>
  <si>
    <t>(((1+A+B+C)*(1+D)*(1+E)/(1-F))-1)</t>
  </si>
  <si>
    <t>Bonificação sobre despesas indiretas (B.D.I)=</t>
  </si>
  <si>
    <t>20,50%</t>
  </si>
  <si>
    <t>RESUMO - ANEXO IX</t>
  </si>
  <si>
    <t>PLANILHA ORÇAMENTÁRIA - ANEXO II</t>
  </si>
  <si>
    <t>BDI - CONSTRUÇÃO DE EDIFÍCIOS - NÃO DESONERADO - ANEXO VI</t>
  </si>
  <si>
    <t>TOTAL GERAL</t>
  </si>
  <si>
    <t>Tipo</t>
  </si>
  <si>
    <t>Composição</t>
  </si>
  <si>
    <t>SEDI - SERVIÇOS DIVERSOS</t>
  </si>
  <si>
    <t>Composição Auxiliar</t>
  </si>
  <si>
    <t xml:space="preserve"> 88316 </t>
  </si>
  <si>
    <t>SERVENTE COM ENCARGOS COMPLEMENTARES</t>
  </si>
  <si>
    <t>Livro SINAPI: Cálculos e Parâmetros</t>
  </si>
  <si>
    <t>H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</si>
  <si>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</si>
  <si>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</si>
  <si>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</si>
  <si>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</si>
  <si>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>Insumo</t>
  </si>
  <si>
    <t xml:space="preserve"> A.12.000.021099 </t>
  </si>
  <si>
    <t>CPOS/CDHU</t>
  </si>
  <si>
    <t>CONTAINER DEPÓSITO, MÓDULO METÁLICO EM AÇO GALVANIZADO DE 6,0X2,3X2,5M, VÃO LIVRE, PISO DE CONCRETO, CIMENTADO, MADEIRA OU MATERIAL EQUIVALENTE</t>
  </si>
  <si>
    <t>Material</t>
  </si>
  <si>
    <t>unxmês</t>
  </si>
  <si>
    <t>MO sem LS =&gt;</t>
  </si>
  <si>
    <t>LS =&gt;</t>
  </si>
  <si>
    <t>MO com LS =&gt;</t>
  </si>
  <si>
    <t>Valor do BDI =&gt;</t>
  </si>
  <si>
    <t>Valor com BDI =&gt;</t>
  </si>
  <si>
    <t>Quant. =&gt;</t>
  </si>
  <si>
    <t>32,00</t>
  </si>
  <si>
    <t>Preço Total =&gt;</t>
  </si>
  <si>
    <t xml:space="preserve"> 92562 </t>
  </si>
  <si>
    <t>FABRICAÇÃO E INSTALAÇÃO DE TESOURA INTEIRA EM MADEIRA NÃO APARELHADA, VÃO DE 10 M, PARA TELHA ONDULADA DE FIBROCIMENTO, METÁLICA, PLÁSTICA OU TERMOACÚSTICA, INCLUSO IÇAMENTO. AF_10/2025</t>
  </si>
  <si>
    <t>Estrutura e Trama para Cobertura</t>
  </si>
  <si>
    <t xml:space="preserve"> 101747 </t>
  </si>
  <si>
    <t>PISO EM CONCRETO 20 MPA PREPARO MECÂNICO, ESPESSURA 7CM. AF_09/2020</t>
  </si>
  <si>
    <t>Pisos</t>
  </si>
  <si>
    <t xml:space="preserve"> 97083 </t>
  </si>
  <si>
    <t>COMPACTAÇÃO MECÂNICA DE SOLO PARA EXECUÇÃO DE RADIER, PISO DE CONCRETO OU LAJE SOBRE SOLO, COM COMPACTADOR DE SOLOS A PERCUSSÃO. AF_09/2021</t>
  </si>
  <si>
    <t>Radier, Piso de Concreto e Laje sobre Solo</t>
  </si>
  <si>
    <t xml:space="preserve"> 100382 </t>
  </si>
  <si>
    <t>FABRICAÇÃO E INSTALAÇÃO DE PONTALETES DE MADEIRA NÃO APARELHADA PARA TELHADOS COM ATÉ 2 ÁGUAS E COM TELHA ONDULADA DE FIBROCIMENTO, ALUMÍNIO OU PLÁSTICA EM EDIFÍCIO RESIDENCIAL TÉRREO/SOBRADO, INCLUSO TRANSPORTE VERTICAL. AF_10/2025</t>
  </si>
  <si>
    <t>Telhamento para Cobertura</t>
  </si>
  <si>
    <t>28,00</t>
  </si>
  <si>
    <t xml:space="preserve"> 88248 </t>
  </si>
  <si>
    <t>AUXILIAR DE ENCANADOR OU BOMBEIRO HIDRÁULICO COM ENCARGOS COMPLEMENTARES</t>
  </si>
  <si>
    <t xml:space="preserve"> 88243 </t>
  </si>
  <si>
    <t>AJUDANTE ESPECIALIZADO COM ENCARGOS COMPLEMENTARES</t>
  </si>
  <si>
    <t xml:space="preserve"> 88267 </t>
  </si>
  <si>
    <t>ENCANADOR OU BOMBEIRO HIDRÁULICO COM ENCARGOS COMPLEMENTARES</t>
  </si>
  <si>
    <t xml:space="preserve"> A.12.000.021100 </t>
  </si>
  <si>
    <t>CONTAINER ESCRITÓRIO COM WC, EM AÇO GALVANIZADO, PISO COMPENSADO NAVAL (ESCRITÓRIO), 1 VASO SANITÁRIO, 1 LAVATÓRIO, 1 PONTO PARA CHUVEIRO, PISO IMPERMEÁVEL E ANTIDERRAPANTE (WC)</t>
  </si>
  <si>
    <t>16,00</t>
  </si>
  <si>
    <t xml:space="preserve"> A.12.000.021081 </t>
  </si>
  <si>
    <t>CONTAINER GUARITA, MÓDULO METÁLICO AÇO GALVANIZADO 2,00X2,30M OU 2,30X2,30M, VÃO LIVRE, FORRO TÉRMICO, PISO CONCRETO, CIMENTADO, MADEIRA OU MATERIAL EQUIVALENTE</t>
  </si>
  <si>
    <t xml:space="preserve"> 88262 </t>
  </si>
  <si>
    <t>CARPINTEIRO DE FORMAS COM ENCARGOS COMPLEMENTARES</t>
  </si>
  <si>
    <t xml:space="preserve"> 88239 </t>
  </si>
  <si>
    <t>AJUDANTE DE CARPINTEIRO COM ENCARGOS COMPLEMENTARES</t>
  </si>
  <si>
    <t xml:space="preserve"> 00020205 </t>
  </si>
  <si>
    <t>RIPA APARELHADA *1,5 X 5* CM, EM MACARANDUBA/MASSARANDUBA, ANGELIM OU EQUIVALENTE DA REGIAO</t>
  </si>
  <si>
    <t xml:space="preserve"> 00005068 </t>
  </si>
  <si>
    <t>PREGO DE ACO POLIDO COM CABECA 17 X 21 (2 X 11)</t>
  </si>
  <si>
    <t xml:space="preserve"> 00039027 </t>
  </si>
  <si>
    <t>PREGO DE ACO POLIDO COM CABECA 19 X 36 (3 1/4 X 9)</t>
  </si>
  <si>
    <t xml:space="preserve"> 00002420 </t>
  </si>
  <si>
    <t>DOBRADICA EM ACO/FERRO, 3" X 2 1/2", E= 1,9 A 2 MM, SEM ANEL, CROMADO OU ZINCADO, TAMPA BOLA, COM PARAFUSOS</t>
  </si>
  <si>
    <t xml:space="preserve"> 00004491 </t>
  </si>
  <si>
    <t>PONTALETE *7,5 X 7,5* CM EM PINUS, MISTA OU EQUIVALENTE DA REGIAO - BRUTA</t>
  </si>
  <si>
    <t xml:space="preserve"> 00007213 </t>
  </si>
  <si>
    <t>TELHA DE FIBROCIMENTO ONDULADA E = 4 MM, DE 2,44 X 0,50 M (SEM AMIANTO)</t>
  </si>
  <si>
    <t xml:space="preserve"> 00043614 </t>
  </si>
  <si>
    <t>TABUA NAO APARELHADA *2,5 X 15* CM, EM MACARANDUBA/MASSARANDUBA, ANGELIM OU EQUIVALENTE DA REGIAO - BRUTA</t>
  </si>
  <si>
    <t>90,00</t>
  </si>
  <si>
    <t xml:space="preserve"> A.12.000.021098 </t>
  </si>
  <si>
    <t>CONTAINER SANITÁRIO, MÓDULO AÇO GALVANIZADO, 2 VASOS SANITÁRIOS, 2 LAVATÓRIOS/CALHA E 2 MICTÓRIOS/CALHA, 4 PONTOS PARA CHUVEIRO, PISO IMPERMEÁVEL E ANTIDERRAPANTE</t>
  </si>
  <si>
    <t>64,00</t>
  </si>
  <si>
    <t>Sistemas de Medição</t>
  </si>
  <si>
    <t xml:space="preserve"> 00003148 </t>
  </si>
  <si>
    <t>FITA VEDA ROSCA, EM PTFE, ROLO DE 18 MM X 50 M (L X C)</t>
  </si>
  <si>
    <t xml:space="preserve"> 00021114 </t>
  </si>
  <si>
    <t>ADESIVO PARA TUBOS CPVC, *75* G</t>
  </si>
  <si>
    <t xml:space="preserve"> 00037960 </t>
  </si>
  <si>
    <t>JOELHO CPVC, SOLDAVEL, 90 GRAUS, 54 MM, PARA AGUA QUENTE</t>
  </si>
  <si>
    <t xml:space="preserve"> 00038007 </t>
  </si>
  <si>
    <t>CONECTOR, CPVC, SOLDAVEL, 28 MM X 1", PARA AGUA QUENTE</t>
  </si>
  <si>
    <t xml:space="preserve"> 00021125 </t>
  </si>
  <si>
    <t>TUBO CPVC, SOLDAVEL, 28 MM, AGUA QUENTE PREDIAL (NBR 15884)</t>
  </si>
  <si>
    <t xml:space="preserve"> 00038029 </t>
  </si>
  <si>
    <t>TUBO CPVC, SOLDAVEL, 54 MM, AGUA QUENTE PREDIAL (NBR 15884)</t>
  </si>
  <si>
    <t xml:space="preserve"> 00044400 </t>
  </si>
  <si>
    <t>BUCHA DE REDUCAO CPVC, SOLDAVEL, 54 X 28 MM, PARA AGUA QUENTE</t>
  </si>
  <si>
    <t xml:space="preserve"> 00006019 </t>
  </si>
  <si>
    <t>REGISTRO GAVETA BRUTO EM LATAO FORJADO, BITOLA 1"</t>
  </si>
  <si>
    <t xml:space="preserve"> 00037957 </t>
  </si>
  <si>
    <t>JOELHO CPVC, SOLDAVEL, 90 GRAUS, 28 MM, PARA AGUA QUENTE</t>
  </si>
  <si>
    <t>1,00</t>
  </si>
  <si>
    <t xml:space="preserve"> 00012769 </t>
  </si>
  <si>
    <t>HIDROMETRO UNIJATO / MEDIDOR DE AGUA, DN 1/2", VAZAO MAXIMA DE 1,5 M3/H, PARA AGUA POTAVEL FRIA, RELOJOARIA PLANA, CLASSE B, HORIZONTAL (SEM CONEXOES)</t>
  </si>
  <si>
    <t>Instalações Elétricas - Rede de Distribuição</t>
  </si>
  <si>
    <t xml:space="preserve"> 96977 </t>
  </si>
  <si>
    <t>CORDOALHA DE COBRE NU 50 MM², ENTERRADA - FORNECIMENTO E INSTALAÇÃO. AF_08/2023</t>
  </si>
  <si>
    <t>Sistema de Proteção contra Descargas Atmosféricas - SPDA</t>
  </si>
  <si>
    <t xml:space="preserve"> 91885 </t>
  </si>
  <si>
    <t>LUVA PARA ELETRODUTO, PVC, ROSCÁVEL, DN 32 MM (1"), PARA CIRCUITOS TERMINAIS, INSTALADA EM PAREDE - FORNECIMENTO E INSTALAÇÃO. AF_03/2023</t>
  </si>
  <si>
    <t>Instalações Elétricas - Eletrodutos Embutidos, Cabos, Caixas, Tomadas e Interruptores</t>
  </si>
  <si>
    <t xml:space="preserve"> 100578 </t>
  </si>
  <si>
    <t>ASSENTAMENTO DE POSTE DE CONCRETO COM COMPRIMENTO NOMINAL DE 9 M, CARGA NOMINAL MENOR OU IGUAL A 1000 DAN, ENGASTAMENTO SIMPLES COM 1,5 M DE SOLO (NÃO INCLUI FORNECIMENTO). AF_04/2025</t>
  </si>
  <si>
    <t>Postes de Concreto e Metálicos</t>
  </si>
  <si>
    <t xml:space="preserve"> 93673 </t>
  </si>
  <si>
    <t>DISJUNTOR TRIPOLAR TIPO DIN, CORRENTE NOMINAL DE 50A - FORNECIMENTO E INSTALAÇÃO. AF_07/2025</t>
  </si>
  <si>
    <t>Instalações Elétricas - Quadros, Cabos, Disjuntores, Contatores e Barramentos Blindados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</si>
  <si>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</si>
  <si>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</si>
  <si>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87367 </t>
  </si>
  <si>
    <t>ARGAMASSA TRAÇO 1:1:6 (EM VOLUME DE CIMENTO, CAL E AREIA MÉDIA ÚMIDA) PARA EMBOÇO/MASSA ÚNICA/ASSENTAMENTO DE ALVENARIA DE VEDAÇÃO, PREPARO MANUAL. AF_08/2019</t>
  </si>
  <si>
    <t>Argamassas</t>
  </si>
  <si>
    <t xml:space="preserve"> 91919 </t>
  </si>
  <si>
    <t>CURVA 180 GRAUS PARA ELETRODUTO, PVC, ROSCÁVEL, DN 32 MM (1"), PARA CIRCUITOS TERMINAIS, INSTALADA EM PAREDE - FORNECIMENTO E INSTALAÇÃO. AF_03/2023</t>
  </si>
  <si>
    <t xml:space="preserve"> 91872 </t>
  </si>
  <si>
    <t>ELETRODUTO RÍGIDO ROSCÁVEL, PVC, DN 32 MM (1"), PARA CIRCUITOS TERMINAIS, INSTALADO EM PAREDE - FORNECIMENTO E INSTALAÇÃO. AF_03/2023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</si>
  <si>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</si>
  <si>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</si>
  <si>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00039997 </t>
  </si>
  <si>
    <t>PORCA ZINCADA, SEXTAVADA, DIAMETRO 1/4"</t>
  </si>
  <si>
    <t xml:space="preserve"> 00011267 </t>
  </si>
  <si>
    <t>ARRUELA LISA, REDONDA, DE LATAO POLIDO, DIAMETRO NOMINAL 5/8", DIAMETRO EXTERNO = 34 MM, DIAMETRO DO FURO = 17 MM, ESPESSURA = *2,5* MM</t>
  </si>
  <si>
    <t xml:space="preserve"> 00034643 </t>
  </si>
  <si>
    <t>CAIXA DE INSPECAO PARA ATERRAMENTO E PARA RAIOS, EM POLIPROPILENO, DIAMETRO = 300 MM X ALTURA = 400 MM (INCLUIDA TAMPA SEM ESCOTILHA)</t>
  </si>
  <si>
    <t xml:space="preserve"> 00003398 </t>
  </si>
  <si>
    <t>ISOLADOR DE PORCELANA, TIPO ROLDANA, DIMENSOES DE *72* X *72* MM, PARA USO EM BAIXA TENSAO</t>
  </si>
  <si>
    <t xml:space="preserve"> 00004346 </t>
  </si>
  <si>
    <t>PARAFUSO DE FERRO POLIDO, SEXTAVADO, COM ROSCA PARCIAL, DIAMETRO 5/8", COMPRIMENTO 6", COM PORCA E ARRUELA DE PRESSAO MEDIA</t>
  </si>
  <si>
    <t xml:space="preserve"> 00039996 </t>
  </si>
  <si>
    <t>VERGALHAO ZINCADO ROSCA TOTAL, 1/4" (6,3 MM)</t>
  </si>
  <si>
    <t xml:space="preserve"> 00014153 </t>
  </si>
  <si>
    <t>FITA METALICA PERFURADA, L = *18* MM, ROLO DE 30 M, CARGA RECOMENDADA = *30* KGF</t>
  </si>
  <si>
    <t xml:space="preserve"> 00001062 </t>
  </si>
  <si>
    <t>CAIXA INTERNA/EXTERNA DE MEDICAO PARA 1 MEDIDOR TRIFASICO, COM VISOR, EM CHAPA DE ACO 18 USG (PADRAO DA CONCESSIONARIA LOCAL)</t>
  </si>
  <si>
    <t xml:space="preserve"> 00001094 </t>
  </si>
  <si>
    <t>ARMACAO VERTICAL COM HASTE E CONTRA-PINO, EM CHAPA DE ACO GALVANIZADO 3/16", COM 1 ESTRIBO, SEM ISOLADOR</t>
  </si>
  <si>
    <t>Sinalização Vertical Viária</t>
  </si>
  <si>
    <t xml:space="preserve"> 102234 </t>
  </si>
  <si>
    <t>PINTURA IMUNIZANTE PARA MADEIRA, 2 DEMÃOS. AF_01/2021</t>
  </si>
  <si>
    <t>Pintura em Madeira</t>
  </si>
  <si>
    <t xml:space="preserve"> 00005065 </t>
  </si>
  <si>
    <t>PREGO DE ACO POLIDO COM CABECA 10 X 10 (7/8 X 17)</t>
  </si>
  <si>
    <t xml:space="preserve"> 00005069 </t>
  </si>
  <si>
    <t>PREGO DE ACO POLIDO COM CABECA 17 X 27 (2 1/2 X 11)</t>
  </si>
  <si>
    <t xml:space="preserve"> 00004509 </t>
  </si>
  <si>
    <t>SARRAFO *2,5 X 10* CM EM PINUS, MISTA OU EQUIVALENTE DA REGIAO - BRUTA</t>
  </si>
  <si>
    <t xml:space="preserve"> 00004813 </t>
  </si>
  <si>
    <t>PLACA DE OBRA (PARA CONSTRUCAO CIVIL) EM CHAPA GALVANIZADA *N. 22*, ADESIVADA, DE *2,4 X 1,2* M (SEM POSTES PARA FIXACAO)</t>
  </si>
  <si>
    <t>6,00</t>
  </si>
  <si>
    <t xml:space="preserve"> A.05.000.020358 </t>
  </si>
  <si>
    <t>REMOÇÃO DE ENTULHO DE OBRA, TERRA, ALVENARIA, CONCRETO, ARGAMASSA, MADEIRA, PAPEL, PLÁSTICO, METAL, CAPACIDADE DE 4M³</t>
  </si>
  <si>
    <t>640,00</t>
  </si>
  <si>
    <t>Instalações para Canteiros de Obras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</si>
  <si>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</si>
  <si>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</si>
  <si>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</si>
  <si>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>CHP</t>
  </si>
  <si>
    <t xml:space="preserve"> 91693 </t>
  </si>
  <si>
    <t>SERRA CIRCULAR DE BANCADA COM MOTOR ELÉTRICO POTÊNCIA DE 5HP, COM COIFA PARA DISCO 10" - CHI DIURNO. AF_08/2015</t>
  </si>
  <si>
    <t>CHI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</si>
  <si>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</si>
  <si>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</si>
  <si>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</si>
  <si>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00007243 </t>
  </si>
  <si>
    <t>TELHA TRAPEZOIDAL EM ACO ZINCADO, SEM PINTURA, ALTURA DE APROXIMADAMENTE 40 MM, ESPESSURA DE 0,50 MM E LARGURA UTIL DE 980 MM</t>
  </si>
  <si>
    <t xml:space="preserve"> 00006194 </t>
  </si>
  <si>
    <t>TABUA *2,5 X 15 CM EM PINUS, MISTA OU EQUIVALENTE DA REGIAO - BRUTA</t>
  </si>
  <si>
    <t xml:space="preserve"> 00005061 </t>
  </si>
  <si>
    <t>PREGO DE ACO POLIDO COM CABECA 18 X 27 (2 1/2 X 10)</t>
  </si>
  <si>
    <t>629,20</t>
  </si>
  <si>
    <t xml:space="preserve"> 88261 </t>
  </si>
  <si>
    <t>CARPINTEIRO DE ESQUADRIAS COM ENCARGOS COMPLEMENTARES</t>
  </si>
  <si>
    <t xml:space="preserve"> 88273 </t>
  </si>
  <si>
    <t>MARCENEIRO COM ENCARGOS COMPLEMENTARES</t>
  </si>
  <si>
    <t xml:space="preserve"> 88325 </t>
  </si>
  <si>
    <t>VIDRACEIRO COM ENCARGOS COMPLEMENTARES</t>
  </si>
  <si>
    <t xml:space="preserve"> 88310 </t>
  </si>
  <si>
    <t>PINTOR COM ENCARGOS COMPLEMENTARES</t>
  </si>
  <si>
    <t xml:space="preserve"> 005509 </t>
  </si>
  <si>
    <t>SBC</t>
  </si>
  <si>
    <t>MOBILIZACAO/DESMOBILIZACAO/MAO DE OBRA E EQUIP.EMPREIT.</t>
  </si>
  <si>
    <t xml:space="preserve"> 97063 </t>
  </si>
  <si>
    <t>MONTAGEM E DESMONTAGEM DE ANDAIME MODULAR FACHADEIRO, COM PISO METÁLICO, PARA EDIFÍCIOS COM MULTIPLOS PAVIMENTOS (EXCLUSIVE ANDAIME E LIMPEZA). AF_03/2024</t>
  </si>
  <si>
    <t>Equipamentos de Proteção Coletiva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</si>
  <si>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</si>
  <si>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</si>
  <si>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Equipamento</t>
  </si>
  <si>
    <t>M2XMES</t>
  </si>
  <si>
    <t>4.898,20</t>
  </si>
  <si>
    <t xml:space="preserve"> 00040862 </t>
  </si>
  <si>
    <t>ALIMENTACAO - MENSALISTA (COLETADO CAIXA - ENCARGOS COMPLEMENTARES)</t>
  </si>
  <si>
    <t xml:space="preserve"> 00040864 </t>
  </si>
  <si>
    <t>SEGURO - MENSALISTA (COLETADO CAIXA - ENCARGOS COMPLEMENTARES)</t>
  </si>
  <si>
    <t xml:space="preserve"> 00040863 </t>
  </si>
  <si>
    <t>EXAMES - MENSALISTA (COLETADO CAIXA - ENCARGOS COMPLEMENTARES)</t>
  </si>
  <si>
    <t xml:space="preserve"> 00043498 </t>
  </si>
  <si>
    <t>EPI - FAMILIA ENGENHEIRO CIVIL - MENSALISTA (ENCARGOS COMPLEMENTARES - COLETADO CAIXA)</t>
  </si>
  <si>
    <t xml:space="preserve"> 00040811 </t>
  </si>
  <si>
    <t>ENGENHEIRO CIVIL DE OBRA JUNIOR (MENSALISTA)</t>
  </si>
  <si>
    <t>Mão de Obra</t>
  </si>
  <si>
    <t xml:space="preserve"> 00043474 </t>
  </si>
  <si>
    <t>FERRAMENTAS - FAMILIA ENGENHEIRO CIVIL - MENSALISTA (ENCARGOS COMPLEMENTARES - COLETADO CAIXA)</t>
  </si>
  <si>
    <t>14,00</t>
  </si>
  <si>
    <t xml:space="preserve"> 00040861 </t>
  </si>
  <si>
    <t>TRANSPORTE - MENSALISTA (COLETADO CAIXA - ENCARGOS COMPLEMENTARES)</t>
  </si>
  <si>
    <t xml:space="preserve"> 00040818 </t>
  </si>
  <si>
    <t>ENCARREGADO GERAL DE OBRAS (MENSALISTA)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</si>
  <si>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</si>
  <si>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</si>
  <si>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</si>
  <si>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</si>
  <si>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 xml:space="preserve"> 00041096 </t>
  </si>
  <si>
    <t>VIGIA DIURNO (MENSALISTA)</t>
  </si>
  <si>
    <t xml:space="preserve"> 00043479 </t>
  </si>
  <si>
    <t>FERRAMENTAS - FAMILIA SERVENTE - MENSALISTA (ENCARGOS COMPLEMENTARES - COLETADO CAIXA)</t>
  </si>
  <si>
    <t xml:space="preserve"> 00043503 </t>
  </si>
  <si>
    <t>EPI - FAMILIA SERVENTE - MENSALISTA (ENCARGOS COMPLEMENTARES - COLETADO CAIXA)</t>
  </si>
  <si>
    <t>Locação de Obras</t>
  </si>
  <si>
    <t xml:space="preserve"> 00004433 </t>
  </si>
  <si>
    <t>CAIBRO NAO APARELHADO *6 X 6* CM, EM MACARANDUBA/MASSARANDUBA, ANGELIM OU EQUIVALENTE DA REGIAO - BRUTA</t>
  </si>
  <si>
    <t xml:space="preserve"> 00007356 </t>
  </si>
  <si>
    <t>TINTA LATEX ACRILICA PREMIUM, COR BRANCO FOSCO</t>
  </si>
  <si>
    <t>L</t>
  </si>
  <si>
    <t xml:space="preserve"> 00010567 </t>
  </si>
  <si>
    <t>TABUA *2,5 X 23* CM EM PINUS, MISTA OU EQUIVALENTE DA REGIAO - BRUTA</t>
  </si>
  <si>
    <t xml:space="preserve"> 00004417 </t>
  </si>
  <si>
    <t>SARRAFO NAO APARELHADO *2,5 X 7* CM, EM MACARANDUBA/MASSARANDUBA, ANGELIM, PEROBA-ROSA OU EQUIVALENTE DA REGIAO - BRUTA</t>
  </si>
  <si>
    <t>226,00</t>
  </si>
  <si>
    <t>Escavação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</si>
  <si>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</si>
  <si>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</si>
  <si>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</si>
  <si>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</si>
  <si>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1.308,31</t>
  </si>
  <si>
    <t>145,37</t>
  </si>
  <si>
    <t>Lastro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</si>
  <si>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</si>
  <si>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</si>
  <si>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</si>
  <si>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</si>
  <si>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88309 </t>
  </si>
  <si>
    <t>PEDREIRO COM ENCARGOS COMPLEMENTARES</t>
  </si>
  <si>
    <t xml:space="preserve"> 00004721 </t>
  </si>
  <si>
    <t>PEDRA BRITADA N. 1 (9,5 A 19 MM) POSTO PEDREIRA/FORNECEDOR, SEM FRETE</t>
  </si>
  <si>
    <t xml:space="preserve"> 00004718 </t>
  </si>
  <si>
    <t>PEDRA BRITADA N. 2 (19 A 38 MM) POSTO PEDREIRA/FORNECEDOR, SEM FRETE</t>
  </si>
  <si>
    <t>219,11</t>
  </si>
  <si>
    <t>Fundações Rasas (Blocos, Sapatas, Vigas Baldrame)</t>
  </si>
  <si>
    <t xml:space="preserve"> 00004517 </t>
  </si>
  <si>
    <t>SARRAFO *2,5 X 7,5* CM EM PINUS, MISTA OU EQUIVALENTE DA REGIAO - BRUTA</t>
  </si>
  <si>
    <t xml:space="preserve"> 00002692 </t>
  </si>
  <si>
    <t>DESMOLDANTE PROTETOR PARA FORMAS DE MADEIRA, DE BASE OLEOSA EMULSIONADA EM AGUA</t>
  </si>
  <si>
    <t xml:space="preserve"> 00040304 </t>
  </si>
  <si>
    <t>PREGO DE ACO POLIDO COM CABECA DUPLA 17 X 27 (2 1/2 X 11)</t>
  </si>
  <si>
    <t xml:space="preserve"> 00006212 </t>
  </si>
  <si>
    <t>TABUA *2,5 X 30 CM EM PINUS, MISTA OU EQUIVALENTE DA REGIAO - BRUTA</t>
  </si>
  <si>
    <t xml:space="preserve"> 00005074 </t>
  </si>
  <si>
    <t>PREGO DE ACO POLIDO COM CABECA 15 X 18 (1 1/2 X 13)</t>
  </si>
  <si>
    <t>1.771,40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</si>
  <si>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</si>
  <si>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</si>
  <si>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</si>
  <si>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</si>
  <si>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92800 </t>
  </si>
  <si>
    <t>CORTE E DOBRA DE AÇO CA-60, DIÂMETRO DE 5,0 MM. AF_06/2022</t>
  </si>
  <si>
    <t>Armação para Estruturas de Concreto Armado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</si>
  <si>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</si>
  <si>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</si>
  <si>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</si>
  <si>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</si>
  <si>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>2.056,20</t>
  </si>
  <si>
    <t xml:space="preserve"> 92801 </t>
  </si>
  <si>
    <t>CORTE E DOBRA DE AÇO CA-50, DIÂMETRO DE 6,3 MM. AF_06/2022</t>
  </si>
  <si>
    <t>181,90</t>
  </si>
  <si>
    <t xml:space="preserve"> 92802 </t>
  </si>
  <si>
    <t>CORTE E DOBRA DE AÇO CA-50, DIÂMETRO DE 8,0 MM. AF_06/2022</t>
  </si>
  <si>
    <t>4.404,70</t>
  </si>
  <si>
    <t xml:space="preserve"> 92803 </t>
  </si>
  <si>
    <t>CORTE E DOBRA DE AÇO CA-50, DIÂMETRO DE 10,0 MM. AF_06/2022</t>
  </si>
  <si>
    <t>7.729,50</t>
  </si>
  <si>
    <t xml:space="preserve"> 92804 </t>
  </si>
  <si>
    <t>CORTE E DOBRA DE AÇO CA-50, DIÂMETRO DE 12,5 MM. AF_06/2022</t>
  </si>
  <si>
    <t>1.979,30</t>
  </si>
  <si>
    <t xml:space="preserve"> 92805 </t>
  </si>
  <si>
    <t>CORTE E DOBRA DE AÇO CA-50, DIÂMETRO DE 16,0 MM. AF_06/2022</t>
  </si>
  <si>
    <t>1.057,00</t>
  </si>
  <si>
    <t xml:space="preserve"> 92806 </t>
  </si>
  <si>
    <t>CORTE E DOBRA DE AÇO CA-50, DIÂMETRO DE 20,0 MM. AF_06/2022</t>
  </si>
  <si>
    <t>2.699,20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</si>
  <si>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</si>
  <si>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</si>
  <si>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</si>
  <si>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</si>
  <si>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00011145 </t>
  </si>
  <si>
    <t>CONCRETO USINADO BOMBEAVEL, CLASSE DE RESISTENCIA C35, BRITA 0 E 1, SLUMP = 100 +/- 20 MM, COM BOMBEAMENTO (DISPONIBILIZACAO DE BOMBA), SEM O LANCAMENTO (NBR 8953)</t>
  </si>
  <si>
    <t>341,75</t>
  </si>
  <si>
    <t>Aterros, Bases, Sub bases e Imprimações</t>
  </si>
  <si>
    <t xml:space="preserve"> 5851 </t>
  </si>
  <si>
    <t>TRATOR DE ESTEIRAS, POTÊNCIA 150 HP, PESO OPERACIONAL 16,7 T, COM RODA MOTRIZ ELEVADA E LÂMINA 3,18 M3 - CHP DIURNO. AF_06/2014</t>
  </si>
  <si>
    <t xml:space="preserve"> 5853 </t>
  </si>
  <si>
    <t>TRATOR DE ESTEIRAS, POTÊNCIA 150 HP, PESO OPERACIONAL 16,7 T, COM RODA MOTRIZ ELEVADA E LÂMINA 3,18 M3 - CHI DIURNO. AF_06/2014</t>
  </si>
  <si>
    <t>1.123,35</t>
  </si>
  <si>
    <t>Aterro e Reaterro de Valas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</si>
  <si>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</si>
  <si>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</si>
  <si>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</si>
  <si>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</si>
  <si>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</si>
  <si>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</si>
  <si>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>1.445,59</t>
  </si>
  <si>
    <t>Impermeabilização, Proteção Mecânica e Tratamento de Junta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</si>
  <si>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</si>
  <si>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</si>
  <si>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</si>
  <si>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</si>
  <si>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1.126,88</t>
  </si>
  <si>
    <t>SERT - SERVIÇOS TÉCNICOS</t>
  </si>
  <si>
    <t xml:space="preserve"> 90776 </t>
  </si>
  <si>
    <t>ENCARREGADO GERAL COM ENCARGOS COMPLEMENTARES</t>
  </si>
  <si>
    <t xml:space="preserve"> 90778 </t>
  </si>
  <si>
    <t>ENGENHEIRO CIVIL DE OBRA PLENO COM ENCARGOS COMPLEMENTARES</t>
  </si>
  <si>
    <t xml:space="preserve"> 008823 </t>
  </si>
  <si>
    <t>ENSAIO - ENSAIO DE RESISTENCIA A COMPRESSAO SIMPLES - CONCRETO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</si>
  <si>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</si>
  <si>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</si>
  <si>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</si>
  <si>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00040287 </t>
  </si>
  <si>
    <t>LOCACAO DE BARRA DE ANCORAGEM DE 0,80 A 1,20 M DE EXTENSAO, COM ROSCA DE 5/8", INCLUINDO PORCA E FLANGE</t>
  </si>
  <si>
    <t xml:space="preserve"> 00040271 </t>
  </si>
  <si>
    <t>LOCACAO DE APRUMADOR METALICO DE PILAR, COM ALTURA E ANGULO REGULAVEIS, EXTENSAO DE *1,50* A *2,80* M</t>
  </si>
  <si>
    <t>UNXMES</t>
  </si>
  <si>
    <t xml:space="preserve"> 00040275 </t>
  </si>
  <si>
    <t>LOCACAO DE VIGA SANDUICHE METALICA VAZADA PARA TRAVAMENTO DE PILARES, ALTURA DE *8* CM, LARGURA DE *6* CM E EXTENSAO DE 2 M</t>
  </si>
  <si>
    <t>1.428,00</t>
  </si>
  <si>
    <t>15,30</t>
  </si>
  <si>
    <t>3.541,00</t>
  </si>
  <si>
    <t>567,90</t>
  </si>
  <si>
    <t>1.335,70</t>
  </si>
  <si>
    <t>581,30</t>
  </si>
  <si>
    <t>1.939,60</t>
  </si>
  <si>
    <t>92,70</t>
  </si>
  <si>
    <t xml:space="preserve"> 92265 </t>
  </si>
  <si>
    <t>FABRICAÇÃO DE FÔRMA PARA VIGAS, EM CHAPA DE MADEIRA COMPENSADA RESINADA, E = 17 MM. AF_09/2020</t>
  </si>
  <si>
    <t xml:space="preserve"> 92272 </t>
  </si>
  <si>
    <t>FABRICAÇÃO DE ESCORAS DE VIGA DO TIPO GARFO, EM MADEIRA. AF_09/2020</t>
  </si>
  <si>
    <t xml:space="preserve"> 00006193 </t>
  </si>
  <si>
    <t>TABUA NAO APARELHADA *2,5 X 20* CM, EM MACARANDUBA/MASSARANDUBA, ANGELIM OU EQUIVALENTE DA REGIAO - BRUTA</t>
  </si>
  <si>
    <t>1.905,20</t>
  </si>
  <si>
    <t>1.737,50</t>
  </si>
  <si>
    <t>1.352,70</t>
  </si>
  <si>
    <t>4.164,50</t>
  </si>
  <si>
    <t>3.456,10</t>
  </si>
  <si>
    <t>3.882,70</t>
  </si>
  <si>
    <t>1.681,40</t>
  </si>
  <si>
    <t>2.819,20</t>
  </si>
  <si>
    <t>207,40</t>
  </si>
  <si>
    <t xml:space="preserve"> 92267 </t>
  </si>
  <si>
    <t>FABRICAÇÃO DE FÔRMA PARA LAJES, EM CHAPA DE MADEIRA COMPENSADA RESINADA, E = 17 MM. AF_09/2020</t>
  </si>
  <si>
    <t xml:space="preserve"> 00040291 </t>
  </si>
  <si>
    <t>LOCACAO DE TORRE METALICA COMPLETA PARA UMA CARGA DE 8 TF (80 KN) E PE DIREITO DE 6 M, INCLUINDO MODULOS, DIAGONAIS, SAPATAS E FORCADOS</t>
  </si>
  <si>
    <t xml:space="preserve"> 00040270 </t>
  </si>
  <si>
    <t>VIGA DE ESCORAMENTO H20, DE MADEIRA, PESO DE 5,00 A 5,20 KG/M, COM EXTREMIDADES PLASTICAS</t>
  </si>
  <si>
    <t>574,60</t>
  </si>
  <si>
    <t>Escadas</t>
  </si>
  <si>
    <t xml:space="preserve"> 92273 </t>
  </si>
  <si>
    <t>FABRICAÇÃO DE ESCORAS DO TIPO PONTALETE, EM MADEIRA, PARA PÉ-DIREITO SIMPLES. AF_09/2020</t>
  </si>
  <si>
    <t xml:space="preserve"> 101996 </t>
  </si>
  <si>
    <t>FABRICAÇÃO DE FÔRMA PARA ESCADAS, COM 1 LANCE E LAJE PLANA, EM MADEIRA SERRADA, E=25 MM. AF_11/2020</t>
  </si>
  <si>
    <t>33,20</t>
  </si>
  <si>
    <t>357,20</t>
  </si>
  <si>
    <t>3.137,10</t>
  </si>
  <si>
    <t>1.182,80</t>
  </si>
  <si>
    <t>2.421,90</t>
  </si>
  <si>
    <t>3.649,70</t>
  </si>
  <si>
    <t>1.782,70</t>
  </si>
  <si>
    <t>860,60</t>
  </si>
  <si>
    <t xml:space="preserve"> C.06.000.022011 </t>
  </si>
  <si>
    <t>LAJE PRÉ-FABRICADA UNIDIRECIONAL EM VIGA TRELIÇADA/LAJOTA EM EPS LT 12 (8 + 4) - SC = 200KGF/M²</t>
  </si>
  <si>
    <t>61,13</t>
  </si>
  <si>
    <t xml:space="preserve"> C.06.000.022012 </t>
  </si>
  <si>
    <t>LAJE PRÉ-FABRICADA UNIDIRECIONAL EM VIGA TRELIÇADA/LAJOTA EM EPS LT 16 (12 + 4) - SC = 300KGF/M²</t>
  </si>
  <si>
    <t>61,50</t>
  </si>
  <si>
    <t xml:space="preserve"> C.06.000.022013 </t>
  </si>
  <si>
    <t>LAJE PRÉ-FABRICADA UNIDIRECIONAL EM VIGA TRELIÇADA/LAJOTA EM EPS LT 20 (16 + 4) - SC = 300KGF/M²</t>
  </si>
  <si>
    <t>2.219,63</t>
  </si>
  <si>
    <t xml:space="preserve"> 12236 </t>
  </si>
  <si>
    <t>ORSE</t>
  </si>
  <si>
    <t>Tela aço soldada nervurada CA-60, malha 20x20cm, ferro 3.4mm, painel 2x3m, (0,72kg/m²), Malha Pop Leve Gerdau ou similar</t>
  </si>
  <si>
    <t>2.740,43</t>
  </si>
  <si>
    <t xml:space="preserve"> 101791 </t>
  </si>
  <si>
    <t>FABRICAÇÃO DE ESCORAS DO TIPO PONTALETE, EM MADEIRA, PARA PÉ-DIREITO DUPLO. AF_09/2020</t>
  </si>
  <si>
    <t>8.783,44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</si>
  <si>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</si>
  <si>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</si>
  <si>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</si>
  <si>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00037395 </t>
  </si>
  <si>
    <t>PINO DE ACO COM FURO, HASTE = 27 MM (ACAO DIRETA)</t>
  </si>
  <si>
    <t>CENTO</t>
  </si>
  <si>
    <t xml:space="preserve"> 00034557 </t>
  </si>
  <si>
    <t>TELA DE ACO SOLDADA GALVANIZADA/ZINCADA PARA ALVENARIA, FIO D = *1,20 A 1,70* MM, MALHA 15 X 15 MM, (C X L) *50 X 7,5* CM</t>
  </si>
  <si>
    <t xml:space="preserve"> 00034599 </t>
  </si>
  <si>
    <t>BLOCO DE VEDACAO CONCRETO APARENTE 9 X 19 X 39 CM (CLASSE C - NBR 6136)</t>
  </si>
  <si>
    <t>179,23</t>
  </si>
  <si>
    <t xml:space="preserve"> 00000651 </t>
  </si>
  <si>
    <t>BLOCO DE VEDACAO DE CONCRETO 14 X 19 X 39 CM (CLASSE C - NBR 6136)</t>
  </si>
  <si>
    <t xml:space="preserve"> 00034547 </t>
  </si>
  <si>
    <t>TELA DE ACO SOLDADA GALVANIZADA/ZINCADA PARA ALVENARIA, FIO D = *1,20 A 1,70* MM, MALHA 15 X 15 MM, (C X L) *50 X 12* CM</t>
  </si>
  <si>
    <t>3.719,17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</si>
  <si>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</si>
  <si>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</si>
  <si>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</si>
  <si>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</si>
  <si>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</si>
  <si>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>6,34</t>
  </si>
  <si>
    <t>Vergas, contravergas e fixação de alvenaria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</si>
  <si>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</si>
  <si>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</si>
  <si>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89995 </t>
  </si>
  <si>
    <t>GRAUTEAMENTO DE CINTA SUPERIOR OU DE VERGA EM ALVENARIA ESTRUTURAL. AF_09/2021</t>
  </si>
  <si>
    <t>Graute e Armação</t>
  </si>
  <si>
    <t xml:space="preserve"> 00000660 </t>
  </si>
  <si>
    <t>CANALETA DE CONCRETO 19 X 19 X 19 CM (CLASSE C - NBR 6136)</t>
  </si>
  <si>
    <t>262,10</t>
  </si>
  <si>
    <t xml:space="preserve"> 89994 </t>
  </si>
  <si>
    <t>GRAUTEAMENTO DE CINTA INTERMEDIÁRIA OU DE CONTRAVERGA EM ALVENARIA ESTRUTURAL. AF_09/2021</t>
  </si>
  <si>
    <t xml:space="preserve"> 00000658 </t>
  </si>
  <si>
    <t>CANALETA DE CONCRETO 9 X 19 X 19 CM (CLASSE C - NBR 6136)</t>
  </si>
  <si>
    <t>215,80</t>
  </si>
  <si>
    <t>1.355,04</t>
  </si>
  <si>
    <t>Paredes em Drywall</t>
  </si>
  <si>
    <t xml:space="preserve"> 88278 </t>
  </si>
  <si>
    <t>MONTADOR DE ESTRUTURAS METÁLICAS COM ENCARGOS COMPLEMENTARES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</si>
  <si>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</si>
  <si>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</si>
  <si>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00039432 </t>
  </si>
  <si>
    <t>FITA DE PAPEL REFORCADA COM LAMINA DE METAL PARA REFORCO DE CANTOS DE CHAPA DE GESSO PARA DRYWALL</t>
  </si>
  <si>
    <t xml:space="preserve"> 00037586 </t>
  </si>
  <si>
    <t>PINO DE ACO COM ARRUELA CONICA, DIAMETRO ARRUELA = *23* MM E COMP HASTE = *27* MM (ACAO INDIRETA)</t>
  </si>
  <si>
    <t xml:space="preserve"> 00039435 </t>
  </si>
  <si>
    <t>PARAFUSO DRY WALL, EM ACO FOSFATIZADO, CABECA TROMBETA E PONTA AGULHA (TA), COMPRIMENTO 25 MM</t>
  </si>
  <si>
    <t xml:space="preserve"> 00039431 </t>
  </si>
  <si>
    <t>FITA DE PAPEL MICROPERFURADO, 50 X 150 MM, PARA TRATAMENTO DE JUNTAS DE CHAPA DE GESSO PARA DRYWALL</t>
  </si>
  <si>
    <t xml:space="preserve"> 00039419 </t>
  </si>
  <si>
    <t>PERFIL GUIA, FORMATO U, EM ACO ZINCADO, PARA ESTRUTURA PAREDE DRYWALL, E = 0,5 MM, 70 X 3000 MM (L X C)</t>
  </si>
  <si>
    <t xml:space="preserve"> 00039413 </t>
  </si>
  <si>
    <t>PLACA / CHAPA DE GESSO ACARTONADO, STANDARD (ST), COR BRANCA, E = 12,5 MM, 1200 X 2400 MM (L X C)</t>
  </si>
  <si>
    <t xml:space="preserve"> 00039443 </t>
  </si>
  <si>
    <t>PARAFUSO DRY WALL, EM ACO ZINCADO, CABECA LENTILHA E PONTA BROCA (LB), LARGURA 4,2 MM, COMPRIMENTO 13 MM</t>
  </si>
  <si>
    <t xml:space="preserve"> 00039422 </t>
  </si>
  <si>
    <t>PERFIL MONTANTE, FORMATO C, EM ACO ZINCADO, PARA ESTRUTURA PAREDE DRYWALL, E = 0,5 MM, 70 X 3000 MM (L X C)</t>
  </si>
  <si>
    <t>2.494,77</t>
  </si>
  <si>
    <t xml:space="preserve"> 00039437 </t>
  </si>
  <si>
    <t>PARAFUSO DRY WALL, EM ACO FOSFATIZADO, CABECA TROMBETA E PONTA AGULHA (TA), COMPRIMENTO 45 MM</t>
  </si>
  <si>
    <t>120,75</t>
  </si>
  <si>
    <t xml:space="preserve"> 00039417 </t>
  </si>
  <si>
    <t>PLACA / CHAPA DE GESSO ACARTONADO, RESISTENTE A UMIDADE (RU), COR VERDE, E = 12,5 MM, 1200 X 2400 MM (L X C)</t>
  </si>
  <si>
    <t>1.302,06</t>
  </si>
  <si>
    <t xml:space="preserve"> 96373 </t>
  </si>
  <si>
    <t>INSTALAÇÃO DE REFORÇO METÁLICO EM PAREDE DRYWALL. AF_07/2023</t>
  </si>
  <si>
    <t xml:space="preserve"> 00039423 </t>
  </si>
  <si>
    <t>PERFIL MONTANTE, FORMATO C, EM ACO ZINCADO, PARA ESTRUTURA PAREDE DRYWALL, E = 0,5 MM, 90 X 3000 MM (L X C)</t>
  </si>
  <si>
    <t xml:space="preserve"> 00039420 </t>
  </si>
  <si>
    <t>PERFIL GUIA, FORMATO U, EM ACO ZINCADO, PARA ESTRUTURA PAREDE DRYWALL, E = 0,5 MM, 90 X 3000 MM (L X C)</t>
  </si>
  <si>
    <t>63,75</t>
  </si>
  <si>
    <t>Instalações de Divisórias Diversas</t>
  </si>
  <si>
    <t xml:space="preserve"> 88274 </t>
  </si>
  <si>
    <t>MARMORISTA/GRANITEIRO COM ENCARGOS COMPLEMENTARES</t>
  </si>
  <si>
    <t xml:space="preserve"> 00010698 </t>
  </si>
  <si>
    <t>DIVISORIA, PLACA PRE-MOLDADA EM GRANILITE, MARMORITE OU GRANITINA, E = *3 CM</t>
  </si>
  <si>
    <t xml:space="preserve"> 00000131 </t>
  </si>
  <si>
    <t>ADESIVO ESTRUTURAL A BASE DE RESINA EPOXI, BICOMPONENTE, PASTOSO (TIXOTROPICO)</t>
  </si>
  <si>
    <t xml:space="preserve"> 00037596 </t>
  </si>
  <si>
    <t>ARGAMASSA COLANTE TIPO AC III E</t>
  </si>
  <si>
    <t>70,66</t>
  </si>
  <si>
    <t>Esquadrias - Portas</t>
  </si>
  <si>
    <t xml:space="preserve"> 90806 </t>
  </si>
  <si>
    <t>BATENTE PARA PORTA DE MADEIRA, FIXAÇÃO COM ARGAMASSA, PADRÃO MÉDIO - FORNECIMENTO E INSTALAÇÃO. AF_10/2025</t>
  </si>
  <si>
    <t>ALIZAR DE 5X1,5CM PARA PORTA FIXADO COM PREGOS, PADRÃO MÉDIO - FORNECIMENTO E INSTALAÇÃO. AF_10/2025</t>
  </si>
  <si>
    <t xml:space="preserve"> 90823 </t>
  </si>
  <si>
    <t>PORTA DE MADEIRA PARA PINTURA, SEMI-OCA (LEVE OU MÉDIA), 90X210CM, ESPESSURA DE 3,5CM, INCLUSO DOBRADIÇAS - FORNECIMENTO E INSTALAÇÃO. AF_10/2025</t>
  </si>
  <si>
    <t>FECHADURA DE EMBUTIR COM CILINDRO, EXTERNA, COMPLETA, ACABAMENTO PADRÃO MÉDIO, INCLUSO EXECUÇÃO DE FURO - FORNECIMENTO E INSTALAÇÃO. AF_10/2025</t>
  </si>
  <si>
    <t>41,00</t>
  </si>
  <si>
    <t xml:space="preserve"> 90822 </t>
  </si>
  <si>
    <t>PORTA DE MADEIRA PARA PINTURA, SEMI-OCA (LEVE OU MÉDIA), 80X210CM, ESPESSURA DE 3,5CM, INCLUSO DOBRADIÇAS - FORNECIMENTO E INSTALAÇÃO. AF_10/2025</t>
  </si>
  <si>
    <t>22,00</t>
  </si>
  <si>
    <t>4,00</t>
  </si>
  <si>
    <t xml:space="preserve"> D.04.000.030024 </t>
  </si>
  <si>
    <t>PORTA LISA DE MADEIRA, INTERNA "PIM RU", ACAB. REVESTIDA/PINTURA, 01 FOLHA, DE 35MM, P/DIVISÓRIA SANITÁRIA, DESEMP. SUPERIOR, USO PÚBLICO, TRÁFEGO INTENSO 100.000 CICLOS, PADRÃO DIMENSIONAL MÉDIO/PESADO, C/FERRAGENS, COMPLETO, 80 X 210 CM</t>
  </si>
  <si>
    <t>17,00</t>
  </si>
  <si>
    <t xml:space="preserve"> 00000367 </t>
  </si>
  <si>
    <t>AREIA GROSSA - POSTO JAZIDA/FORNECEDOR (RETIRADO NA JAZIDA, SEM TRANSPORTE)</t>
  </si>
  <si>
    <t xml:space="preserve"> 00013284 </t>
  </si>
  <si>
    <t>CIMENTO PORTLAND DE ALTO FORNO (AF) CP III-40</t>
  </si>
  <si>
    <t xml:space="preserve"> 00039026 </t>
  </si>
  <si>
    <t>PREGO DE ACO POLIDO SEM CABECA 15 X 15 (1 1/4 X 13)</t>
  </si>
  <si>
    <t>7,00</t>
  </si>
  <si>
    <t>9,00</t>
  </si>
  <si>
    <t>2,00</t>
  </si>
  <si>
    <t xml:space="preserve"> 00020247 </t>
  </si>
  <si>
    <t>PREGO DE ACO POLIDO COM CABECA 15 X 15 (1 1/4 X 13)</t>
  </si>
  <si>
    <t>48,70</t>
  </si>
  <si>
    <t xml:space="preserve"> I1698 </t>
  </si>
  <si>
    <t>SEINFRA</t>
  </si>
  <si>
    <t>PORTA COMPLETA BLINDOR/CHUMBO ( 0,80 X 2,10 )m</t>
  </si>
  <si>
    <t xml:space="preserve"> I1696 </t>
  </si>
  <si>
    <t>PORTA COMPLETA BLINDOR/CHUMBO ( 1,20 X 2,10 )m</t>
  </si>
  <si>
    <t xml:space="preserve"> CPU2545 </t>
  </si>
  <si>
    <t xml:space="preserve"> 13419 </t>
  </si>
  <si>
    <t>Fechadura tipo bico de papagaio, para porta de correr, inclusive concha em latão, da IMAB, ref.: FA1352I310S00 ou similar)</t>
  </si>
  <si>
    <t xml:space="preserve"> 2869 </t>
  </si>
  <si>
    <t>Espuma de poliuretano expansiva - 500ml (470g), Sika Boom ou similar</t>
  </si>
  <si>
    <t>l</t>
  </si>
  <si>
    <t xml:space="preserve"> 1993 </t>
  </si>
  <si>
    <t>Roldana para porta correr (superior)</t>
  </si>
  <si>
    <t xml:space="preserve"> 00000370 </t>
  </si>
  <si>
    <t>AREIA MEDIA - POSTO JAZIDA/FORNECEDOR (RETIRADO NA JAZIDA, SEM TRANSPORTE)</t>
  </si>
  <si>
    <t xml:space="preserve"> 00005075 </t>
  </si>
  <si>
    <t>PREGO DE ACO POLIDO COM CABECA 18 X 30 (2 3/4 X 10)</t>
  </si>
  <si>
    <t xml:space="preserve"> 2277 </t>
  </si>
  <si>
    <t>Perfil Alumínio, U, usado como trilho superior em porta de correr</t>
  </si>
  <si>
    <t>m</t>
  </si>
  <si>
    <t xml:space="preserve"> 00011581 </t>
  </si>
  <si>
    <t>TRILHO PANTOGRAFICO CONCAVO, TIPO U, EM ALUMINIO, COM DIMENSOES DE APROX *35 X 35* MM, PARA ROLDANA DE PORTA DE CORRER</t>
  </si>
  <si>
    <t xml:space="preserve"> 00001379 </t>
  </si>
  <si>
    <t>CIMENTO PORTLAND COMPOSTO CP II-32</t>
  </si>
  <si>
    <t xml:space="preserve"> 1808 </t>
  </si>
  <si>
    <t>Porta em madeira compensada canela, lisa, semi-oca -  90 x (180 a 210) x 3,5cm</t>
  </si>
  <si>
    <t>98,00</t>
  </si>
  <si>
    <t xml:space="preserve"> 1805 </t>
  </si>
  <si>
    <t>Porta em madeira compensada canela, lisa, semi-oca -  60 x (160 a 210) x 3,5cm</t>
  </si>
  <si>
    <t>21,58</t>
  </si>
  <si>
    <t xml:space="preserve"> 00004914 </t>
  </si>
  <si>
    <t>PORTA DE ABRIR EM ALUMINIO COM LAMBRI HORIZONTAL/LAMINADA, ACABAMENTO ANODIZADO NATURAL, SEM GUARNICAO/ALIZAR/VISTA</t>
  </si>
  <si>
    <t xml:space="preserve"> 00036888 </t>
  </si>
  <si>
    <t>GUARNICAO / MOLDURA / ARREMATE DE ACABAMENTO PARA ESQUADRIA, EM ALUMINIO PERFIL 25, ACABAMENTO ANODIZADO BRANCO OU BRILHANTE, PARA 1 FACE</t>
  </si>
  <si>
    <t xml:space="preserve"> 00007568 </t>
  </si>
  <si>
    <t>BUCHA DE NYLON SEM ABA S10, COM PARAFUSO DE 6,10 X 65 MM EM ACO ZINCADO COM ROSCA SOBERBA, CABECA CHATA E FENDA PHILLIPS</t>
  </si>
  <si>
    <t xml:space="preserve"> 00000142 </t>
  </si>
  <si>
    <t>SELANTE ELASTICO MONOCOMPONENTE A BASE DE POLIURETANO (PU) PARA JUNTAS DIVERSAS</t>
  </si>
  <si>
    <t>310ML</t>
  </si>
  <si>
    <t>24,61</t>
  </si>
  <si>
    <t xml:space="preserve"> 00039025 </t>
  </si>
  <si>
    <t>PORTA DE ABRIR, TIPO VENEZIANA, EM ALUMINIO, ACABAMENTO ANODIZADO NATURAL, 90 CM X 210 CM (LARGURA X ALTURA), SEM GUARNICAO/ALIZAR/VISTA</t>
  </si>
  <si>
    <t>23,51</t>
  </si>
  <si>
    <t xml:space="preserve"> 00004922 </t>
  </si>
  <si>
    <t>PORTA DE CORRER EM ALUMINIO, DUAS FOLHAS MOVEIS COM VIDRO, FECHADURA E PUXADOR EMBUTIDO, ACABAMENTO ANODIZADO NATURAL, SEM GUARNICAO/ALIZAR/VISTA</t>
  </si>
  <si>
    <t>10,08</t>
  </si>
  <si>
    <t>Esquadrias - Janelas</t>
  </si>
  <si>
    <t xml:space="preserve"> 00004377 </t>
  </si>
  <si>
    <t>PARAFUSO DE ACO ZINCADO COM ROSCA SOBERBA, CABECA CHATA E FENDA SIMPLES, DIAMETRO 4,2 MM, COMPRIMENTO * 32 * MM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</si>
  <si>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</si>
  <si>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</si>
  <si>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00039961 </t>
  </si>
  <si>
    <t>SILICONE ACETICO USO GERAL INCOLOR 280 G</t>
  </si>
  <si>
    <t>26,04</t>
  </si>
  <si>
    <t xml:space="preserve"> 00000599 </t>
  </si>
  <si>
    <t>JANELA FIXA, EM ALUMINIO PERFIL 20, 60 X 80 CM (A X L), BATENTE/REQUADRO DE 3 A 14 CM, COM VIDRO 4 MM, SEM GUARNICAO/ALIZAR, ACABAMENTO ALUM BRANCO OU BRILHANTE</t>
  </si>
  <si>
    <t xml:space="preserve"> 88251 </t>
  </si>
  <si>
    <t>AUXILIAR DE SERRALHEIRO COM ENCARGOS COMPLEMENTARES</t>
  </si>
  <si>
    <t xml:space="preserve"> 88315 </t>
  </si>
  <si>
    <t>SERRALHEIRO COM ENCARGOS COMPLEMENTARES</t>
  </si>
  <si>
    <t xml:space="preserve"> 00011189 </t>
  </si>
  <si>
    <t>VIDRO LISO FUME E = 6MM - SEM COLOCACAO</t>
  </si>
  <si>
    <t>154,08</t>
  </si>
  <si>
    <t xml:space="preserve"> 88629 </t>
  </si>
  <si>
    <t>ARGAMASSA TRAÇO 1:3 (EM VOLUME DE CIMENTO E AREIA MÉDIA ÚMIDA), PREPARO MANUAL. AF_08/2019</t>
  </si>
  <si>
    <t xml:space="preserve"> 4703 </t>
  </si>
  <si>
    <t>Visor plumbífero com moldura, com esp=60mm, nacional</t>
  </si>
  <si>
    <t>3,00</t>
  </si>
  <si>
    <t xml:space="preserve"> 13857 </t>
  </si>
  <si>
    <t>Porta em vidro temperado 10mm, incolor, inclusive ferragens de fixação e instalação, exclusive puxador</t>
  </si>
  <si>
    <t>Serviços</t>
  </si>
  <si>
    <t>13,86</t>
  </si>
  <si>
    <t xml:space="preserve"> 12929 </t>
  </si>
  <si>
    <t>Porta corta fogo, duas folhas, abrir, classe P90, da DKS ou similar - inclusive batente</t>
  </si>
  <si>
    <t>3,99</t>
  </si>
  <si>
    <t xml:space="preserve"> 2062 </t>
  </si>
  <si>
    <t>Barra de apoio, reta, fixa, em aço inox, l=40cm, d=1 1/4" - Jackwal ou similar</t>
  </si>
  <si>
    <t>37,00</t>
  </si>
  <si>
    <t>Vidros e Espelhos</t>
  </si>
  <si>
    <t xml:space="preserve"> 00011499 </t>
  </si>
  <si>
    <t>MOLA HIDRAULICA DE PISO, PARA PORTAS DE ATE 1100 MM E PESO DE ATE 120 KG, COM CORPO EM ACO INOX</t>
  </si>
  <si>
    <t xml:space="preserve"> H.08.000.031658 </t>
  </si>
  <si>
    <t>PUXADOR DUPLO PARA PORTA DE MADEIRA, ALUMÍNIO OU VIDRO, REF. DORMA MANET DE 350MM DA DORMA OU EQUIVALENTE</t>
  </si>
  <si>
    <t xml:space="preserve"> 00011457 </t>
  </si>
  <si>
    <t>TARJETA LIVRE / OCUPADO PARA PORTA DE BANHEIRO, CORPO EM ZAMAC E ESPELHO EM LATAO</t>
  </si>
  <si>
    <t>54,00</t>
  </si>
  <si>
    <t xml:space="preserve"> S.04.000.027499 </t>
  </si>
  <si>
    <t>GALVANIZAÇÃO A FRIO (TINTA RICA EM ZINCO)</t>
  </si>
  <si>
    <t xml:space="preserve"> S.04.000.090258 </t>
  </si>
  <si>
    <t>TELA TIPO MOSQUITEIRA EM ARAME GALVANIZADO MALHA 14, FIO 30, ABERTURA 1,5 MM, COM REQUADRO EM PERFIS E CHAPAS DE FERRO GALVANIZADO - REMOVÍVEL</t>
  </si>
  <si>
    <t xml:space="preserve"> 00003081 </t>
  </si>
  <si>
    <t>FECHADURA ESPELHO PARA PORTA EXTERNA, EM ACO INOX (MAQUINA, TESTA E CONTRA-TESTA) E EM ZAMAC (MACANETA, LINGUETA E TRINCOS) COM ACABAMENTO CROMADO, MAQUINA DE 55 MM, INCLUINDO CHAVE TIPO CILINDRO</t>
  </si>
  <si>
    <t>44,00</t>
  </si>
  <si>
    <t xml:space="preserve"> 10418 </t>
  </si>
  <si>
    <t>Fecho eletromagnetico HDL mod.FEC-91LA, espelho longo trinco ajustável, p/embutir no batente, p/portas madeira ou metal</t>
  </si>
  <si>
    <t>220,00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</si>
  <si>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</si>
  <si>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</si>
  <si>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>1.064,40</t>
  </si>
  <si>
    <t xml:space="preserve"> MATED-29259 </t>
  </si>
  <si>
    <t>SETOP</t>
  </si>
  <si>
    <t>FECHO PARA ABERTURA DE JANELA MAXIM-AR (REFERÊNCIA: FEC-009)</t>
  </si>
  <si>
    <t xml:space="preserve"> MATED-29257 </t>
  </si>
  <si>
    <t>BRAÇO PARA JANELA MAXIM-AR (COMPRIMENTO: 400MM|LINHA: 25 OU 32|REFERÊNCIA: BRA-704|EMBALAGEM: PAR)</t>
  </si>
  <si>
    <t>48,00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</si>
  <si>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</si>
  <si>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</si>
  <si>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</si>
  <si>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</si>
  <si>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00004430 </t>
  </si>
  <si>
    <t>CAIBRO NAO APARELHADO *5 X 6* CM, EM MACARANDUBA/MASSARANDUBA, ANGELIM OU EQUIVALENTE DA REGIAO - BRUTA</t>
  </si>
  <si>
    <t xml:space="preserve"> 00004425 </t>
  </si>
  <si>
    <t>VIGA NAO APARELHADA *6 X 12* CM, EM MACARANDUBA/MASSARANDUBA, ANGELIM OU EQUIVALENTE DA REGIAO - BRUTA</t>
  </si>
  <si>
    <t xml:space="preserve"> 00004472 </t>
  </si>
  <si>
    <t>VIGA NAO APARELHADA *6 X 16* CM, EM MACARANDUBA/MASSARANDUBA, ANGELIM OU EQUIVALENTE DA REGIAO - BRUTA</t>
  </si>
  <si>
    <t>2.502,52</t>
  </si>
  <si>
    <t xml:space="preserve"> 00040568 </t>
  </si>
  <si>
    <t>PREGO DE ACO POLIDO COM CABECA 22 X 48 (4 1/4 X 5)</t>
  </si>
  <si>
    <t xml:space="preserve"> 88323 </t>
  </si>
  <si>
    <t>TELHADISTA COM ENCARGOS COMPLEMENTARES</t>
  </si>
  <si>
    <t xml:space="preserve"> 00001607 </t>
  </si>
  <si>
    <t>CONJUNTO ARRUELAS DE VEDACAO 5/16" PARA TELHA FIBROCIMENTO (UMA ARRUELA METALICA E UMA ARRUELA PVC - CONICAS)</t>
  </si>
  <si>
    <t xml:space="preserve"> 00007194 </t>
  </si>
  <si>
    <t>TELHA DE FIBROCIMENTO ONDULADA E = 6 MM, DE 2,44 X 1,10 M (SEM AMIANTO)</t>
  </si>
  <si>
    <t xml:space="preserve"> 00004302 </t>
  </si>
  <si>
    <t>PARAFUSO ZINCADO ROSCA SOBERBA, CABECA SEXTAVADA, 5/16" X 250 MM, PARA FIXACAO DE TELHA EM MADEIRA</t>
  </si>
  <si>
    <t>249,06</t>
  </si>
  <si>
    <t xml:space="preserve"> 10380 </t>
  </si>
  <si>
    <t>Fixação (parafuso e conjunto vedação)  para telhas de aço</t>
  </si>
  <si>
    <t xml:space="preserve"> 00025007 </t>
  </si>
  <si>
    <t>TELHA ONDULADA EM ACO ZINCADO, ALTURA DE 17 MM, ESPESSURA DE 0,50 MM, LARGURA UTIL DE APROXIMADAMENTE 985 MM, SEM PINTURA</t>
  </si>
  <si>
    <t>2.253,46</t>
  </si>
  <si>
    <t xml:space="preserve"> 88317 </t>
  </si>
  <si>
    <t>SOLDADOR COM ENCARGOS COMPLEMENTARES</t>
  </si>
  <si>
    <t xml:space="preserve"> 102474 </t>
  </si>
  <si>
    <t>CONCRETO FCK = 15MPA, TRAÇO 1:3,4:3,4 (EM MASSA SECA DE CIMENTO/ AREIA MÉDIA/ SEIXO ROLADO) - PREPARO MECÂNICO COM BETONEIRA 400 L. AF_05/2021</t>
  </si>
  <si>
    <t xml:space="preserve"> 00038383 </t>
  </si>
  <si>
    <t>LIXA D'AGUA EM FOLHA, COR PRETA, GRAO 100</t>
  </si>
  <si>
    <t xml:space="preserve"> 00003767 </t>
  </si>
  <si>
    <t>LIXA EM FOLHA PARA PAREDE OU MADEIRA, NUMERO 120, COR VERMELHA</t>
  </si>
  <si>
    <t xml:space="preserve"> 11102 </t>
  </si>
  <si>
    <t>EMOP</t>
  </si>
  <si>
    <t>TUBO DE ACO GALVANIZADO, COM COSTURA, 8"</t>
  </si>
  <si>
    <t xml:space="preserve"> 11101 </t>
  </si>
  <si>
    <t>SILICONE BRANCO LEITOSO, BISNAGA COM APR OXIMADAMENTE 300 GRAMAS</t>
  </si>
  <si>
    <t xml:space="preserve"> 00007701 </t>
  </si>
  <si>
    <t>TUBO ACO GALVANIZADO COM COSTURA, CLASSE MEDIA, DN 2.1/2", E = *3,65* MM, PESO *6,51* KG/M (NBR 5580)</t>
  </si>
  <si>
    <t xml:space="preserve"> 11100 </t>
  </si>
  <si>
    <t>PLACA DE POLICARBONATO ALVEOLAR, COR CRI STAL, COM ESPESSURA DE 10MM</t>
  </si>
  <si>
    <t>130,84</t>
  </si>
  <si>
    <t xml:space="preserve"> 00013388 </t>
  </si>
  <si>
    <t>SOLDA EM BARRA DE ESTANHO-CHUMBO 50/50</t>
  </si>
  <si>
    <t xml:space="preserve"> 00040784 </t>
  </si>
  <si>
    <t>CALHA QUADRADA DE CHAPA DE ACO GALVANIZADA NUM 24, CORTE 100 CM</t>
  </si>
  <si>
    <t xml:space="preserve"> 00005104 </t>
  </si>
  <si>
    <t>REBITE DE REPUXO EM ALUMINIO VAZADO, DIAMETRO 3,2 X 8 MM DE COMPRIMENTO (1KG = 1025 UNIDADES)</t>
  </si>
  <si>
    <t>652,69</t>
  </si>
  <si>
    <t xml:space="preserve"> 00040873 </t>
  </si>
  <si>
    <t>RUFO INTERNO/EXTERNO DE CHAPA DE ACO GALVANIZADA NUM 24, CORTE 25 CM</t>
  </si>
  <si>
    <t>429,30</t>
  </si>
  <si>
    <t xml:space="preserve"> 9363 </t>
  </si>
  <si>
    <t>Cumeeira termoacustica</t>
  </si>
  <si>
    <t>116,54</t>
  </si>
  <si>
    <t xml:space="preserve"> 87372 </t>
  </si>
  <si>
    <t>ARGAMASSA TRAÇO 1:3 (EM VOLUME DE CIMENTO E AREIA MÉDIA ÚMIDA) PARA CONTRAPISO, PREPARO MANUAL. AF_08/2019</t>
  </si>
  <si>
    <t xml:space="preserve"> 00038365 </t>
  </si>
  <si>
    <t>CAMADA SEPARADORA DE FILME DE POLIETILENO 20 A 25 MICRA</t>
  </si>
  <si>
    <t>863,95</t>
  </si>
  <si>
    <t xml:space="preserve"> 00004226 </t>
  </si>
  <si>
    <t>GAS DE COZINHA - GLP</t>
  </si>
  <si>
    <t xml:space="preserve"> 00004015 </t>
  </si>
  <si>
    <t>MANTA ASFALTICA ELASTOMERICA EM POLIESTER 4 MM, TIPO III, CLASSE B, ACABAMENTO PP (NBR 9952)</t>
  </si>
  <si>
    <t xml:space="preserve"> 00000511 </t>
  </si>
  <si>
    <t>PRIMER PARA MANTA ASFALTICA A BASE DE ASFALTO MODIFICADO DILUIDO EM SOLVENTE, APLICACAO A FRIO</t>
  </si>
  <si>
    <t>610,00</t>
  </si>
  <si>
    <t xml:space="preserve"> 00000135 </t>
  </si>
  <si>
    <t>ARGAMASSA POLIMERICA IMPERMEABILIZANTE SEMIFLEXIVEL, BICOMPONENTE, A BASE DE CIMENTO E ADITIVOS</t>
  </si>
  <si>
    <t xml:space="preserve"> 00004030 </t>
  </si>
  <si>
    <t>VEU DE POLIESTER PARA IMPERMEABILIZACAO</t>
  </si>
  <si>
    <t>1.660,76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</si>
  <si>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</si>
  <si>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</si>
  <si>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</si>
  <si>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7.702,34</t>
  </si>
  <si>
    <t>Massa Única Interna</t>
  </si>
  <si>
    <t xml:space="preserve"> 87369 </t>
  </si>
  <si>
    <t>ARGAMASSA TRAÇO 1:2:8 (EM VOLUME DE CIMENTO, CAL E AREIA MÉDIA ÚMIDA) PARA EMBOÇO/MASSA ÚNICA/ASSENTAMENTO DE ALVENARIA DE VEDAÇÃO, PREPARO MANUAL. AF_08/2019</t>
  </si>
  <si>
    <t>7.415,63</t>
  </si>
  <si>
    <t>286,71</t>
  </si>
  <si>
    <t xml:space="preserve"> 256 </t>
  </si>
  <si>
    <t>Argamassa baritada pronta para aplicação</t>
  </si>
  <si>
    <t>kg</t>
  </si>
  <si>
    <t>238,50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</si>
  <si>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</si>
  <si>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</si>
  <si>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</si>
  <si>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</si>
  <si>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</si>
  <si>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00010515 </t>
  </si>
  <si>
    <t>REVESTIMENTO EM CERAMICA ESMALTADA, FORMATO MAIOR A 2025 CM2</t>
  </si>
  <si>
    <t xml:space="preserve"> 00001381 </t>
  </si>
  <si>
    <t>ARGAMASSA COLANTE AC I PARA CERAMICAS</t>
  </si>
  <si>
    <t>2.033,68</t>
  </si>
  <si>
    <t>Passeios de Concreto</t>
  </si>
  <si>
    <t xml:space="preserve"> 00007156 </t>
  </si>
  <si>
    <t>TELA DE ACO SOLDADA NERVURADA, CA-60, Q-196, (3,11 KG/M2), DIAMETRO DO FIO = 5,0 MM, LARGURA = 2,45 M, ESPACAMENTO DA MALHA = 10 X 10 CM</t>
  </si>
  <si>
    <t xml:space="preserve"> 00034492 </t>
  </si>
  <si>
    <t>CONCRETO USINADO BOMBEAVEL, CLASSE DE RESISTENCIA C20, COM BRITA 0 E 1, SLUMP = 100 +/- 20 MM, EXCLUI SERVICO DE BOMBEAMENTO (NBR 8953)</t>
  </si>
  <si>
    <t>3.744,51</t>
  </si>
  <si>
    <t xml:space="preserve"> 100490 </t>
  </si>
  <si>
    <t>ARGAMASSA TRAÇO 1:4 (EM VOLUME DE CIMENTO E AREIA MÉDIA ÚMIDA), PREPARO MECÂNICO COM BETONEIRA 600 L. AF_08/2019</t>
  </si>
  <si>
    <t>2.653,86</t>
  </si>
  <si>
    <t>Contrapiso</t>
  </si>
  <si>
    <t xml:space="preserve"> 00007334 </t>
  </si>
  <si>
    <t>ADITIVO ADESIVO LIQUIDO PARA ARGAMASSAS DE REVESTIMENTOS CIMENTICIOS</t>
  </si>
  <si>
    <t xml:space="preserve"> 00038546 </t>
  </si>
  <si>
    <t>ARGAMASSA USINADA AUTOADENSAVEL E AUTONIVELANTE PARA CONTRAPISO, COM BOMBEAMENTO (DISPONIBILIZACAO DE BOMBA), SEM O LANCAMENTO</t>
  </si>
  <si>
    <t>248,29</t>
  </si>
  <si>
    <t xml:space="preserve"> 3077 </t>
  </si>
  <si>
    <t>Piso alta resistencia, colorido, e=10mm, aplicado com juntas, polido até o esmeril 400 e encerado</t>
  </si>
  <si>
    <t xml:space="preserve"> 11164 </t>
  </si>
  <si>
    <t>Fornecimento e instalação de manta vinílica condutiva PLL ou similar</t>
  </si>
  <si>
    <t>63,63</t>
  </si>
  <si>
    <t xml:space="preserve"> 00004792 </t>
  </si>
  <si>
    <t>PLACA VINILICA SEMIFLEXIVEL PARA PISOS, E = 3,2 MM, 30 X 30 CM (SEM COLOCACAO)</t>
  </si>
  <si>
    <t xml:space="preserve"> 00004791 </t>
  </si>
  <si>
    <t>ADESIVO ACRILICO DE BASE AQUOSA / COLA DE CONTATO</t>
  </si>
  <si>
    <t>184,66</t>
  </si>
  <si>
    <t xml:space="preserve"> 12112 </t>
  </si>
  <si>
    <t>Rodape alta resistência, alt=10cm, meia-cana</t>
  </si>
  <si>
    <t>1.969,80</t>
  </si>
  <si>
    <t xml:space="preserve"> 8428 </t>
  </si>
  <si>
    <t>Piso alta resistencia, comum, cor cinza, e=12mm, aplicado com juntas plásticas, sem polimento</t>
  </si>
  <si>
    <t>253,95</t>
  </si>
  <si>
    <t>Forros</t>
  </si>
  <si>
    <t xml:space="preserve"> 00040547 </t>
  </si>
  <si>
    <t>PARAFUSO ZINCADO, AUTOBROCANTE, FLANGEADO, 4,2 MM X 19 MM</t>
  </si>
  <si>
    <t xml:space="preserve"> 00043131 </t>
  </si>
  <si>
    <t>ARAME GALVANIZADO 6 BWG, D = 5,16 MM (0,157 KG/M), OU 8 BWG, D = 4,19 MM (0,101 KG/M), OU 10 BWG, D = 3,40 MM (0,0713 KG/M)</t>
  </si>
  <si>
    <t xml:space="preserve"> 00039430 </t>
  </si>
  <si>
    <t>PENDURAL OU PRESILHA REGULADORA, EM ACO GALVANIZADO, COM CORPO, MOLA E REBITE, PARA PERFIL TIPO CANALETA DE ESTRUTURA EM FORROS DRYWALL</t>
  </si>
  <si>
    <t xml:space="preserve"> 00039427 </t>
  </si>
  <si>
    <t>PERFIL CANALETA, FORMATO C, EM ACO ZINCADO, PARA ESTRUTURA FORRO DRYWALL, E = 0,5 MM, *46 X 18* (L X H), COMPRIMENTO 3 M</t>
  </si>
  <si>
    <t>2.842,71</t>
  </si>
  <si>
    <t xml:space="preserve"> 13007 </t>
  </si>
  <si>
    <t>Brise metálico Hunter Douglas ref. Miniwave # 103 cor prata ou similar, com estrutura e montagem, exclusive Andaimes ou plataforma. Rev 01_12/2024</t>
  </si>
  <si>
    <t>337,55</t>
  </si>
  <si>
    <t>Pintura Interna</t>
  </si>
  <si>
    <t xml:space="preserve"> 00006085 </t>
  </si>
  <si>
    <t>SELADOR ACRILICO OPACO PREMIUM INTERIOR/EXTERIOR</t>
  </si>
  <si>
    <t>13.925,84</t>
  </si>
  <si>
    <t xml:space="preserve"> 00043626 </t>
  </si>
  <si>
    <t>MASSA CORRIDA PARA SUPERFICIES DE AMBIENTES INTERNOS</t>
  </si>
  <si>
    <t>10.386,34</t>
  </si>
  <si>
    <t xml:space="preserve"> 00035693 </t>
  </si>
  <si>
    <t>TINTA LATEX ACRILICA ECONOMICA, COR BRANCA</t>
  </si>
  <si>
    <t xml:space="preserve"> 00038877 </t>
  </si>
  <si>
    <t>MASSA PREMIUM PARA TEXTURA LISA DE BASE ACRILICA, USO INTERNO E EXTERNO</t>
  </si>
  <si>
    <t>3.539,50</t>
  </si>
  <si>
    <t xml:space="preserve"> 00005318 </t>
  </si>
  <si>
    <t>DILUENTE AGUARRAS</t>
  </si>
  <si>
    <t xml:space="preserve"> 00043653 </t>
  </si>
  <si>
    <t>FUNDO SINTETICO NIVELADOR BRANCO FOSCO PARA MADEIRA</t>
  </si>
  <si>
    <t>937,07</t>
  </si>
  <si>
    <t xml:space="preserve"> 00007311 </t>
  </si>
  <si>
    <t>TINTA ESMALTE SINTETICO PREMIUM ACETINADO</t>
  </si>
  <si>
    <t xml:space="preserve"> 7119 </t>
  </si>
  <si>
    <t>Granito branco Siena e= 2cm</t>
  </si>
  <si>
    <t xml:space="preserve"> 9964 </t>
  </si>
  <si>
    <t>Perfil Alumínio, Tubo Retangular 50,80mm x 25,40mm x 1,20mm (0,484kg/m)</t>
  </si>
  <si>
    <t>47,49</t>
  </si>
  <si>
    <t>Louças e Metais</t>
  </si>
  <si>
    <t xml:space="preserve"> 00003146 </t>
  </si>
  <si>
    <t>FITA VEDA ROSCA, EM PTFE, ROLO DE 18 MM X 10 M (L X C)</t>
  </si>
  <si>
    <t xml:space="preserve"> 00001368 </t>
  </si>
  <si>
    <t>CHUVEIRO COMUM EM PLASTICO BRANCO, COM CANO, 3 TEMPERATURAS, 5500 W (110/220 V)</t>
  </si>
  <si>
    <t>5,00</t>
  </si>
  <si>
    <t xml:space="preserve"> 00004823 </t>
  </si>
  <si>
    <t>MASSA PLASTICA PARA MARMORE/GRANITO</t>
  </si>
  <si>
    <t xml:space="preserve"> 00001743 </t>
  </si>
  <si>
    <t>CUBA ACO INOX (AISI 304) DE EMBUTIR COM VALVULA 3 1/2", DE *46 X 30 X 12* CM</t>
  </si>
  <si>
    <t>21,00</t>
  </si>
  <si>
    <t xml:space="preserve"> 6755 </t>
  </si>
  <si>
    <t>Cuba aço inox  60 x 50 x 30 cm</t>
  </si>
  <si>
    <t xml:space="preserve"> 00000246 </t>
  </si>
  <si>
    <t>AUXILIAR DE ENCANADOR OU BOMBEIRO HIDRAULICO (HORISTA)</t>
  </si>
  <si>
    <t>4,40</t>
  </si>
  <si>
    <t xml:space="preserve"> 00007604 </t>
  </si>
  <si>
    <t>TORNEIRA METALICA CROMADA PARA TANQUE / JARDIM, SEM BICO, CANO LONGO, DE PAREDE, PADRAO POPULAR / USO GERAL, 1/2" OU 3/4"</t>
  </si>
  <si>
    <t xml:space="preserve"> 981 </t>
  </si>
  <si>
    <t>Fita veda rosca 18mm</t>
  </si>
  <si>
    <t xml:space="preserve"> 10053 </t>
  </si>
  <si>
    <t>Torneira de mesa com fechamento automático, ref.1173, linha Decamatic Eco, DECA ou similar</t>
  </si>
  <si>
    <t>122,00</t>
  </si>
  <si>
    <t xml:space="preserve"> B.07.000.069552 </t>
  </si>
  <si>
    <t>FITA TEFLON DE 18 MM</t>
  </si>
  <si>
    <t xml:space="preserve"> O.11.000.066025 </t>
  </si>
  <si>
    <t>TORNEIRA CLÍNICA PROFISSIONAL, PAREDE OU MESA TIPO ALAVANCA, FABRICADA EM METAL CROMADO COM BICO AREJADOR</t>
  </si>
  <si>
    <t>33,00</t>
  </si>
  <si>
    <t xml:space="preserve"> 9833 </t>
  </si>
  <si>
    <t>Ducha higiênica com registro, linha Dream, ref. 1984.C87.ACT.CR, da DECA ou similar</t>
  </si>
  <si>
    <t xml:space="preserve"> 13877 </t>
  </si>
  <si>
    <t>Barra de apoio, reta, fixa, em aço inox, l=80cm, d=1 1/4" - Jackwal ou similar</t>
  </si>
  <si>
    <t>61,00</t>
  </si>
  <si>
    <t>59,00</t>
  </si>
  <si>
    <t xml:space="preserve"> 00004351 </t>
  </si>
  <si>
    <t>PARAFUSO NIQUELADO 3 1/2" COM ACABAMENTO CROMADO PARA FIXAR PECA SANITARIA, INCLUI PORCA CEGA, ARRUELA E BUCHA DE NYLON TAMANHO S-8</t>
  </si>
  <si>
    <t xml:space="preserve"> 00036205 </t>
  </si>
  <si>
    <t>BARRA DE APOIO RETA, EM ACO INOX POLIDO, COMPRIMENTO 70CM, DIAMETRO MINIMO 3 CM</t>
  </si>
  <si>
    <t>39,00</t>
  </si>
  <si>
    <t xml:space="preserve"> 00036215 </t>
  </si>
  <si>
    <t>BANCO ARTICULADO PARA BANHO, EM ACO INOX POLIDO, 70* CM X 45* CM</t>
  </si>
  <si>
    <t xml:space="preserve"> 203037 </t>
  </si>
  <si>
    <t>BOTOEIRA ANTI PANICO ALARME WC AUDIOVISUAL PNE/PCD NBR9050</t>
  </si>
  <si>
    <t>56,00</t>
  </si>
  <si>
    <t xml:space="preserve"> 00011731 </t>
  </si>
  <si>
    <t>GRELHA FIXA, EM PVC BRANCA, QUADRADA, 150 X 150 MM, PARA RALOS E CAIXAS</t>
  </si>
  <si>
    <t xml:space="preserve"> 00021059 </t>
  </si>
  <si>
    <t>RALO FOFO COM REQUADRO, QUADRADO 150 X 150 MM</t>
  </si>
  <si>
    <t>68,00</t>
  </si>
  <si>
    <t xml:space="preserve"> 6701001 </t>
  </si>
  <si>
    <t xml:space="preserve"> 86887 </t>
  </si>
  <si>
    <t>ENGATE FLEXÍVEL EM INOX, 1/2" X 40 CM - FORNECIMENTO E INSTALAÇÃO. AF_02/2026</t>
  </si>
  <si>
    <t xml:space="preserve"> 86888 </t>
  </si>
  <si>
    <t>BACIA SANITÁRIA COM CAIXA ACOPLADA LOUÇA BRANCA - FORNECIMENTO E INSTALAÇÃO. AF_02/2026</t>
  </si>
  <si>
    <t>42,00</t>
  </si>
  <si>
    <t xml:space="preserve"> 86904 </t>
  </si>
  <si>
    <t>LAVATÓRIO LOUÇA BRANCA SUSPENSO, *40 X 30* CM OU EQUIVALENTE, PADRÃO POPULAR - FORNECIMENTO E INSTALAÇÃO. AF_02/2026</t>
  </si>
  <si>
    <t>SIFÃO DO TIPO FLEXÍVEL EM PVC 1" X 1.1/2" - FORNECIMENTO E INSTALAÇÃO. AF_02/2026</t>
  </si>
  <si>
    <t>VÁLVULA EM PLÁSTICO 1" PARA PIA, TANQUE OU LAVATÓRIO, COM OU SEM LADRÃO - FORNECIMENTO E INSTALAÇÃO. AF_02/2026</t>
  </si>
  <si>
    <t xml:space="preserve"> 86884 </t>
  </si>
  <si>
    <t>ENGATE FLEXÍVEL EM PLÁSTICO BRANCO, 1/2" X 30CM - FORNECIMENTO E INSTALAÇÃO. AF_02/2026</t>
  </si>
  <si>
    <t>104,00</t>
  </si>
  <si>
    <t xml:space="preserve"> 00006153 </t>
  </si>
  <si>
    <t>VALVULA EM PLASTICO BRANCO PARA TANQUE OU LAVATORIO 1", SEM UNHO E SEM LADRAO</t>
  </si>
  <si>
    <t xml:space="preserve"> 718 </t>
  </si>
  <si>
    <t>Cuba de embutir oval branca (Deca  -  ref. L-37 ou similar)</t>
  </si>
  <si>
    <t xml:space="preserve"> 00006141 </t>
  </si>
  <si>
    <t>ENGATE/RABICHO FLEXIVEL PLASTICO (PVC OU ABS) BRANCO 1/2" X 30 CM</t>
  </si>
  <si>
    <t xml:space="preserve"> 00006145 </t>
  </si>
  <si>
    <t>SIFAO PLASTICO TIPO COPO PARA PIA AMERICANA 1.1/2 X 1.1/2"</t>
  </si>
  <si>
    <t xml:space="preserve"> 00036521 </t>
  </si>
  <si>
    <t>LAVATORIO DE CANTO DE LOUCA BRANCA, SUSPENSO (SEM COLUNA), DIMENSOES *40 X 30* CM (L X C)</t>
  </si>
  <si>
    <t xml:space="preserve"> 00038643 </t>
  </si>
  <si>
    <t>VALVULA EM METAL CROMADO PARA LAVATORIO, 1" SEM LADRAO</t>
  </si>
  <si>
    <t xml:space="preserve"> 00004376 </t>
  </si>
  <si>
    <t>BUCHA DE NYLON SEM ABA S8</t>
  </si>
  <si>
    <t xml:space="preserve"> 00006136 </t>
  </si>
  <si>
    <t>SIFAO EM METAL CROMADO PARA PIA OU LAVATORIO, 1 X 1.1/2"</t>
  </si>
  <si>
    <t>11,00</t>
  </si>
  <si>
    <t xml:space="preserve"> 86877 </t>
  </si>
  <si>
    <t>VÁLVULA EM METAL CROMADO 1.1/2" X 1.1/2" PARA TANQUE OU LAVATÓRIO, COM OU SEM LADRÃO - FORNECIMENTO E INSTALAÇÃO. AF_02/2026</t>
  </si>
  <si>
    <t xml:space="preserve"> 86914 </t>
  </si>
  <si>
    <t>TORNEIRA CROMADA 1/2" OU 3/4" PARA TANQUE, PADRÃO MÉDIO - FORNECIMENTO E INSTALAÇÃO. AF_02/2026</t>
  </si>
  <si>
    <t xml:space="preserve"> 86872 </t>
  </si>
  <si>
    <t>TANQUE DE LOUÇA BRANCA COM COLUNA, 30L OU EQUIVALENTE - FORNECIMENTO E INSTALAÇÃO. AF_02/2026</t>
  </si>
  <si>
    <t xml:space="preserve"> 00021112 </t>
  </si>
  <si>
    <t>VALVULA DE DESCARGA EM METAL CROMADO PARA MICTORIO COM ACIONAMENTO POR PRESSAO E FECHAMENTO AUTOMATICO</t>
  </si>
  <si>
    <t xml:space="preserve"> 00010432 </t>
  </si>
  <si>
    <t>MICTORIO INDIVIDUAL, SIFONADO, DE LOUCA BRANCA, SEM COMPLEMENTOS</t>
  </si>
  <si>
    <t xml:space="preserve"> 7938 </t>
  </si>
  <si>
    <t>Guarda-corpo em tubo de aço inox ø=1 1/2", duplo, montantes e fechamento em tubo 1 1/2", h= 96cm, c/acabamento polido, p/fixação em piso</t>
  </si>
  <si>
    <t xml:space="preserve"> 1689 </t>
  </si>
  <si>
    <t>Parafuso de fixação com bucha plástica 8 mm</t>
  </si>
  <si>
    <t>cj</t>
  </si>
  <si>
    <t>15,13</t>
  </si>
  <si>
    <t>12,00</t>
  </si>
  <si>
    <t xml:space="preserve"> E.03.000.026513 </t>
  </si>
  <si>
    <t>CHUMBADOR FISCHER BOLT DIÂMETRO = 1/2´ E COMPRIMENTO = 4´</t>
  </si>
  <si>
    <t xml:space="preserve"> P.11.000.092048 </t>
  </si>
  <si>
    <t>CONJUNTO MOTOR-BOMBA CENTRÍFUGA, POTÊNCIA 3CV, REF. 3MB2T DA JACUZZI OU EQUIVALENTE</t>
  </si>
  <si>
    <t>Válvulas e Registros para Sistemas Prediais</t>
  </si>
  <si>
    <t xml:space="preserve"> 00011672 </t>
  </si>
  <si>
    <t>REGISTRO DE ESFERA, PVC, COM VOLANTE, VS, ROSCAVEL, DN 1 1/2", COM CORPO DIVIDIDO</t>
  </si>
  <si>
    <t xml:space="preserve"> 00011677 </t>
  </si>
  <si>
    <t>REGISTRO DE ESFERA, PVC, COM VOLANTE, VS, SOLDAVEL, DN 50 MM, COM CORPO DIVIDIDO</t>
  </si>
  <si>
    <t xml:space="preserve"> 00020080 </t>
  </si>
  <si>
    <t>ADESIVO PLASTICO PARA PVC, FRASCO COM 175 GR</t>
  </si>
  <si>
    <t xml:space="preserve"> 00020083 </t>
  </si>
  <si>
    <t>SOLUCAO PREPARADORA / LIMPADORA PARA PVC, FRASCO COM 1000 CM3</t>
  </si>
  <si>
    <t xml:space="preserve"> 00010416 </t>
  </si>
  <si>
    <t>VALVULA DE RETENCAO VERTICAL, DE BRONZE (PN-16), 1 1/2", 200 PSI, EXTREMIDADES COM ROSCA</t>
  </si>
  <si>
    <t xml:space="preserve"> 00010409 </t>
  </si>
  <si>
    <t>VALVULA DE RETENCAO HORIZONTAL, DE BRONZE (PN-25), 1 1/2", 400 PSI, TAMPA DE PORCA DE UNIAO, EXTREMIDADES COM ROSCA</t>
  </si>
  <si>
    <t>Instalações Hidráulicas - Reservação e Bombas de Recalque</t>
  </si>
  <si>
    <t xml:space="preserve"> 00001925 </t>
  </si>
  <si>
    <t>CURVA DE PVC 90 GRAUS, SOLDAVEL, 60 MM, COR MARROM, PARA AGUA FRIA PREDIAL</t>
  </si>
  <si>
    <t xml:space="preserve"> 00000122 </t>
  </si>
  <si>
    <t>ADESIVO PLASTICO PARA PVC, FRASCO COM *850* GR</t>
  </si>
  <si>
    <t xml:space="preserve"> 00000099 </t>
  </si>
  <si>
    <t>ADAPTADOR PVC SOLDAVEL, COM FLANGE E ANEL DE VEDACAO, 50 MM X 1 1/2", PARA CAIXA D'AGUA</t>
  </si>
  <si>
    <t xml:space="preserve"> 00000112 </t>
  </si>
  <si>
    <t>ADAPTADOR PVC SOLDAVEL CURTO COM BOLSA E ROSCA, 50 MM X1 1/2", PARA AGUA FRIA</t>
  </si>
  <si>
    <t>Instalações Prediais de Água Fria em PVC</t>
  </si>
  <si>
    <t xml:space="preserve"> 00001930 </t>
  </si>
  <si>
    <t>CURVA DE PVC 45 GRAUS, SOLDAVEL, 50 MM, COR MARROM, PARA AGUA FRIA PREDIAL</t>
  </si>
  <si>
    <t xml:space="preserve"> 00001959 </t>
  </si>
  <si>
    <t>CURVA DE PVC 90 GRAUS, SOLDAVEL, 50 MM, COR MARROM, PARA AGUA FRIA PREDIAL</t>
  </si>
  <si>
    <t xml:space="preserve"> 00011763 </t>
  </si>
  <si>
    <t>TORNEIRA DE BOIA CONVENCIONAL PARA CAIXA D'AGUA, AGUA FRIA, 1.1/2", COM HASTE E TORNEIRA METALICOS E BALAO PLASTICO</t>
  </si>
  <si>
    <t xml:space="preserve"> 00009875 </t>
  </si>
  <si>
    <t>TUBO PVC, SOLDAVEL, DE 50 MM, AGUA FRIA (NBR-5648)</t>
  </si>
  <si>
    <t>504,70</t>
  </si>
  <si>
    <t xml:space="preserve"> 00007130 </t>
  </si>
  <si>
    <t>TE DE REDUCAO, PVC, SOLDAVEL, 90 GRAUS, 50 MM X 32 MM, PARA AGUA FRIA PREDIAL</t>
  </si>
  <si>
    <t>13,00</t>
  </si>
  <si>
    <t xml:space="preserve"> 11099 </t>
  </si>
  <si>
    <t>Motobomba centrífuga submersível, marca schneider ou similar, modelo BCS-205,motor 2 cv, trifásico 220V, recalque 2",  hm = 2 a 18 m, q = 9,9 a 33,2m3/h</t>
  </si>
  <si>
    <t xml:space="preserve"> 591 </t>
  </si>
  <si>
    <t>Chave magnética p/motor 3cv-220v</t>
  </si>
  <si>
    <t xml:space="preserve"> 8307 </t>
  </si>
  <si>
    <t>Motobomba centrífuga, marca schneider ou similar, modelo BC-21 R 1 1/2, motor3 cv, trifásico 220V, hm = 16 a 22 m, q = 21,0 a 32,7 m3/h</t>
  </si>
  <si>
    <t>Un</t>
  </si>
  <si>
    <t xml:space="preserve"> 101617 </t>
  </si>
  <si>
    <t>PREPARO DE FUNDO DE VALA COM LARGURA MAIOR OU IGUAL A 1,5 M E MENOR QUE 2,5 M (ACERTO DO SOLO NATURAL), EM LOCAL COM NÍVEL BAIXO DE INTERFERÊNCIA. AF_01/2026</t>
  </si>
  <si>
    <t>Escoramento e Preparo de Fundo de Valas</t>
  </si>
  <si>
    <t xml:space="preserve"> 103801 </t>
  </si>
  <si>
    <t>CONCRETAGEM DE DISSIPADOR DE ENERGIA, FCK = 20 MPA, COM USO DE JERICAS E PREPARO EM BETONEIRA DE 600 L - AREIA E BRITA COMERCIAIS - LANÇAMENTO, ADENSAMENTO E ACABAMENTO. AF_08/2022</t>
  </si>
  <si>
    <t>Dissipadores de Energia</t>
  </si>
  <si>
    <t xml:space="preserve"> 96536 </t>
  </si>
  <si>
    <t>FABRICAÇÃO, MONTAGEM E DESMONTAGEM DE FÔRMA PARA VIGA BALDRAME, EM MADEIRA SERRADA, E=25 MM, 4 UTILIZAÇÕES. AF_01/2024</t>
  </si>
  <si>
    <t xml:space="preserve"> 00006027 </t>
  </si>
  <si>
    <t>REGISTRO GAVETA BRUTO EM LATAO FORJADO, BITOLA 4"</t>
  </si>
  <si>
    <t xml:space="preserve"> 00010415 </t>
  </si>
  <si>
    <t>VALVULA DE RETENCAO VERTICAL, DE BRONZE (PN-16), 4", 200 PSI, EXTREMIDADES COM ROSCA</t>
  </si>
  <si>
    <t>Instalações Prediais de Esgoto - Tubos e Conexões</t>
  </si>
  <si>
    <t xml:space="preserve"> 00001966 </t>
  </si>
  <si>
    <t>CURVA PVC CURTA 90 GRAUS, DN 100 MM, PARA ESGOTO PREDIAL</t>
  </si>
  <si>
    <t xml:space="preserve"> 00000301 </t>
  </si>
  <si>
    <t>ANEL BORRACHA PARA TUBO ESGOTO PREDIAL, DN 100 MM (NBR 5688)</t>
  </si>
  <si>
    <t xml:space="preserve"> 00020078 </t>
  </si>
  <si>
    <t>PASTA LUBRIFICANTE PARA TUBOS E CONEXOES COM JUNTA ELASTICA, EMBALAGEM DE *400* GR (USO EM PVC, ACO, POLIETILENO E OUTROS)</t>
  </si>
  <si>
    <t>Instalações Prediais de Águas Pluviais - Tubos, Conexões, Caixas e Ralos</t>
  </si>
  <si>
    <t xml:space="preserve"> 00000299 </t>
  </si>
  <si>
    <t>ANEL BORRACHA, DN 100 MM, PARA TUBO SERIE REFORCADA ESGOTO PREDIAL</t>
  </si>
  <si>
    <t xml:space="preserve"> 00020170 </t>
  </si>
  <si>
    <t>LUVA SIMPLES, PVC SERIE R, 100 MM, PARA ESGOTO PREDIAL</t>
  </si>
  <si>
    <t>10,00</t>
  </si>
  <si>
    <t xml:space="preserve"> O.02.000.062581 </t>
  </si>
  <si>
    <t>TUBO DE PVC RÍGIDO TIPO COLETOR ESGOTO, DN= 100MM</t>
  </si>
  <si>
    <t xml:space="preserve"> 00007091 </t>
  </si>
  <si>
    <t>TE SANITARIO, PVC, DN 100 X 100 MM, SERIE NORMAL, PARA ESGOTO PREDIAL</t>
  </si>
  <si>
    <t xml:space="preserve"> 00000103 </t>
  </si>
  <si>
    <t>ADAPTADOR PVC SOLDAVEL CURTO COM BOLSA E ROSCA, 110 MM X 4", PARA AGUA FRIA</t>
  </si>
  <si>
    <t>8,00</t>
  </si>
  <si>
    <t xml:space="preserve"> O.09.000.063552 </t>
  </si>
  <si>
    <t>HIDRÔMETRO EM BRONZE, DIÂMETRO 40 MM (1 1/2)</t>
  </si>
  <si>
    <t xml:space="preserve"> 00006016 </t>
  </si>
  <si>
    <t>REGISTRO GAVETA BRUTO EM LATAO FORJADO, BITOLA 3/4"</t>
  </si>
  <si>
    <t xml:space="preserve"> 00006015 </t>
  </si>
  <si>
    <t>REGISTRO GAVETA COM ACABAMENTO E CANOPLA CROMADOS, SIMPLES, BITOLA 1 1/2"</t>
  </si>
  <si>
    <t xml:space="preserve"> 00006005 </t>
  </si>
  <si>
    <t>REGISTRO GAVETA COM ACABAMENTO E CANOPLA CROMADOS, SIMPLES, BITOLA 3/4"</t>
  </si>
  <si>
    <t>136,00</t>
  </si>
  <si>
    <t xml:space="preserve"> 00006024 </t>
  </si>
  <si>
    <t>REGISTRO PRESSAO COM ACABAMENTO E CANOPLA CROMADA, SIMPLES, BITOLA 3/4"</t>
  </si>
  <si>
    <t xml:space="preserve"> 00011678 </t>
  </si>
  <si>
    <t>REGISTRO DE ESFERA, PVC, COM VOLANTE, VS, SOLDAVEL, DN 60 MM, COM CORPO DIVIDIDO</t>
  </si>
  <si>
    <t>Instalações de Gás e Incêndio em Aço e Ferro Galvanizado</t>
  </si>
  <si>
    <t xml:space="preserve"> 00007697 </t>
  </si>
  <si>
    <t>TUBO ACO GALVANIZADO COM COSTURA, CLASSE MEDIA, DN 1.1/2", E = *3,25* MM, PESO *3,61* KG/M (NBR 5580)</t>
  </si>
  <si>
    <t xml:space="preserve"> 00010228 </t>
  </si>
  <si>
    <t>VALVULA DE DESCARGA METALICA, BASE 1 1/2" E ACABAMENTO METALICO CROMADO</t>
  </si>
  <si>
    <t xml:space="preserve"> 00003868 </t>
  </si>
  <si>
    <t>LUVA DE REDUCAO SOLDAVEL, PVC, 25 MM X 20 MM, PARA AGUA FRIA PREDIAL</t>
  </si>
  <si>
    <t xml:space="preserve"> 00003871 </t>
  </si>
  <si>
    <t>LUVA SOLDAVEL COM ROSCA, PVC, 50 MM X 1 1/2", PARA AGUA FRIA PREDIAL</t>
  </si>
  <si>
    <t xml:space="preserve"> 00000100 </t>
  </si>
  <si>
    <t>ADAPTADOR PVC, SOLDAVEL, COM FLANGES E ANEL DE VEDACAO, 60 MM X 2", PARA CAIXA D'AGUA</t>
  </si>
  <si>
    <t xml:space="preserve"> 00000065 </t>
  </si>
  <si>
    <t>ADAPTADOR PVC SOLDAVEL CURTO COM BOLSA E ROSCA, 25 MM X 3/4", PARA AGUA FRIA</t>
  </si>
  <si>
    <t>281,00</t>
  </si>
  <si>
    <t xml:space="preserve"> 00000111 </t>
  </si>
  <si>
    <t>ADAPTADOR PVC SOLDAVEL CURTO COM BOLSA E ROSCA, 50 MM X 1 1/4", PARA AGUA FRIA</t>
  </si>
  <si>
    <t xml:space="preserve"> 00000818 </t>
  </si>
  <si>
    <t>BUCHA DE REDUCAO DE PVC, SOLDAVEL, CURTA, COM 60 X 50 MM, PARA AGUA FRIA PREDIAL</t>
  </si>
  <si>
    <t xml:space="preserve"> 00000813 </t>
  </si>
  <si>
    <t>BUCHA DE REDUCAO DE PVC, SOLDAVEL, LONGA, COM 50 X 25 MM, PARA AGUA FRIA PREDIAL</t>
  </si>
  <si>
    <t>20,00</t>
  </si>
  <si>
    <t xml:space="preserve"> 00001927 </t>
  </si>
  <si>
    <t>CURVA DE PVC 45 GRAUS, SOLDAVEL, 25 MM, COR MARROM, PARA AGUA FRIA PREDIAL</t>
  </si>
  <si>
    <t xml:space="preserve"> 00001956 </t>
  </si>
  <si>
    <t>CURVA DE PVC 90 GRAUS, SOLDAVEL, 25 MM, COR MARROM, PARA AGUA FRIA PREDIAL</t>
  </si>
  <si>
    <t>394,00</t>
  </si>
  <si>
    <t xml:space="preserve"> 00038025 </t>
  </si>
  <si>
    <t>CURVA DE TRANSPOSICAO, PVC, SOLDAVEL, 25 MM, COR MARROM, PARA AGUA FRIA PREDIAL</t>
  </si>
  <si>
    <t xml:space="preserve"> 00003873 </t>
  </si>
  <si>
    <t>LUVA DE CORRER PARA TUBO SOLDAVEL, PVC, 25 MM, PARA AGUA FRIA PREDIAL</t>
  </si>
  <si>
    <t>138,00</t>
  </si>
  <si>
    <t xml:space="preserve"> 00003847 </t>
  </si>
  <si>
    <t>LUVA DE CORRER PARA TUBO SOLDAVEL, PVC, 50 MM, PARA AGUA FRIA PREDIAL</t>
  </si>
  <si>
    <t xml:space="preserve"> 00009868 </t>
  </si>
  <si>
    <t>TUBO PVC, SOLDAVEL, DE 25 MM, AGUA FRIA (NBR-5648)</t>
  </si>
  <si>
    <t>1.174,00</t>
  </si>
  <si>
    <t xml:space="preserve"> 00009874 </t>
  </si>
  <si>
    <t>TUBO PVC, SOLDAVEL, DE 40 MM, AGUA FRIA (NBR-5648)</t>
  </si>
  <si>
    <t>0,40</t>
  </si>
  <si>
    <t xml:space="preserve"> 00009873 </t>
  </si>
  <si>
    <t>TUBO PVC, SOLDAVEL, DE 60 MM, AGUA FRIA (NBR-5648)</t>
  </si>
  <si>
    <t>164,10</t>
  </si>
  <si>
    <t>Drenagem de ar condicionado</t>
  </si>
  <si>
    <t xml:space="preserve"> 00007139 </t>
  </si>
  <si>
    <t>TE SOLDAVEL, PVC, 90 GRAUS, 25 MM, PARA AGUA FRIA PREDIAL (NBR 5648)</t>
  </si>
  <si>
    <t>118,00</t>
  </si>
  <si>
    <t xml:space="preserve"> 00007143 </t>
  </si>
  <si>
    <t>TE SOLDAVEL, PVC, 90 GRAUS, 60 MM, PARA AGUA FRIA PREDIAL (NBR 5648)</t>
  </si>
  <si>
    <t xml:space="preserve"> 00007129 </t>
  </si>
  <si>
    <t>TE DE REDUCAO, PVC, SOLDAVEL, 90 GRAUS, 50 MM X 25 MM, PARA AGUA FRIA PREDIAL</t>
  </si>
  <si>
    <t>73,00</t>
  </si>
  <si>
    <t xml:space="preserve"> 4537 </t>
  </si>
  <si>
    <t>Te 90° reducao pvc rigido soldavel, marrom,  d=  60 x 25mm</t>
  </si>
  <si>
    <t>23,00</t>
  </si>
  <si>
    <t xml:space="preserve"> 00000119 </t>
  </si>
  <si>
    <t>ADESIVO PLASTICO PARA PVC, BISNAGA COM 75 GR</t>
  </si>
  <si>
    <t xml:space="preserve"> 00003524 </t>
  </si>
  <si>
    <t>JOELHO PVC, SOLDAVEL, COM BUCHA DE LATAO, 90 GRAUS, 25 MM X 3/4", PARA AGUA FRIA PREDIAL</t>
  </si>
  <si>
    <t>30,00</t>
  </si>
  <si>
    <t xml:space="preserve"> 00020147 </t>
  </si>
  <si>
    <t>JOELHO PVC, SOLDAVEL, COM BUCHA DE LATAO, 90 GRAUS, 25 MM X 1/2", PARA AGUA FRIA PREDIAL</t>
  </si>
  <si>
    <t>213,00</t>
  </si>
  <si>
    <t xml:space="preserve"> 00007137 </t>
  </si>
  <si>
    <t>TE PVC, SOLDAVEL, COM BUCHA DE LATAO NA BOLSA CENTRAL, 90 GRAUS, 25 MM X 1/2", PARA AGUA FRIA PREDIAL</t>
  </si>
  <si>
    <t xml:space="preserve"> O.18.000.065056 </t>
  </si>
  <si>
    <t>RESERVATÓRIO EM POLIETILENO COM TAMPA DE ENCAIXAR, CAPACIDADE DE 10.000 LITROS; REF. FORTLEV, ACQUALIMP OU EQUIVALENTE</t>
  </si>
  <si>
    <t xml:space="preserve"> 102481 </t>
  </si>
  <si>
    <t>CONCRETO FCK = 20MPA, TRAÇO 1:2,6:2,9 (EM MASSA SECA DE CIMENTO/ AREIA MÉDIA/ SEIXO ROLADO) - PREPARO MECÂNICO COM BETONEIRA 600 L. AF_05/2021</t>
  </si>
  <si>
    <t xml:space="preserve"> 96530 </t>
  </si>
  <si>
    <t>FABRICAÇÃO, MONTAGEM E DESMONTAGEM DE FÔRMA PARA VIGA BALDRAME, EM MADEIRA SERRADA, E=25 MM, 1 UTILIZAÇÃO. AF_01/2024</t>
  </si>
  <si>
    <t xml:space="preserve"> 96622 </t>
  </si>
  <si>
    <t>LASTRO COM MATERIAL GRANULAR, APLICADO EM PISOS OU LAJES SOBRE SOLO, ESPESSURA DE *5 CM*. AF_01/2024</t>
  </si>
  <si>
    <t xml:space="preserve"> M3902 </t>
  </si>
  <si>
    <t>SICRO3</t>
  </si>
  <si>
    <t>Reservatório metálico tipo taça - capacidade de 10.000 l</t>
  </si>
  <si>
    <t xml:space="preserve"> E9686 </t>
  </si>
  <si>
    <t>Caminhão guindauto com capacidade de elevação de 6,2 t e carroceria de 7 t - 136 kW</t>
  </si>
  <si>
    <t xml:space="preserve"> 00006011 </t>
  </si>
  <si>
    <t>REGISTRO GAVETA BRUTO EM LATAO FORJADO, BITOLA 2 1/2"</t>
  </si>
  <si>
    <t xml:space="preserve"> 00000083 </t>
  </si>
  <si>
    <t>ADAPTADOR PVC, SOLDAVEL, COM FLANGES LIVRES, 75 MM X 2 1/2", PARA CAIXA D'AGUA</t>
  </si>
  <si>
    <t xml:space="preserve"> 00000104 </t>
  </si>
  <si>
    <t>ADAPTADOR PVC SOLDAVEL CURTO COM BOLSA E ROSCA, 75 MM X 2 1/2", PARA AGUA FRIA</t>
  </si>
  <si>
    <t xml:space="preserve"> 00000821 </t>
  </si>
  <si>
    <t>BUCHA DE REDUCAO DE PVC, SOLDAVEL, LONGA, COM 75 X 50 MM, PARA AGUA FRIA PREDIAL</t>
  </si>
  <si>
    <t xml:space="preserve"> 00001960 </t>
  </si>
  <si>
    <t>CURVA DE PVC 90 GRAUS, SOLDAVEL, 75 MM, COR MARROM, PARA AGUA FRIA PREDIAL</t>
  </si>
  <si>
    <t xml:space="preserve"> 00009871 </t>
  </si>
  <si>
    <t>TUBO PVC, SOLDAVEL, DE 75 MM, AGUA FRIA (NBR-5648)</t>
  </si>
  <si>
    <t>68,20</t>
  </si>
  <si>
    <t xml:space="preserve"> 00007144 </t>
  </si>
  <si>
    <t>TE SOLDAVEL, PVC, 90 GRAUS, 75 MM, PARA AGUA FRIA PREDIAL (NBR 5648)</t>
  </si>
  <si>
    <t xml:space="preserve"> 00007132 </t>
  </si>
  <si>
    <t>TE DE REDUCAO, PVC, SOLDAVEL, 90 GRAUS, 75 MM X 50 MM, PARA AGUA FRIA PREDIAL</t>
  </si>
  <si>
    <t xml:space="preserve"> O.08.000.061342 </t>
  </si>
  <si>
    <t xml:space="preserve"> 00011675 </t>
  </si>
  <si>
    <t>REGISTRO DE ESFERA, PVC, COM VOLANTE, VS, SOLDAVEL, DN 32 MM, COM CORPO DIVIDIDO</t>
  </si>
  <si>
    <t xml:space="preserve"> 00010410 </t>
  </si>
  <si>
    <t>VALVULA DE RETENCAO HORIZONTAL, DE BRONZE (PN-25), 1", 400 PSI, TAMPA DE PORCA DE UNIAO, EXTREMIDADES COM ROSCA</t>
  </si>
  <si>
    <t xml:space="preserve"> 00000108 </t>
  </si>
  <si>
    <t>ADAPTADOR PVC SOLDAVEL CURTO COM BOLSA E ROSCA, 32 MM X 1", PARA AGUA FRIA</t>
  </si>
  <si>
    <t xml:space="preserve"> 00000829 </t>
  </si>
  <si>
    <t>BUCHA DE REDUCAO DE PVC, SOLDAVEL, CURTA, COM 32 X 25 MM, PARA AGUA FRIA PREDIAL</t>
  </si>
  <si>
    <t xml:space="preserve"> 00001957 </t>
  </si>
  <si>
    <t>CURVA DE PVC 90 GRAUS, SOLDAVEL, 32 MM, COR MARROM, PARA AGUA FRIA PREDIAL</t>
  </si>
  <si>
    <t xml:space="preserve"> 00009869 </t>
  </si>
  <si>
    <t>TUBO PVC, SOLDAVEL, DE 32 MM, AGUA FRIA (NBR-5648)</t>
  </si>
  <si>
    <t>158,50</t>
  </si>
  <si>
    <t xml:space="preserve"> 00007140 </t>
  </si>
  <si>
    <t>TE SOLDAVEL, PVC, 90 GRAUS, 32 MM, PARA AGUA FRIA PREDIAL (NBR 5648)</t>
  </si>
  <si>
    <t xml:space="preserve"> 00007136 </t>
  </si>
  <si>
    <t>TE DE REDUCAO, PVC, SOLDAVEL, 90 GRAUS, 32 MM X 25 MM, PARA AGUA FRIA PREDIAL</t>
  </si>
  <si>
    <t xml:space="preserve"> 6708003 </t>
  </si>
  <si>
    <t xml:space="preserve"> M.04.000.065082 </t>
  </si>
  <si>
    <t>RESERVATÓRIO EM POLIETILENO DE ALTA DENSIDADE (CISTERNA), ANTIOXIDANTE E PROTEÇÃO ANTI UV, CAPACIDADE DE 5.000 LITROS, COM ACESSÓRIOS, REF. ACQUALIMP OU EQUIVALENTE</t>
  </si>
  <si>
    <t>Caixas Enterradas</t>
  </si>
  <si>
    <t xml:space="preserve"> 94970 </t>
  </si>
  <si>
    <t>CONCRETO FCK = 20MPA, TRAÇO 1:2,7:3 (EM MASSA SECA DE CIMENTO/ AREIA MÉDIA/ BRITA 1) - PREPARO MECÂNICO COM BETONEIRA 600 L. AF_05/2021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</si>
  <si>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</si>
  <si>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</si>
  <si>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</si>
  <si>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</si>
  <si>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</si>
  <si>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101616 </t>
  </si>
  <si>
    <t>PREPARO DE FUNDO DE VALA COM LARGURA MENOR QUE 1,5 M (ACERTO DO SOLO NATURAL), EM LOCAL COM NÍVEL BAIXO DE INTERFERÊNCIA. AF_01/2026</t>
  </si>
  <si>
    <t xml:space="preserve"> 87316 </t>
  </si>
  <si>
    <t>ARGAMASSA TRAÇO 1:4 (EM VOLUME DE CIMENTO E AREIA GROSSA ÚMIDA) PARA CHAPISCO CONVENCIONAL, PREPARO MECÂNICO COM BETONEIRA 400 L. AF_08/2019</t>
  </si>
  <si>
    <t xml:space="preserve"> 00007258 </t>
  </si>
  <si>
    <t>TIJOLO CERAMICO MACICO COMUM DE *5 X 10 X 20* CM (L X A X C)</t>
  </si>
  <si>
    <t xml:space="preserve"> 88628 </t>
  </si>
  <si>
    <t>ARGAMASSA TRAÇO 1:3 (EM VOLUME DE CIMENTO E AREIA MÉDIA ÚMIDA), PREPARO MECÂNICO COM BETONEIRA 400 L. AF_08/2019</t>
  </si>
  <si>
    <t>Instalações Prediais de Esgoto - Caixas e Ralos</t>
  </si>
  <si>
    <t xml:space="preserve"> 00005103 </t>
  </si>
  <si>
    <t>CAIXA SIFONADA PVC, 100 X 100 X 50 MM, COM GRELHA REDONDA, BRANCA</t>
  </si>
  <si>
    <t xml:space="preserve"> 00011712 </t>
  </si>
  <si>
    <t>CAIXA SIFONADA, PVC, 150 X 150 X 50 MM, COM GRELHA QUADRADA, BRANCA (NBR 5688)</t>
  </si>
  <si>
    <t xml:space="preserve"> 00011714 </t>
  </si>
  <si>
    <t>CAIXA SIFONADA, PVC, 150 X *185* X 75 MM, COM GRELHA QUADRADA, BRANCA</t>
  </si>
  <si>
    <t xml:space="preserve"> 00011741 </t>
  </si>
  <si>
    <t>RALO SIFONADO CILINDRICO, PVC, 100 X 40 MM, COM GRELHA REDONDA BRANCA</t>
  </si>
  <si>
    <t xml:space="preserve"> 00044945 </t>
  </si>
  <si>
    <t>SIFAO / TUBO SINFONADO EXTENSIVEL/SANFONADO, UNIVERSAL/ SIMPLES, ENTRE *50 A 70* CM, DE PLASTICO BRANCO</t>
  </si>
  <si>
    <t>150,00</t>
  </si>
  <si>
    <t xml:space="preserve"> 00006146 </t>
  </si>
  <si>
    <t>SIFAO PLASTICO TIPO COPO PARA TANQUE, 1.1/4 X 1.1/2"</t>
  </si>
  <si>
    <t xml:space="preserve"> I1861 </t>
  </si>
  <si>
    <t>SIFÃO CROMADO 1 1/4"X1 1/2"</t>
  </si>
  <si>
    <t xml:space="preserve"> I1180 </t>
  </si>
  <si>
    <t>FITA DE VEDAÇÃO</t>
  </si>
  <si>
    <t>159,00</t>
  </si>
  <si>
    <t>Ligações Prediais de Água e Esgoto</t>
  </si>
  <si>
    <t xml:space="preserve"> 88246 </t>
  </si>
  <si>
    <t>ASSENTADOR DE TUBOS COM ENCARGOS COMPLEMENTARES</t>
  </si>
  <si>
    <t xml:space="preserve"> 00000303 </t>
  </si>
  <si>
    <t>ANEL BORRACHA, PARA TUBO PVC, REDE COLETOR ESGOTO, DN 100 MM (NBR 7362)</t>
  </si>
  <si>
    <t xml:space="preserve"> 00001858 </t>
  </si>
  <si>
    <t>CURVA LONGA PVC, PB, JE, 45 GRAUS, DN 100 MM, PARA REDE COLETORA ESGOTO</t>
  </si>
  <si>
    <t>49,00</t>
  </si>
  <si>
    <t xml:space="preserve"> 00001933 </t>
  </si>
  <si>
    <t>CURVA PVC CURTA 90 GRAUS, DN 40 MM, PARA ESGOTO PREDIAL</t>
  </si>
  <si>
    <t>232,00</t>
  </si>
  <si>
    <t xml:space="preserve"> 00003516 </t>
  </si>
  <si>
    <t>JOELHO PVC, SOLDAVEL, BB, 45 GRAUS, DN 40 MM, PARA ESGOTO PREDIAL</t>
  </si>
  <si>
    <t>179,00</t>
  </si>
  <si>
    <t xml:space="preserve"> 00000296 </t>
  </si>
  <si>
    <t>ANEL BORRACHA PARA TUBO ESGOTO PREDIAL, DN 50 MM (NBR 5688)</t>
  </si>
  <si>
    <t xml:space="preserve"> 00003518 </t>
  </si>
  <si>
    <t>JOELHO PVC, SOLDAVEL, PB, 45 GRAUS, DN 50 MM, PARA ESGOTO PREDIAL</t>
  </si>
  <si>
    <t>134,00</t>
  </si>
  <si>
    <t xml:space="preserve"> 00000297 </t>
  </si>
  <si>
    <t>ANEL BORRACHA PARA TUBO ESGOTO PREDIAL, DN 75 MM (NBR 5688)</t>
  </si>
  <si>
    <t xml:space="preserve"> 00003519 </t>
  </si>
  <si>
    <t>JOELHO PVC, SOLDAVEL, PB, 45 GRAUS, DN 75 MM, PARA ESGOTO PREDIAL</t>
  </si>
  <si>
    <t xml:space="preserve"> 00003517 </t>
  </si>
  <si>
    <t>JOELHO PVC, SOLDAVEL, BB, 90 GRAUS, SEM ANEL, DN 40 MM, PARA ESGOTO PREDIAL SECUNDARIO</t>
  </si>
  <si>
    <t>155,00</t>
  </si>
  <si>
    <t xml:space="preserve"> 00003526 </t>
  </si>
  <si>
    <t>JOELHO PVC, SOLDAVEL, PB, 90 GRAUS, DN 50 MM, PARA ESGOTO PREDIAL</t>
  </si>
  <si>
    <t>192,00</t>
  </si>
  <si>
    <t xml:space="preserve"> 00010908 </t>
  </si>
  <si>
    <t>JUNCAO DE REDUCAO INVERTIDA, PVC SOLDAVEL, 100 X 50 MM, SERIE NORMAL PARA ESGOTO PREDIAL</t>
  </si>
  <si>
    <t>55,00</t>
  </si>
  <si>
    <t xml:space="preserve"> 00010909 </t>
  </si>
  <si>
    <t>JUNCAO DE REDUCAO INVERTIDA, PVC SOLDAVEL, 100 X 75 MM, SERIE NORMAL PARA ESGOTO PREDIAL</t>
  </si>
  <si>
    <t xml:space="preserve"> 00003670 </t>
  </si>
  <si>
    <t>JUNCAO SIMPLES, PVC, 45 GRAUS, DN 100 X 100 MM, SERIE NORMAL PARA ESGOTO PREDIAL</t>
  </si>
  <si>
    <t xml:space="preserve"> 00003666 </t>
  </si>
  <si>
    <t>JUNCAO SIMPLES, PVC, 45 GRAUS, DN 40 X 40 MM, SERIE NORMAL PARA ESGOTO PREDIAL</t>
  </si>
  <si>
    <t>34,00</t>
  </si>
  <si>
    <t xml:space="preserve"> 00003662 </t>
  </si>
  <si>
    <t>JUNCAO SIMPLES, PVC, 45 GRAUS, DN 50 X 50 MM, SERIE NORMAL PARA ESGOTO PREDIAL</t>
  </si>
  <si>
    <t xml:space="preserve"> 00003669 </t>
  </si>
  <si>
    <t>JUNCAO DE REDUCAO INVERTIDA, PVC SOLDAVEL, 75 X 50 MM, SERIE NORMAL PARA ESGOTO PREDIAL</t>
  </si>
  <si>
    <t xml:space="preserve"> 00020085 </t>
  </si>
  <si>
    <t>ANEL BORRACHA, DN 50 MM, PARA TUBO SERIE REFORCADA ESGOTO PREDIAL</t>
  </si>
  <si>
    <t xml:space="preserve"> 00020045 </t>
  </si>
  <si>
    <t>REDUCAO EXCENTRICA PVC, SERIE R, DN 75 X 50 MM, PARA ESGOTO PREDIAL</t>
  </si>
  <si>
    <t xml:space="preserve"> 00000298 </t>
  </si>
  <si>
    <t>ANEL BORRACHA, DN 75 MM, PARA TUBO SERIE REFORCADA ESGOTO PREDIAL</t>
  </si>
  <si>
    <t xml:space="preserve"> O.02.000.062561 </t>
  </si>
  <si>
    <t>TUBO DE PVC RÍGIDO PXB COM VIROLA, LINHA ESGOTO SÉRIE REFORÇADA ´R´, DN= 100MM</t>
  </si>
  <si>
    <t xml:space="preserve"> O.02.000.069514 </t>
  </si>
  <si>
    <t>SOLUÇÃO LIMPADORA PARA PVC</t>
  </si>
  <si>
    <t xml:space="preserve"> O.12.000.069527 </t>
  </si>
  <si>
    <t>LUBRIFICANTE PARA ANEL DE NEOPRENE</t>
  </si>
  <si>
    <t>876,00</t>
  </si>
  <si>
    <t xml:space="preserve"> 00000300 </t>
  </si>
  <si>
    <t>ANEL BORRACHA, DN 150 MM, PARA TUBO SERIE REFORCADA ESGOTO PREDIAL</t>
  </si>
  <si>
    <t xml:space="preserve"> O.02.000.062562 </t>
  </si>
  <si>
    <t>TUBO DE PVC RÍGIDO PXB COM VIROLA, LINHA ESGOTO SÉRIE REFORÇADA ´R´, DN= 150MM</t>
  </si>
  <si>
    <t>42,70</t>
  </si>
  <si>
    <t xml:space="preserve"> O.02.000.062558 </t>
  </si>
  <si>
    <t>TUBO DE PVC RÍGIDO PXB COM VIROLA, LINHA ESGOTO SÉRIE REFORÇADA ´R´, DN= 50MM</t>
  </si>
  <si>
    <t>220,30</t>
  </si>
  <si>
    <t xml:space="preserve"> O.02.000.062560 </t>
  </si>
  <si>
    <t>TUBO DE PVC RÍGIDO PXB COM VIROLA, LINHA ESGOTO SÉRIE REFORÇADA ´R´, DN= 75MM</t>
  </si>
  <si>
    <t>53,80</t>
  </si>
  <si>
    <t xml:space="preserve"> O.02.000.062504 </t>
  </si>
  <si>
    <t>TUBO DE PVC RÍGIDO SOLDÁVEL MARROM, DN= 40MM (1 1/4´)</t>
  </si>
  <si>
    <t xml:space="preserve"> B.09.000.069513 </t>
  </si>
  <si>
    <t>ADESIVO PARA TUBOS PVC</t>
  </si>
  <si>
    <t>344,20</t>
  </si>
  <si>
    <t xml:space="preserve"> 00020084 </t>
  </si>
  <si>
    <t>ANEL BORRACHA, DN 40 MM, PARA TUBO SERIE REFORCADA ESGOTO PREDIAL</t>
  </si>
  <si>
    <t xml:space="preserve"> O.02.000.062554 </t>
  </si>
  <si>
    <t>TUBO DE PVC RÍGIDO, PONTAS LISAS, SOLDÁVEL, LINHA ESGOTO SÉRIE REFORÇADA ´R´, DN= 40MM</t>
  </si>
  <si>
    <t>400,10</t>
  </si>
  <si>
    <t xml:space="preserve"> O.02.000.062530 </t>
  </si>
  <si>
    <t>TUBO DE PVC RÍGIDO BRANCO, PONTAS LISAS, SOLDÁVEL, SÉRIE NORMAL, DN 40MM</t>
  </si>
  <si>
    <t>93,00</t>
  </si>
  <si>
    <t xml:space="preserve"> 00007116 </t>
  </si>
  <si>
    <t>TE PVC SOLDAVEL, BBB, 90 GRAUS, DN 40 MM, PARA ESGOTO SECUNDARIO PREDIAL</t>
  </si>
  <si>
    <t>69,00</t>
  </si>
  <si>
    <t xml:space="preserve"> 00000834 </t>
  </si>
  <si>
    <t>BUCHA DE REDUCAO DE PVC, SOLDAVEL, LONGA, COM 40 X 25 MM, PARA AGUA FRIA PREDIAL</t>
  </si>
  <si>
    <t xml:space="preserve"> 00003529 </t>
  </si>
  <si>
    <t>JOELHO PVC, SOLDAVEL, 90 GRAUS, 25 MM, COR MARROM, PARA AGUA FRIA PREDIAL</t>
  </si>
  <si>
    <t>414,00</t>
  </si>
  <si>
    <t>4,60</t>
  </si>
  <si>
    <t>2,10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</si>
  <si>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</si>
  <si>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</si>
  <si>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</si>
  <si>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</si>
  <si>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</si>
  <si>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</si>
  <si>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>0,20</t>
  </si>
  <si>
    <t xml:space="preserve"> 101618 </t>
  </si>
  <si>
    <t>PREPARO DE FUNDO DE VALA COM LARGURA MENOR QUE 1,5 M, COM CAMADA DE AREIA, LANÇAMENTO MANUAL. AF_01/2026</t>
  </si>
  <si>
    <t xml:space="preserve"> 00035277 </t>
  </si>
  <si>
    <t>CAIXA DE GORDURA EM PVC, DIAMETRO MINIMO 300 MM, DIAMETRO DE SAIDA 100 MM, CAPACIDADE APROXIMADA 18 LITROS, COM TAMPA E CESTO</t>
  </si>
  <si>
    <t xml:space="preserve"> 00020149 </t>
  </si>
  <si>
    <t>JOELHO, PVC SERIE R, 45 GRAUS, DN 50 MM, PARA ESGOTO PREDIAL</t>
  </si>
  <si>
    <t xml:space="preserve"> 00009841 </t>
  </si>
  <si>
    <t>TUBO PVC, SERIE R, DN 100 MM, PARA ESGOTO OU AGUAS PLUVIAIS PREDIAL (NBR 5688)</t>
  </si>
  <si>
    <t xml:space="preserve"> 00020068 </t>
  </si>
  <si>
    <t>TUBO PVC, SERIE R, DN 50 MM, PARA ESGOTO OU AGUAS PLUVIAIS PREDIAL (NBR 5688)</t>
  </si>
  <si>
    <t xml:space="preserve"> 00003509 </t>
  </si>
  <si>
    <t>JOELHO PVC, SOLDAVEL, PB, 90 GRAUS, DN 75 MM, PARA ESGOTO PREDIAL</t>
  </si>
  <si>
    <t xml:space="preserve"> 00003658 </t>
  </si>
  <si>
    <t>JUNCAO SIMPLES, PVC, 45 GRAUS, DN 75 X 75 MM, SERIE NORMAL PARA ESGOTO PREDIAL</t>
  </si>
  <si>
    <t xml:space="preserve"> 00003848 </t>
  </si>
  <si>
    <t>LUVA DE CORRER, PVC, DN 50 MM, PARA ESGOTO PREDIAL</t>
  </si>
  <si>
    <t xml:space="preserve"> 00039319 </t>
  </si>
  <si>
    <t>TERMINAL DE VENTILACAO, 50 MM, SERIE NORMAL, ESGOTO PREDIAL</t>
  </si>
  <si>
    <t>65,00</t>
  </si>
  <si>
    <t xml:space="preserve"> 00039320 </t>
  </si>
  <si>
    <t>TERMINAL DE VENTILACAO, 75 MM, SERIE NORMAL, ESGOTO PREDIAL</t>
  </si>
  <si>
    <t xml:space="preserve"> O.02.000.062507 </t>
  </si>
  <si>
    <t>TUBO DE PVC RÍGIDO SOLDÁVEL MARROM, DN= 75MM (2 1/2´)</t>
  </si>
  <si>
    <t>46,00</t>
  </si>
  <si>
    <t xml:space="preserve"> 00011656 </t>
  </si>
  <si>
    <t>TE SANITARIO DE REDUCAO, PVC, DN 100 X 75 MM, SERIE NORMAL PARA ESGOTO PREDIAL</t>
  </si>
  <si>
    <t xml:space="preserve"> 00007097 </t>
  </si>
  <si>
    <t>TE SANITARIO, PVC, DN 50 X 50 MM, SERIE NORMAL, PARA ESGOTO PREDIAL</t>
  </si>
  <si>
    <t>79,00</t>
  </si>
  <si>
    <t xml:space="preserve"> 00011658 </t>
  </si>
  <si>
    <t>TE SANITARIO, PVC, DN 75 X 75 MM, SERIE NORMAL PARA ESGOTO PREDIAL</t>
  </si>
  <si>
    <t>Poços de Visita e Caixas para Bocas de Lobo</t>
  </si>
  <si>
    <t xml:space="preserve"> 89996 </t>
  </si>
  <si>
    <t>ARMAÇÃO VERTICAL DE ALVENARIA ESTRUTURAL; DIÂMETRO DE 10,0 MM. AF_09/2021</t>
  </si>
  <si>
    <t xml:space="preserve"> 89998 </t>
  </si>
  <si>
    <t>ARMAÇÃO DE CINTA DE ALVENARIA ESTRUTURAL; DIÂMETRO DE 10,0 MM. AF_09/2021</t>
  </si>
  <si>
    <t xml:space="preserve"> 89993 </t>
  </si>
  <si>
    <t>GRAUTEAMENTO VERTICAL EM ALVENARIA ESTRUTURAL. AF_09/2021</t>
  </si>
  <si>
    <t xml:space="preserve"> 00025067 </t>
  </si>
  <si>
    <t>BLOCO DE CONCRETO ESTRUTURAL 19 X 19 X 39 CM, FBK 4,5 MPA (NBR 6136)</t>
  </si>
  <si>
    <t xml:space="preserve"> 00043386 </t>
  </si>
  <si>
    <t>MEIO-FIO OU GUIA DE CONCRETO PRE-MOLDADO, TIPO CHAPEU PARA BOCA DE LOBO, DIMENSOES *1,20* X 0,15 X 0,30 M</t>
  </si>
  <si>
    <t xml:space="preserve"> 00043440 </t>
  </si>
  <si>
    <t>CONJUNTO PRE-MOLDADO COMPOSTO POR GRELHA (0,99 X 0,45 M), QUADRO (1,10 X 0,52 M) E CANTONEIRA (1,10 X 0,35 M), EM CONCRETO ARMADO, COM FCK DE 21 MPA</t>
  </si>
  <si>
    <t xml:space="preserve"> O.02.000.062584 </t>
  </si>
  <si>
    <t>TUBO DE PVC RÍGIDO TIPO COLETOR ESGOTO, DN= 200MM</t>
  </si>
  <si>
    <t>261,10</t>
  </si>
  <si>
    <t xml:space="preserve"> O.02.000.062585 </t>
  </si>
  <si>
    <t>TUBO DE PVC RÍGIDO TIPO COLETOR ESGOTO, DN= 250MM</t>
  </si>
  <si>
    <t>65,70</t>
  </si>
  <si>
    <t xml:space="preserve"> O.02.000.062586 </t>
  </si>
  <si>
    <t>TUBO DE PVC RÍGIDO TIPO COLETOR ESGOTO, DN= 300MM</t>
  </si>
  <si>
    <t xml:space="preserve"> MAT094300 </t>
  </si>
  <si>
    <t>SCO</t>
  </si>
  <si>
    <t>Pasta lubrificante com 5Kg</t>
  </si>
  <si>
    <t xml:space="preserve"> MAT045500 </t>
  </si>
  <si>
    <t>Curva de PVC rigido, 45o, longa, PB, JE, para coletor de esgoto, diametro nominal de 200mm</t>
  </si>
  <si>
    <t xml:space="preserve"> MAT003550 </t>
  </si>
  <si>
    <t>Anel de borracha para tubos coletor de esgoto, diametro nominal de 200mm</t>
  </si>
  <si>
    <t xml:space="preserve"> 00000306 </t>
  </si>
  <si>
    <t>ANEL BORRACHA, PARA TUBO PVC, REDE COLETOR ESGOTO, DN 200 MM (NBR 7362)</t>
  </si>
  <si>
    <t xml:space="preserve"> 00042695 </t>
  </si>
  <si>
    <t>CURVA PVC, BB, JE, 90 GRAUS, DN 200 MM, PARA TUBO CORRUGADO E/OU LISO, REDE COLETORA ESGOTO</t>
  </si>
  <si>
    <t xml:space="preserve"> 00000307 </t>
  </si>
  <si>
    <t>ANEL BORRACHA, PARA TUBO PVC, REDE COLETOR ESGOTO, DN 250 MM (NBR 7362)</t>
  </si>
  <si>
    <t xml:space="preserve"> 00042694 </t>
  </si>
  <si>
    <t>CURVA PVC, BB, JE, 90 GRAUS, DN 250 MM, PARA TUBO CORRUGADO E/OU LISO, REDE COLETORA ESGOTO</t>
  </si>
  <si>
    <t>Assentamento de Tubos de Esgoto em PVC e PEAD</t>
  </si>
  <si>
    <t xml:space="preserve"> 00041930 </t>
  </si>
  <si>
    <t>TUBO COLETOR DE ESGOTO PVC, JEI, DN 200 MM (NBR 7362)</t>
  </si>
  <si>
    <t xml:space="preserve"> 00041931 </t>
  </si>
  <si>
    <t>TUBO COLETOR DE ESGOTO PVC, JEI, DN 250 MM (NBR 7362)</t>
  </si>
  <si>
    <t>11,40</t>
  </si>
  <si>
    <t xml:space="preserve"> 00007070 </t>
  </si>
  <si>
    <t>TE, PVC, 90 GRAUS, BBB, JE, DN 200 MM, PARA REDE COLETORA ESGOTO</t>
  </si>
  <si>
    <t xml:space="preserve"> 00003500 </t>
  </si>
  <si>
    <t>JOELHO, PVC SOLDAVEL, 45 GRAUS, 25 MM, COR MARROM, PARA AGUA FRIA PREDIAL</t>
  </si>
  <si>
    <t>38,00</t>
  </si>
  <si>
    <t>499,10</t>
  </si>
  <si>
    <t>63,00</t>
  </si>
  <si>
    <t xml:space="preserve"> 13656 </t>
  </si>
  <si>
    <t>Placa de sinalizacao, fotoluminescente, em pvc , com logotipo "Cuidado risco de choque elétrico"- Placa E5</t>
  </si>
  <si>
    <t xml:space="preserve"> 00004350 </t>
  </si>
  <si>
    <t>BUCHA DE NYLON, DIAMETRO DO FURO 8 MM, COMPRIMENTO 40 MM, COM PARAFUSO DE ROSCA SOBERBA, CABECA CHATA, FENDA SIMPLES, 4,8 X 50 MM</t>
  </si>
  <si>
    <t xml:space="preserve"> 00020977 </t>
  </si>
  <si>
    <t>EXTINTOR DE INCENDIO PORTATIL COM CARGA DE PO QUIMICO SECO (PQS) DE 8 KG, CLASSE BC</t>
  </si>
  <si>
    <t>26,00</t>
  </si>
  <si>
    <t xml:space="preserve"> N.04.000.020302 </t>
  </si>
  <si>
    <t>PLACA DE SINALIZAÇÃO EM PVC FOTOLUMINESCENTE (240X120X2MM), INDICAÇÃO DE ROTA DE EVACUAÇÃO E SAÍDA DE EMERGÊNCIA; REF. S2 DA NET PLACA, 3670 DA TAG SINALIZAÇÃO, S2 DA PERFECT VISION OU EQUIVALENTE</t>
  </si>
  <si>
    <t xml:space="preserve"> 13655 </t>
  </si>
  <si>
    <t>Placa de sinalizacao, fotoluminescente, em pvc , com logotipo "Extintor de incêndio portátil"- Placa E5</t>
  </si>
  <si>
    <t xml:space="preserve"> N.04.000.020300 </t>
  </si>
  <si>
    <t>PLACA DE SINALIZAÇÃO EM PVC FOTOLUMINESCENTE (200X200MMX2MM), COM INDICAÇÃO DE EQUIPAMENTOS DE ALARME, DETECÇÃO E EXTINÇÃO DE INCÊNDIO, REF. E001.01B DA ADVCOMM, E2 DA NET PLACA, 17388 DA TAG SINALIZAÇÃO OU EQUIVALENTE</t>
  </si>
  <si>
    <t>Pintura para Pisos e para Sinalização Horizontal e Vertical</t>
  </si>
  <si>
    <t xml:space="preserve"> 00005330 </t>
  </si>
  <si>
    <t>DILUENTE EPOXI</t>
  </si>
  <si>
    <t xml:space="preserve"> 00007304 </t>
  </si>
  <si>
    <t>TINTA EPOXI BASE AGUA PREMIUM, BRANCA</t>
  </si>
  <si>
    <t xml:space="preserve"> 00044072 </t>
  </si>
  <si>
    <t>PRIMER EPOXI / EPOXIDICO</t>
  </si>
  <si>
    <t xml:space="preserve"> 00012815 </t>
  </si>
  <si>
    <t>FITA CREPE ROLO DE *25* MM X 50 M</t>
  </si>
  <si>
    <t xml:space="preserve"> S.04.000.026514 </t>
  </si>
  <si>
    <t>PARAFUSO AUTO-ATARRAXANTE COM FENDA, ZINCADO BRANCO DE 9,5 X 2,9 MM</t>
  </si>
  <si>
    <t xml:space="preserve"> S.04.000.039086 </t>
  </si>
  <si>
    <t>PLACA DE SINALIZAÇÃO EM PVC EXPANDIDO DE 70X20CM, ESPESSURA 3MM, ADESIVO DUPLA FACE SOBRE TODO O VERSO</t>
  </si>
  <si>
    <t xml:space="preserve"> 00037558 </t>
  </si>
  <si>
    <t>PLACA DE SINALIZACAO DE SEGURANCA CONTRA INCENDIO, FOTOLUMINESCENTE, RETANGULAR, *20 X 40* CM, EM PVC *2* MM ANTI-CHAMAS (SIMBOLOS, CORES E PICTOGRAMAS CONFORME NBR 16820)</t>
  </si>
  <si>
    <t xml:space="preserve"> 13660 </t>
  </si>
  <si>
    <t>Placa de sinalizacao, fotoluminescente, em pvc , rota de fuga</t>
  </si>
  <si>
    <t xml:space="preserve"> N.04.000.020305 </t>
  </si>
  <si>
    <t>PLACA DE SINALIZAÇÃO EM PVC, COM INDICAÇÃO DE PROIBIÇÃO NORMATIVA, (150X200X2MM); REF. P00111C DA ADVCOMM, 639 DA TAG SINALIZAÇÃO, P4 DA NET PLACA OU EQUIVALENTE</t>
  </si>
  <si>
    <t xml:space="preserve"> P.17.000.042521 </t>
  </si>
  <si>
    <t>DETECTOR ÓPTICO DE FUMAÇA ENDEREÇÁVEL, COM BASE DE FIXAÇÃO, REF. BH-300 DA KIDDE, PROTEGE OU EQUIVALENTE</t>
  </si>
  <si>
    <t>283,00</t>
  </si>
  <si>
    <t xml:space="preserve"> 12660 </t>
  </si>
  <si>
    <t>Central de alarme endereçável de incendio com sistema p/ até 250 dispositivos, marcal Verin ou similar, Modelo VRE-250 c/ bateria de 12V e 7Amperes</t>
  </si>
  <si>
    <t xml:space="preserve"> 11195 </t>
  </si>
  <si>
    <t>Avisador sonoro tipo sirene para incêndio</t>
  </si>
  <si>
    <t xml:space="preserve"> O.16.000.030539 </t>
  </si>
  <si>
    <t>ACIONADOR MANUAL TIPO QUEBRA VIDRO ENDEREÇÁVEL, REF. ASCAEL OU EQUIVALENTE</t>
  </si>
  <si>
    <t>15,00</t>
  </si>
  <si>
    <t xml:space="preserve"> 00014112 </t>
  </si>
  <si>
    <t>TAMPAO FOFO SIMPLES COM BASE / REQUADRO, CLASSE A15 CARGA MAX. 1,5 T, 400 X 600 MM (COM INSCRICAO EM RELEVO DO TIPO DE REDE)</t>
  </si>
  <si>
    <t xml:space="preserve"> 00037555 </t>
  </si>
  <si>
    <t>ESGUICHO JATO REGULAVEL, TIPO ELKHART, ENGATE RAPIDO 2 1/2", PARA COMBATE A INCENDIO</t>
  </si>
  <si>
    <t xml:space="preserve"> 00010521 </t>
  </si>
  <si>
    <t>CAIXA DE INCENDIO/ABRIGO PARA MANGUEIRA, DE EMBUTIR/INTERNA, COM 75 X 45 X 17 CM, EM CHAPA DE ACO, PORTA COM VENTILACAO, VISOR COM A INSCRICAO "INCENDIO", SUPORTE/CESTA INTERNA PARA A MANGUEIRA, PINTURA ELETROSTATICA VERMELHA</t>
  </si>
  <si>
    <t xml:space="preserve"> 00020971 </t>
  </si>
  <si>
    <t>CHAVE DUPLA PARA CONEXOES TIPO STORZ, ENGATE RAPIDO 1 1/2" X 2 1/2", EM LATAO, PARA INSTALACAO PREDIAL COMBATE A INCENDIO</t>
  </si>
  <si>
    <t xml:space="preserve"> 00010904 </t>
  </si>
  <si>
    <t>REGISTRO OU VALVULA GLOBO ANGULAR EM LATAO, PARA HIDRANTES EM INSTALACAO PREDIAL DE INCENDIO, 45 GRAUS, DIAMETRO DE 2 1/2", COM VOLANTE, CLASSE DE PRESSAO DE ATE 200 PSI</t>
  </si>
  <si>
    <t xml:space="preserve"> 00010899 </t>
  </si>
  <si>
    <t>ADAPTADOR EM LATAO, ENGATE RAPIDO 2 1/2" X ROSCA INTERNA 5 FIOS 2 1/2", PARA INSTALACAO PREDIAL DE COMBATE A INCENDIO</t>
  </si>
  <si>
    <t xml:space="preserve"> 00021029 </t>
  </si>
  <si>
    <t>MANGUEIRA DE INCENDIO, TIPO 1, DE 1 1/2", COMPRIMENTO = 15 M, TECIDO EM FIO DE POLIESTER E TUBO INTERNO EM BORRACHA SINTETICA, COM UNIOES ENGATE RAPIDO</t>
  </si>
  <si>
    <t xml:space="preserve"> 104091 </t>
  </si>
  <si>
    <t>TERMOFUSORA PARA TUBOS E CONEXÕES EM PPR COM DIÂMETROS DE 20 A 63 MM, POTÊNCIA DE 800 W, TENSAO 220 V - CHP DIURNO. AF_05/2022</t>
  </si>
  <si>
    <t xml:space="preserve"> 00036357 </t>
  </si>
  <si>
    <t>UNIAO COM FLANGE PPR, COM PARAFUSOS, DN 40 MM, PARA AGUA QUENTE PREDIAL</t>
  </si>
  <si>
    <t xml:space="preserve"> P.11.000.066201 </t>
  </si>
  <si>
    <t>CONJUNTO MOTOR-BOMBA (CENTRÍFUGA), POTÊNCIA 7,5CV MULTIESTÁGIO, HMAN= 30 A 80 MCA, Q= 21,6 A 12,0 M³/H; REF. 75 MC3-T DA JACUZZI OU EQUIVALENTE</t>
  </si>
  <si>
    <t xml:space="preserve"> 00010405 </t>
  </si>
  <si>
    <t>VALVULA DE RETENCAO HORIZONTAL, DE BRONZE (PN-25), 2 1/2", 400 PSI, TAMPA DE PORCA DE UNIAO, EXTREMIDADES COM ROSCA</t>
  </si>
  <si>
    <t xml:space="preserve"> 00011002 </t>
  </si>
  <si>
    <t>ELETRODO REVESTIDO AWS - E6013, DIAMETRO IGUAL A 2,50 MM</t>
  </si>
  <si>
    <t xml:space="preserve"> 00040398 </t>
  </si>
  <si>
    <t>TE 90 GRAUS EM ACO CARBONO, SOLDAVEL, PRESSAO 3.000 LBS, DN 2 1/2"</t>
  </si>
  <si>
    <t xml:space="preserve"> 00012899 </t>
  </si>
  <si>
    <t>MANOMETRO COM CAIXA EM ACO PINTADO, ESCALA *10* KGF/CM2 (*10* BAR), DIAMETRO NOMINAL DE *63* MM, CONEXAO DE 1/4"</t>
  </si>
  <si>
    <t xml:space="preserve"> 00040395 </t>
  </si>
  <si>
    <t>TE 90 GRAUS EM ACO CARBONO, SOLDAVEL, PRESSAO 3.000 LBS, DN 1 1/4"</t>
  </si>
  <si>
    <t xml:space="preserve"> 00007307 </t>
  </si>
  <si>
    <t>FUNDO ANTICORROSIVO PARA METAIS FERROSOS (ZARCAO)</t>
  </si>
  <si>
    <t xml:space="preserve"> 00009888 </t>
  </si>
  <si>
    <t>UNIAO DE FERRO GALVANIZADO, COM ROSCA BSP, COM ASSENTO PLANO, DE 1 1/4"</t>
  </si>
  <si>
    <t>228,00</t>
  </si>
  <si>
    <t xml:space="preserve"> 00007698 </t>
  </si>
  <si>
    <t>TUBO ACO GALVANIZADO COM COSTURA, CLASSE MEDIA, DN 1.1/4", E = *3,25* MM, PESO *3,14* KG/M (NBR 5580)</t>
  </si>
  <si>
    <t xml:space="preserve"> 00020963 </t>
  </si>
  <si>
    <t>CAIXA DE INCENDIO/ABRIGO PARA MANGUEIRA, DE SOBREPOR/EXTERNA, COM 90 X 60 X 17 CM, EM CHAPA DE ACO, PORTA COM VENTILACAO, VISOR COM A INSCRICAO "INCENDIO", SUPORTE/CESTA INTERNA PARA A MANGUEIRA, PINTURA ELETROSTATICA VERMELHA</t>
  </si>
  <si>
    <t xml:space="preserve"> 00021030 </t>
  </si>
  <si>
    <t>MANGUEIRA DE INCENDIO, TIPO 1, DE 1 1/2", COMPRIMENTO = 20 M, TECIDO EM FIO DE POLIESTER E TUBO INTERNO EM BORRACHA SINTETICA, COM UNIOES ENGATE RAPIDO</t>
  </si>
  <si>
    <t xml:space="preserve"> 00010900 </t>
  </si>
  <si>
    <t>ADAPTADOR EM LATAO, ENGATE RAPIDO1 1/2" X ROSCA INTERNA 5 FIOS 2 1/2", PARA INSTALACAO PREDIAL DE COMBATE A INCENDIO</t>
  </si>
  <si>
    <t xml:space="preserve"> 00037554 </t>
  </si>
  <si>
    <t>ESGUICHO JATO REGULAVEL, TIPO ELKHART, ENGATE RAPIDO 1 1/2", PARA COMBATE A INCENDIO</t>
  </si>
  <si>
    <t xml:space="preserve"> 00040411 </t>
  </si>
  <si>
    <t>ACOPLAMENTO RIGIDO EM FERRO FUNDIDO PARA SISTEMA DE TUBULACAO RANHURADA, DN 65 MM (2 1/2")</t>
  </si>
  <si>
    <t xml:space="preserve"> 00040420 </t>
  </si>
  <si>
    <t>TE RANHURADO EM FERRO FUNDIDO, DN 65 (2 1/2")</t>
  </si>
  <si>
    <t xml:space="preserve"> 00040415 </t>
  </si>
  <si>
    <t>CURVA 90 GRAUS RANHURADA EM FERRO FUNDIDO, DN 65 MM (2 1/2")</t>
  </si>
  <si>
    <t>94,00</t>
  </si>
  <si>
    <t xml:space="preserve"> 00040410 </t>
  </si>
  <si>
    <t>ACOPLAMENTO RIGIDO EM FERRO FUNDIDO PARA SISTEMA DE TUBULACAO RANHURADA, DN 50 MM (2")</t>
  </si>
  <si>
    <t xml:space="preserve"> 10366 </t>
  </si>
  <si>
    <t>Arruela em liga zamak p/eletroduto 32mm, d=1 1/4 "</t>
  </si>
  <si>
    <t xml:space="preserve"> 10364 </t>
  </si>
  <si>
    <t>Bucha em liga zamak para eletroduto 32mm, d=1 1/4"</t>
  </si>
  <si>
    <t xml:space="preserve"> 00001872 </t>
  </si>
  <si>
    <t>CAIXA DE PASSAGEM, EM PVC, DE 4" X 2", PARA ELETRODUTO FLEXIVEL CORRUGADO</t>
  </si>
  <si>
    <t>1.190,00</t>
  </si>
  <si>
    <t xml:space="preserve"> 00001873 </t>
  </si>
  <si>
    <t>CAIXA DE PASSAGEM, EM PVC, DE 4" X 4", PARA ELETRODUTO FLEXIVEL CORRUGADO</t>
  </si>
  <si>
    <t xml:space="preserve"> 00001871 </t>
  </si>
  <si>
    <t>CAIXA OCTOGONAL DE FUNDO MOVEL, EM PVC, DE 3" X 3", PARA ELETRODUTO FLEXIVEL CORRUGADO</t>
  </si>
  <si>
    <t>628,00</t>
  </si>
  <si>
    <t xml:space="preserve"> 00002556 </t>
  </si>
  <si>
    <t>CAIXA DE LUZ "4 X 2" EM ACO ESMALTADA</t>
  </si>
  <si>
    <t>35,00</t>
  </si>
  <si>
    <t xml:space="preserve"> 00001874 </t>
  </si>
  <si>
    <t>CURVA 90 GRAUS, LONGA, DE PVC RIGIDO ROSCAVEL, DE 1 1/4", PARA ELETRODUTO</t>
  </si>
  <si>
    <t xml:space="preserve"> 00004342 </t>
  </si>
  <si>
    <t>PORCA ZINCADA, SEXTAVADA, DIAMETRO 3/8"</t>
  </si>
  <si>
    <t>473,00</t>
  </si>
  <si>
    <t xml:space="preserve"> 00004374 </t>
  </si>
  <si>
    <t>BUCHA DE NYLON SEM ABA S10</t>
  </si>
  <si>
    <t xml:space="preserve"> 3050 </t>
  </si>
  <si>
    <t>AGETOP CIVIL</t>
  </si>
  <si>
    <t>ABRAÇADEIRA METALICA TIPO "U" DIÂMETRO 1.1/2"</t>
  </si>
  <si>
    <t xml:space="preserve"> 4417 </t>
  </si>
  <si>
    <t>Parafuso cabeça lentilha 5/16"</t>
  </si>
  <si>
    <t>1.808,00</t>
  </si>
  <si>
    <t>477,00</t>
  </si>
  <si>
    <t xml:space="preserve"> 00021127 </t>
  </si>
  <si>
    <t>FITA ISOLANTE ADESIVA ANTICHAMA, USO ATE 750 V, EM ROLO DE 19 MM X 5 M</t>
  </si>
  <si>
    <t xml:space="preserve"> 00001020 </t>
  </si>
  <si>
    <t>CABO DE COBRE, FLEXIVEL, CLASSE 4 OU 5, ISOLACAO EM PVC/A, ANTICHAMA BWF-B, COBERTURA PVC-ST1, ANTICHAMA BWF-B, 1 CONDUTOR, 0,6/1 KV, SECAO NOMINAL 10 MM2</t>
  </si>
  <si>
    <t>806,10</t>
  </si>
  <si>
    <t>Redes Enterradas de Distribuição Elétrica</t>
  </si>
  <si>
    <t xml:space="preserve"> 00001017 </t>
  </si>
  <si>
    <t>CABO DE COBRE, FLEXIVEL, CLASSE 4 OU 5, ISOLACAO EM PVC/A, ANTICHAMA BWF-B, COBERTURA PVC-ST1, ANTICHAMA BWF-B, 1 CONDUTOR, 0,6/1 KV, SECAO NOMINAL 120 MM2</t>
  </si>
  <si>
    <t>1.178,40</t>
  </si>
  <si>
    <t xml:space="preserve"> 00000995 </t>
  </si>
  <si>
    <t>CABO DE COBRE, FLEXIVEL, CLASSE 4 OU 5, ISOLACAO EM PVC/A, ANTICHAMA BWF-B, COBERTURA PVC-ST1, ANTICHAMA BWF-B, 1 CONDUTOR, 0,6/1 KV, SECAO NOMINAL 16 MM2</t>
  </si>
  <si>
    <t>639,90</t>
  </si>
  <si>
    <t xml:space="preserve"> 00001015 </t>
  </si>
  <si>
    <t>CABO DE COBRE, FLEXIVEL, CLASSE 4 OU 5, ISOLACAO EM PVC/A, ANTICHAMA BWF-B, COBERTURA PVC-ST1, ANTICHAMA BWF-B, 1 CONDUTOR, 0,6/1 KV, SECAO NOMINAL 240 MM2</t>
  </si>
  <si>
    <t>734,00</t>
  </si>
  <si>
    <t xml:space="preserve"> 00000996 </t>
  </si>
  <si>
    <t>CABO DE COBRE, FLEXIVEL, CLASSE 4 OU 5, ISOLACAO EM PVC/A, ANTICHAMA BWF-B, COBERTURA PVC-ST1, ANTICHAMA BWF-B, 1 CONDUTOR, 0,6/1 KV, SECAO NOMINAL 25 MM2</t>
  </si>
  <si>
    <t>607,00</t>
  </si>
  <si>
    <t xml:space="preserve"> 00001019 </t>
  </si>
  <si>
    <t>CABO DE COBRE, FLEXIVEL, CLASSE 4 OU 5, ISOLACAO EM PVC/A, ANTICHAMA BWF-B, COBERTURA PVC-ST1, ANTICHAMA BWF-B, 1 CONDUTOR, 0,6/1 KV, SECAO NOMINAL 35 MM2</t>
  </si>
  <si>
    <t>200,20</t>
  </si>
  <si>
    <t xml:space="preserve"> 00001018 </t>
  </si>
  <si>
    <t>CABO DE COBRE, FLEXIVEL, CLASSE 4 OU 5, ISOLACAO EM PVC/A, ANTICHAMA BWF-B, COBERTURA PVC-ST1, ANTICHAMA BWF-B, 1 CONDUTOR, 0,6/1 KV, SECAO NOMINAL 50 MM2</t>
  </si>
  <si>
    <t>380,00</t>
  </si>
  <si>
    <t xml:space="preserve"> 00000977 </t>
  </si>
  <si>
    <t>CABO DE COBRE, FLEXIVEL, CLASSE 4 OU 5, ISOLACAO EM PVC/A, ANTICHAMA BWF-B, COBERTURA PVC-ST1, ANTICHAMA BWF-B, 1 CONDUTOR, 0,6/1 KV, SECAO NOMINAL 70 MM2</t>
  </si>
  <si>
    <t>88,70</t>
  </si>
  <si>
    <t xml:space="preserve"> 00001000 </t>
  </si>
  <si>
    <t>CABO DE COBRE, FLEXIVEL, CLASSE 4 OU 5, ISOLACAO EM PVC/A, ANTICHAMA BWF-B, COBERTURA PVC-ST1, ANTICHAMA BWF-B, 1 CONDUTOR, 0,6/1 KV, SECAO NOMINAL 185 MM2</t>
  </si>
  <si>
    <t>52,50</t>
  </si>
  <si>
    <t xml:space="preserve"> 00000998 </t>
  </si>
  <si>
    <t>CABO DE COBRE, FLEXIVEL, CLASSE 4 OU 5, ISOLACAO EM PVC/A, ANTICHAMA BWF-B, COBERTURA PVC-ST1, ANTICHAMA BWF-B, 1 CONDUTOR, 0,6/1 KV, SECAO NOMINAL 95 MM2</t>
  </si>
  <si>
    <t>17,50</t>
  </si>
  <si>
    <t xml:space="preserve"> 00001013 </t>
  </si>
  <si>
    <t>CABO DE COBRE, FLEXIVEL, CLASSE 4 OU 5, ISOLACAO EM PVC/A, ANTICHAMA BWF-B, 1 CONDUTOR, 450/750 V, SECAO NOMINAL 1,5 MM2</t>
  </si>
  <si>
    <t>421,00</t>
  </si>
  <si>
    <t xml:space="preserve"> 00001014 </t>
  </si>
  <si>
    <t>CABO DE COBRE, FLEXIVEL, CLASSE 4 OU 5, ISOLACAO EM PVC/A, ANTICHAMA BWF-B, 1 CONDUTOR, 450/750 V, SECAO NOMINAL 2,5 MM2</t>
  </si>
  <si>
    <t>37.120,70</t>
  </si>
  <si>
    <t xml:space="preserve"> 00000981 </t>
  </si>
  <si>
    <t>CABO DE COBRE, FLEXIVEL, CLASSE 4 OU 5, ISOLACAO EM PVC/A, ANTICHAMA BWF-B, 1 CONDUTOR, 450/750 V, SECAO NOMINAL 4 MM2</t>
  </si>
  <si>
    <t>412,80</t>
  </si>
  <si>
    <t xml:space="preserve"> 00000982 </t>
  </si>
  <si>
    <t>CABO DE COBRE, FLEXIVEL, CLASSE 4 OU 5, ISOLACAO EM PVC/A, ANTICHAMA BWF-B, 1 CONDUTOR, 450/750 V, SECAO NOMINAL 6 MM2</t>
  </si>
  <si>
    <t>267,00</t>
  </si>
  <si>
    <t xml:space="preserve"> 00000980 </t>
  </si>
  <si>
    <t>CABO DE COBRE, FLEXIVEL, CLASSE 4 OU 5, ISOLACAO EM PVC/A, ANTICHAMA BWF-B, 1 CONDUTOR, 450/750 V, SECAO NOMINAL 10 MM2</t>
  </si>
  <si>
    <t>13,20</t>
  </si>
  <si>
    <t xml:space="preserve"> 91946 </t>
  </si>
  <si>
    <t>SUPORTE PARAFUSADO COM PLACA DE ENCAIXE 4" X 2" MÉDIO (1,30 M DO PISO) PARA PONTO ELÉTRICO - FORNECIMENTO E INSTALAÇÃO. AF_03/2023</t>
  </si>
  <si>
    <t xml:space="preserve"> 91982 </t>
  </si>
  <si>
    <t>DIMMER ROTATIVO (1 MÓDULO), 220V/600W, SEM SUPORTE E SEM PLACA - FORNECIMENTO E INSTALAÇÃO. AF_03/2023</t>
  </si>
  <si>
    <t xml:space="preserve"> 91962 </t>
  </si>
  <si>
    <t>INTERRUPTOR SIMPLES (1 MÓDULO) COM INTERRUPTOR PARALELO (2 MÓDULOS), 10A/250V, SEM SUPORTE E SEM PLACA - FORNECIMENTO E INSTALAÇÃO. AF_03/2023</t>
  </si>
  <si>
    <t xml:space="preserve"> 91964 </t>
  </si>
  <si>
    <t>INTERRUPTOR SIMPLES (2 MÓDULOS) COM INTERRUPTOR PARALELO (1 MÓDULO), 10A/250V, SEM SUPORTE E SEM PLACA - FORNECIMENTO E INSTALAÇÃO. AF_03/2023</t>
  </si>
  <si>
    <t xml:space="preserve"> 91960 </t>
  </si>
  <si>
    <t>INTERRUPTOR PARALELO (2 MÓDULOS), 10A/250V, SEM SUPORTE E SEM PLACA - FORNECIMENTO E INSTALAÇÃO. AF_03/2023</t>
  </si>
  <si>
    <t>19,00</t>
  </si>
  <si>
    <t xml:space="preserve"> 91978 </t>
  </si>
  <si>
    <t>INTERRUPTOR INTERMEDIÁRIO (1 MÓDULO), 10A/250V, SEM SUPORTE E SEM PLACA - FORNECIMENTO E INSTALAÇÃO. AF_03/2023</t>
  </si>
  <si>
    <t xml:space="preserve"> 91954 </t>
  </si>
  <si>
    <t>INTERRUPTOR PARALELO (1 MÓDULO), 10A/250V, SEM SUPORTE E SEM PLACA - FORNECIMENTO E INSTALAÇÃO. AF_03/2023</t>
  </si>
  <si>
    <t xml:space="preserve"> 91968 </t>
  </si>
  <si>
    <t>INTERRUPTOR PARALELO (3 MÓDULOS), 10A/250V, SEM SUPORTE E SEM PLACA - FORNECIMENTO E INSTALAÇÃO. AF_03/2023</t>
  </si>
  <si>
    <t xml:space="preserve"> 91952 </t>
  </si>
  <si>
    <t>INTERRUPTOR SIMPLES (1 MÓDULO), 10A/250V, SEM SUPORTE E SEM PLACA - FORNECIMENTO E INSTALAÇÃO. AF_03/2023</t>
  </si>
  <si>
    <t>126,00</t>
  </si>
  <si>
    <t>622,00</t>
  </si>
  <si>
    <t xml:space="preserve"> 1778 </t>
  </si>
  <si>
    <t>Placa plástica de 02 postos dlp (ref. 6487 31 pial legrand ou similar)</t>
  </si>
  <si>
    <t>293,00</t>
  </si>
  <si>
    <t>58,00</t>
  </si>
  <si>
    <t xml:space="preserve"> 91972 </t>
  </si>
  <si>
    <t>INTERRUPTOR SIMPLES (2 MÓDULOS) COM INTERRUPTOR PARALELO (2 MÓDULOS), 10A/250V, SEM SUPORTE E SEM PLACA - FORNECIMENTO E INSTALAÇÃO. AF_03/2023</t>
  </si>
  <si>
    <t xml:space="preserve"> 91950 </t>
  </si>
  <si>
    <t>SUPORTE PARAFUSADO COM PLACA DE ENCAIXE 4" X 4" MÉDIO (1,30 M DO PISO) PARA PONTO ELÉTRICO - FORNECIMENTO E INSTALAÇÃO. AF_03/2023</t>
  </si>
  <si>
    <t xml:space="preserve"> 00038101 </t>
  </si>
  <si>
    <t>TOMADA 2P+T 10A, 250V (APENAS MODULO)</t>
  </si>
  <si>
    <t xml:space="preserve"> 00038113 </t>
  </si>
  <si>
    <t>INTERRUPTOR PARALELO 10A, 250V (APENAS MODULO)</t>
  </si>
  <si>
    <t xml:space="preserve"> 00038112 </t>
  </si>
  <si>
    <t>INTERRUPTOR SIMPLES 10A, 250V (APENAS MODULO)</t>
  </si>
  <si>
    <t>231,00</t>
  </si>
  <si>
    <t xml:space="preserve"> 00038102 </t>
  </si>
  <si>
    <t>TOMADA 2P+T 20A, 250V (APENAS MODULO)</t>
  </si>
  <si>
    <t>439,00</t>
  </si>
  <si>
    <t>149,00</t>
  </si>
  <si>
    <t>Luminárias Externas</t>
  </si>
  <si>
    <t xml:space="preserve"> 00002510 </t>
  </si>
  <si>
    <t>RELE FOTOELETRICO INTERNO E EXTERNO BIVOLT 1000 W, DE CONECTOR, SEM BASE</t>
  </si>
  <si>
    <t xml:space="preserve"> P.29.000.042164 </t>
  </si>
  <si>
    <t>RELÉ DE TEMPO ELETRÔNICO DE 3 - 30SEG 220V 50/60HZ</t>
  </si>
  <si>
    <t xml:space="preserve"> 00034616 </t>
  </si>
  <si>
    <t>DISJUNTOR TERMOMAGNETICO PARA TRILHO DIN (IEC), BIPOLAR, 6 - 32 A</t>
  </si>
  <si>
    <t xml:space="preserve"> 00001571 </t>
  </si>
  <si>
    <t>TERMINAL A COMPRESSAO EM COBRE ESTANHADO PARA CABO 4 MM2, 1 FURO E 1 COMPRESSAO, PARA PARAFUSO DE FIXACAO M5</t>
  </si>
  <si>
    <t>130,00</t>
  </si>
  <si>
    <t xml:space="preserve"> 00001573 </t>
  </si>
  <si>
    <t>TERMINAL A COMPRESSAO EM COBRE ESTANHADO PARA CABO 6 MM2, 1 FURO E 1 COMPRESSAO, PARA PARAFUSO DE FIXACAO M6</t>
  </si>
  <si>
    <t xml:space="preserve"> 00034623 </t>
  </si>
  <si>
    <t>DISJUNTOR TERMOMAGNETICO PARA TRILHO DIN (IEC), BIPOLAR, 40 - 50 A</t>
  </si>
  <si>
    <t xml:space="preserve"> 00001574 </t>
  </si>
  <si>
    <t>TERMINAL A COMPRESSAO EM COBRE ESTANHADO PARA CABO 10 MM2, 1 FURO E 1 COMPRESSAO, PARA PARAFUSO DE FIXACAO M6</t>
  </si>
  <si>
    <t xml:space="preserve"> 00001570 </t>
  </si>
  <si>
    <t>TERMINAL A COMPRESSAO EM COBRE ESTANHADO PARA CABO 2,5 MM2, 1 FURO E 1 COMPRESSAO, PARA PARAFUSO DE FIXACAO M5</t>
  </si>
  <si>
    <t xml:space="preserve"> 00034709 </t>
  </si>
  <si>
    <t>DISJUNTOR TERMOMAGNETICO PARA TRILHO DIN (IEC), TRIPOLAR, 10 - 50 A</t>
  </si>
  <si>
    <t xml:space="preserve"> 00002391 </t>
  </si>
  <si>
    <t>DISJUNTOR TERMOMAGNETICO TRIPOLAR 125 A / 425 V / ICC - 25 KA</t>
  </si>
  <si>
    <t xml:space="preserve"> 00001578 </t>
  </si>
  <si>
    <t>TERMINAL A COMPRESSAO EM COBRE ESTANHADO PARA CABO 50 MM2, 1 FURO E 1 COMPRESSAO, PARA PARAFUSO DE FIXACAO M8</t>
  </si>
  <si>
    <t xml:space="preserve"> 10063 </t>
  </si>
  <si>
    <t>Disjuntor termomagnético tripolar 63 A com caixa moldada 10 kA</t>
  </si>
  <si>
    <t xml:space="preserve"> 12480 </t>
  </si>
  <si>
    <t>Disjuntor tripolar 70 A, padrão DIN (  linha branca ), curva de disparo C, corrente de interrupção 10KA, ref.: Siemens 5SX1 ou similar.</t>
  </si>
  <si>
    <t xml:space="preserve"> 00001576 </t>
  </si>
  <si>
    <t>TERMINAL A COMPRESSAO EM COBRE ESTANHADO PARA CABO 25 MM2, 1 FURO E 1 COMPRESSAO, PARA PARAFUSO DE FIXACAO M8</t>
  </si>
  <si>
    <t xml:space="preserve"> 00002373 </t>
  </si>
  <si>
    <t>DISJUNTOR TIPO NEMA, TRIPOLAR 60 ATE 100 A, TENSAO MAXIMA DE 415 V</t>
  </si>
  <si>
    <t xml:space="preserve"> 00034653 </t>
  </si>
  <si>
    <t>DISJUNTOR TERMOMAGNETICO PARA TRILHO DIN (IEC), MONOPOLAR, 6 - 32 A</t>
  </si>
  <si>
    <t>158,00</t>
  </si>
  <si>
    <t xml:space="preserve"> 00001580 </t>
  </si>
  <si>
    <t>TERMINAL A COMPRESSAO EM COBRE ESTANHADO PARA CABO 95 MM2, 1 FURO E 1 COMPRESSAO, PARA PARAFUSO DE FIXACAO M12</t>
  </si>
  <si>
    <t xml:space="preserve"> 00002377 </t>
  </si>
  <si>
    <t>DISJUNTOR TERMOMAGNETICO TRIPOLAR 200 A / 600 V, TIPO FXD / ICC - 35 KA</t>
  </si>
  <si>
    <t xml:space="preserve"> 00002379 </t>
  </si>
  <si>
    <t>DISJUNTOR TERMOMAGNETICO TRIPOLAR 400 A / 600 V, TIPO JXD / ICC - 40 KA</t>
  </si>
  <si>
    <t xml:space="preserve"> 00001581 </t>
  </si>
  <si>
    <t>TERMINAL A COMPRESSAO EM COBRE ESTANHADO PARA CABO 120 MM2, 1 FURO E 1 COMPRESSAO, PARA PARAFUSO DE FIXACAO M12</t>
  </si>
  <si>
    <t xml:space="preserve"> P.26.000.044007 </t>
  </si>
  <si>
    <t>DISJUNTOR EM CAIXA MOLDADA, TERMOMAGNÉTICO, TRIPOLAR, 1250A, VN= 690V, 50/60HZ, FAIXA DE AJUSTE DE 800 ATÉ 1250A, REF. DWA1600S-1250-3 DA WEG OU EQUIVALENTE</t>
  </si>
  <si>
    <t xml:space="preserve"> P.26.000.044628 </t>
  </si>
  <si>
    <t>DISJUNTOR SÉRIE UNIVERSAL EM CAIXA MOLDADA, TÉRMICO FIXO E MAGNÉTICO AJUSTÁVEL, TRIPOLAR 600VCA, CAPACIDADE 10KA ATÉ 42KA, CORRENTE 500A ATÉ 630A, TENSÃO 600VCA; REF. NXM-630S/3300 500A TRIPOLAR DA CHINT, 630A3P35KADWP6301-3 DA WEG OU EQUIVALENTE</t>
  </si>
  <si>
    <t xml:space="preserve"> 88266 </t>
  </si>
  <si>
    <t>ELETROTÉCNICO COM ENCARGOS COMPLEMENTARES</t>
  </si>
  <si>
    <t xml:space="preserve"> P.12.000.049762 </t>
  </si>
  <si>
    <t>DISPOSITIVO DE PROTEÇÃO CONTRA SURTO, CLASSE 1, SUPORTABILIDADE &amp;LT;= 4 KV, 2 POLOS; F+N, F+T OU F/PEN, 240V/415V, TN-C, TN-S, TT E IT, CURVA DE ENSAIO: 10/350µS; IIMP= 60 KA; REF. SCL 275 60 KA DA CLAMPER, 810299SG DA EMBRASTEC OU EQUIVALENTE</t>
  </si>
  <si>
    <t>47,00</t>
  </si>
  <si>
    <t xml:space="preserve"> 00039446 </t>
  </si>
  <si>
    <t>DISPOSITIVO DR, 2 POLOS, SENSIBILIDADE DE 30 MA, CORRENTE DE 40 A, TIPO AC</t>
  </si>
  <si>
    <t xml:space="preserve"> 00039449 </t>
  </si>
  <si>
    <t>DISPOSITIVO DR, 4 POLOS, SENSIBILIDADE DE 30 MA, CORRENTE DE 100 A, TIPO AC</t>
  </si>
  <si>
    <t xml:space="preserve"> 034533 </t>
  </si>
  <si>
    <t>ELETROCALHA - SAIDA HORIZONTAL PRE GALVANIZADA PARA ELETRODUTO 2.1/2" CHAPA 16</t>
  </si>
  <si>
    <t xml:space="preserve"> 12177 </t>
  </si>
  <si>
    <t>CRUZETA HORIZONTAL, 90°, PARA ELETROCALH A PERFURADA OU LISA, 400X100MM, PRE-ZINC ADA</t>
  </si>
  <si>
    <t xml:space="preserve"> 000703 </t>
  </si>
  <si>
    <t>ELETROCALHA PERFURADA TIPO "U" 100x100mm CHAPA 24 PRE-GALVANIZADA</t>
  </si>
  <si>
    <t>429,80</t>
  </si>
  <si>
    <t>48,50</t>
  </si>
  <si>
    <t>72,60</t>
  </si>
  <si>
    <t>4,20</t>
  </si>
  <si>
    <t xml:space="preserve"> 12237 </t>
  </si>
  <si>
    <t>REDUCAO CONCENTRICA, PARA ELETROCALHA PE RFURADA OU LISA, 200X100MM, PRE-ZINCADA</t>
  </si>
  <si>
    <t xml:space="preserve"> 12246 </t>
  </si>
  <si>
    <t>REDUCAO CONCENTRICA, PARA ELETROCALHA PE RFURADA OU LISA, 300X100MM, PRE-ZINCADA</t>
  </si>
  <si>
    <t xml:space="preserve"> 8306 </t>
  </si>
  <si>
    <t>Redução concêntrica 400 x 50mm / 100 x 50mm para eletrocalha metálica (ref. mopa ou similar)</t>
  </si>
  <si>
    <t xml:space="preserve"> 8616 </t>
  </si>
  <si>
    <t>Redução concêntrica 200 x 100 x 50mm para eletrocalha metálica (ref. mopa ou similar)</t>
  </si>
  <si>
    <t xml:space="preserve"> 13318 </t>
  </si>
  <si>
    <t>Suporte vertical 150 x 150 mm para fixação de eletrocalha metálica (ref.: mopa ou similar)</t>
  </si>
  <si>
    <t>425,00</t>
  </si>
  <si>
    <t>52,00</t>
  </si>
  <si>
    <t>31,00</t>
  </si>
  <si>
    <t xml:space="preserve"> 12138 </t>
  </si>
  <si>
    <t>TE HORIZONTAL, 90°, PARA ELETROCALHA PER FURADA OU LISA, 200X100MM, PRE-ZINCADA</t>
  </si>
  <si>
    <t>424,00</t>
  </si>
  <si>
    <t xml:space="preserve"> 13383 </t>
  </si>
  <si>
    <t>Tampa de encaixe para Redução Concêntrica 200 x 75mm para 100 x 75mm, zincada, para eletrocalha metálica (ref. mopa ou similar)</t>
  </si>
  <si>
    <t xml:space="preserve"> 3994 </t>
  </si>
  <si>
    <t>Tampa de encaixe 400 x 3000 mm para eletrocalha metálica (ref.: mopa ou similar)</t>
  </si>
  <si>
    <t>0,33</t>
  </si>
  <si>
    <t xml:space="preserve"> P.04.000.062171 </t>
  </si>
  <si>
    <t>TAMPA ENCAIXE PARA ELETROCALHA GALVANIZADA A FOGO, L= 100MM</t>
  </si>
  <si>
    <t>49,70</t>
  </si>
  <si>
    <t xml:space="preserve"> P.04.000.062173 </t>
  </si>
  <si>
    <t>TAMPA ENCAIXE PARA ELETROCALHA GALVANIZADA A FOGO, L= 200MM</t>
  </si>
  <si>
    <t>25,20</t>
  </si>
  <si>
    <t xml:space="preserve"> P.04.000.062175 </t>
  </si>
  <si>
    <t>TAMPA ENCAIXE PARA ELETROCALHA GALVANIZADA A FOGO, L= 300MM</t>
  </si>
  <si>
    <t>65,10</t>
  </si>
  <si>
    <t xml:space="preserve"> P.04.000.062176 </t>
  </si>
  <si>
    <t>TAMPA ENCAIXE PARA ELETROCALHA GALVANIZADA A FOGO, L= 400MM</t>
  </si>
  <si>
    <t xml:space="preserve"> 12302 </t>
  </si>
  <si>
    <t>TERMINAL DE FECHAMENTO LISO, PARA ELETRO CALHA PERFURADA OU LISA, 100X100MM, PRE- ZINCADA</t>
  </si>
  <si>
    <t xml:space="preserve"> 3999 </t>
  </si>
  <si>
    <t>Curva horizontal 200 x 100 mm para eletrocalha metálica, com ângulo 90° (ref.: mopa ou similar)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</si>
  <si>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</si>
  <si>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</si>
  <si>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</si>
  <si>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00039245 </t>
  </si>
  <si>
    <t>ELETRODUTO PVC FLEXIVEL CORRUGADO, REFORCADO, COR LARANJA, DE 32 MM, PARA LAJES E PISOS</t>
  </si>
  <si>
    <t>683,00</t>
  </si>
  <si>
    <t xml:space="preserve"> 00039244 </t>
  </si>
  <si>
    <t>ELETRODUTO PVC FLEXIVEL CORRUGADO, REFORCADO, COR LARANJA, DE 25 MM, PARA LAJES E PISOS</t>
  </si>
  <si>
    <t>4.905,80</t>
  </si>
  <si>
    <t xml:space="preserve"> 00002680 </t>
  </si>
  <si>
    <t>ELETRODUTO DE PVC RIGIDO ROSCAVEL DE 1 1/2", SEM LUVA</t>
  </si>
  <si>
    <t>249,10</t>
  </si>
  <si>
    <t xml:space="preserve"> 00002684 </t>
  </si>
  <si>
    <t>ELETRODUTO DE PVC RIGIDO ROSCAVEL DE 1 1/4", SEM LUVA</t>
  </si>
  <si>
    <t>641,00</t>
  </si>
  <si>
    <t xml:space="preserve"> 00002683 </t>
  </si>
  <si>
    <t>ELETRODUTO DE PVC RIGIDO ROSCAVEL DE 4", SEM LUVA</t>
  </si>
  <si>
    <t>363,20</t>
  </si>
  <si>
    <t xml:space="preserve"> P.04.000.042173 </t>
  </si>
  <si>
    <t>ELETRODUTO COM COSTURA GALVANIZADO ELETROLITICAMENTE, DN = 1 1/4´ - NBR13057</t>
  </si>
  <si>
    <t xml:space="preserve"> 00001091 </t>
  </si>
  <si>
    <t>ARMACAO VERTICAL COM HASTE E CONTRA-PINO, EM CHAPA DE ACO GALVANIZADO 3/16", COM 1 ESTRIBO E 1 ISOLADOR</t>
  </si>
  <si>
    <t xml:space="preserve"> 00043092 </t>
  </si>
  <si>
    <t>CENTRO DE MEDICAO AGRUPADA, EM POLICARBONATO / PVC, COM 16 MEDIDORES E PROTECAO GERAL (INCLUI BARRAMENTO, DISJUNTORES E ACESSORIOS DE FIXACAO) (PADRAO CONCESSIONARIA LOCAL)</t>
  </si>
  <si>
    <t xml:space="preserve"> 00013395 </t>
  </si>
  <si>
    <t>QUADRO DE DISTRIBUICAO COM BARRAMENTO TRIFASICO, DE EMBUTIR, EM CHAPA DE ACO GALVANIZADO, PARA 18 DISJUNTORES DIN, 100 A</t>
  </si>
  <si>
    <t xml:space="preserve"> 00012039 </t>
  </si>
  <si>
    <t>QUADRO DE DISTRIBUICAO COM BARRAMENTO TRIFASICO, DE EMBUTIR, EM CHAPA DE ACO GALVANIZADO, PARA 24 DISJUNTORES DIN, 100 A</t>
  </si>
  <si>
    <t xml:space="preserve"> 00012042 </t>
  </si>
  <si>
    <t>QUADRO DE DISTRIBUICAO COM BARRAMENTO TRIFASICO, DE EMBUTIR, EM CHAPA DE ACO GALVANIZADO, PARA 40 DISJUNTORES DIN, 100 A</t>
  </si>
  <si>
    <t xml:space="preserve"> 10104 </t>
  </si>
  <si>
    <t>QFAC II - Quadro / Painel em chapa de aço com pintura eletrostática a pó poliester na cor bege, grau de proteção IP 54, com barramento, sem disjuntores - 1000x800x220mm</t>
  </si>
  <si>
    <t xml:space="preserve"> 00012041 </t>
  </si>
  <si>
    <t>QUADRO DE DISTRIBUICAO COM BARRAMENTO TRIFASICO, DE EMBUTIR, EM CHAPA DE ACO GALVANIZADO, PARA 30 DISJUNTORES DIN, 150 A</t>
  </si>
  <si>
    <t xml:space="preserve"> 10103 </t>
  </si>
  <si>
    <t>QFAC - Quadro / Painel em chapa de aço com pintura eletrostática a pó poliester na cor bege, grau de proteção IP 54, com barramento, sem disjuntores - 1500x1000x350mm</t>
  </si>
  <si>
    <t xml:space="preserve"> 87296 </t>
  </si>
  <si>
    <t>ARGAMASSA TRAÇO 1:3:12 (EM VOLUME DE CIMENTO, CAL E AREIA MÉDIA ÚMIDA) PARA EMBOÇO/MASSA ÚNICA/ASSENTAMENTO DE ALVENARIA DE VEDAÇÃO, PREPARO MECÂNICO COM BETONEIRA 600 L. AF_08/2019</t>
  </si>
  <si>
    <t xml:space="preserve"> 8261 </t>
  </si>
  <si>
    <t>Quadro de distribuição de embutir em chapa de aço, p/até 70 disjuntores c/barramento, padrão DIN, Cemar ou similar</t>
  </si>
  <si>
    <t xml:space="preserve"> 9748 </t>
  </si>
  <si>
    <t>QD - Quadro / Painel em chapa galvanizada e pintura eletrostática  na cor bege,sem disjuntores,com ( barramentos, isolador, pafusos, conector, espelho e montagem) -1400x800x300mm</t>
  </si>
  <si>
    <t xml:space="preserve"> 00000979 </t>
  </si>
  <si>
    <t>CABO DE COBRE, FLEXIVEL, CLASSE 4 OU 5, ISOLACAO EM PVC/A, ANTICHAMA BWF-B, 1 CONDUTOR, 450/750 V, SECAO NOMINAL 16 MM2</t>
  </si>
  <si>
    <t>62,00</t>
  </si>
  <si>
    <t xml:space="preserve"> 00002686 </t>
  </si>
  <si>
    <t>ELETRODUTO DE PVC RIGIDO ROSCAVEL DE 3", SEM LUVA</t>
  </si>
  <si>
    <t>1,10</t>
  </si>
  <si>
    <t xml:space="preserve"> 12700 </t>
  </si>
  <si>
    <t>Luminária de emergência, de sobrepor, tipo bloco autônomo, com autonomia de 1h, modelo LLE-LLEDDF, da KBR ou si</t>
  </si>
  <si>
    <t xml:space="preserve"> P.16.000.067001 </t>
  </si>
  <si>
    <t>BLOCO AUTÔNOMO DE ILUMINAÇÃO DE EMERGÊNCIA LED, AUTONOMIA DE 3 HORAS, EQUIPADO COM 2 FARÓIS, FLUXO LUMINOSO 2.000 ATÉ 3.000 LÚMENS; REF. FAE-LED216 DA KBR, BLOCO DE 3000 LUMENS DA SEGURIMAX OU EQUIVALENTE</t>
  </si>
  <si>
    <t>148,00</t>
  </si>
  <si>
    <t xml:space="preserve"> P.15.000.046093 </t>
  </si>
  <si>
    <t>LUMINÁRIA DECORATIVA TIPO POSTE BALIZADOR, COM ALTURA APROXIMADA DE 500MM A 600MM; REF. 532 FM LUSTRES, ST222V DA STARLUMEN, ECOFORCE OU EQUIVALENTE</t>
  </si>
  <si>
    <t xml:space="preserve"> 00020111 </t>
  </si>
  <si>
    <t>FITA ISOLANTE ADESIVA ANTICHAMA, USO ATE 750 V, EM ROLO DE 19 MM X 20 M</t>
  </si>
  <si>
    <t xml:space="preserve"> 8928 </t>
  </si>
  <si>
    <t>Soquete ou bocal de louça (porcelana) E27 de tempo, ref.MT-2233, marca Decorlux ou similar</t>
  </si>
  <si>
    <t>Iluminação Predial e Monitoramento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</si>
  <si>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</si>
  <si>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</si>
  <si>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</si>
  <si>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</si>
  <si>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>376,00</t>
  </si>
  <si>
    <t xml:space="preserve"> P.15.000.034118 </t>
  </si>
  <si>
    <t>LUMINÁRIA LED RETANGULAR, SOBREPOR, DE 35 A 41W, 3690 A 4800 LM, 220V, TEMPER. COR 4000K, DIFUSOR TRANSLÚCIDO; REF. AL0756D.L102 DA AJALUMI, SM-755/2 LED LC DA ARM, LHT42-S4000840 DA LUMICENTER OU EQUIVALENTE</t>
  </si>
  <si>
    <t>160,00</t>
  </si>
  <si>
    <t>10,50</t>
  </si>
  <si>
    <t xml:space="preserve"> 1691 </t>
  </si>
  <si>
    <t>Parafuso metal 2 1/2" x 12 p/ bucha s-10</t>
  </si>
  <si>
    <t xml:space="preserve"> 13288 </t>
  </si>
  <si>
    <t>Refletor Slim  LED 50W de potência, branco Frio, 6500k, Autovolt, marca G-light ou similar</t>
  </si>
  <si>
    <t>24,00</t>
  </si>
  <si>
    <t xml:space="preserve"> P.15.000.031434 </t>
  </si>
  <si>
    <t>LUMINÁRIA LED REDONDA SOBREPOR, 17 A 19W, FLUXO LUMINOSO DE 1900 A 2000 LM, TEMPERATURA COR 4000K, COM DIFUSOR TRANSLUCIDO, REF. EF72-S2000840 LUMICENTER, PL 644/LED20W TL PROLUMI OU EQUIVALENTE</t>
  </si>
  <si>
    <t xml:space="preserve"> 12141 </t>
  </si>
  <si>
    <t>Caixa de equipotencialização em aço 200x200x90mm, para embutir com tampa, com9 terminais, ref:TEL-901 ou similar (SPDA)</t>
  </si>
  <si>
    <t xml:space="preserve"> 00011245 </t>
  </si>
  <si>
    <t>GRELHA FOFO SIMPLES COM REQUADRO, CARGA MAXIMA 12,5 T, *300 X 1000* MM, E= *15* MM, AREA ESTACIONAMENTO CARRO PASSEIO</t>
  </si>
  <si>
    <t xml:space="preserve"> 00003378 </t>
  </si>
  <si>
    <t>HASTE DE ATERRAMENTO EM ACO COM 3,00 M DE COMPRIMENTO E DN = 3/4", REVESTIDA COM BAIXA CAMADA DE COBRE, SEM CONECTOR</t>
  </si>
  <si>
    <t>7,33</t>
  </si>
  <si>
    <t xml:space="preserve"> 00004274 </t>
  </si>
  <si>
    <t>PARA-RAIOS TIPO FRANKLIN 350 MM, EM LATAO CROMADO, DUAS DESCIDAS, PARA PROTECAO DE EDIFICACOES CONTRA DESCARGAS ATMOSFERICAS</t>
  </si>
  <si>
    <t xml:space="preserve"> 00041387 </t>
  </si>
  <si>
    <t>MASTRO SIMPLES GALVANIZADO DIAMETRO NOMINAL 1 1/2"</t>
  </si>
  <si>
    <t xml:space="preserve"> 00007583 </t>
  </si>
  <si>
    <t>BUCHA DE NYLON SEM ABA S8, COM PARAFUSO DE 4,80 X 50 MM EM ACO ZINCADO COM ROSCA SOBERBA, CABECA CHATA E FENDA PHILLIPS</t>
  </si>
  <si>
    <t xml:space="preserve"> 00041426 </t>
  </si>
  <si>
    <t>MINICAPTOR, EM ACO GALVANIZADO A FOGO, FIXACAO HORIZONTAL DE 2 FUROS, SEM BANDEIRA, H=600 MM X DN=10 MM</t>
  </si>
  <si>
    <t>107,00</t>
  </si>
  <si>
    <t xml:space="preserve"> 00038060 </t>
  </si>
  <si>
    <t>BASE PARA MASTRO DE PARA-RAIOS DIAMETRO NOMINAL 1 1/2"</t>
  </si>
  <si>
    <t xml:space="preserve"> 00011927 </t>
  </si>
  <si>
    <t>ABRACADEIRA, GALVANIZADA/ZINCADA, ROSCA SEM FIM, PARAFUSO INOX, LARGURA FITA *12,6 A *14 MM, D = 2" A 2 1/2"</t>
  </si>
  <si>
    <t>959,00</t>
  </si>
  <si>
    <t xml:space="preserve"> 00000867 </t>
  </si>
  <si>
    <t>CABO DE COBRE NU 50 MM2 MEIO-DURO</t>
  </si>
  <si>
    <t>357,70</t>
  </si>
  <si>
    <t xml:space="preserve"> 00012070 </t>
  </si>
  <si>
    <t>ELETRODUTO DE PVC RIGIDO SOLDAVEL, CLASSE B, DE 40 MM</t>
  </si>
  <si>
    <t xml:space="preserve"> 100308 </t>
  </si>
  <si>
    <t>MECÂNICO DE REFRIGERAÇÃO COM ENCARGOS COMPLEMENTARES</t>
  </si>
  <si>
    <t xml:space="preserve"> 203056 </t>
  </si>
  <si>
    <t>COLARINHO ACO GALVANIZADO SEM REGISTRO 6" (150mm)</t>
  </si>
  <si>
    <t xml:space="preserve"> 203059 </t>
  </si>
  <si>
    <t>COLARINHO ACO GALVANIZADO SEM REGISTRO 12" (300mm)</t>
  </si>
  <si>
    <t xml:space="preserve"> 3051 </t>
  </si>
  <si>
    <t>ABRAÇADEIRA METALICA TIPO "U" DIÂMETRO 1.1/4"</t>
  </si>
  <si>
    <t>5,74</t>
  </si>
  <si>
    <t xml:space="preserve"> 14287 </t>
  </si>
  <si>
    <t>MANTA DE LA DE VIDRO, REVESTIDA COM FOLH A DE ALUMINIO, ESPESSURA DE 38MM</t>
  </si>
  <si>
    <t xml:space="preserve"> 14289 </t>
  </si>
  <si>
    <t>GRELHA RETANGULAR DE SIMPLES DEFLEXAO, A LETAS VERTICAIS, EM ALUMINIO EXTRUDADO 4 00X150MM, TROPICAL OU SIMILAR</t>
  </si>
  <si>
    <t xml:space="preserve"> 14288 </t>
  </si>
  <si>
    <t>DIFUSOR QUADRADO EM ALUMINIO EXTRUDADO 1 5" X 15", TROPICAL OU SIMILAR</t>
  </si>
  <si>
    <t>5.564,00</t>
  </si>
  <si>
    <t xml:space="preserve"> 00037394 </t>
  </si>
  <si>
    <t>FINCAPINO CURTO CALIBRE 22, CARGA MEDIA POTENCIA 5 (PARA FERRAMENTA DE ACAO DIRETA) COR VERMELHA</t>
  </si>
  <si>
    <t xml:space="preserve"> 00004777 </t>
  </si>
  <si>
    <t>CANTONEIRA ACO ABAS IGUAIS (QUALQUER BITOLA), ESPESSURA ENTRE 1/8" E 1/4"</t>
  </si>
  <si>
    <t>2.866,00</t>
  </si>
  <si>
    <t>36,00</t>
  </si>
  <si>
    <t xml:space="preserve"> 88277 </t>
  </si>
  <si>
    <t>MONTADOR (TUBO AÇO/EQUIPAMENTOS) COM ENCARGOS COMPLEMENTARES</t>
  </si>
  <si>
    <t xml:space="preserve"> 88279 </t>
  </si>
  <si>
    <t>MONTADOR ELETROMECÂNICO COM ENCARGOS COMPLEMENTARES</t>
  </si>
  <si>
    <t xml:space="preserve"> O.04.000.021107 </t>
  </si>
  <si>
    <t>TUBO DE AÇO CARBONO PRETO SEM COSTURA SCH 40 DN= 4´</t>
  </si>
  <si>
    <t>116,00</t>
  </si>
  <si>
    <t xml:space="preserve"> O.04.000.021101 </t>
  </si>
  <si>
    <t>TUBO DE AÇO CARBONO PRETO SEM COSTURA, SCH 40 DN= 3´</t>
  </si>
  <si>
    <t>74,00</t>
  </si>
  <si>
    <t xml:space="preserve"> 00007696 </t>
  </si>
  <si>
    <t>TUBO ACO GALVANIZADO COM COSTURA, CLASSE MEDIA, DN 2", E = *3,65* MM, PESO *5,10* KG/M (NBR 5580)</t>
  </si>
  <si>
    <t>234,00</t>
  </si>
  <si>
    <t>246,00</t>
  </si>
  <si>
    <t>120,00</t>
  </si>
  <si>
    <t xml:space="preserve"> 00040626 </t>
  </si>
  <si>
    <t>TUBO ACO GALVANIZADO COM COSTURA, CLASSE MEDIA, DN 1", E = 3,38 MM, PESO 2,50 KG/M (NBR 5580)</t>
  </si>
  <si>
    <t>214,00</t>
  </si>
  <si>
    <t xml:space="preserve"> 00007700 </t>
  </si>
  <si>
    <t>TUBO ACO GALVANIZADO COM COSTURA, CLASSE MEDIA, DN 3/4", E = *2,65* MM, PESO *1,58* KG/M (NBR 5580)</t>
  </si>
  <si>
    <t>1.242,00</t>
  </si>
  <si>
    <t xml:space="preserve"> 7229 </t>
  </si>
  <si>
    <t>Tubo de borracha elastomérica Armaflex M-60  ø2"</t>
  </si>
  <si>
    <t>500,00</t>
  </si>
  <si>
    <t xml:space="preserve"> 7228 </t>
  </si>
  <si>
    <t>Tubo de borracha elastomérica Armaflex M-48  ø1.1/2"</t>
  </si>
  <si>
    <t>250,00</t>
  </si>
  <si>
    <t xml:space="preserve"> 7227 </t>
  </si>
  <si>
    <t>Tubo de borracha elastomérica Armaflex M-42  ø1.1/4"</t>
  </si>
  <si>
    <t xml:space="preserve"> 7226 </t>
  </si>
  <si>
    <t>Tubo de borracha elastomérica Armaflex M-35  ø1"</t>
  </si>
  <si>
    <t xml:space="preserve"> 7225 </t>
  </si>
  <si>
    <t>Tubo de borracha elastomérica Armaflex M-28  ø3/4"</t>
  </si>
  <si>
    <t>1.350,00</t>
  </si>
  <si>
    <t xml:space="preserve"> Q.04.000.032349 </t>
  </si>
  <si>
    <t>VÁLVULA ESFERA MOTORIZADA DE DUAS VIAS DE ATUADOR PROPORCIONAL DIÂMETRO 2" A 2 1/2"</t>
  </si>
  <si>
    <t xml:space="preserve"> Q.04.000.032347 </t>
  </si>
  <si>
    <t>VÁLVULA MOTORIZADA DE ESFERA, COM DUAS VIAS ATUADOR FLOATING; DIÂMETRO DE 1 1/2" A 3/4"; REF. EMO-85M-24+S6064 DA ACTUA CONTROLS, CN7510A2001+VB02 1/2"' E 3/4"' DA HONEYWELL,  B239+ARB24-3 DA BELIMO OU EQUIVALENTE</t>
  </si>
  <si>
    <t>176,00</t>
  </si>
  <si>
    <t xml:space="preserve"> M110811024 </t>
  </si>
  <si>
    <t>EMBASA</t>
  </si>
  <si>
    <t>FILTRO Y EM FERRO FUNDIDO COM FLANGES DN 100 MM</t>
  </si>
  <si>
    <t>100,00</t>
  </si>
  <si>
    <t xml:space="preserve"> 202066 </t>
  </si>
  <si>
    <t>SIFAO TIPO TROMBETA DE LATAO 1/2"</t>
  </si>
  <si>
    <t xml:space="preserve"> 00011976 </t>
  </si>
  <si>
    <t>CHUMBADOR DE ACO ZINCADO, DIAMETRO 1/4" COM PARAFUSO 1/4" X 40 MM</t>
  </si>
  <si>
    <t xml:space="preserve"> 00039028 </t>
  </si>
  <si>
    <t>PERFILADO PERFURADO SIMPLES 38 X 38 MM, CHAPA 22</t>
  </si>
  <si>
    <t>980,00</t>
  </si>
  <si>
    <t xml:space="preserve"> E.08.000.090569 </t>
  </si>
  <si>
    <t>FOLHA EM ALUMÍNIO CORRUGADO 015 REVESTIDO EM PAPEL KRAFT</t>
  </si>
  <si>
    <t xml:space="preserve"> E.07.000.090592 </t>
  </si>
  <si>
    <t>CINTA DE ALUMÍNIO, DIÂMETRO DE 1/2´</t>
  </si>
  <si>
    <t>Caixas de Água para Edificações</t>
  </si>
  <si>
    <t xml:space="preserve"> 94674 </t>
  </si>
  <si>
    <t>JOELHO 90 GRAUS, PVC, SOLDÁVEL, DN 32 MM INSTALADO EM RESERVAÇÃO PREDIAL DE ÁGUA - FORNECIMENTO E INSTALAÇÃO. AF_04/2024</t>
  </si>
  <si>
    <t xml:space="preserve"> 94649 </t>
  </si>
  <si>
    <t>TUBO, PVC, SOLDÁVEL, DE 32MM, INSTALADO EM RESERVAÇÃO PREDIAL DE ÁGUA - FORNECIMENTO E INSTALAÇÃO. AF_04/2024</t>
  </si>
  <si>
    <t xml:space="preserve"> 94648 </t>
  </si>
  <si>
    <t>TUBO, PVC, SOLDÁVEL, DE 25MM, INSTALADO EM RESERVAÇÃO PREDIAL DE ÁGUA - FORNECIMENTO E INSTALAÇÃO. AF_04/2024</t>
  </si>
  <si>
    <t xml:space="preserve"> 94672 </t>
  </si>
  <si>
    <t>JOELHO 90 GRAUS COM BUCHA DE LATÃO, PVC, SOLDÁVEL, DN 25 MM X 3/4", INSTALADO EM RESERVAÇÃO PREDIAL DE ÁGUA - FORNECIMENTO E INSTALAÇÃO. AF_04/2024</t>
  </si>
  <si>
    <t xml:space="preserve"> 94688 </t>
  </si>
  <si>
    <t>TÊ, PVC, SOLDÁVEL, DN 25 MM INSTALADO EM RESERVAÇÃO PREDIAL DE ÁGUA - FORNECIMENTO E INSTALAÇÃO. AF_04/2024</t>
  </si>
  <si>
    <t xml:space="preserve"> 102605 </t>
  </si>
  <si>
    <t>CAIXA D´ÁGUA EM POLIETILENO, 500 LITROS - FORNECIMENTO E INSTALAÇÃO. AF_06/2021</t>
  </si>
  <si>
    <t xml:space="preserve"> 102593 </t>
  </si>
  <si>
    <t>FURO EM CAIXA D'ÁGUA COM ESPESSURA DE 2 ATÉ 5 MM E DIÂMETRO DE 32 MM. AF_06/2021</t>
  </si>
  <si>
    <t xml:space="preserve"> 94703 </t>
  </si>
  <si>
    <t>ADAPTADOR COM FLANGE E ANEL DE VEDAÇÃO, PVC, SOLDÁVEL, DN 25 MM X 3/4", INSTALADO EM RESERVAÇÃO PREDIAL DE ÁGUA - FORNECIMENTO E INSTALAÇÃO. AF_04/2024</t>
  </si>
  <si>
    <t xml:space="preserve"> 102591 </t>
  </si>
  <si>
    <t>FURO EM CAIXA D'ÁGUA COM ESPESSURA DE 2 ATÉ 5 MM E DIÂMETRO DE 25 MM. AF_06/2021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</si>
  <si>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</si>
  <si>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</si>
  <si>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94796 </t>
  </si>
  <si>
    <t>TORNEIRA DE BOIA PARA CAIXA D'ÁGUA, ROSCÁVEL, 3/4" - FORNECIMENTO E INSTALAÇÃO. AF_08/2021</t>
  </si>
  <si>
    <t xml:space="preserve"> 94489 </t>
  </si>
  <si>
    <t>REGISTRO DE ESFERA, PVC, SOLDÁVEL, COM VOLANTE, DN 25 MM - FORNECIMENTO E INSTALAÇÃO. AF_08/2021</t>
  </si>
  <si>
    <t xml:space="preserve"> 100307 </t>
  </si>
  <si>
    <t>MONTADOR DE ELETROELETRÔNICOS COM ENCARGOS COMPLEMENTARES</t>
  </si>
  <si>
    <t xml:space="preserve"> Q.04.000.032311 </t>
  </si>
  <si>
    <t>RESFRIADORA DE LÍQUIDOS, COMPRESSOR SCREW/PARAFUSO (CHILLER), CONDENSAÇÃO À AR, CAPACIDADE 120 TR, COMPACTO, COM TUBULAÇÕES, FIAÇÕES E CONTROLES INTERNOS, 380V/60HZ, REF. 30 RB-A CARRIER, R407C SÉRIE SAZ MOD. RCU120SAZ4A7P CHILLER HITACHI OU EQUIVALENTE</t>
  </si>
  <si>
    <t xml:space="preserve"> S.01.000.080351 </t>
  </si>
  <si>
    <t>GUINDAUTO MUNCK M-640/18 COM LANÇA TELESCÓPICA CAPACIDADE 3750 KG</t>
  </si>
  <si>
    <t>h</t>
  </si>
  <si>
    <t xml:space="preserve"> Q.04.000.031006 </t>
  </si>
  <si>
    <t>RESFRIADOR DE LÍQUIDOS CHILLER REFRIGERADO A AR (CONDENSAÇÃO A AR) CONTROLADO POR MICROPROCESSADOR, COM COMPRESSOR TIPO SCROLL, CAPACIDADE DE  80 TR, REF. AQUASNAP MODELO 30RBA  DA CARRIER OU EQUIVALENTE</t>
  </si>
  <si>
    <t xml:space="preserve"> P.11.000.066543 </t>
  </si>
  <si>
    <t>MOTOR-BOMBA CENTRÍFUGA, POTÊNCIA 15CV, REF.CX 13-15CV DA DARKA OU EQUIVALENTE</t>
  </si>
  <si>
    <t xml:space="preserve"> 6701005 </t>
  </si>
  <si>
    <t>CONDICIONADOR DE AR DE EXPANSÃO INDIRETA DO TIPO FAN COIL, COM MÓDULO DE VENTILAÇÃO, MÓDULO SERPENTIA ACOPLADO E MÓDULO CAIXA DE MISTURA COM FILTROS. CAPACIDADE NOMINAL DE 4,0 TR. SERPENTINA COM 06 FILAS. FILTRAGEM G0. VENTILADOR TIPO SIROCO COM VAZÃO DE AR DE 1.800 M³/H A 60HZ. PRESSÃO ESTÁTICA DE 10MMCA. TENSÃO ELÉTRICA CONFORME LOCAL. - FORNECIMENTO E INSTALAÇÃO</t>
  </si>
  <si>
    <t xml:space="preserve"> Q.04.000.032333 </t>
  </si>
  <si>
    <t>TRATAMENTO DE AR FAN-COIL TIPO AIR HANDLING UNIT DE CONCEPÇÃO MODULAR, CAPACIDADE DE 10 TR, REF. TKM-227 10TR - 50MMCA TROX, MODELO YE/10 FABRICANTE YORK OU EQUIVALENTE</t>
  </si>
  <si>
    <t xml:space="preserve"> 6701007 </t>
  </si>
  <si>
    <t>CONDICIONADOR DE AR DE EXPANSÃO INDIRETA DO TIPO FAN COIL, COM MÓDULO DE VENTILAÇÃO, MÓDULO SERPENTIA COM AQUECIMENTO ACOPLADO E MÓDULO CAIXA DE MISTURA COM FILTROS. CAPACIDADE NOMINAL DE 2,0 TR. SERPENTINA COM 06 FILAS. AQUECIMENTO DE 3,0KW EM 02 ESTÁGIOS. FILTRAGEM G4+F8. VENTILADOR TIPO LIMIT LOAD COM VAZÃO DE AR DE 1.500 M³/H A 60HZ. PRESSÃO ESTÁTICA DE 60MMCA. TENSÃO ELÉTRICA CONFORME LOCAL. - FORNECIMENTO E INSTALAÇÃO</t>
  </si>
  <si>
    <t xml:space="preserve"> 6701008 </t>
  </si>
  <si>
    <t>CONDICIONADOR DE AR DE EXPANSÃO INDIRETA DO TIPO FAN COIL, COM MÓDULO DE VENTILAÇÃO, MÓDULO SERPENTIA COM AQUECIMENTO ACOPLADO E MÓDULO CAIXA DE MISTURA COM FILTROS. CAPACIDADE NOMINAL DE 2,0 TR. SERPENTINA COM 06 FILAS. AQUECIMENTO DE 3,0KW EM 02 ESTÁGIOS. FILTRAGEM G4+F8. VENTILADOR TIPO LIMIT LOAD COM VAZÃO DE AR DE 1.250 M³/H A 60HZ. PRESSÃO ESTÁTICA DE 60MMCA. TENSÃO ELÉTRICA CONFORME LOCAL. - FORNECIMENTO E INSTALAÇÃO</t>
  </si>
  <si>
    <t xml:space="preserve"> 6701009 </t>
  </si>
  <si>
    <t>CONDICIONADOR DE AR DE EXPANSÃO INDIRETA DO TIPO FAN COIL, COM MÓDULO DE VENTILAÇÃO, MÓDULO SERPENTIA COM AQUECIMENTO ACOPLADO E MÓDULO CAIXA DE MISTURA COM FILTROS. CAPACIDADE NOMINAL DE 3,0 TR. SERPENTINA COM 06 FILAS. AQUECIMENTO DE 3,0KW EM 02 ESTÁGIOS. FILTRAGEM G4+F8. VENTILADOR TIPO LIMIT LOAD COM VAZÃO DE AR DE 2.400 M³/H A 60HZ. PRESSÃO ESTÁTICA DE 70MMCA. TENSÃO ELÉTRICA CONFORME LOCAL. - FORNECIMENTO E INSTALAÇÃO</t>
  </si>
  <si>
    <t xml:space="preserve"> 6701010 </t>
  </si>
  <si>
    <t>CONDICIONADOR DE AR DE EXPANSÃO INDIRETA DO TIPO FAN COIL, COM MÓDULO DE VENTILAÇÃO, MÓDULO SERPENTIA COM AQUECIMENTO ACOPLADO E MÓDULO CAIXA DE MISTURA COM FILTROS. CAPACIDADE NOMINAL DE 4,0 TR. SERPENTINA COM 06 FILAS. AQUECIMENTO DE 6,0KW EM 02 ESTÁGIOS. FILTRAGEM G4+F8. VENTILADOR TIPO LIMIT LOAD COM VAZÃO DE AR DE 2.800 M³/H A 60HZ. PRESSÃO ESTÁTICA DE 50MMCA. TENSÃO ELÉTRICA CONFORME LOCAL. - FORNECIMENTO E INSTALAÇÃO</t>
  </si>
  <si>
    <t xml:space="preserve"> 6701011 </t>
  </si>
  <si>
    <t>CONDICIONADOR DE AR DE EXPANSÃO INDIRETA DO TIPO FAN COIL, COM MÓDULO DE VENTILAÇÃO, MÓDULO SERPENTIA COM AQUECIMENTO ACOPLADO E MÓDULO CAIXA DE MISTURA COM FILTROS. CAPACIDADE NOMINAL DE 4,0 TR. SERPENTINA COM 06 FILAS. AQUECIMENTO DE 6,0KW EM 02 ESTÁGIOS. FILTRAGEM G4+F8. VENTILADOR TIPO LIMIT LOAD COM VAZÃO DE AR DE 2.800 M³/H A 60HZ. PRESSÃO ESTÁTICA DE 60MMCA. TENSÃO ELÉTRICA CONFORME LOCAL. - FORNECIMENTO E INSTALAÇÃO</t>
  </si>
  <si>
    <t xml:space="preserve"> 6701012 </t>
  </si>
  <si>
    <t>CONDICIONADOR DE AR DE EXPANSÃO INDIRETA DO TIPO FAN COIL, COM MÓDULO DE VENTILAÇÃO, MÓDULO SERPENTIA COM AQUECIMENTO ACOPLADO E MÓDULO CAIXA DE MISTURA COM FILTROS. CAPACIDADE NOMINAL DE 4,0 TR. SERPENTINA COM 06 FILAS. AQUECIMENTO DE 6,0KW EM 02 ESTÁGIOS. FILTRAGEM G4+F8. VENTILADOR TIPO LIMIT LOAD COM VAZÃO DE AR DE 3.000 M³/H A 60HZ. PRESSÃO ESTÁTICA DE 70MMCA. TENSÃO ELÉTRICA CONFORME LOCAL. - FORNECIMENTO E INSTALAÇÃO</t>
  </si>
  <si>
    <t xml:space="preserve"> 6701016 </t>
  </si>
  <si>
    <t>CONDICIONADOR DE AR DE EXPANSÃO INDIRETA DO TIPO FAN COIL, COM MÓDULO DE VENTILAÇÃO, MÓDULO SERPENTIA COM AQUECIMENTO ACOPLADO E MÓDULO CAIXA DE MISTURA COM FILTROS. CAPACIDADE NOMINAL DE 8,0 TR. SERPENTINA COM 06 FILAS. AQUECIMENTO DE 9,0KW EM 02 ESTÁGIOS. FILTRAGEM G4+F8. VENTILADOR TIPO LIMIT LOAD COM VAZÃO DE AR DE 6.000 M³/H A 60HZ. PRESSÃO ESTÁTICA DE 80MMCA. TENSÃO ELÉTRICA CONFORME LOCAL. - FORNECIMENTO E INSTALAÇÃO</t>
  </si>
  <si>
    <t xml:space="preserve"> 6701017 </t>
  </si>
  <si>
    <t>CONDICIONADOR DE AR DE EXPANSÃO INDIRETA DO TIPO FAN COIL, COM MÓDULO DE VENTILAÇÃO, MÓDULO SERPENTIA COM AQUECIMENTO ACOPLADO E MÓDULO CAIXA DE MISTURA COM FILTROS. CAPACIDADE NOMINAL DE 14,0 TR. SERPENTINA COM 06 FILAS. AQUECIMENTO DE 12,0KW EM 02 ESTÁGIOS. FILTRAGEM G4+F8. VENTILADOR TIPO LIMIT LOAD COM VAZÃO DE AR DE 8.400 M³/H A 60HZ. PRESSÃO ESTÁTICA DE 70MMCA. TENSÃO ELÉTRICA CONFORME LOCAL. - FORNECIMENTO E INSTALAÇÃO</t>
  </si>
  <si>
    <t xml:space="preserve"> 6701018 </t>
  </si>
  <si>
    <t>CONDICIONADOR DE AR DE EXPANSÃO INDIRETA DO TIPO FANCOLETE HIDRÔNICO, MODELO BUILT-IN (DUTADO). CAPACIDADE MÍNIMA DE 9.000 BTU/H, VAZÃO DE ÁGUA GELADA DE 0,14 L/MIN, CONEXÃO 3/4", COM CONTROLE REMOTO. TENSÃO ELÉTRICA CONFORME LOCAL. - FORNECIMENTO E INSTALAÇÃO</t>
  </si>
  <si>
    <t xml:space="preserve"> 6701019 </t>
  </si>
  <si>
    <t>CONDICIONADOR DE AR DE EXPANSÃO INDIRETA DO TIPO FANCOLETE HIDRÔNICO, MODELO BUILT-IN (DUTADO). CAPACIDADE MÍNIMA DE 18.000 BTU/H, VAZÃO DE ÁGUA GELADA DE 0,26 L/MIN, CONEXÃO 3/4", COM CONTROLE REMOTO. TENSÃO ELÉTRICA CONFORME LOCAL. - FORNECIMENTO E INSTALAÇÃO</t>
  </si>
  <si>
    <t xml:space="preserve"> 6701020 </t>
  </si>
  <si>
    <t>CONDICIONADOR DE AR DE EXPANSÃO INDIRETA DO TIPO FANCOLETE HIDRÔNICO, MODELO BUILT-IN (DUTADO). CAPACIDADE MÍNIMA DE 24.000 BTU/H, VAZÃO DE ÁGUA GELADA DE 0,34 L/MIN, CONEXÃO 3/4", COM CONTROLE REMOTO. TENSÃO ELÉTRICA CONFORME LOCAL. - FORNECIMENTO E INSTALAÇÃO</t>
  </si>
  <si>
    <t xml:space="preserve"> 6701021 </t>
  </si>
  <si>
    <t>CONDICIONADOR DE AR DE EXPANSÃO INDIRETA DO TIPO FANCOLETE HIDRÔNICO, MODELO BUILT-IN (DUTADO). CAPACIDADE MÍNIMA DE 47.800 BTU/H, VAZÃO DE ÁGUA GELADA DE 0,71 L/MIN, CONEXÃO 3/4", COM CONTROLE REMOTO. TENSÃO ELÉTRICA CONFORME LOCAL. - FORNECIMENTO E INSTALAÇÃO</t>
  </si>
  <si>
    <t xml:space="preserve"> 6701022 </t>
  </si>
  <si>
    <t>CONDICIONADOR DE AR DE EXPANSÃO INDIRETA DO TIPO FANCOLETE HIDRÔNICO, MODELO HI-WALL. CAPACIDADE MÍNIMA DE 10.000 BTU/H, VAZÃO DE ÁGUA GELADA DE 0,13 L/MIN, CONEXÃO 3/4", COM CONTROLE REMOTO. TENSÃO ELÉTRICA CONFORME LOCAL - FORNECIMENTO E INSTALAÇÃO</t>
  </si>
  <si>
    <t xml:space="preserve"> 6701023 </t>
  </si>
  <si>
    <t>CONDICIONADOR DE AR DE EXPANSÃO INDIRETA DO TIPO FANCOLETE HIDRÔNICO, MODELO HI-WALL. CAPACIDADE MÍNIMA DE 11.500 BTU/H, VAZÃO DE ÁGUA GELADA DE 0,14 L/MIN, CONEXÃO 3/4", COM CONTROLE REMOTO. TENSÃO ELÉTRICA CONFORME LOCAL. - FORNECIMENTO E INSTALAÇÃO</t>
  </si>
  <si>
    <t xml:space="preserve"> 6701024 </t>
  </si>
  <si>
    <t>CONDICIONADOR DE AR DE EXPANSÃO INDIRETA DO TIPO FANCOLETE HIDRÔNICO, MODELO HI-WALL. CAPACIDADE MÍNIMA DE 13.000 BTU/H, VAZÃO DE ÁGUA GELADA DE 0,19 L/MIN, CONEXÃO 3/4", COM CONTROLE REMOTO. TENSÃO ELÉTRICA CONFORME LOCAL. - FORNECIMENTO E INSTALAÇÃO</t>
  </si>
  <si>
    <t xml:space="preserve"> 6701046 </t>
  </si>
  <si>
    <t>CAIXA DE VENTILAÇÃO COM VAZÃO DE 2.200M³/H E P.E. DE 45MMCA, COM FILTRO G4 ACOPLADO, MOTOR ELÉTRICO TRIFÁSICO DE NO MÁXIMO 2,5KW E 04 PÓLOS, TELA DE ASPIRAÇÃO, FLANGES PARA MONTAGEM DOS DUTOS. - FORNECIMENTO E INSTALAÇÃO</t>
  </si>
  <si>
    <t xml:space="preserve"> 6701026 </t>
  </si>
  <si>
    <t>CONDICIONADOR DE AR DE EXPANSÃO INDIRETA DO TIPO FANCOLETE HIDRÔNICO, MODELO HI-WALL. CAPACIDADE MÍNIMA DE 16.500 BTU/H, VAZÃO DE ÁGUA GELADA DE 0,24 L/MIN, CONEXÃO 3/4", COM CONTROLE REMOTO. TENSÃO ELÉTRICA CONFORME LOCAL. - FORNECIMENTO E INSTALAÇÃO</t>
  </si>
  <si>
    <t xml:space="preserve"> 6701027 </t>
  </si>
  <si>
    <t>CONDICIONADOR DE AR DE EXPANSÃO INDIRETA DO TIPO FANCOLETE HIDRÔNICO, MODELO PISO-TETO. CAPACIDADE MÍNIMA DE 18.000 BTU/H, VAZÃO DE ÁGUA GELADA DE 0,21 L/MIN, CONEXÃO 3/4", COM CONTROLE REMOTO. TENSÃO ELÉTRICA CONFORME LOCAL. - FORNECIMENTO E INSTALAÇÃO</t>
  </si>
  <si>
    <t xml:space="preserve"> 6701029 </t>
  </si>
  <si>
    <t>CONDICIONADOR DE AR DE EXPANSÃO INDIRETA DO TIPO FANCOLETE HIDRÔNICO, MODELO PISO-TETO. CAPACIDADE MÍNIMA DE 30.000 BTU/H, VAZÃO DE ÁGUA GELADA DE 0,42 L/MIN, CONEXÃO 3/4", COM CONTROLE REMOTO. TENSÃO ELÉTRICA CONFORME LOCAL. - FORNECIMENTO E INSTALAÇÃO</t>
  </si>
  <si>
    <t xml:space="preserve"> 6701030 </t>
  </si>
  <si>
    <t>EXAUSTOR CENTRÍFUGO COM VAZÃO DE 300M³/H E P.E. DE 35MMCA, MONTADO EM BASE ÚNICA COM MOTOR ELÉTRICO TRIFÁSICO DE NO MÁXIMO 0,15 KW E 04 PÓLOS, COXINS DE BORRACHA, PROTETOR DE EIXOS E CORREIAS, TELA DE DESCARGA, LIGAÇÕES COM FLANGE, IDENTIFICAÇÃO EM PLACA DE ALUMINIO. - FORNECIMENTO E INSTALAÇÃO</t>
  </si>
  <si>
    <t xml:space="preserve"> 6701031 </t>
  </si>
  <si>
    <t>EXAUSTOR CENTRÍFUGO COM VAZÃO DE 450M³/H E P.E. DE 40MMCA, MONTADO EM BASE ÚNICA COM MOTOR ELÉTRICO TRIFÁSICO DE NO MÁXIMO 0,2 KW E 04 PÓLOS, COXINS DE BORRACHA, PROTETOR DE EIXOS E CORREIAS, TELA DE DESCARGA, LIGAÇÕES COM FLANGE, IDENTIFICAÇÃO EM PLACA DE ALUMINIO. - FORNECIMENTO E INSTALAÇÃO</t>
  </si>
  <si>
    <t xml:space="preserve"> 6701032 </t>
  </si>
  <si>
    <t>EXAUSTOR CENTRÍFUGO COM VAZÃO DE 450M³/H E P.E. DE 25MMCA, MONTADO EM BASE ÚNICA COM MOTOR ELÉTRICO TRIFÁSICO DE NO MÁXIMO 0,2 KW E 04 PÓLOS, COXINS DE BORRACHA, PROTETOR DE EIXOS E CORREIAS, TELA DE DESCARGA, LIGAÇÕES COM FLANGE, IDENTIFICAÇÃO EM PLACA DE ALUMINIO. - FORNECIMENTO E INSTALAÇÃO</t>
  </si>
  <si>
    <t xml:space="preserve"> 6701033 </t>
  </si>
  <si>
    <t>EXAUSTOR CENTRÍFUGO COM VAZÃO DE 500M³/H E P.E. DE 55MMCA, MONTADO EM BASE ÚNICA COM MOTOR ELÉTRICO TRIFÁSICO DE NO MÁXIMO 0,25 KW E 04 PÓLOS, COXINS DE BORRACHA, PROTETOR DE EIXOS E CORREIAS, TELA DE DESCARGA, LIGAÇÕES COM FLANGE, IDENTIFICAÇÃO EM PLACA DE ALUMINIO. - FORNECIMENTO E INSTALAÇÃO</t>
  </si>
  <si>
    <t xml:space="preserve"> 6701034 </t>
  </si>
  <si>
    <t>EXAUSTOR CENTRÍFUGO COM VAZÃO DE 650M³/H E P.E. DE 45MMCA, MONTADO EM BASE ÚNICA COM MOTOR ELÉTRICO TRIFÁSICO DE NO MÁXIMO 0,25 KW E 04 PÓLOS, COXINS DE BORRACHA, PROTETOR DE EIXOS E CORREIAS, TELA DE DESCARGA, LIGAÇÕES COM FLANGE, IDENTIFICAÇÃO EM PLACA DE ALUMINIO. - FORNECIMENTO E INSTALAÇÃO</t>
  </si>
  <si>
    <t xml:space="preserve"> 6701035 </t>
  </si>
  <si>
    <t>EXAUSTOR CENTRÍFUGO COM VAZÃO DE 900M³/H E P.E. DE 45MMCA, MONTADO EM BASE ÚNICA COM MOTOR ELÉTRICO TRIFÁSICO DE NO MÁXIMO 0,35 KW E 04 PÓLOS, COXINS DE BORRACHA, PROTETOR DE EIXOS E CORREIAS, TELA DE DESCARGA, LIGAÇÕES COM FLANGE, IDENTIFICAÇÃO EM PLACA DE ALUMINIO. - FORNECIMENTO E INSTALAÇÃO</t>
  </si>
  <si>
    <t xml:space="preserve"> 6701036 </t>
  </si>
  <si>
    <t>EXAUSTOR CENTRÍFUGO COM VAZÃO DE 1.200M³/H E P.E. DE 60MMCA,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</si>
  <si>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 xml:space="preserve"> 6701037 </t>
  </si>
  <si>
    <t>EXAUSTOR CENTRÍFUGO COM VAZÃO DE 1.600M³/H E P.E. DE 30MMCA, MONTADO EM BASE ÚNICA COM MOTOR ELÉTRICO TRIFÁSICO DE NO MÁXIMO 0,75 KW E 04 PÓLOS, COXINS DE BORRACHA, PROTETOR DE EIXOS E CORREIAS, TELA DE DESCARGA, LIGAÇÕES COM FLANGE, IDENTIFICAÇÃO EM PLACA DE ALUMINIO. - FORNECIMENTO E INSTALAÇÃO</t>
  </si>
  <si>
    <t xml:space="preserve"> 6701038 </t>
  </si>
  <si>
    <t>EXAUSTOR CENTRÍFUGO COM VAZÃO DE 2.950M³/H E P.E. DE 45MMCA, MONTADO EM BASE ÚNICA COM MOTOR ELÉTRICO TRIFÁSICO DE NO MÁXIMO 1,5 KW E 04 PÓLOS, COXINS DE BORRACHA, PROTETOR DE EIXOS E CORREIAS, TELA DE DESCARGA, LIGAÇÕES COM FLANGE, IDENTIFICAÇÃO EM PLACA DE ALUMINIO. - FORNECIMENTO E INSTALAÇÃO</t>
  </si>
  <si>
    <t xml:space="preserve"> 6701039 </t>
  </si>
  <si>
    <t>EXAUSTOR CENTRÍFUGO COM VAZÃO DE 3.250M³/H E P.E. DE 45MMCA, MONTADO EM BASE ÚNICA COM MOTOR ELÉTRICO TRIFÁSICO DE NO MÁXIMO 2,5 KW E 04 PÓLOS, COXINS DE BORRACHA, PROTETOR DE EIXOS E CORREIAS, TELA DE DESCARGA, LIGAÇÕES COM FLANGE, IDENTIFICAÇÃO EM PLACA DE ALUMINIO. - FORNECIMENTO E INSTALAÇÃO</t>
  </si>
  <si>
    <t xml:space="preserve"> 6701040 </t>
  </si>
  <si>
    <t>EXAUSTOR CENTRÍFUGO COM VAZÃO DE 8.400M³/H E P.E. DE 40MMCA, MONTADO EM BASE ÚNICA COM MOTOR ELÉTRICO TRIFÁSICO DE NO MÁXIMO 5,0 KW E 04 PÓLOS, COXINS DE BORRACHA, PROTETOR DE EIXOS E CORREIAS, TELA DE DESCARGA, LIGAÇÕES COM FLANGE, IDENTIFICAÇÃO EM PLACA DE ALUMINIO. - FORNECIMENTO E INSTALAÇÃO</t>
  </si>
  <si>
    <t xml:space="preserve"> 6701041 </t>
  </si>
  <si>
    <t>CAIXA DE VENTILAÇÃO COM VAZÃO DE 300M³/H E P.E. DE 30MMCA, COM FILTRO G4 ACOPLADO, MOTOR ELÉTRICO TRIFÁSICO DE NO MÁXIMO 0,3KW E 04 PÓLOS, TELA DE ASPIRAÇÃO, FLANGES PARA MONTAGEM DOS DUTOS. - FORNECIMENTO E INSTALAÇÃO</t>
  </si>
  <si>
    <t xml:space="preserve"> 6701042 </t>
  </si>
  <si>
    <t>CAIXA DE VENTILAÇÃO COM VAZÃO DE 500M³/H E P.E. DE 30MMCA, COM FILTRO G4 ACOPLADO, MOTOR ELÉTRICO TRIFÁSICO DE NO MÁXIMO 0,5KW E 04 PÓLOS, TELA DE ASPIRAÇÃO, FLANGES PARA MONTAGEM DOS DUTOS. - FORNECIMENTO E INSTALAÇÃO</t>
  </si>
  <si>
    <t xml:space="preserve"> 6701043 </t>
  </si>
  <si>
    <t>CAIXA DE VENTILAÇÃO COM VAZÃO DE 650M³/H E P.E. DE 40MMCA, COM FILTRO G4 ACOPLADO, MOTOR ELÉTRICO TRIFÁSICO DE NO MÁXIMO 1,0KW E 04 PÓLOS, TELA DE ASPIRAÇÃO, FLANGES PARA MONTAGEM DOS DUTOS. - FORNECIMENTO E INSTALAÇÃO</t>
  </si>
  <si>
    <t xml:space="preserve"> 6701044 </t>
  </si>
  <si>
    <t>CAIXA DE VENTILAÇÃO COM VAZÃO DE 1.100M³/H E P.E. DE 45MMCA, COM FILTRO G4 ACOPLADO, MOTOR ELÉTRICO TRIFÁSICO DE NO MÁXIMO 2,0KW E 04 PÓLOS, TELA DE ASPIRAÇÃO, FLANGES PARA MONTAGEM DOS DUTOS. - FORNECIMENTO E INSTALAÇÃO</t>
  </si>
  <si>
    <t xml:space="preserve"> 6701045 </t>
  </si>
  <si>
    <t>CAIXA DE VENTILAÇÃO COM VAZÃO DE 1.500M³/H E P.E. DE 50MMCA, COM FILTRO G4 ACOPLADO, MOTOR ELÉTRICO TRIFÁSICO DE NO MÁXIMO 2,5KW E 04 PÓLOS, TELA DE ASPIRAÇÃO, FLANGES PARA MONTAGEM DOS DUTOS. - FORNECIMENTO E INSTALAÇÃO</t>
  </si>
  <si>
    <t>Redes de Lógica, Telefonia e Imagem</t>
  </si>
  <si>
    <t xml:space="preserve"> 00038083 </t>
  </si>
  <si>
    <t>TOMADA RJ45, 8 FIOS, CAT 5E, CONJUNTO MONTADO PARA EMBUTIR 4" X 2" (PLACA + SUPORTE + MODULO)</t>
  </si>
  <si>
    <t>264,00</t>
  </si>
  <si>
    <t xml:space="preserve"> P.13.000.042351 </t>
  </si>
  <si>
    <t>TOMADA PARA TV, TIPO PINO JACK, COM PLACA, REF. LINHA TRII DA TRAMONTINA, SIMON, PIAL LEGRAND, OU EQUIVALENTE</t>
  </si>
  <si>
    <t xml:space="preserve"> 12190 </t>
  </si>
  <si>
    <t>COTOVELO RETO, PARA ELETROCALHA PERFURAD A OU LISA, 100X100MM, PRE-ZINCADA</t>
  </si>
  <si>
    <t>296,60</t>
  </si>
  <si>
    <t xml:space="preserve"> P.04.000.062196 </t>
  </si>
  <si>
    <t>SUPORTE PARA ELETROCALHA GALVANIZADA A FOGO, 100X100MM</t>
  </si>
  <si>
    <t>236,00</t>
  </si>
  <si>
    <t>Instalações em Cobre</t>
  </si>
  <si>
    <t xml:space="preserve"> 00039747 </t>
  </si>
  <si>
    <t>TUBO DE COBRE CLASSE "A", DN = 1/2" (15 MM), PARA INSTALACOES DE MEDIA PRESSAO PARA GASES COMBUSTIVEIS E MEDICINAIS</t>
  </si>
  <si>
    <t>700,00</t>
  </si>
  <si>
    <t xml:space="preserve"> 00039748 </t>
  </si>
  <si>
    <t>TUBO DE COBRE CLASSE "A", DN = 3/4" (22 MM), PARA INSTALACOES DE MEDIA PRESSAO PARA GASES COMBUSTIVEIS E MEDICINAIS</t>
  </si>
  <si>
    <t xml:space="preserve"> 00012732 </t>
  </si>
  <si>
    <t>SOLDA ESTANHO/COBRE PARA CONEXOES DE COBRE, FIO 2,5 MM, CARRETEL 500 GR (SEM CHUMBO)</t>
  </si>
  <si>
    <t xml:space="preserve"> 00039897 </t>
  </si>
  <si>
    <t>PASTA PARA SOLDA DE TUBOS E CONEXOES DE COBRE (EMBALAGEM COM 250 G)</t>
  </si>
  <si>
    <t xml:space="preserve"> 00012733 </t>
  </si>
  <si>
    <t>TE DE COBRE SEM ANEL DE SOLDA, BOLSA X BOLSA X BOLSA, 15 MM</t>
  </si>
  <si>
    <t>82,00</t>
  </si>
  <si>
    <t xml:space="preserve"> 00012734 </t>
  </si>
  <si>
    <t>TE DE COBRE SEM ANEL DE SOLDA, BOLSA X BOLSA X BOLSA, 22 MM</t>
  </si>
  <si>
    <t xml:space="preserve"> 00039886 </t>
  </si>
  <si>
    <t>BUCHA DE REDUCAO DE COBRE SEM ANEL DE SOLDA, PONTA X BOLSA, 22 X 15 MM</t>
  </si>
  <si>
    <t xml:space="preserve"> 00012723 </t>
  </si>
  <si>
    <t>LUVA DE COBRE SEM ANEL DE SOLDA, BOLSA X BOLSA, 15 MM</t>
  </si>
  <si>
    <t>40,00</t>
  </si>
  <si>
    <t xml:space="preserve"> 00012724 </t>
  </si>
  <si>
    <t>LUVA DE COBRE SEM ANEL DE SOLDA, BOLSA X BOLSA, 22 MM</t>
  </si>
  <si>
    <t xml:space="preserve"> 00012714 </t>
  </si>
  <si>
    <t>COTOVELO DE COBRE 90 GRAUS SEM ANEL DE SOLDA, BOLSA X BOLSA, 15 MM</t>
  </si>
  <si>
    <t>280,00</t>
  </si>
  <si>
    <t xml:space="preserve"> 00012715 </t>
  </si>
  <si>
    <t>COTOVELO DE COBRE 90 GRAUS SEM ANEL DE SOLDA, BOLSA X BOLSA, 22 MM</t>
  </si>
  <si>
    <t xml:space="preserve"> 00039862 </t>
  </si>
  <si>
    <t>CONECTOR BRONZE/LATAO SEM ANEL DE SOLDA, BOLSA X ROSCA F, 15 MM X 1/2"</t>
  </si>
  <si>
    <t>66,00</t>
  </si>
  <si>
    <t xml:space="preserve"> 00011748 </t>
  </si>
  <si>
    <t>VALVULA DE ESFERA BRUTA EM BRONZE, BITOLA 1/2"</t>
  </si>
  <si>
    <t>83,00</t>
  </si>
  <si>
    <t xml:space="preserve"> 7543 </t>
  </si>
  <si>
    <t>Caixa com regulador 2º estágio (instalação gás)</t>
  </si>
  <si>
    <t>INES - INSTALAÇÕES ESPECIAIS</t>
  </si>
  <si>
    <t xml:space="preserve"> 07624 </t>
  </si>
  <si>
    <t>PAINEL DE ALARME SIMPLES, PARA OXIGENIO,  AR COMPRIMIDO, VACUO OU OXIDO NITROSO</t>
  </si>
  <si>
    <t xml:space="preserve"> 12102 </t>
  </si>
  <si>
    <t>Régua p/gás medicinal,em alumínio,dimensões: 850x220x70mm,com: 01 ponto p/ oxigênio, 01 ponto p/ ar comprimido, 01 ponto p/ vácuo, 01 ponto p/ óxido nitroso, 08 tomadas elétricas, mod.Square Line,VTC Vitatec ou similar</t>
  </si>
  <si>
    <t xml:space="preserve"> 85001 </t>
  </si>
  <si>
    <t>SIURB</t>
  </si>
  <si>
    <t>POSTO DE CONSUMO DE O2 OU AR OU VÁCUO OU N2O SOMENTE O APARELHO, SEM INSTALAÇÃO</t>
  </si>
  <si>
    <t xml:space="preserve"> 8987 </t>
  </si>
  <si>
    <t>Central manifold para cilindros 4 x 4 para oxigênio, ar comprimido e óxido nitroso com serpentina e sem válvula de alta pressão</t>
  </si>
  <si>
    <t>Instalações de ar condicionado em cobre</t>
  </si>
  <si>
    <t xml:space="preserve"> 00039665 </t>
  </si>
  <si>
    <t>TUBO DE COBRE FLEXIVEL, D = 5/8", E = 0,79 MM, PARA AR-CONDICIONADO/ INSTALACOES GAS RESIDENCIAIS E COMERCIAIS</t>
  </si>
  <si>
    <t xml:space="preserve"> 00039853 </t>
  </si>
  <si>
    <t>TUBO DE BORRACHA ELASTOMERICA FLEXIVEL, PRETA, PARA ISOLAMENTO TERMICO DE TUBULACAO, DN 5/8" (15 MM), E= 19 MM, COEFICIENTE DE CONDUTIVIDADE TERMICA 0,036W/MK, VAPOR DE AGUA MAIOR OU IGUAL A 10.000</t>
  </si>
  <si>
    <t xml:space="preserve"> 4686 </t>
  </si>
  <si>
    <t>Corrente em aço galvanizado, elo diam.: 6,4mm, dim.: 24mm x 42mm, peso 0,84 kg/m</t>
  </si>
  <si>
    <t xml:space="preserve"> 00037591 </t>
  </si>
  <si>
    <t>SUPORTE MAO-FRANCESA EM ACO, ABAS IGUAIS 40 CM, CAPACIDADE MINIMA 70 KG, BRANCO</t>
  </si>
  <si>
    <t xml:space="preserve"> 93403 </t>
  </si>
  <si>
    <t>GUINDAUTO HIDRÁULICO, CAPACIDADE MÁXIMA DE CARGA 3300 KG, MOMENTO MÁXIMO DE CARGA 5,8 TM, ALCANCE MÁXIMO HORIZONTAL 7,60 M, INCLUSIVE CAMINHÃO TOCO PBT 16.000 KG, POTÊNCIA DE 189 CV - CHI DIURNO. AF_03/2016</t>
  </si>
  <si>
    <t xml:space="preserve"> 93402 </t>
  </si>
  <si>
    <t>GUINDAUTO HIDRÁULICO, CAPACIDADE MÁXIMA DE CARGA 3300 KG, MOMENTO MÁXIMO DE CARGA 5,8 TM, ALCANCE MÁXIMO HORIZONTAL 7,60 M, INCLUSIVE CAMINHÃO TOCO PBT 16.000 KG, POTÊNCIA DE 189 CV - CHP DIURNO. AF_03/2016</t>
  </si>
  <si>
    <t xml:space="preserve"> 00000395 </t>
  </si>
  <si>
    <t>ABRACADEIRA EM ACO PARA AMARRACAO DE ELETRODUTOS, TIPO D, COM 1 1/4" E PARAFUSO DE FIXACAO</t>
  </si>
  <si>
    <t>70,00</t>
  </si>
  <si>
    <t>Acessibilidade</t>
  </si>
  <si>
    <t xml:space="preserve"> 00034353 </t>
  </si>
  <si>
    <t>ARGAMASSA COLANTE AC II</t>
  </si>
  <si>
    <t xml:space="preserve"> 00036178 </t>
  </si>
  <si>
    <t>PISO TATIL / PODOTATIL, LADRILHO HIDRAULICO/CONCRETO, *40 X 40* CM, E= 2,5* CM, PADRAO TATIL ALERTA OU DIRECIONAL, COR NATURAL</t>
  </si>
  <si>
    <t>6,32</t>
  </si>
  <si>
    <t>Paisagismo - Plantio</t>
  </si>
  <si>
    <t xml:space="preserve"> 88441 </t>
  </si>
  <si>
    <t>JARDINEIRO COM ENCARGOS COMPLEMENTARES</t>
  </si>
  <si>
    <t xml:space="preserve"> 00003322 </t>
  </si>
  <si>
    <t>GRAMA ESMERALDA OU SAO CARLOS OU CURITIBANA, EM PLACAS, SEM PLANTIO</t>
  </si>
  <si>
    <t>683,20</t>
  </si>
  <si>
    <t xml:space="preserve"> 2683 </t>
  </si>
  <si>
    <t>LETRA CAIXA AÇO INOX ESCOVADO COLOCADA (ALTURA LETRASXNUM.LETRAS)</t>
  </si>
  <si>
    <t>8,25</t>
  </si>
  <si>
    <t xml:space="preserve"> 00000013 </t>
  </si>
  <si>
    <t>ESTOPA</t>
  </si>
  <si>
    <t>3.213,00</t>
  </si>
  <si>
    <t>COMPOSIÇÃO DE PREÇOS - IV</t>
  </si>
  <si>
    <t>Total Por Etapa</t>
  </si>
  <si>
    <t>100,00%
1.433.117,72</t>
  </si>
  <si>
    <t>100,00%
1.087.192,28</t>
  </si>
  <si>
    <t>50,00%
543.596,14</t>
  </si>
  <si>
    <t>100,00%
2.677.776,87</t>
  </si>
  <si>
    <t>30,00%
803.333,06</t>
  </si>
  <si>
    <t>40,00%
1.071.110,75</t>
  </si>
  <si>
    <t>20,00%
535.555,37</t>
  </si>
  <si>
    <t>10,00%
267.777,69</t>
  </si>
  <si>
    <t>100,00%
1.111.777,88</t>
  </si>
  <si>
    <t>30,00%
333.533,36</t>
  </si>
  <si>
    <t>10,00%
111.177,79</t>
  </si>
  <si>
    <t>100,00%
828.822,19</t>
  </si>
  <si>
    <t>60,00%
497.293,31</t>
  </si>
  <si>
    <t>40,00%
331.528,88</t>
  </si>
  <si>
    <t>100,00%
614.396,54</t>
  </si>
  <si>
    <t>50,00%
307.198,27</t>
  </si>
  <si>
    <t>100,00%
276.415,91</t>
  </si>
  <si>
    <t>10,00%
27.641,59</t>
  </si>
  <si>
    <t>40,00%
110.566,36</t>
  </si>
  <si>
    <t>100,00%
797.918,80</t>
  </si>
  <si>
    <t>10,00%
79.791,88</t>
  </si>
  <si>
    <t>20,00%
159.583,76</t>
  </si>
  <si>
    <t>30,00%
239.375,64</t>
  </si>
  <si>
    <t>100,00%
939.239,82</t>
  </si>
  <si>
    <t>20,00%
187.847,96</t>
  </si>
  <si>
    <t>40,00%
375.695,93</t>
  </si>
  <si>
    <t>100,00%
13.233,33</t>
  </si>
  <si>
    <t>50,00%
6.616,67</t>
  </si>
  <si>
    <t>100,00%
262.609,54</t>
  </si>
  <si>
    <t>50,00%
131.304,77</t>
  </si>
  <si>
    <t>40,00%
105.043,82</t>
  </si>
  <si>
    <t>10,00%
26.260,95</t>
  </si>
  <si>
    <t>100,00%
252.183,60</t>
  </si>
  <si>
    <t>20,00%
50.436,72</t>
  </si>
  <si>
    <t>30,00%
75.655,08</t>
  </si>
  <si>
    <t>50,00%
126.091,80</t>
  </si>
  <si>
    <t>100,00%
716.807,40</t>
  </si>
  <si>
    <t>10,00%
71.680,74</t>
  </si>
  <si>
    <t>40,00%
286.722,96</t>
  </si>
  <si>
    <t>50,00%
358.403,70</t>
  </si>
  <si>
    <t>100,00%
38.709,57</t>
  </si>
  <si>
    <t>50,00%
19.354,79</t>
  </si>
  <si>
    <t>40,00%
15.483,83</t>
  </si>
  <si>
    <t>10,00%
3.870,96</t>
  </si>
  <si>
    <t>100,00%
245.219,79</t>
  </si>
  <si>
    <t>100,00%
16.819,83</t>
  </si>
  <si>
    <t>100,00%
878.707,66</t>
  </si>
  <si>
    <t>10,00%
87.870,77</t>
  </si>
  <si>
    <t>20,00%
175.741,53</t>
  </si>
  <si>
    <t>40,00%
351.483,06</t>
  </si>
  <si>
    <t>100,00%
1.701.198,35</t>
  </si>
  <si>
    <t>10,00%
170.119,84</t>
  </si>
  <si>
    <t>20,00%
340.239,67</t>
  </si>
  <si>
    <t>100,00%
2.583.716,94</t>
  </si>
  <si>
    <t>30,00%
775.115,08</t>
  </si>
  <si>
    <t>10,00%
258.371,69</t>
  </si>
  <si>
    <t>100,00%
49.203,45</t>
  </si>
  <si>
    <t>100,00%
153.554,89</t>
  </si>
  <si>
    <t>50,00%
76.777,45</t>
  </si>
  <si>
    <t>40,00%
61.421,96</t>
  </si>
  <si>
    <t>10,00%
15.355,49</t>
  </si>
  <si>
    <t>100,00%
35.255,66</t>
  </si>
  <si>
    <t>30,00%
10.576,70</t>
  </si>
  <si>
    <t>40,00%
14.102,26</t>
  </si>
  <si>
    <t>100,00%
61.014,87</t>
  </si>
  <si>
    <t>Porcentagem</t>
  </si>
  <si>
    <t>11,95%</t>
  </si>
  <si>
    <t>8,19%</t>
  </si>
  <si>
    <t>6,39%</t>
  </si>
  <si>
    <t>5,18%</t>
  </si>
  <si>
    <t>4,37%</t>
  </si>
  <si>
    <t>3,09%</t>
  </si>
  <si>
    <t>9,22%</t>
  </si>
  <si>
    <t>13,54%</t>
  </si>
  <si>
    <t>10,07%</t>
  </si>
  <si>
    <t>10,82%</t>
  </si>
  <si>
    <t>10,87%</t>
  </si>
  <si>
    <t>6,31%</t>
  </si>
  <si>
    <t>Custo</t>
  </si>
  <si>
    <t>2.004.355,45</t>
  </si>
  <si>
    <t>1.374.570,79</t>
  </si>
  <si>
    <t>1.071.110,74</t>
  </si>
  <si>
    <t>869.088,73</t>
  </si>
  <si>
    <t>732.615,82</t>
  </si>
  <si>
    <t>518.369,06</t>
  </si>
  <si>
    <t>1.546.848,49</t>
  </si>
  <si>
    <t>2.271.044,75</t>
  </si>
  <si>
    <t>1.688.964,72</t>
  </si>
  <si>
    <t>1.815.795,31</t>
  </si>
  <si>
    <t>1.824.011,32</t>
  </si>
  <si>
    <t>1.058.117,66</t>
  </si>
  <si>
    <t>Porcentagem Acumulado</t>
  </si>
  <si>
    <t>20,14%</t>
  </si>
  <si>
    <t>26,53%</t>
  </si>
  <si>
    <t>31,71%</t>
  </si>
  <si>
    <t>36,08%</t>
  </si>
  <si>
    <t>39,17%</t>
  </si>
  <si>
    <t>48,39%</t>
  </si>
  <si>
    <t>61,93%</t>
  </si>
  <si>
    <t>71,99%</t>
  </si>
  <si>
    <t>82,82%</t>
  </si>
  <si>
    <t>93,69%</t>
  </si>
  <si>
    <t>100,0%</t>
  </si>
  <si>
    <t>Custo Acumulado</t>
  </si>
  <si>
    <t>3.378.926,24</t>
  </si>
  <si>
    <t>4.450.036,98</t>
  </si>
  <si>
    <t>5.319.125,71</t>
  </si>
  <si>
    <t>6.051.741,53</t>
  </si>
  <si>
    <t>6.570.110,59</t>
  </si>
  <si>
    <t>8.116.959,08</t>
  </si>
  <si>
    <t>10.388.003,83</t>
  </si>
  <si>
    <t>12.076.968,55</t>
  </si>
  <si>
    <t>13.892.763,86</t>
  </si>
  <si>
    <t>15.716.775,18</t>
  </si>
  <si>
    <t>16.774.892,89</t>
  </si>
  <si>
    <t>CRONOGRAMA FÍSICO-FINANCEIRO - ANEXO V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</si>
  <si>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</si>
  <si>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</si>
  <si>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</si>
  <si>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</si>
  <si>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</si>
  <si>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</si>
  <si>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</si>
  <si>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</si>
  <si>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</si>
  <si>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</si>
  <si>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</si>
  <si>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</si>
  <si>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Onerado Horista</t>
  </si>
  <si>
    <t>Desonerado Horista</t>
  </si>
  <si>
    <t>Grupo A</t>
  </si>
  <si>
    <t>-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</si>
  <si>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</si>
  <si>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</si>
  <si>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</si>
  <si>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</si>
  <si>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</si>
  <si>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</si>
  <si>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</si>
  <si>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</si>
  <si>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</si>
  <si>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</si>
  <si>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</si>
  <si>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</si>
  <si>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</si>
  <si>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</si>
  <si>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</si>
  <si>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</si>
  <si>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</si>
  <si>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</si>
  <si>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</si>
  <si>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</si>
  <si>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</si>
  <si>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</si>
  <si>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</si>
  <si>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</si>
  <si>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</si>
  <si>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</si>
  <si>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</si>
  <si>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</si>
  <si>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</si>
  <si>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</si>
  <si>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</si>
  <si>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</si>
  <si>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</si>
  <si>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</si>
  <si>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</si>
  <si>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</si>
  <si>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</si>
  <si>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</si>
  <si>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</si>
  <si>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</si>
  <si>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</si>
  <si>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</si>
  <si>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</si>
  <si>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</si>
  <si>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</si>
  <si>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</si>
  <si>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</si>
  <si>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</si>
  <si>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</si>
  <si>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</si>
  <si>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</si>
  <si>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</si>
  <si>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</si>
  <si>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</si>
  <si>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</si>
  <si>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Total(A+B+C+D)</t>
  </si>
  <si>
    <t>ENCARGOS SOCIAIS - ANEXO VII</t>
  </si>
  <si>
    <t>Valor  Unit</t>
  </si>
  <si>
    <t>Peso Acumulado (%)</t>
  </si>
  <si>
    <t>1,0</t>
  </si>
  <si>
    <t>608.123,24</t>
  </si>
  <si>
    <t>3,63</t>
  </si>
  <si>
    <t>6,0</t>
  </si>
  <si>
    <t>564,6</t>
  </si>
  <si>
    <t>873,23</t>
  </si>
  <si>
    <t>493.025,65</t>
  </si>
  <si>
    <t>2,94</t>
  </si>
  <si>
    <t>1.905,2</t>
  </si>
  <si>
    <t>249,45</t>
  </si>
  <si>
    <t>475.252,14</t>
  </si>
  <si>
    <t>2,83</t>
  </si>
  <si>
    <t>125,95</t>
  </si>
  <si>
    <t>468.429,46</t>
  </si>
  <si>
    <t>2,79</t>
  </si>
  <si>
    <t>2,56</t>
  </si>
  <si>
    <t>190,51</t>
  </si>
  <si>
    <t>422.861,71</t>
  </si>
  <si>
    <t>2,52</t>
  </si>
  <si>
    <t>56,79</t>
  </si>
  <si>
    <t>421.133,62</t>
  </si>
  <si>
    <t>2,51</t>
  </si>
  <si>
    <t>14,0</t>
  </si>
  <si>
    <t>29.411,88</t>
  </si>
  <si>
    <t>411.766,32</t>
  </si>
  <si>
    <t>2,45</t>
  </si>
  <si>
    <t>109,83</t>
  </si>
  <si>
    <t>411.259,53</t>
  </si>
  <si>
    <t>5.564,0</t>
  </si>
  <si>
    <t>67,70</t>
  </si>
  <si>
    <t>376.682,80</t>
  </si>
  <si>
    <t>2,25</t>
  </si>
  <si>
    <t>357.615,28</t>
  </si>
  <si>
    <t>2,13</t>
  </si>
  <si>
    <t>37,19</t>
  </si>
  <si>
    <t>326.656,13</t>
  </si>
  <si>
    <t>1,95</t>
  </si>
  <si>
    <t>9,0</t>
  </si>
  <si>
    <t>1,87</t>
  </si>
  <si>
    <t>125,85</t>
  </si>
  <si>
    <t>313.966,80</t>
  </si>
  <si>
    <t>881,22</t>
  </si>
  <si>
    <t>301.156,93</t>
  </si>
  <si>
    <t>1,80</t>
  </si>
  <si>
    <t>92,38</t>
  </si>
  <si>
    <t>262.609,54</t>
  </si>
  <si>
    <t>1,57</t>
  </si>
  <si>
    <t>734,0</t>
  </si>
  <si>
    <t>356,37</t>
  </si>
  <si>
    <t>261.575,58</t>
  </si>
  <si>
    <t>1,56</t>
  </si>
  <si>
    <t>747,10</t>
  </si>
  <si>
    <t>252.183,60</t>
  </si>
  <si>
    <t>1,50</t>
  </si>
  <si>
    <t>99,44</t>
  </si>
  <si>
    <t>94,71</t>
  </si>
  <si>
    <t>251.347,08</t>
  </si>
  <si>
    <t>118,60</t>
  </si>
  <si>
    <t>241.194,44</t>
  </si>
  <si>
    <t>1,44</t>
  </si>
  <si>
    <t>37.120,7</t>
  </si>
  <si>
    <t>5,97</t>
  </si>
  <si>
    <t>221.610,57</t>
  </si>
  <si>
    <t>1,32</t>
  </si>
  <si>
    <t>21,14</t>
  </si>
  <si>
    <t>219.567,22</t>
  </si>
  <si>
    <t>1,31</t>
  </si>
  <si>
    <t>107,93</t>
  </si>
  <si>
    <t>1.178,4</t>
  </si>
  <si>
    <t>181,46</t>
  </si>
  <si>
    <t>213.832,46</t>
  </si>
  <si>
    <t>1,27</t>
  </si>
  <si>
    <t>94,08</t>
  </si>
  <si>
    <t>212.005,51</t>
  </si>
  <si>
    <t>1,26</t>
  </si>
  <si>
    <t>98,0</t>
  </si>
  <si>
    <t>2.045,92</t>
  </si>
  <si>
    <t>200.500,16</t>
  </si>
  <si>
    <t>1,20</t>
  </si>
  <si>
    <t>1.771,4</t>
  </si>
  <si>
    <t>106,07</t>
  </si>
  <si>
    <t>187.892,39</t>
  </si>
  <si>
    <t>1,12</t>
  </si>
  <si>
    <t>1.217,14</t>
  </si>
  <si>
    <t>187.536,93</t>
  </si>
  <si>
    <t>141,47</t>
  </si>
  <si>
    <t>184.202,42</t>
  </si>
  <si>
    <t>2.866,0</t>
  </si>
  <si>
    <t>62,66</t>
  </si>
  <si>
    <t>179.583,56</t>
  </si>
  <si>
    <t>1,07</t>
  </si>
  <si>
    <t>4.898,2</t>
  </si>
  <si>
    <t>34,10</t>
  </si>
  <si>
    <t>167.028,62</t>
  </si>
  <si>
    <t>32,0</t>
  </si>
  <si>
    <t>5.076,31</t>
  </si>
  <si>
    <t>162.441,92</t>
  </si>
  <si>
    <t>0,97</t>
  </si>
  <si>
    <t>16,0</t>
  </si>
  <si>
    <t>9.955,24</t>
  </si>
  <si>
    <t>159.283,84</t>
  </si>
  <si>
    <t>0,95</t>
  </si>
  <si>
    <t>1.350,0</t>
  </si>
  <si>
    <t>99,29</t>
  </si>
  <si>
    <t>134.041,50</t>
  </si>
  <si>
    <t>0,80</t>
  </si>
  <si>
    <t>1.428,0</t>
  </si>
  <si>
    <t>93,06</t>
  </si>
  <si>
    <t>132.889,68</t>
  </si>
  <si>
    <t>0,79</t>
  </si>
  <si>
    <t>12,59</t>
  </si>
  <si>
    <t>130.764,02</t>
  </si>
  <si>
    <t>0,78</t>
  </si>
  <si>
    <t>99,33</t>
  </si>
  <si>
    <t>90,0</t>
  </si>
  <si>
    <t>1.408,74</t>
  </si>
  <si>
    <t>126.786,60</t>
  </si>
  <si>
    <t>0,76</t>
  </si>
  <si>
    <t>876,0</t>
  </si>
  <si>
    <t>144,67</t>
  </si>
  <si>
    <t>126.730,92</t>
  </si>
  <si>
    <t>7.729,5</t>
  </si>
  <si>
    <t>16,37</t>
  </si>
  <si>
    <t>126.531,91</t>
  </si>
  <si>
    <t>0,75</t>
  </si>
  <si>
    <t>999,05</t>
  </si>
  <si>
    <t>125,53</t>
  </si>
  <si>
    <t>125.410,74</t>
  </si>
  <si>
    <t>74,25</t>
  </si>
  <si>
    <t>123.311,43</t>
  </si>
  <si>
    <t>0,74</t>
  </si>
  <si>
    <t>4.905,8</t>
  </si>
  <si>
    <t>24,77</t>
  </si>
  <si>
    <t>121.516,66</t>
  </si>
  <si>
    <t>0,72</t>
  </si>
  <si>
    <t>64,0</t>
  </si>
  <si>
    <t>1.817,36</t>
  </si>
  <si>
    <t>116.311,04</t>
  </si>
  <si>
    <t>0,69</t>
  </si>
  <si>
    <t>43,75</t>
  </si>
  <si>
    <t>116.106,37</t>
  </si>
  <si>
    <t>10,01</t>
  </si>
  <si>
    <t>176,61</t>
  </si>
  <si>
    <t>115.271,58</t>
  </si>
  <si>
    <t>39,30</t>
  </si>
  <si>
    <t>111.718,50</t>
  </si>
  <si>
    <t>0,67</t>
  </si>
  <si>
    <t>7.705,5</t>
  </si>
  <si>
    <t>12,49</t>
  </si>
  <si>
    <t>96.241,69</t>
  </si>
  <si>
    <t>0,57</t>
  </si>
  <si>
    <t>5,0</t>
  </si>
  <si>
    <t>18.997,36</t>
  </si>
  <si>
    <t>94.986,80</t>
  </si>
  <si>
    <t>39,0</t>
  </si>
  <si>
    <t>2.389,51</t>
  </si>
  <si>
    <t>93.190,89</t>
  </si>
  <si>
    <t>0,56</t>
  </si>
  <si>
    <t>0,54</t>
  </si>
  <si>
    <t>610,0</t>
  </si>
  <si>
    <t>148,45</t>
  </si>
  <si>
    <t>90.554,50</t>
  </si>
  <si>
    <t>0,53</t>
  </si>
  <si>
    <t>35,30</t>
  </si>
  <si>
    <t>88.338,95</t>
  </si>
  <si>
    <t>35,17</t>
  </si>
  <si>
    <t>88.013,62</t>
  </si>
  <si>
    <t>0,52</t>
  </si>
  <si>
    <t>640,0</t>
  </si>
  <si>
    <t>136,24</t>
  </si>
  <si>
    <t>87.193,60</t>
  </si>
  <si>
    <t>0,50</t>
  </si>
  <si>
    <t>283,0</t>
  </si>
  <si>
    <t>295,16</t>
  </si>
  <si>
    <t>83.530,28</t>
  </si>
  <si>
    <t>4.404,7</t>
  </si>
  <si>
    <t>18,93</t>
  </si>
  <si>
    <t>83.380,97</t>
  </si>
  <si>
    <t>538,51</t>
  </si>
  <si>
    <t>82.973,62</t>
  </si>
  <si>
    <t>0,49</t>
  </si>
  <si>
    <t>10,61</t>
  </si>
  <si>
    <t>81.721,82</t>
  </si>
  <si>
    <t>92,7</t>
  </si>
  <si>
    <t>872,74</t>
  </si>
  <si>
    <t>80.902,99</t>
  </si>
  <si>
    <t>0,48</t>
  </si>
  <si>
    <t>0,47</t>
  </si>
  <si>
    <t>4.758,8</t>
  </si>
  <si>
    <t>16,58</t>
  </si>
  <si>
    <t>78.900,90</t>
  </si>
  <si>
    <t>5,60</t>
  </si>
  <si>
    <t>77.984,70</t>
  </si>
  <si>
    <t>0,46</t>
  </si>
  <si>
    <t>629,2</t>
  </si>
  <si>
    <t>115,47</t>
  </si>
  <si>
    <t>72.653,72</t>
  </si>
  <si>
    <t>0,43</t>
  </si>
  <si>
    <t>28,0</t>
  </si>
  <si>
    <t>0,41</t>
  </si>
  <si>
    <t>160,0</t>
  </si>
  <si>
    <t>430,51</t>
  </si>
  <si>
    <t>68.881,60</t>
  </si>
  <si>
    <t>3.539,5</t>
  </si>
  <si>
    <t>18,77</t>
  </si>
  <si>
    <t>66.436,41</t>
  </si>
  <si>
    <t>0,39</t>
  </si>
  <si>
    <t>116,0</t>
  </si>
  <si>
    <t>562,43</t>
  </si>
  <si>
    <t>65.241,88</t>
  </si>
  <si>
    <t>2.087,1</t>
  </si>
  <si>
    <t>30,84</t>
  </si>
  <si>
    <t>64.366,16</t>
  </si>
  <si>
    <t>0,38</t>
  </si>
  <si>
    <t>574,6</t>
  </si>
  <si>
    <t>111,71</t>
  </si>
  <si>
    <t>64.188,56</t>
  </si>
  <si>
    <t>56,57</t>
  </si>
  <si>
    <t>63.747,60</t>
  </si>
  <si>
    <t>72,40</t>
  </si>
  <si>
    <t>62.549,98</t>
  </si>
  <si>
    <t>0,37</t>
  </si>
  <si>
    <t>61,34</t>
  </si>
  <si>
    <t>41,0</t>
  </si>
  <si>
    <t>1.496,47</t>
  </si>
  <si>
    <t>61.355,27</t>
  </si>
  <si>
    <t>2,0</t>
  </si>
  <si>
    <t>0,36</t>
  </si>
  <si>
    <t>3.213,0</t>
  </si>
  <si>
    <t>18,99</t>
  </si>
  <si>
    <t>61.014,87</t>
  </si>
  <si>
    <t>323,87</t>
  </si>
  <si>
    <t>59.805,83</t>
  </si>
  <si>
    <t>0,35</t>
  </si>
  <si>
    <t>700,0</t>
  </si>
  <si>
    <t>82,96</t>
  </si>
  <si>
    <t>58.072,00</t>
  </si>
  <si>
    <t>15,0</t>
  </si>
  <si>
    <t>1.242,0</t>
  </si>
  <si>
    <t>44,25</t>
  </si>
  <si>
    <t>54.958,50</t>
  </si>
  <si>
    <t>19,93</t>
  </si>
  <si>
    <t>54.616,76</t>
  </si>
  <si>
    <t>5.218,4</t>
  </si>
  <si>
    <t>52.236,18</t>
  </si>
  <si>
    <t>0,31</t>
  </si>
  <si>
    <t>221,21</t>
  </si>
  <si>
    <t>231,74</t>
  </si>
  <si>
    <t>51.263,20</t>
  </si>
  <si>
    <t>0,30</t>
  </si>
  <si>
    <t>3.137,1</t>
  </si>
  <si>
    <t>15,85</t>
  </si>
  <si>
    <t>49.723,03</t>
  </si>
  <si>
    <t>2.056,2</t>
  </si>
  <si>
    <t>24,17</t>
  </si>
  <si>
    <t>49.698,35</t>
  </si>
  <si>
    <t>1.969,8</t>
  </si>
  <si>
    <t>24,89</t>
  </si>
  <si>
    <t>49.028,32</t>
  </si>
  <si>
    <t>0,29</t>
  </si>
  <si>
    <t>726,4</t>
  </si>
  <si>
    <t>66,69</t>
  </si>
  <si>
    <t>48.443,61</t>
  </si>
  <si>
    <t>369,80</t>
  </si>
  <si>
    <t>48.384,63</t>
  </si>
  <si>
    <t>33,33</t>
  </si>
  <si>
    <t>48.181,51</t>
  </si>
  <si>
    <t>101,0</t>
  </si>
  <si>
    <t>473,49</t>
  </si>
  <si>
    <t>47.822,49</t>
  </si>
  <si>
    <t>99,88</t>
  </si>
  <si>
    <t>0,27</t>
  </si>
  <si>
    <t>238,5</t>
  </si>
  <si>
    <t>187,89</t>
  </si>
  <si>
    <t>44.811,76</t>
  </si>
  <si>
    <t>3,0</t>
  </si>
  <si>
    <t>14.917,27</t>
  </si>
  <si>
    <t>44.751,81</t>
  </si>
  <si>
    <t>15,65</t>
  </si>
  <si>
    <t>44.488,41</t>
  </si>
  <si>
    <t>0,26</t>
  </si>
  <si>
    <t>20,0</t>
  </si>
  <si>
    <t>3.649,7</t>
  </si>
  <si>
    <t>11,90</t>
  </si>
  <si>
    <t>43.431,43</t>
  </si>
  <si>
    <t>661,15</t>
  </si>
  <si>
    <t>42.068,97</t>
  </si>
  <si>
    <t>0,25</t>
  </si>
  <si>
    <t>4.024,0</t>
  </si>
  <si>
    <t>10,42</t>
  </si>
  <si>
    <t>41.930,08</t>
  </si>
  <si>
    <t>61,67</t>
  </si>
  <si>
    <t>0,24</t>
  </si>
  <si>
    <t>261,1</t>
  </si>
  <si>
    <t>155,75</t>
  </si>
  <si>
    <t>40.666,32</t>
  </si>
  <si>
    <t>122,0</t>
  </si>
  <si>
    <t>327,62</t>
  </si>
  <si>
    <t>39.969,64</t>
  </si>
  <si>
    <t>148,0</t>
  </si>
  <si>
    <t>265,97</t>
  </si>
  <si>
    <t>39.363,56</t>
  </si>
  <si>
    <t>0,23</t>
  </si>
  <si>
    <t>815,11</t>
  </si>
  <si>
    <t>38.709,57</t>
  </si>
  <si>
    <t>1.186,52</t>
  </si>
  <si>
    <t>37.968,64</t>
  </si>
  <si>
    <t>4,0</t>
  </si>
  <si>
    <t>2.699,2</t>
  </si>
  <si>
    <t>12,60</t>
  </si>
  <si>
    <t>34.009,92</t>
  </si>
  <si>
    <t>980,0</t>
  </si>
  <si>
    <t>34,70</t>
  </si>
  <si>
    <t>34.006,00</t>
  </si>
  <si>
    <t>33.093,38</t>
  </si>
  <si>
    <t>363,2</t>
  </si>
  <si>
    <t>90,83</t>
  </si>
  <si>
    <t>32.989,45</t>
  </si>
  <si>
    <t>32.940,77</t>
  </si>
  <si>
    <t>0,19</t>
  </si>
  <si>
    <t>2.421,9</t>
  </si>
  <si>
    <t>13,49</t>
  </si>
  <si>
    <t>32.671,43</t>
  </si>
  <si>
    <t>458,91</t>
  </si>
  <si>
    <t>32.426,58</t>
  </si>
  <si>
    <t>7.892,36</t>
  </si>
  <si>
    <t>31.569,44</t>
  </si>
  <si>
    <t>22,0</t>
  </si>
  <si>
    <t>1.409,94</t>
  </si>
  <si>
    <t>31.018,68</t>
  </si>
  <si>
    <t>0,18</t>
  </si>
  <si>
    <t>179,46</t>
  </si>
  <si>
    <t>1.889,80</t>
  </si>
  <si>
    <t>30.236,80</t>
  </si>
  <si>
    <t>42,0</t>
  </si>
  <si>
    <t>713,68</t>
  </si>
  <si>
    <t>29.974,56</t>
  </si>
  <si>
    <t>10,0</t>
  </si>
  <si>
    <t>2.963,39</t>
  </si>
  <si>
    <t>29.633,90</t>
  </si>
  <si>
    <t>380,0</t>
  </si>
  <si>
    <t>77,91</t>
  </si>
  <si>
    <t>29.605,80</t>
  </si>
  <si>
    <t>21,0</t>
  </si>
  <si>
    <t>1.394,01</t>
  </si>
  <si>
    <t>29.274,21</t>
  </si>
  <si>
    <t>0,17</t>
  </si>
  <si>
    <t>1.330,45</t>
  </si>
  <si>
    <t>29.269,90</t>
  </si>
  <si>
    <t>1.190,0</t>
  </si>
  <si>
    <t>24,32</t>
  </si>
  <si>
    <t>28.940,80</t>
  </si>
  <si>
    <t>500,0</t>
  </si>
  <si>
    <t>57,29</t>
  </si>
  <si>
    <t>28.645,00</t>
  </si>
  <si>
    <t>220,0</t>
  </si>
  <si>
    <t>128,83</t>
  </si>
  <si>
    <t>28.342,60</t>
  </si>
  <si>
    <t>233,0</t>
  </si>
  <si>
    <t>120,39</t>
  </si>
  <si>
    <t>28.050,87</t>
  </si>
  <si>
    <t>357,7</t>
  </si>
  <si>
    <t>77,25</t>
  </si>
  <si>
    <t>27.632,32</t>
  </si>
  <si>
    <t>0,16</t>
  </si>
  <si>
    <t>1.752,8</t>
  </si>
  <si>
    <t>15,31</t>
  </si>
  <si>
    <t>26.835,36</t>
  </si>
  <si>
    <t>376,0</t>
  </si>
  <si>
    <t>70,10</t>
  </si>
  <si>
    <t>26.357,60</t>
  </si>
  <si>
    <t>0,15</t>
  </si>
  <si>
    <t>2.262,7</t>
  </si>
  <si>
    <t>11,35</t>
  </si>
  <si>
    <t>25.681,64</t>
  </si>
  <si>
    <t>116,06</t>
  </si>
  <si>
    <t>25.533,20</t>
  </si>
  <si>
    <t>58,0</t>
  </si>
  <si>
    <t>430,60</t>
  </si>
  <si>
    <t>24.974,80</t>
  </si>
  <si>
    <t>104,0</t>
  </si>
  <si>
    <t>238,68</t>
  </si>
  <si>
    <t>24.822,72</t>
  </si>
  <si>
    <t>26,36</t>
  </si>
  <si>
    <t>24.701,16</t>
  </si>
  <si>
    <t>1.979,3</t>
  </si>
  <si>
    <t>12,39</t>
  </si>
  <si>
    <t>24.523,52</t>
  </si>
  <si>
    <t>234,0</t>
  </si>
  <si>
    <t>103,07</t>
  </si>
  <si>
    <t>24.118,38</t>
  </si>
  <si>
    <t>0,14</t>
  </si>
  <si>
    <t>429,3</t>
  </si>
  <si>
    <t>55,96</t>
  </si>
  <si>
    <t>24.023,62</t>
  </si>
  <si>
    <t>11,0</t>
  </si>
  <si>
    <t>2.182,26</t>
  </si>
  <si>
    <t>24.004,86</t>
  </si>
  <si>
    <t>400,1</t>
  </si>
  <si>
    <t>59,70</t>
  </si>
  <si>
    <t>23.885,97</t>
  </si>
  <si>
    <t>262,1</t>
  </si>
  <si>
    <t>90,43</t>
  </si>
  <si>
    <t>23.701,70</t>
  </si>
  <si>
    <t>607,0</t>
  </si>
  <si>
    <t>38,75</t>
  </si>
  <si>
    <t>23.521,25</t>
  </si>
  <si>
    <t>102,94</t>
  </si>
  <si>
    <t>22.646,80</t>
  </si>
  <si>
    <t>0,13</t>
  </si>
  <si>
    <t>639,9</t>
  </si>
  <si>
    <t>35,07</t>
  </si>
  <si>
    <t>22.441,29</t>
  </si>
  <si>
    <t>56,0</t>
  </si>
  <si>
    <t>397,93</t>
  </si>
  <si>
    <t>22.284,08</t>
  </si>
  <si>
    <t>683,2</t>
  </si>
  <si>
    <t>32,59</t>
  </si>
  <si>
    <t>22.265,48</t>
  </si>
  <si>
    <t>7,0</t>
  </si>
  <si>
    <t>188,63</t>
  </si>
  <si>
    <t>21.982,94</t>
  </si>
  <si>
    <t>892,08</t>
  </si>
  <si>
    <t>21.954,08</t>
  </si>
  <si>
    <t>23,13</t>
  </si>
  <si>
    <t>21.674,42</t>
  </si>
  <si>
    <t>813,21</t>
  </si>
  <si>
    <t>21.175,98</t>
  </si>
  <si>
    <t>683,0</t>
  </si>
  <si>
    <t>30,99</t>
  </si>
  <si>
    <t>21.166,17</t>
  </si>
  <si>
    <t>344,2</t>
  </si>
  <si>
    <t>21.113,22</t>
  </si>
  <si>
    <t>15,52</t>
  </si>
  <si>
    <t>21.030,22</t>
  </si>
  <si>
    <t>48,0</t>
  </si>
  <si>
    <t>29,25</t>
  </si>
  <si>
    <t>715,86</t>
  </si>
  <si>
    <t>20.938,90</t>
  </si>
  <si>
    <t>0,12</t>
  </si>
  <si>
    <t>15,67</t>
  </si>
  <si>
    <t>20.501,21</t>
  </si>
  <si>
    <t>93,0</t>
  </si>
  <si>
    <t>220,33</t>
  </si>
  <si>
    <t>20.490,69</t>
  </si>
  <si>
    <t>988,71</t>
  </si>
  <si>
    <t>19.774,20</t>
  </si>
  <si>
    <t>504,7</t>
  </si>
  <si>
    <t>39,07</t>
  </si>
  <si>
    <t>19.718,62</t>
  </si>
  <si>
    <t>109,38</t>
  </si>
  <si>
    <t>19.604,17</t>
  </si>
  <si>
    <t>6,85</t>
  </si>
  <si>
    <t>19.472,56</t>
  </si>
  <si>
    <t>9.666,95</t>
  </si>
  <si>
    <t>19.333,90</t>
  </si>
  <si>
    <t>2.130,52</t>
  </si>
  <si>
    <t>19.174,68</t>
  </si>
  <si>
    <t>0,11</t>
  </si>
  <si>
    <t>158,79</t>
  </si>
  <si>
    <t>19.173,89</t>
  </si>
  <si>
    <t>1.352,7</t>
  </si>
  <si>
    <t>14,14</t>
  </si>
  <si>
    <t>19.127,17</t>
  </si>
  <si>
    <t>226,0</t>
  </si>
  <si>
    <t>84,56</t>
  </si>
  <si>
    <t>19.110,56</t>
  </si>
  <si>
    <t>1.185,74</t>
  </si>
  <si>
    <t>18.971,84</t>
  </si>
  <si>
    <t>33,2</t>
  </si>
  <si>
    <t>563,56</t>
  </si>
  <si>
    <t>18.710,19</t>
  </si>
  <si>
    <t>246,0</t>
  </si>
  <si>
    <t>75,80</t>
  </si>
  <si>
    <t>18.646,80</t>
  </si>
  <si>
    <t>9.287,33</t>
  </si>
  <si>
    <t>18.574,66</t>
  </si>
  <si>
    <t>18.075,00</t>
  </si>
  <si>
    <t>84,0</t>
  </si>
  <si>
    <t>214,92</t>
  </si>
  <si>
    <t>18.053,28</t>
  </si>
  <si>
    <t>191,13</t>
  </si>
  <si>
    <t>806,1</t>
  </si>
  <si>
    <t>22,36</t>
  </si>
  <si>
    <t>18.024,39</t>
  </si>
  <si>
    <t>136,0</t>
  </si>
  <si>
    <t>130,87</t>
  </si>
  <si>
    <t>17.798,32</t>
  </si>
  <si>
    <t>1.782,7</t>
  </si>
  <si>
    <t>9,89</t>
  </si>
  <si>
    <t>17.630,90</t>
  </si>
  <si>
    <t>450,33</t>
  </si>
  <si>
    <t>17.562,87</t>
  </si>
  <si>
    <t>0,10</t>
  </si>
  <si>
    <t>1.182,8</t>
  </si>
  <si>
    <t>14,61</t>
  </si>
  <si>
    <t>17.280,70</t>
  </si>
  <si>
    <t>4.259,62</t>
  </si>
  <si>
    <t>17.038,48</t>
  </si>
  <si>
    <t>264,0</t>
  </si>
  <si>
    <t>63,81</t>
  </si>
  <si>
    <t>16.845,84</t>
  </si>
  <si>
    <t>115,58</t>
  </si>
  <si>
    <t>16.801,86</t>
  </si>
  <si>
    <t>17,0</t>
  </si>
  <si>
    <t>983,62</t>
  </si>
  <si>
    <t>16.721,54</t>
  </si>
  <si>
    <t>1.088,60</t>
  </si>
  <si>
    <t>16.470,51</t>
  </si>
  <si>
    <t>61,0</t>
  </si>
  <si>
    <t>269,78</t>
  </si>
  <si>
    <t>16.456,58</t>
  </si>
  <si>
    <t>65,75</t>
  </si>
  <si>
    <t>16.375,69</t>
  </si>
  <si>
    <t>2.309,33</t>
  </si>
  <si>
    <t>16.165,31</t>
  </si>
  <si>
    <t>220,3</t>
  </si>
  <si>
    <t>72,37</t>
  </si>
  <si>
    <t>15.943,11</t>
  </si>
  <si>
    <t>0,09</t>
  </si>
  <si>
    <t>5.298,98</t>
  </si>
  <si>
    <t>15.896,94</t>
  </si>
  <si>
    <t>934,58</t>
  </si>
  <si>
    <t>15.887,86</t>
  </si>
  <si>
    <t>641,0</t>
  </si>
  <si>
    <t>24,58</t>
  </si>
  <si>
    <t>15.755,78</t>
  </si>
  <si>
    <t>5.246,55</t>
  </si>
  <si>
    <t>15.739,65</t>
  </si>
  <si>
    <t>65,7</t>
  </si>
  <si>
    <t>236,80</t>
  </si>
  <si>
    <t>15.557,76</t>
  </si>
  <si>
    <t>3.101,74</t>
  </si>
  <si>
    <t>15.508,70</t>
  </si>
  <si>
    <t>2.584,72</t>
  </si>
  <si>
    <t>15.508,32</t>
  </si>
  <si>
    <t>7.721,64</t>
  </si>
  <si>
    <t>15.443,28</t>
  </si>
  <si>
    <t>8,0</t>
  </si>
  <si>
    <t>15.147,19</t>
  </si>
  <si>
    <t>7.436,53</t>
  </si>
  <si>
    <t>14.873,06</t>
  </si>
  <si>
    <t>33,0</t>
  </si>
  <si>
    <t>447,59</t>
  </si>
  <si>
    <t>14.770,47</t>
  </si>
  <si>
    <t>12,0</t>
  </si>
  <si>
    <t>0,08</t>
  </si>
  <si>
    <t>52,5</t>
  </si>
  <si>
    <t>269,11</t>
  </si>
  <si>
    <t>14.128,27</t>
  </si>
  <si>
    <t>425,0</t>
  </si>
  <si>
    <t>32,87</t>
  </si>
  <si>
    <t>13.969,75</t>
  </si>
  <si>
    <t>215,8</t>
  </si>
  <si>
    <t>64,05</t>
  </si>
  <si>
    <t>13.821,99</t>
  </si>
  <si>
    <t>628,0</t>
  </si>
  <si>
    <t>21,84</t>
  </si>
  <si>
    <t>13.715,52</t>
  </si>
  <si>
    <t>2.277,55</t>
  </si>
  <si>
    <t>13.665,30</t>
  </si>
  <si>
    <t>1.064,4</t>
  </si>
  <si>
    <t>12,79</t>
  </si>
  <si>
    <t>13.613,67</t>
  </si>
  <si>
    <t>213,41</t>
  </si>
  <si>
    <t>13.604,88</t>
  </si>
  <si>
    <t>44,0</t>
  </si>
  <si>
    <t>96,0</t>
  </si>
  <si>
    <t>137,87</t>
  </si>
  <si>
    <t>13.235,52</t>
  </si>
  <si>
    <t>52,11</t>
  </si>
  <si>
    <t>13.233,33</t>
  </si>
  <si>
    <t>439,0</t>
  </si>
  <si>
    <t>29,72</t>
  </si>
  <si>
    <t>13.047,08</t>
  </si>
  <si>
    <t>2.171,87</t>
  </si>
  <si>
    <t>13.031,22</t>
  </si>
  <si>
    <t>403,18</t>
  </si>
  <si>
    <t>12.901,76</t>
  </si>
  <si>
    <t>231,0</t>
  </si>
  <si>
    <t>55,28</t>
  </si>
  <si>
    <t>12.769,68</t>
  </si>
  <si>
    <t>477,0</t>
  </si>
  <si>
    <t>26,55</t>
  </si>
  <si>
    <t>12.664,35</t>
  </si>
  <si>
    <t>0,07</t>
  </si>
  <si>
    <t>250,0</t>
  </si>
  <si>
    <t>48,97</t>
  </si>
  <si>
    <t>12.242,50</t>
  </si>
  <si>
    <t>1.057,0</t>
  </si>
  <si>
    <t>11,55</t>
  </si>
  <si>
    <t>12.208,35</t>
  </si>
  <si>
    <t>3.013,97</t>
  </si>
  <si>
    <t>12.055,88</t>
  </si>
  <si>
    <t>66,13</t>
  </si>
  <si>
    <t>11.778,81</t>
  </si>
  <si>
    <t>214,0</t>
  </si>
  <si>
    <t>54,46</t>
  </si>
  <si>
    <t>11.654,44</t>
  </si>
  <si>
    <t>26,0</t>
  </si>
  <si>
    <t>447,21</t>
  </si>
  <si>
    <t>11.627,46</t>
  </si>
  <si>
    <t>837,93</t>
  </si>
  <si>
    <t>11.613,70</t>
  </si>
  <si>
    <t>5.557,54</t>
  </si>
  <si>
    <t>11.115,08</t>
  </si>
  <si>
    <t>17,64</t>
  </si>
  <si>
    <t>11.077,92</t>
  </si>
  <si>
    <t>266,41</t>
  </si>
  <si>
    <t>10.922,81</t>
  </si>
  <si>
    <t>48,7</t>
  </si>
  <si>
    <t>222,00</t>
  </si>
  <si>
    <t>10.811,40</t>
  </si>
  <si>
    <t>0,06</t>
  </si>
  <si>
    <t>200,2</t>
  </si>
  <si>
    <t>53,63</t>
  </si>
  <si>
    <t>10.736,72</t>
  </si>
  <si>
    <t>10.597,96</t>
  </si>
  <si>
    <t>245,78</t>
  </si>
  <si>
    <t>10.322,76</t>
  </si>
  <si>
    <t>130,0</t>
  </si>
  <si>
    <t>79,20</t>
  </si>
  <si>
    <t>10.296,00</t>
  </si>
  <si>
    <t>73,0</t>
  </si>
  <si>
    <t>65,1</t>
  </si>
  <si>
    <t>148,09</t>
  </si>
  <si>
    <t>9.640,65</t>
  </si>
  <si>
    <t>38,76</t>
  </si>
  <si>
    <t>9.623,72</t>
  </si>
  <si>
    <t>88,7</t>
  </si>
  <si>
    <t>9.573,39</t>
  </si>
  <si>
    <t>1.046,36</t>
  </si>
  <si>
    <t>9.417,24</t>
  </si>
  <si>
    <t>42,7</t>
  </si>
  <si>
    <t>220,32</t>
  </si>
  <si>
    <t>9.407,66</t>
  </si>
  <si>
    <t>4.683,97</t>
  </si>
  <si>
    <t>9.367,94</t>
  </si>
  <si>
    <t>74,0</t>
  </si>
  <si>
    <t>126,11</t>
  </si>
  <si>
    <t>9.332,14</t>
  </si>
  <si>
    <t>0,05</t>
  </si>
  <si>
    <t>68,0</t>
  </si>
  <si>
    <t>133,26</t>
  </si>
  <si>
    <t>9.061,68</t>
  </si>
  <si>
    <t>31,59</t>
  </si>
  <si>
    <t>9.057,16</t>
  </si>
  <si>
    <t>9.019,60</t>
  </si>
  <si>
    <t>61,5</t>
  </si>
  <si>
    <t>143,19</t>
  </si>
  <si>
    <t>8.806,18</t>
  </si>
  <si>
    <t>8.779,14</t>
  </si>
  <si>
    <t>309,84</t>
  </si>
  <si>
    <t>8.675,52</t>
  </si>
  <si>
    <t>8.546,14</t>
  </si>
  <si>
    <t>1.210,45</t>
  </si>
  <si>
    <t>8.473,15</t>
  </si>
  <si>
    <t>118,0</t>
  </si>
  <si>
    <t>71,74</t>
  </si>
  <si>
    <t>8.465,32</t>
  </si>
  <si>
    <t>932,75</t>
  </si>
  <si>
    <t>8.394,75</t>
  </si>
  <si>
    <t>860,6</t>
  </si>
  <si>
    <t>9,67</t>
  </si>
  <si>
    <t>8.322,00</t>
  </si>
  <si>
    <t>739,71</t>
  </si>
  <si>
    <t>8.136,81</t>
  </si>
  <si>
    <t>8.132,95</t>
  </si>
  <si>
    <t>4.061,23</t>
  </si>
  <si>
    <t>8.122,46</t>
  </si>
  <si>
    <t>120,0</t>
  </si>
  <si>
    <t>7.935,60</t>
  </si>
  <si>
    <t>236,0</t>
  </si>
  <si>
    <t>33,60</t>
  </si>
  <si>
    <t>7.929,60</t>
  </si>
  <si>
    <t>7.923,33</t>
  </si>
  <si>
    <t>774,91</t>
  </si>
  <si>
    <t>7.749,10</t>
  </si>
  <si>
    <t>13,0</t>
  </si>
  <si>
    <t>120,13</t>
  </si>
  <si>
    <t>7.343,54</t>
  </si>
  <si>
    <t>0,04</t>
  </si>
  <si>
    <t>150,37</t>
  </si>
  <si>
    <t>7.217,76</t>
  </si>
  <si>
    <t>7.107,43</t>
  </si>
  <si>
    <t>53,8</t>
  </si>
  <si>
    <t>130,47</t>
  </si>
  <si>
    <t>7.019,28</t>
  </si>
  <si>
    <t>3.496,97</t>
  </si>
  <si>
    <t>6.993,94</t>
  </si>
  <si>
    <t>832,61</t>
  </si>
  <si>
    <t>6.869,03</t>
  </si>
  <si>
    <t>6.853,26</t>
  </si>
  <si>
    <t>6.844,94</t>
  </si>
  <si>
    <t>32,12</t>
  </si>
  <si>
    <t>158,5</t>
  </si>
  <si>
    <t>42,35</t>
  </si>
  <si>
    <t>6.712,47</t>
  </si>
  <si>
    <t>6.615,32</t>
  </si>
  <si>
    <t>46,0</t>
  </si>
  <si>
    <t>141,87</t>
  </si>
  <si>
    <t>6.526,02</t>
  </si>
  <si>
    <t>280,0</t>
  </si>
  <si>
    <t>23,01</t>
  </si>
  <si>
    <t>6.442,80</t>
  </si>
  <si>
    <t>151,38</t>
  </si>
  <si>
    <t>6.357,96</t>
  </si>
  <si>
    <t>6.295,89</t>
  </si>
  <si>
    <t>6.269,21</t>
  </si>
  <si>
    <t>6.262,38</t>
  </si>
  <si>
    <t>164,1</t>
  </si>
  <si>
    <t>38,02</t>
  </si>
  <si>
    <t>6.239,08</t>
  </si>
  <si>
    <t>3.105,81</t>
  </si>
  <si>
    <t>6.211,62</t>
  </si>
  <si>
    <t>46,38</t>
  </si>
  <si>
    <t>6.029,40</t>
  </si>
  <si>
    <t>83,0</t>
  </si>
  <si>
    <t>72,55</t>
  </si>
  <si>
    <t>6.021,65</t>
  </si>
  <si>
    <t>275,59</t>
  </si>
  <si>
    <t>5.947,23</t>
  </si>
  <si>
    <t>249,1</t>
  </si>
  <si>
    <t>23,79</t>
  </si>
  <si>
    <t>5.926,08</t>
  </si>
  <si>
    <t>5.924,41</t>
  </si>
  <si>
    <t>0,03</t>
  </si>
  <si>
    <t>23,0</t>
  </si>
  <si>
    <t>2.851,69</t>
  </si>
  <si>
    <t>5.703,38</t>
  </si>
  <si>
    <t>19,0</t>
  </si>
  <si>
    <t>263,24</t>
  </si>
  <si>
    <t>5.528,04</t>
  </si>
  <si>
    <t>5.422,42</t>
  </si>
  <si>
    <t>5.324,53</t>
  </si>
  <si>
    <t>5.312,12</t>
  </si>
  <si>
    <t>5.308,50</t>
  </si>
  <si>
    <t>2.654,08</t>
  </si>
  <si>
    <t>5.308,16</t>
  </si>
  <si>
    <t>331,73</t>
  </si>
  <si>
    <t>5.307,68</t>
  </si>
  <si>
    <t>653,26</t>
  </si>
  <si>
    <t>5.226,08</t>
  </si>
  <si>
    <t>54,0</t>
  </si>
  <si>
    <t>96,09</t>
  </si>
  <si>
    <t>5.188,86</t>
  </si>
  <si>
    <t>94,0</t>
  </si>
  <si>
    <t>54,88</t>
  </si>
  <si>
    <t>5.158,72</t>
  </si>
  <si>
    <t>473,0</t>
  </si>
  <si>
    <t>10,72</t>
  </si>
  <si>
    <t>5.070,56</t>
  </si>
  <si>
    <t>68,2</t>
  </si>
  <si>
    <t>73,33</t>
  </si>
  <si>
    <t>5.001,10</t>
  </si>
  <si>
    <t>232,0</t>
  </si>
  <si>
    <t>548,87</t>
  </si>
  <si>
    <t>4.939,83</t>
  </si>
  <si>
    <t>1.230,06</t>
  </si>
  <si>
    <t>4.920,24</t>
  </si>
  <si>
    <t>4.913,21</t>
  </si>
  <si>
    <t>205,00</t>
  </si>
  <si>
    <t>481,77</t>
  </si>
  <si>
    <t>4.856,24</t>
  </si>
  <si>
    <t>149,0</t>
  </si>
  <si>
    <t>32,05</t>
  </si>
  <si>
    <t>4.775,45</t>
  </si>
  <si>
    <t>72,49</t>
  </si>
  <si>
    <t>4.639,36</t>
  </si>
  <si>
    <t>4.592,25</t>
  </si>
  <si>
    <t>126,0</t>
  </si>
  <si>
    <t>36,29</t>
  </si>
  <si>
    <t>4.572,54</t>
  </si>
  <si>
    <t>176,0</t>
  </si>
  <si>
    <t>25,83</t>
  </si>
  <si>
    <t>4.546,08</t>
  </si>
  <si>
    <t>48,87</t>
  </si>
  <si>
    <t>4.544,91</t>
  </si>
  <si>
    <t>4.540,59</t>
  </si>
  <si>
    <t>4.527,13</t>
  </si>
  <si>
    <t>4.438,12</t>
  </si>
  <si>
    <t>4.421,63</t>
  </si>
  <si>
    <t>4.342,50</t>
  </si>
  <si>
    <t>4.272,02</t>
  </si>
  <si>
    <t>40,63</t>
  </si>
  <si>
    <t>468,33</t>
  </si>
  <si>
    <t>4.214,97</t>
  </si>
  <si>
    <t>4.154,94</t>
  </si>
  <si>
    <t>0,02</t>
  </si>
  <si>
    <t>1.382,37</t>
  </si>
  <si>
    <t>4.147,11</t>
  </si>
  <si>
    <t>424,0</t>
  </si>
  <si>
    <t>9,73</t>
  </si>
  <si>
    <t>4.125,52</t>
  </si>
  <si>
    <t>67,39</t>
  </si>
  <si>
    <t>4.110,79</t>
  </si>
  <si>
    <t>684,30</t>
  </si>
  <si>
    <t>4.105,80</t>
  </si>
  <si>
    <t>29,78</t>
  </si>
  <si>
    <t>4.050,08</t>
  </si>
  <si>
    <t>59,04</t>
  </si>
  <si>
    <t>4.014,72</t>
  </si>
  <si>
    <t>181,9</t>
  </si>
  <si>
    <t>21,35</t>
  </si>
  <si>
    <t>3.883,56</t>
  </si>
  <si>
    <t>394,0</t>
  </si>
  <si>
    <t>9,85</t>
  </si>
  <si>
    <t>3.880,90</t>
  </si>
  <si>
    <t>3.842,09</t>
  </si>
  <si>
    <t>412,8</t>
  </si>
  <si>
    <t>9,25</t>
  </si>
  <si>
    <t>3.818,40</t>
  </si>
  <si>
    <t>85,56</t>
  </si>
  <si>
    <t>3.764,64</t>
  </si>
  <si>
    <t>116,86</t>
  </si>
  <si>
    <t>3.739,52</t>
  </si>
  <si>
    <t>7,78</t>
  </si>
  <si>
    <t>3.679,94</t>
  </si>
  <si>
    <t>3.665,10</t>
  </si>
  <si>
    <t>35,0</t>
  </si>
  <si>
    <t>59,93</t>
  </si>
  <si>
    <t>3.655,73</t>
  </si>
  <si>
    <t>1.827,56</t>
  </si>
  <si>
    <t>3.655,12</t>
  </si>
  <si>
    <t>15,64</t>
  </si>
  <si>
    <t>3.628,48</t>
  </si>
  <si>
    <t>213,0</t>
  </si>
  <si>
    <t>16,84</t>
  </si>
  <si>
    <t>3.586,92</t>
  </si>
  <si>
    <t>107,0</t>
  </si>
  <si>
    <t>33,45</t>
  </si>
  <si>
    <t>3.579,15</t>
  </si>
  <si>
    <t>192,0</t>
  </si>
  <si>
    <t>18,58</t>
  </si>
  <si>
    <t>3.567,36</t>
  </si>
  <si>
    <t>236,95</t>
  </si>
  <si>
    <t>3.554,25</t>
  </si>
  <si>
    <t>30,0</t>
  </si>
  <si>
    <t>138,0</t>
  </si>
  <si>
    <t>25,17</t>
  </si>
  <si>
    <t>3.473,46</t>
  </si>
  <si>
    <t>267,0</t>
  </si>
  <si>
    <t>12,92</t>
  </si>
  <si>
    <t>3.449,64</t>
  </si>
  <si>
    <t>568,21</t>
  </si>
  <si>
    <t>3.409,26</t>
  </si>
  <si>
    <t>564,86</t>
  </si>
  <si>
    <t>3.389,16</t>
  </si>
  <si>
    <t>1.682,61</t>
  </si>
  <si>
    <t>3.365,22</t>
  </si>
  <si>
    <t>3.323,75</t>
  </si>
  <si>
    <t>293,0</t>
  </si>
  <si>
    <t>11,29</t>
  </si>
  <si>
    <t>3.307,97</t>
  </si>
  <si>
    <t>34,88</t>
  </si>
  <si>
    <t>3.278,72</t>
  </si>
  <si>
    <t>819,79</t>
  </si>
  <si>
    <t>3.270,96</t>
  </si>
  <si>
    <t>24,0</t>
  </si>
  <si>
    <t>3.151,05</t>
  </si>
  <si>
    <t>49,7</t>
  </si>
  <si>
    <t>3.064,99</t>
  </si>
  <si>
    <t>132,67</t>
  </si>
  <si>
    <t>3.051,41</t>
  </si>
  <si>
    <t>3.045,61</t>
  </si>
  <si>
    <t>3.041,21</t>
  </si>
  <si>
    <t>3.000,02</t>
  </si>
  <si>
    <t>156,55</t>
  </si>
  <si>
    <t>2.974,45</t>
  </si>
  <si>
    <t>2.945,11</t>
  </si>
  <si>
    <t>2.920,17</t>
  </si>
  <si>
    <t>65,0</t>
  </si>
  <si>
    <t>2.876,25</t>
  </si>
  <si>
    <t>20,75</t>
  </si>
  <si>
    <t>2.863,50</t>
  </si>
  <si>
    <t>85,72</t>
  </si>
  <si>
    <t>2.828,76</t>
  </si>
  <si>
    <t>52,0</t>
  </si>
  <si>
    <t>55,0</t>
  </si>
  <si>
    <t>50,36</t>
  </si>
  <si>
    <t>2.769,80</t>
  </si>
  <si>
    <t>545,86</t>
  </si>
  <si>
    <t>2.729,30</t>
  </si>
  <si>
    <t>336,72</t>
  </si>
  <si>
    <t>2.693,76</t>
  </si>
  <si>
    <t>158,0</t>
  </si>
  <si>
    <t>17,02</t>
  </si>
  <si>
    <t>2.689,16</t>
  </si>
  <si>
    <t>11,4</t>
  </si>
  <si>
    <t>234,61</t>
  </si>
  <si>
    <t>2.674,55</t>
  </si>
  <si>
    <t>25,2</t>
  </si>
  <si>
    <t>105,05</t>
  </si>
  <si>
    <t>2.647,26</t>
  </si>
  <si>
    <t>50,56</t>
  </si>
  <si>
    <t>2.629,12</t>
  </si>
  <si>
    <t>134,0</t>
  </si>
  <si>
    <t>19,34</t>
  </si>
  <si>
    <t>2.591,56</t>
  </si>
  <si>
    <t>430,48</t>
  </si>
  <si>
    <t>2.582,88</t>
  </si>
  <si>
    <t>1.287,96</t>
  </si>
  <si>
    <t>2.575,92</t>
  </si>
  <si>
    <t>49,11</t>
  </si>
  <si>
    <t>2.553,72</t>
  </si>
  <si>
    <t>82,0</t>
  </si>
  <si>
    <t>31,10</t>
  </si>
  <si>
    <t>2.550,20</t>
  </si>
  <si>
    <t>2.540,76</t>
  </si>
  <si>
    <t>0,01</t>
  </si>
  <si>
    <t>72,6</t>
  </si>
  <si>
    <t>34,54</t>
  </si>
  <si>
    <t>2.507,60</t>
  </si>
  <si>
    <t>43,05</t>
  </si>
  <si>
    <t>2.496,90</t>
  </si>
  <si>
    <t>74,68</t>
  </si>
  <si>
    <t>2.464,44</t>
  </si>
  <si>
    <t>37,72</t>
  </si>
  <si>
    <t>2.451,80</t>
  </si>
  <si>
    <t>272,23</t>
  </si>
  <si>
    <t>2.450,07</t>
  </si>
  <si>
    <t>17,5</t>
  </si>
  <si>
    <t>139,57</t>
  </si>
  <si>
    <t>2.442,47</t>
  </si>
  <si>
    <t>172,15</t>
  </si>
  <si>
    <t>2.410,10</t>
  </si>
  <si>
    <t>37,0</t>
  </si>
  <si>
    <t>181,0</t>
  </si>
  <si>
    <t>13,14</t>
  </si>
  <si>
    <t>2.378,34</t>
  </si>
  <si>
    <t>959,0</t>
  </si>
  <si>
    <t>2,42</t>
  </si>
  <si>
    <t>2.320,78</t>
  </si>
  <si>
    <t>179,0</t>
  </si>
  <si>
    <t>12,85</t>
  </si>
  <si>
    <t>2.300,15</t>
  </si>
  <si>
    <t>762,75</t>
  </si>
  <si>
    <t>2.288,25</t>
  </si>
  <si>
    <t>754,94</t>
  </si>
  <si>
    <t>2.264,82</t>
  </si>
  <si>
    <t>1.106,28</t>
  </si>
  <si>
    <t>2.212,56</t>
  </si>
  <si>
    <t>710,98</t>
  </si>
  <si>
    <t>2.132,94</t>
  </si>
  <si>
    <t>62,0</t>
  </si>
  <si>
    <t>33,46</t>
  </si>
  <si>
    <t>2.074,52</t>
  </si>
  <si>
    <t>622,0</t>
  </si>
  <si>
    <t>3,30</t>
  </si>
  <si>
    <t>2.052,60</t>
  </si>
  <si>
    <t>150,0</t>
  </si>
  <si>
    <t>13,43</t>
  </si>
  <si>
    <t>2.014,50</t>
  </si>
  <si>
    <t>990,71</t>
  </si>
  <si>
    <t>1.981,42</t>
  </si>
  <si>
    <t>11,18</t>
  </si>
  <si>
    <t>1.967,68</t>
  </si>
  <si>
    <t>155,0</t>
  </si>
  <si>
    <t>12,61</t>
  </si>
  <si>
    <t>1.954,55</t>
  </si>
  <si>
    <t>211,77</t>
  </si>
  <si>
    <t>1.905,93</t>
  </si>
  <si>
    <t>36,0</t>
  </si>
  <si>
    <t>52,94</t>
  </si>
  <si>
    <t>1.905,84</t>
  </si>
  <si>
    <t>47,0</t>
  </si>
  <si>
    <t>40,25</t>
  </si>
  <si>
    <t>1.891,75</t>
  </si>
  <si>
    <t>1,68</t>
  </si>
  <si>
    <t>1.887,22</t>
  </si>
  <si>
    <t>117,63</t>
  </si>
  <si>
    <t>1.882,08</t>
  </si>
  <si>
    <t>25,60</t>
  </si>
  <si>
    <t>1.868,80</t>
  </si>
  <si>
    <t>286,40</t>
  </si>
  <si>
    <t>1.815,77</t>
  </si>
  <si>
    <t>94,15</t>
  </si>
  <si>
    <t>1.788,85</t>
  </si>
  <si>
    <t>298,11</t>
  </si>
  <si>
    <t>1.788,66</t>
  </si>
  <si>
    <t>208,65</t>
  </si>
  <si>
    <t>443,50</t>
  </si>
  <si>
    <t>1.774,00</t>
  </si>
  <si>
    <t>87,39</t>
  </si>
  <si>
    <t>1.747,80</t>
  </si>
  <si>
    <t>66,0</t>
  </si>
  <si>
    <t>26,30</t>
  </si>
  <si>
    <t>1.735,80</t>
  </si>
  <si>
    <t>421,0</t>
  </si>
  <si>
    <t>4,10</t>
  </si>
  <si>
    <t>1.726,10</t>
  </si>
  <si>
    <t>70,0</t>
  </si>
  <si>
    <t>24,65</t>
  </si>
  <si>
    <t>1.725,50</t>
  </si>
  <si>
    <t>570,66</t>
  </si>
  <si>
    <t>1.711,98</t>
  </si>
  <si>
    <t>854,45</t>
  </si>
  <si>
    <t>1.708,90</t>
  </si>
  <si>
    <t>99,78</t>
  </si>
  <si>
    <t>1.696,26</t>
  </si>
  <si>
    <t>159,0</t>
  </si>
  <si>
    <t>1.686,99</t>
  </si>
  <si>
    <t>48,5</t>
  </si>
  <si>
    <t>1.675,19</t>
  </si>
  <si>
    <t>79,0</t>
  </si>
  <si>
    <t>20,36</t>
  </si>
  <si>
    <t>1.608,44</t>
  </si>
  <si>
    <t>208,86</t>
  </si>
  <si>
    <t>66,63</t>
  </si>
  <si>
    <t>1.599,12</t>
  </si>
  <si>
    <t>104,59</t>
  </si>
  <si>
    <t>1.568,85</t>
  </si>
  <si>
    <t>55,70</t>
  </si>
  <si>
    <t>1.559,60</t>
  </si>
  <si>
    <t>1.808,0</t>
  </si>
  <si>
    <t>0,86</t>
  </si>
  <si>
    <t>1.554,88</t>
  </si>
  <si>
    <t>48,45</t>
  </si>
  <si>
    <t>1.550,40</t>
  </si>
  <si>
    <t>197,93</t>
  </si>
  <si>
    <t>1.450,82</t>
  </si>
  <si>
    <t>724,86</t>
  </si>
  <si>
    <t>1.449,72</t>
  </si>
  <si>
    <t>232,81</t>
  </si>
  <si>
    <t>1.396,86</t>
  </si>
  <si>
    <t>198,83</t>
  </si>
  <si>
    <t>1.391,81</t>
  </si>
  <si>
    <t>231,73</t>
  </si>
  <si>
    <t>1.390,38</t>
  </si>
  <si>
    <t>69,45</t>
  </si>
  <si>
    <t>1.389,00</t>
  </si>
  <si>
    <t>1.377,20</t>
  </si>
  <si>
    <t>337,96</t>
  </si>
  <si>
    <t>1.351,84</t>
  </si>
  <si>
    <t>71,02</t>
  </si>
  <si>
    <t>1.349,38</t>
  </si>
  <si>
    <t>31,0</t>
  </si>
  <si>
    <t>102,50</t>
  </si>
  <si>
    <t>1.332,50</t>
  </si>
  <si>
    <t>10,53</t>
  </si>
  <si>
    <t>1.326,78</t>
  </si>
  <si>
    <t>35,70</t>
  </si>
  <si>
    <t>1.320,90</t>
  </si>
  <si>
    <t>61,78</t>
  </si>
  <si>
    <t>1.297,38</t>
  </si>
  <si>
    <t>1.251,90</t>
  </si>
  <si>
    <t>38,92</t>
  </si>
  <si>
    <t>1.245,44</t>
  </si>
  <si>
    <t>281,0</t>
  </si>
  <si>
    <t>4,43</t>
  </si>
  <si>
    <t>1.244,83</t>
  </si>
  <si>
    <t>53,68</t>
  </si>
  <si>
    <t>1.234,64</t>
  </si>
  <si>
    <t>404,03</t>
  </si>
  <si>
    <t>1.212,09</t>
  </si>
  <si>
    <t>72,0</t>
  </si>
  <si>
    <t>16,83</t>
  </si>
  <si>
    <t>1.211,76</t>
  </si>
  <si>
    <t>1.207,94</t>
  </si>
  <si>
    <t>1.200,61</t>
  </si>
  <si>
    <t>230,11</t>
  </si>
  <si>
    <t>1.150,55</t>
  </si>
  <si>
    <t>36,57</t>
  </si>
  <si>
    <t>1.133,67</t>
  </si>
  <si>
    <t>68,85</t>
  </si>
  <si>
    <t>1.101,60</t>
  </si>
  <si>
    <t>1.057,14</t>
  </si>
  <si>
    <t>42,15</t>
  </si>
  <si>
    <t>173,70</t>
  </si>
  <si>
    <t>1.042,20</t>
  </si>
  <si>
    <t>1.037,17</t>
  </si>
  <si>
    <t>34,0</t>
  </si>
  <si>
    <t>69,0</t>
  </si>
  <si>
    <t>13,77</t>
  </si>
  <si>
    <t>950,13</t>
  </si>
  <si>
    <t>187,19</t>
  </si>
  <si>
    <t>935,95</t>
  </si>
  <si>
    <t>17,82</t>
  </si>
  <si>
    <t>926,64</t>
  </si>
  <si>
    <t>462,27</t>
  </si>
  <si>
    <t>924,54</t>
  </si>
  <si>
    <t>40,0</t>
  </si>
  <si>
    <t>22,67</t>
  </si>
  <si>
    <t>906,80</t>
  </si>
  <si>
    <t>10,5</t>
  </si>
  <si>
    <t>84,73</t>
  </si>
  <si>
    <t>889,66</t>
  </si>
  <si>
    <t>124,27</t>
  </si>
  <si>
    <t>869,89</t>
  </si>
  <si>
    <t>854,18</t>
  </si>
  <si>
    <t>23,56</t>
  </si>
  <si>
    <t>848,16</t>
  </si>
  <si>
    <t>4,2</t>
  </si>
  <si>
    <t>200,30</t>
  </si>
  <si>
    <t>841,26</t>
  </si>
  <si>
    <t>0,00</t>
  </si>
  <si>
    <t>402,55</t>
  </si>
  <si>
    <t>805,10</t>
  </si>
  <si>
    <t>18,42</t>
  </si>
  <si>
    <t>773,64</t>
  </si>
  <si>
    <t>22,08</t>
  </si>
  <si>
    <t>772,80</t>
  </si>
  <si>
    <t>11,76</t>
  </si>
  <si>
    <t>764,40</t>
  </si>
  <si>
    <t>83,90</t>
  </si>
  <si>
    <t>755,10</t>
  </si>
  <si>
    <t>376,79</t>
  </si>
  <si>
    <t>753,58</t>
  </si>
  <si>
    <t>749,96</t>
  </si>
  <si>
    <t>24,99</t>
  </si>
  <si>
    <t>749,70</t>
  </si>
  <si>
    <t>37,37</t>
  </si>
  <si>
    <t>747,40</t>
  </si>
  <si>
    <t>714,00</t>
  </si>
  <si>
    <t>33,64</t>
  </si>
  <si>
    <t>706,44</t>
  </si>
  <si>
    <t>88,07</t>
  </si>
  <si>
    <t>704,56</t>
  </si>
  <si>
    <t>701,28</t>
  </si>
  <si>
    <t>76,0</t>
  </si>
  <si>
    <t>9,19</t>
  </si>
  <si>
    <t>698,44</t>
  </si>
  <si>
    <t>49,0</t>
  </si>
  <si>
    <t>13,78</t>
  </si>
  <si>
    <t>675,22</t>
  </si>
  <si>
    <t>1,39</t>
  </si>
  <si>
    <t>657,47</t>
  </si>
  <si>
    <t>654,54</t>
  </si>
  <si>
    <t>92,51</t>
  </si>
  <si>
    <t>647,57</t>
  </si>
  <si>
    <t>9,6</t>
  </si>
  <si>
    <t>66,38</t>
  </si>
  <si>
    <t>637,24</t>
  </si>
  <si>
    <t>21,12</t>
  </si>
  <si>
    <t>633,60</t>
  </si>
  <si>
    <t>90,04</t>
  </si>
  <si>
    <t>630,28</t>
  </si>
  <si>
    <t>627,69</t>
  </si>
  <si>
    <t>620,02</t>
  </si>
  <si>
    <t>18,18</t>
  </si>
  <si>
    <t>618,12</t>
  </si>
  <si>
    <t>122,40</t>
  </si>
  <si>
    <t>612,00</t>
  </si>
  <si>
    <t>15,01</t>
  </si>
  <si>
    <t>600,40</t>
  </si>
  <si>
    <t>59,55</t>
  </si>
  <si>
    <t>595,50</t>
  </si>
  <si>
    <t>571,57</t>
  </si>
  <si>
    <t>21,56</t>
  </si>
  <si>
    <t>560,56</t>
  </si>
  <si>
    <t>79,60</t>
  </si>
  <si>
    <t>557,20</t>
  </si>
  <si>
    <t>60,68</t>
  </si>
  <si>
    <t>546,12</t>
  </si>
  <si>
    <t>76,78</t>
  </si>
  <si>
    <t>537,46</t>
  </si>
  <si>
    <t>528,19</t>
  </si>
  <si>
    <t>516,45</t>
  </si>
  <si>
    <t>81,53</t>
  </si>
  <si>
    <t>489,18</t>
  </si>
  <si>
    <t>162,49</t>
  </si>
  <si>
    <t>487,47</t>
  </si>
  <si>
    <t>4,4</t>
  </si>
  <si>
    <t>98,01</t>
  </si>
  <si>
    <t>431,24</t>
  </si>
  <si>
    <t>53,88</t>
  </si>
  <si>
    <t>431,04</t>
  </si>
  <si>
    <t>214,09</t>
  </si>
  <si>
    <t>428,18</t>
  </si>
  <si>
    <t>406,90</t>
  </si>
  <si>
    <t>134,23</t>
  </si>
  <si>
    <t>402,69</t>
  </si>
  <si>
    <t>28,47</t>
  </si>
  <si>
    <t>398,58</t>
  </si>
  <si>
    <t>36,16</t>
  </si>
  <si>
    <t>397,76</t>
  </si>
  <si>
    <t>24,55</t>
  </si>
  <si>
    <t>392,80</t>
  </si>
  <si>
    <t>97,68</t>
  </si>
  <si>
    <t>390,72</t>
  </si>
  <si>
    <t>35,10</t>
  </si>
  <si>
    <t>386,10</t>
  </si>
  <si>
    <t>38,42</t>
  </si>
  <si>
    <t>384,20</t>
  </si>
  <si>
    <t>46,79</t>
  </si>
  <si>
    <t>374,32</t>
  </si>
  <si>
    <t>184,64</t>
  </si>
  <si>
    <t>369,28</t>
  </si>
  <si>
    <t>60,15</t>
  </si>
  <si>
    <t>360,90</t>
  </si>
  <si>
    <t>29,11</t>
  </si>
  <si>
    <t>349,32</t>
  </si>
  <si>
    <t>37,58</t>
  </si>
  <si>
    <t>338,22</t>
  </si>
  <si>
    <t>38,0</t>
  </si>
  <si>
    <t>8,78</t>
  </si>
  <si>
    <t>333,64</t>
  </si>
  <si>
    <t>27,46</t>
  </si>
  <si>
    <t>329,52</t>
  </si>
  <si>
    <t>325,09</t>
  </si>
  <si>
    <t>23,20</t>
  </si>
  <si>
    <t>324,80</t>
  </si>
  <si>
    <t>311,50</t>
  </si>
  <si>
    <t>102,28</t>
  </si>
  <si>
    <t>306,84</t>
  </si>
  <si>
    <t>102,23</t>
  </si>
  <si>
    <t>306,69</t>
  </si>
  <si>
    <t>13,2</t>
  </si>
  <si>
    <t>306,24</t>
  </si>
  <si>
    <t>304,90</t>
  </si>
  <si>
    <t>13,88</t>
  </si>
  <si>
    <t>291,48</t>
  </si>
  <si>
    <t>96,27</t>
  </si>
  <si>
    <t>288,81</t>
  </si>
  <si>
    <t>94,31</t>
  </si>
  <si>
    <t>282,93</t>
  </si>
  <si>
    <t>282,84</t>
  </si>
  <si>
    <t>272,44</t>
  </si>
  <si>
    <t>29,60</t>
  </si>
  <si>
    <t>266,40</t>
  </si>
  <si>
    <t>53,24</t>
  </si>
  <si>
    <t>266,20</t>
  </si>
  <si>
    <t>263,13</t>
  </si>
  <si>
    <t>12,24</t>
  </si>
  <si>
    <t>244,80</t>
  </si>
  <si>
    <t>60,84</t>
  </si>
  <si>
    <t>243,36</t>
  </si>
  <si>
    <t>39,05</t>
  </si>
  <si>
    <t>234,30</t>
  </si>
  <si>
    <t>77,61</t>
  </si>
  <si>
    <t>232,83</t>
  </si>
  <si>
    <t>114,76</t>
  </si>
  <si>
    <t>229,52</t>
  </si>
  <si>
    <t>113,17</t>
  </si>
  <si>
    <t>226,34</t>
  </si>
  <si>
    <t>224,91</t>
  </si>
  <si>
    <t>224,67</t>
  </si>
  <si>
    <t>55,77</t>
  </si>
  <si>
    <t>223,08</t>
  </si>
  <si>
    <t>222,05</t>
  </si>
  <si>
    <t>24,63</t>
  </si>
  <si>
    <t>221,67</t>
  </si>
  <si>
    <t>21,99</t>
  </si>
  <si>
    <t>219,90</t>
  </si>
  <si>
    <t>72,54</t>
  </si>
  <si>
    <t>217,62</t>
  </si>
  <si>
    <t>211,75</t>
  </si>
  <si>
    <t>211,18</t>
  </si>
  <si>
    <t>20,50</t>
  </si>
  <si>
    <t>102,20</t>
  </si>
  <si>
    <t>204,40</t>
  </si>
  <si>
    <t>28,55</t>
  </si>
  <si>
    <t>199,85</t>
  </si>
  <si>
    <t>199,31</t>
  </si>
  <si>
    <t>21,25</t>
  </si>
  <si>
    <t>191,25</t>
  </si>
  <si>
    <t>25,78</t>
  </si>
  <si>
    <t>180,46</t>
  </si>
  <si>
    <t>59,97</t>
  </si>
  <si>
    <t>179,91</t>
  </si>
  <si>
    <t>89,73</t>
  </si>
  <si>
    <t>20,96</t>
  </si>
  <si>
    <t>167,68</t>
  </si>
  <si>
    <t>166,80</t>
  </si>
  <si>
    <t>20,29</t>
  </si>
  <si>
    <t>162,32</t>
  </si>
  <si>
    <t>161,02</t>
  </si>
  <si>
    <t>15,84</t>
  </si>
  <si>
    <t>158,40</t>
  </si>
  <si>
    <t>77,38</t>
  </si>
  <si>
    <t>154,76</t>
  </si>
  <si>
    <t>77,22</t>
  </si>
  <si>
    <t>154,44</t>
  </si>
  <si>
    <t>153,85</t>
  </si>
  <si>
    <t>30,70</t>
  </si>
  <si>
    <t>153,50</t>
  </si>
  <si>
    <t>145,57</t>
  </si>
  <si>
    <t>145,06</t>
  </si>
  <si>
    <t>69,34</t>
  </si>
  <si>
    <t>138,68</t>
  </si>
  <si>
    <t>138,16</t>
  </si>
  <si>
    <t>32,39</t>
  </si>
  <si>
    <t>129,56</t>
  </si>
  <si>
    <t>114,74</t>
  </si>
  <si>
    <t>56,82</t>
  </si>
  <si>
    <t>113,64</t>
  </si>
  <si>
    <t>55,92</t>
  </si>
  <si>
    <t>111,84</t>
  </si>
  <si>
    <t>22,29</t>
  </si>
  <si>
    <t>111,45</t>
  </si>
  <si>
    <t>0,2</t>
  </si>
  <si>
    <t>555,90</t>
  </si>
  <si>
    <t>111,18</t>
  </si>
  <si>
    <t>36,77</t>
  </si>
  <si>
    <t>110,31</t>
  </si>
  <si>
    <t>110,24</t>
  </si>
  <si>
    <t>107,32</t>
  </si>
  <si>
    <t>53,44</t>
  </si>
  <si>
    <t>106,88</t>
  </si>
  <si>
    <t>26,44</t>
  </si>
  <si>
    <t>105,76</t>
  </si>
  <si>
    <t>50,99</t>
  </si>
  <si>
    <t>101,98</t>
  </si>
  <si>
    <t>25,31</t>
  </si>
  <si>
    <t>101,24</t>
  </si>
  <si>
    <t>98,22</t>
  </si>
  <si>
    <t>97,44</t>
  </si>
  <si>
    <t>96,24</t>
  </si>
  <si>
    <t>31,83</t>
  </si>
  <si>
    <t>90,24</t>
  </si>
  <si>
    <t>44,91</t>
  </si>
  <si>
    <t>89,82</t>
  </si>
  <si>
    <t>88,37</t>
  </si>
  <si>
    <t>43,57</t>
  </si>
  <si>
    <t>87,14</t>
  </si>
  <si>
    <t>86,62</t>
  </si>
  <si>
    <t>85,32</t>
  </si>
  <si>
    <t>41,59</t>
  </si>
  <si>
    <t>83,18</t>
  </si>
  <si>
    <t>82,89</t>
  </si>
  <si>
    <t>82,34</t>
  </si>
  <si>
    <t>81,75</t>
  </si>
  <si>
    <t>18,95</t>
  </si>
  <si>
    <t>73,04</t>
  </si>
  <si>
    <t>18,07</t>
  </si>
  <si>
    <t>72,28</t>
  </si>
  <si>
    <t>67,22</t>
  </si>
  <si>
    <t>66,91</t>
  </si>
  <si>
    <t>13,25</t>
  </si>
  <si>
    <t>66,25</t>
  </si>
  <si>
    <t>1,1</t>
  </si>
  <si>
    <t>60,08</t>
  </si>
  <si>
    <t>66,08</t>
  </si>
  <si>
    <t>63,66</t>
  </si>
  <si>
    <t>63,18</t>
  </si>
  <si>
    <t>3,15</t>
  </si>
  <si>
    <t>62,04</t>
  </si>
  <si>
    <t>61,31</t>
  </si>
  <si>
    <t>29,07</t>
  </si>
  <si>
    <t>58,14</t>
  </si>
  <si>
    <t>56,49</t>
  </si>
  <si>
    <t>55,05</t>
  </si>
  <si>
    <t>53,81</t>
  </si>
  <si>
    <t>51,76</t>
  </si>
  <si>
    <t>49,46</t>
  </si>
  <si>
    <t>47,95</t>
  </si>
  <si>
    <t>46,09</t>
  </si>
  <si>
    <t>128,24</t>
  </si>
  <si>
    <t>42,31</t>
  </si>
  <si>
    <t>41,68</t>
  </si>
  <si>
    <t>37,54</t>
  </si>
  <si>
    <t>32,25</t>
  </si>
  <si>
    <t>7,19</t>
  </si>
  <si>
    <t>28,76</t>
  </si>
  <si>
    <t>7,06</t>
  </si>
  <si>
    <t>28,24</t>
  </si>
  <si>
    <t>3,13</t>
  </si>
  <si>
    <t>28,17</t>
  </si>
  <si>
    <t>27,65</t>
  </si>
  <si>
    <t>26,41</t>
  </si>
  <si>
    <t>26,16</t>
  </si>
  <si>
    <t>24,06</t>
  </si>
  <si>
    <t>20,16</t>
  </si>
  <si>
    <t>14,15</t>
  </si>
  <si>
    <t>0,4</t>
  </si>
  <si>
    <t>34,31</t>
  </si>
  <si>
    <t>13,72</t>
  </si>
  <si>
    <t>5,92</t>
  </si>
  <si>
    <t>11,84</t>
  </si>
  <si>
    <t>56,47</t>
  </si>
  <si>
    <t>9,14</t>
  </si>
  <si>
    <t>7,12</t>
  </si>
  <si>
    <t>CURVA ABC - ANEXO VIII</t>
  </si>
  <si>
    <t>VALOR TOTAL</t>
  </si>
  <si>
    <t>PLANILHA ORÇAMENTÁRIA COMPARATIVA - ANEXO I</t>
  </si>
  <si>
    <t>6,56</t>
  </si>
  <si>
    <t>9,40</t>
  </si>
  <si>
    <t>12,19</t>
  </si>
  <si>
    <t>14,71</t>
  </si>
  <si>
    <t>17,22</t>
  </si>
  <si>
    <t>19,68</t>
  </si>
  <si>
    <t>22,13</t>
  </si>
  <si>
    <t>24,37</t>
  </si>
  <si>
    <t>26,50</t>
  </si>
  <si>
    <t>28,45</t>
  </si>
  <si>
    <t>30,32</t>
  </si>
  <si>
    <t>33,68</t>
  </si>
  <si>
    <t>35,24</t>
  </si>
  <si>
    <t>36,75</t>
  </si>
  <si>
    <t>38,25</t>
  </si>
  <si>
    <t>39,68</t>
  </si>
  <si>
    <t>43,59</t>
  </si>
  <si>
    <t>44,85</t>
  </si>
  <si>
    <t>46,05</t>
  </si>
  <si>
    <t>47,17</t>
  </si>
  <si>
    <t>48,29</t>
  </si>
  <si>
    <t>49,38</t>
  </si>
  <si>
    <t>50,45</t>
  </si>
  <si>
    <t>51,45</t>
  </si>
  <si>
    <t>52,42</t>
  </si>
  <si>
    <t>53,37</t>
  </si>
  <si>
    <t>54,17</t>
  </si>
  <si>
    <t>54,96</t>
  </si>
  <si>
    <t>55,74</t>
  </si>
  <si>
    <t>57,25</t>
  </si>
  <si>
    <t>58,75</t>
  </si>
  <si>
    <t>59,49</t>
  </si>
  <si>
    <t>60,21</t>
  </si>
  <si>
    <t>60,90</t>
  </si>
  <si>
    <t>61,60</t>
  </si>
  <si>
    <t>62,28</t>
  </si>
  <si>
    <t>62,95</t>
  </si>
  <si>
    <t>63,52</t>
  </si>
  <si>
    <t>64,09</t>
  </si>
  <si>
    <t>64,65</t>
  </si>
  <si>
    <t>65,18</t>
  </si>
  <si>
    <t>65,71</t>
  </si>
  <si>
    <t>66,24</t>
  </si>
  <si>
    <t>66,76</t>
  </si>
  <si>
    <t>67,25</t>
  </si>
  <si>
    <t>67,75</t>
  </si>
  <si>
    <t>68,25</t>
  </si>
  <si>
    <t>68,73</t>
  </si>
  <si>
    <t>69,22</t>
  </si>
  <si>
    <t>69,69</t>
  </si>
  <si>
    <t>70,15</t>
  </si>
  <si>
    <t>70,58</t>
  </si>
  <si>
    <t>70,99</t>
  </si>
  <si>
    <t>71,39</t>
  </si>
  <si>
    <t>71,78</t>
  </si>
  <si>
    <t>72,16</t>
  </si>
  <si>
    <t>72,93</t>
  </si>
  <si>
    <t>73,30</t>
  </si>
  <si>
    <t>73,66</t>
  </si>
  <si>
    <t>74,03</t>
  </si>
  <si>
    <t>74,38</t>
  </si>
  <si>
    <t>74,73</t>
  </si>
  <si>
    <t>75,06</t>
  </si>
  <si>
    <t>75,38</t>
  </si>
  <si>
    <t>75,70</t>
  </si>
  <si>
    <t>76,00</t>
  </si>
  <si>
    <t>76,30</t>
  </si>
  <si>
    <t>76,59</t>
  </si>
  <si>
    <t>76,89</t>
  </si>
  <si>
    <t>77,17</t>
  </si>
  <si>
    <t>77,46</t>
  </si>
  <si>
    <t>77,75</t>
  </si>
  <si>
    <t>78,04</t>
  </si>
  <si>
    <t>78,30</t>
  </si>
  <si>
    <t>78,57</t>
  </si>
  <si>
    <t>78,83</t>
  </si>
  <si>
    <t>79,09</t>
  </si>
  <si>
    <t>79,34</t>
  </si>
  <si>
    <t>79,59</t>
  </si>
  <si>
    <t>79,84</t>
  </si>
  <si>
    <t>80,07</t>
  </si>
  <si>
    <t>80,31</t>
  </si>
  <si>
    <t>80,54</t>
  </si>
  <si>
    <t>80,77</t>
  </si>
  <si>
    <t>80,97</t>
  </si>
  <si>
    <t>81,17</t>
  </si>
  <si>
    <t>81,37</t>
  </si>
  <si>
    <t>81,57</t>
  </si>
  <si>
    <t>81,76</t>
  </si>
  <si>
    <t>81,96</t>
  </si>
  <si>
    <t>82,15</t>
  </si>
  <si>
    <t>82,52</t>
  </si>
  <si>
    <t>82,70</t>
  </si>
  <si>
    <t>82,88</t>
  </si>
  <si>
    <t>83,06</t>
  </si>
  <si>
    <t>83,24</t>
  </si>
  <si>
    <t>83,41</t>
  </si>
  <si>
    <t>83,58</t>
  </si>
  <si>
    <t>83,76</t>
  </si>
  <si>
    <t>83,93</t>
  </si>
  <si>
    <t>84,10</t>
  </si>
  <si>
    <t>84,26</t>
  </si>
  <si>
    <t>84,43</t>
  </si>
  <si>
    <t>84,59</t>
  </si>
  <si>
    <t>84,75</t>
  </si>
  <si>
    <t>84,90</t>
  </si>
  <si>
    <t>85,05</t>
  </si>
  <si>
    <t>85,20</t>
  </si>
  <si>
    <t>85,35</t>
  </si>
  <si>
    <t>85,50</t>
  </si>
  <si>
    <t>85,64</t>
  </si>
  <si>
    <t>85,79</t>
  </si>
  <si>
    <t>85,93</t>
  </si>
  <si>
    <t>86,07</t>
  </si>
  <si>
    <t>86,21</t>
  </si>
  <si>
    <t>86,36</t>
  </si>
  <si>
    <t>86,50</t>
  </si>
  <si>
    <t>86,63</t>
  </si>
  <si>
    <t>86,76</t>
  </si>
  <si>
    <t>86,90</t>
  </si>
  <si>
    <t>87,03</t>
  </si>
  <si>
    <t>87,16</t>
  </si>
  <si>
    <t>87,29</t>
  </si>
  <si>
    <t>87,42</t>
  </si>
  <si>
    <t>87,55</t>
  </si>
  <si>
    <t>87,67</t>
  </si>
  <si>
    <t>87,80</t>
  </si>
  <si>
    <t>87,92</t>
  </si>
  <si>
    <t>88,05</t>
  </si>
  <si>
    <t>88,17</t>
  </si>
  <si>
    <t>88,29</t>
  </si>
  <si>
    <t>88,41</t>
  </si>
  <si>
    <t>88,53</t>
  </si>
  <si>
    <t>88,65</t>
  </si>
  <si>
    <t>88,76</t>
  </si>
  <si>
    <t>88,88</t>
  </si>
  <si>
    <t>88,99</t>
  </si>
  <si>
    <t>89,11</t>
  </si>
  <si>
    <t>89,22</t>
  </si>
  <si>
    <t>89,33</t>
  </si>
  <si>
    <t>89,45</t>
  </si>
  <si>
    <t>89,56</t>
  </si>
  <si>
    <t>89,67</t>
  </si>
  <si>
    <t>89,78</t>
  </si>
  <si>
    <t>89,89</t>
  </si>
  <si>
    <t>90,10</t>
  </si>
  <si>
    <t>90,21</t>
  </si>
  <si>
    <t>90,31</t>
  </si>
  <si>
    <t>90,42</t>
  </si>
  <si>
    <t>90,52</t>
  </si>
  <si>
    <t>90,62</t>
  </si>
  <si>
    <t>90,72</t>
  </si>
  <si>
    <t>90,82</t>
  </si>
  <si>
    <t>90,92</t>
  </si>
  <si>
    <t>91,02</t>
  </si>
  <si>
    <t>91,12</t>
  </si>
  <si>
    <t>91,22</t>
  </si>
  <si>
    <t>91,31</t>
  </si>
  <si>
    <t>91,41</t>
  </si>
  <si>
    <t>91,50</t>
  </si>
  <si>
    <t>91,60</t>
  </si>
  <si>
    <t>91,69</t>
  </si>
  <si>
    <t>91,79</t>
  </si>
  <si>
    <t>91,88</t>
  </si>
  <si>
    <t>91,97</t>
  </si>
  <si>
    <t>92,06</t>
  </si>
  <si>
    <t>92,16</t>
  </si>
  <si>
    <t>92,25</t>
  </si>
  <si>
    <t>92,34</t>
  </si>
  <si>
    <t>92,42</t>
  </si>
  <si>
    <t>92,59</t>
  </si>
  <si>
    <t>92,67</t>
  </si>
  <si>
    <t>92,75</t>
  </si>
  <si>
    <t>92,84</t>
  </si>
  <si>
    <t>92,92</t>
  </si>
  <si>
    <t>93,08</t>
  </si>
  <si>
    <t>93,16</t>
  </si>
  <si>
    <t>93,23</t>
  </si>
  <si>
    <t>93,31</t>
  </si>
  <si>
    <t>93,39</t>
  </si>
  <si>
    <t>93,46</t>
  </si>
  <si>
    <t>93,54</t>
  </si>
  <si>
    <t>93,61</t>
  </si>
  <si>
    <t>93,69</t>
  </si>
  <si>
    <t>93,76</t>
  </si>
  <si>
    <t>93,83</t>
  </si>
  <si>
    <t>93,90</t>
  </si>
  <si>
    <t>93,97</t>
  </si>
  <si>
    <t>94,04</t>
  </si>
  <si>
    <t>94,10</t>
  </si>
  <si>
    <t>94,17</t>
  </si>
  <si>
    <t>94,23</t>
  </si>
  <si>
    <t>94,30</t>
  </si>
  <si>
    <t>94,36</t>
  </si>
  <si>
    <t>94,43</t>
  </si>
  <si>
    <t>94,49</t>
  </si>
  <si>
    <t>94,55</t>
  </si>
  <si>
    <t>94,61</t>
  </si>
  <si>
    <t>94,67</t>
  </si>
  <si>
    <t>94,73</t>
  </si>
  <si>
    <t>94,78</t>
  </si>
  <si>
    <t>94,84</t>
  </si>
  <si>
    <t>94,90</t>
  </si>
  <si>
    <t>94,95</t>
  </si>
  <si>
    <t>95,01</t>
  </si>
  <si>
    <t>95,06</t>
  </si>
  <si>
    <t>95,11</t>
  </si>
  <si>
    <t>95,17</t>
  </si>
  <si>
    <t>95,22</t>
  </si>
  <si>
    <t>95,27</t>
  </si>
  <si>
    <t>95,33</t>
  </si>
  <si>
    <t>95,38</t>
  </si>
  <si>
    <t>95,43</t>
  </si>
  <si>
    <t>95,48</t>
  </si>
  <si>
    <t>95,53</t>
  </si>
  <si>
    <t>95,58</t>
  </si>
  <si>
    <t>95,63</t>
  </si>
  <si>
    <t>95,67</t>
  </si>
  <si>
    <t>95,72</t>
  </si>
  <si>
    <t>95,77</t>
  </si>
  <si>
    <t>95,82</t>
  </si>
  <si>
    <t>95,86</t>
  </si>
  <si>
    <t>95,91</t>
  </si>
  <si>
    <t>95,95</t>
  </si>
  <si>
    <t>96,00</t>
  </si>
  <si>
    <t>96,04</t>
  </si>
  <si>
    <t>96,08</t>
  </si>
  <si>
    <t>96,12</t>
  </si>
  <si>
    <t>96,17</t>
  </si>
  <si>
    <t>96,21</t>
  </si>
  <si>
    <t>96,25</t>
  </si>
  <si>
    <t>96,29</t>
  </si>
  <si>
    <t>96,33</t>
  </si>
  <si>
    <t>96,37</t>
  </si>
  <si>
    <t>96,41</t>
  </si>
  <si>
    <t>96,44</t>
  </si>
  <si>
    <t>96,48</t>
  </si>
  <si>
    <t>96,52</t>
  </si>
  <si>
    <t>96,56</t>
  </si>
  <si>
    <t>96,59</t>
  </si>
  <si>
    <t>96,63</t>
  </si>
  <si>
    <t>96,67</t>
  </si>
  <si>
    <t>96,70</t>
  </si>
  <si>
    <t>96,74</t>
  </si>
  <si>
    <t>96,78</t>
  </si>
  <si>
    <t>96,81</t>
  </si>
  <si>
    <t>96,85</t>
  </si>
  <si>
    <t>96,88</t>
  </si>
  <si>
    <t>96,92</t>
  </si>
  <si>
    <t>96,95</t>
  </si>
  <si>
    <t>96,98</t>
  </si>
  <si>
    <t>97,01</t>
  </si>
  <si>
    <t>97,04</t>
  </si>
  <si>
    <t>97,08</t>
  </si>
  <si>
    <t>97,11</t>
  </si>
  <si>
    <t>97,14</t>
  </si>
  <si>
    <t>97,17</t>
  </si>
  <si>
    <t>97,20</t>
  </si>
  <si>
    <t>97,23</t>
  </si>
  <si>
    <t>97,26</t>
  </si>
  <si>
    <t>97,29</t>
  </si>
  <si>
    <t>97,32</t>
  </si>
  <si>
    <t>97,35</t>
  </si>
  <si>
    <t>97,38</t>
  </si>
  <si>
    <t>97,41</t>
  </si>
  <si>
    <t>97,47</t>
  </si>
  <si>
    <t>97,49</t>
  </si>
  <si>
    <t>97,52</t>
  </si>
  <si>
    <t>97,55</t>
  </si>
  <si>
    <t>97,57</t>
  </si>
  <si>
    <t>97,60</t>
  </si>
  <si>
    <t>97,63</t>
  </si>
  <si>
    <t>97,66</t>
  </si>
  <si>
    <t>97,71</t>
  </si>
  <si>
    <t>97,73</t>
  </si>
  <si>
    <t>97,76</t>
  </si>
  <si>
    <t>97,79</t>
  </si>
  <si>
    <t>97,81</t>
  </si>
  <si>
    <t>97,83</t>
  </si>
  <si>
    <t>97,86</t>
  </si>
  <si>
    <t>97,88</t>
  </si>
  <si>
    <t>97,91</t>
  </si>
  <si>
    <t>97,93</t>
  </si>
  <si>
    <t>97,96</t>
  </si>
  <si>
    <t>97,98</t>
  </si>
  <si>
    <t>98,03</t>
  </si>
  <si>
    <t>98,05</t>
  </si>
  <si>
    <t>98,07</t>
  </si>
  <si>
    <t>98,09</t>
  </si>
  <si>
    <t>98,12</t>
  </si>
  <si>
    <t>98,14</t>
  </si>
  <si>
    <t>98,16</t>
  </si>
  <si>
    <t>98,18</t>
  </si>
  <si>
    <t>98,20</t>
  </si>
  <si>
    <t>98,24</t>
  </si>
  <si>
    <t>98,27</t>
  </si>
  <si>
    <t>98,29</t>
  </si>
  <si>
    <t>98,31</t>
  </si>
  <si>
    <t>98,33</t>
  </si>
  <si>
    <t>98,35</t>
  </si>
  <si>
    <t>98,37</t>
  </si>
  <si>
    <t>98,39</t>
  </si>
  <si>
    <t>98,41</t>
  </si>
  <si>
    <t>98,43</t>
  </si>
  <si>
    <t>98,45</t>
  </si>
  <si>
    <t>98,47</t>
  </si>
  <si>
    <t>98,49</t>
  </si>
  <si>
    <t>98,51</t>
  </si>
  <si>
    <t>98,52</t>
  </si>
  <si>
    <t>98,54</t>
  </si>
  <si>
    <t>98,56</t>
  </si>
  <si>
    <t>98,58</t>
  </si>
  <si>
    <t>98,60</t>
  </si>
  <si>
    <t>98,61</t>
  </si>
  <si>
    <t>98,63</t>
  </si>
  <si>
    <t>98,65</t>
  </si>
  <si>
    <t>98,67</t>
  </si>
  <si>
    <t>98,69</t>
  </si>
  <si>
    <t>98,70</t>
  </si>
  <si>
    <t>98,72</t>
  </si>
  <si>
    <t>98,74</t>
  </si>
  <si>
    <t>98,75</t>
  </si>
  <si>
    <t>98,77</t>
  </si>
  <si>
    <t>98,79</t>
  </si>
  <si>
    <t>98,80</t>
  </si>
  <si>
    <t>98,82</t>
  </si>
  <si>
    <t>98,83</t>
  </si>
  <si>
    <t>98,85</t>
  </si>
  <si>
    <t>98,86</t>
  </si>
  <si>
    <t>98,88</t>
  </si>
  <si>
    <t>98,89</t>
  </si>
  <si>
    <t>98,91</t>
  </si>
  <si>
    <t>98,93</t>
  </si>
  <si>
    <t>98,94</t>
  </si>
  <si>
    <t>98,96</t>
  </si>
  <si>
    <t>98,97</t>
  </si>
  <si>
    <t>98,98</t>
  </si>
  <si>
    <t>99,00</t>
  </si>
  <si>
    <t>99,01</t>
  </si>
  <si>
    <t>99,03</t>
  </si>
  <si>
    <t>99,04</t>
  </si>
  <si>
    <t>99,06</t>
  </si>
  <si>
    <t>99,07</t>
  </si>
  <si>
    <t>99,08</t>
  </si>
  <si>
    <t>99,10</t>
  </si>
  <si>
    <t>99,11</t>
  </si>
  <si>
    <t>99,12</t>
  </si>
  <si>
    <t>99,14</t>
  </si>
  <si>
    <t>99,15</t>
  </si>
  <si>
    <t>99,16</t>
  </si>
  <si>
    <t>99,17</t>
  </si>
  <si>
    <t>99,19</t>
  </si>
  <si>
    <t>99,20</t>
  </si>
  <si>
    <t>99,21</t>
  </si>
  <si>
    <t>99,22</t>
  </si>
  <si>
    <t>99,23</t>
  </si>
  <si>
    <t>99,24</t>
  </si>
  <si>
    <t>99,25</t>
  </si>
  <si>
    <t>99,27</t>
  </si>
  <si>
    <t>99,28</t>
  </si>
  <si>
    <t>99,30</t>
  </si>
  <si>
    <t>99,31</t>
  </si>
  <si>
    <t>99,32</t>
  </si>
  <si>
    <t>99,34</t>
  </si>
  <si>
    <t>99,35</t>
  </si>
  <si>
    <t>99,36</t>
  </si>
  <si>
    <t>99,37</t>
  </si>
  <si>
    <t>99,38</t>
  </si>
  <si>
    <t>99,39</t>
  </si>
  <si>
    <t>99,40</t>
  </si>
  <si>
    <t>99,41</t>
  </si>
  <si>
    <t>99,42</t>
  </si>
  <si>
    <t>99,43</t>
  </si>
  <si>
    <t>99,45</t>
  </si>
  <si>
    <t>99,46</t>
  </si>
  <si>
    <t>99,47</t>
  </si>
  <si>
    <t>99,48</t>
  </si>
  <si>
    <t>99,49</t>
  </si>
  <si>
    <t>99,50</t>
  </si>
  <si>
    <t>99,51</t>
  </si>
  <si>
    <t>99,52</t>
  </si>
  <si>
    <t>99,53</t>
  </si>
  <si>
    <t>99,54</t>
  </si>
  <si>
    <t>99,55</t>
  </si>
  <si>
    <t>99,56</t>
  </si>
  <si>
    <t>99,57</t>
  </si>
  <si>
    <t>99,58</t>
  </si>
  <si>
    <t>99,59</t>
  </si>
  <si>
    <t>99,60</t>
  </si>
  <si>
    <t>99,61</t>
  </si>
  <si>
    <t>99,62</t>
  </si>
  <si>
    <t>99,63</t>
  </si>
  <si>
    <t>99,64</t>
  </si>
  <si>
    <t>99,65</t>
  </si>
  <si>
    <t>99,66</t>
  </si>
  <si>
    <t>99,67</t>
  </si>
  <si>
    <t>99,68</t>
  </si>
  <si>
    <t>99,69</t>
  </si>
  <si>
    <t>99,70</t>
  </si>
  <si>
    <t>99,71</t>
  </si>
  <si>
    <t>99,72</t>
  </si>
  <si>
    <t>99,73</t>
  </si>
  <si>
    <t>99,74</t>
  </si>
  <si>
    <t>99,75</t>
  </si>
  <si>
    <t>99,76</t>
  </si>
  <si>
    <t>99,77</t>
  </si>
  <si>
    <t>99,79</t>
  </si>
  <si>
    <t>99,80</t>
  </si>
  <si>
    <t>99,81</t>
  </si>
  <si>
    <t>99,82</t>
  </si>
  <si>
    <t>99,83</t>
  </si>
  <si>
    <t>99,84</t>
  </si>
  <si>
    <t>99,85</t>
  </si>
  <si>
    <t>99,86</t>
  </si>
  <si>
    <t>99,87</t>
  </si>
  <si>
    <t>99,89</t>
  </si>
  <si>
    <t>99,90</t>
  </si>
  <si>
    <t>99,91</t>
  </si>
  <si>
    <t>99,92</t>
  </si>
  <si>
    <t>99,93</t>
  </si>
  <si>
    <t>99,94</t>
  </si>
  <si>
    <t>99,95</t>
  </si>
  <si>
    <t>99,96</t>
  </si>
  <si>
    <t>99,97</t>
  </si>
  <si>
    <t>99,98</t>
  </si>
  <si>
    <t>99,99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</si>
</sst>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%"/>
    <numFmt numFmtId="165" formatCode="#,##0.0000000"/>
  </numFmts>
  <fonts count="3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  <font>
      <sz val="16"/>
      <color theme="1"/>
      <name val="Aptos Narrow"/>
      <family val="2"/>
      <scheme val="minor"/>
    </font>
    <font>
      <b/>
      <sz val="12"/>
      <name val="Arial"/>
      <family val="1"/>
    </font>
    <font>
      <sz val="12"/>
      <name val="Arial"/>
      <family val="1"/>
    </font>
    <font>
      <b/>
      <sz val="13"/>
      <name val="Arial"/>
      <family val="2"/>
    </font>
    <font>
      <b/>
      <sz val="1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rgb="FFFFFFFF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749992370372631"/>
        <bgColor rgb="FFD8ECF6"/>
      </patternFill>
    </fill>
    <fill>
      <patternFill patternType="solid">
        <fgColor theme="3" tint="0.749992370372631"/>
        <bgColor rgb="FFD6D6D6"/>
      </patternFill>
    </fill>
    <fill>
      <patternFill patternType="solid">
        <fgColor rgb="FF558ED5"/>
        <bgColor rgb="FF558ED5"/>
      </patternFill>
    </fill>
    <fill>
      <patternFill patternType="solid">
        <fgColor rgb="FFFDFDFD"/>
        <bgColor rgb="FFFDFDFD"/>
      </patternFill>
    </fill>
    <fill>
      <patternFill patternType="solid">
        <fgColor rgb="FFB8CCE3"/>
        <bgColor rgb="FFB8CCE3"/>
      </patternFill>
    </fill>
    <fill>
      <patternFill patternType="solid">
        <fgColor rgb="FFF7F3DF"/>
        <bgColor rgb="FFF7F3DF"/>
      </patternFill>
    </fill>
  </fills>
  <borders count="50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64"/>
      </left>
      <right style="thin">
        <color rgb="FFCCCCCC"/>
      </right>
      <top/>
      <bottom/>
      <diagonal/>
    </border>
    <border>
      <left style="thin">
        <color rgb="FFCCCCCC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 style="medium">
        <color indexed="64"/>
      </bottom>
      <diagonal/>
    </border>
    <border>
      <left style="thin">
        <color rgb="FFCCCCCC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A9FCD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medium">
        <color indexed="64"/>
      </left>
      <right style="thin">
        <color rgb="FF7A9FCD"/>
      </right>
      <top style="medium">
        <color indexed="64"/>
      </top>
      <bottom style="thin">
        <color rgb="FF7A9FCD"/>
      </bottom>
      <diagonal/>
    </border>
    <border>
      <left style="thin">
        <color rgb="FF7A9FCD"/>
      </left>
      <right style="thin">
        <color rgb="FF7A9FCD"/>
      </right>
      <top style="medium">
        <color indexed="64"/>
      </top>
      <bottom style="thin">
        <color rgb="FF7A9FCD"/>
      </bottom>
      <diagonal/>
    </border>
    <border>
      <left style="thin">
        <color rgb="FF7A9FCD"/>
      </left>
      <right style="medium">
        <color indexed="64"/>
      </right>
      <top style="medium">
        <color indexed="64"/>
      </top>
      <bottom style="thin">
        <color rgb="FF7A9FCD"/>
      </bottom>
      <diagonal/>
    </border>
    <border>
      <left style="medium">
        <color indexed="64"/>
      </left>
      <right style="thin">
        <color rgb="FF7A9FCD"/>
      </right>
      <top style="thin">
        <color rgb="FF7A9FCD"/>
      </top>
      <bottom style="thin">
        <color rgb="FF7A9FCD"/>
      </bottom>
      <diagonal/>
    </border>
    <border>
      <left style="thin">
        <color rgb="FF7A9FCD"/>
      </left>
      <right style="medium">
        <color indexed="64"/>
      </right>
      <top style="thin">
        <color rgb="FF7A9FCD"/>
      </top>
      <bottom style="thin">
        <color rgb="FF7A9FCD"/>
      </bottom>
      <diagonal/>
    </border>
    <border>
      <left style="medium">
        <color indexed="64"/>
      </left>
      <right style="thin">
        <color rgb="FF7A9FCD"/>
      </right>
      <top style="thin">
        <color rgb="FF7A9FCD"/>
      </top>
      <bottom/>
      <diagonal/>
    </border>
    <border>
      <left style="thin">
        <color rgb="FF7A9FCD"/>
      </left>
      <right style="thin">
        <color rgb="FF7A9FCD"/>
      </right>
      <top style="thin">
        <color rgb="FF7A9FCD"/>
      </top>
      <bottom/>
      <diagonal/>
    </border>
    <border>
      <left style="thin">
        <color rgb="FF7A9FCD"/>
      </left>
      <right style="medium">
        <color indexed="64"/>
      </right>
      <top style="thin">
        <color rgb="FF7A9FCD"/>
      </top>
      <bottom/>
      <diagonal/>
    </border>
  </borders>
  <cellStyleXfs count="2">
    <xf numFmtId="0" fontId="0" fillId="0" borderId="0"/>
    <xf numFmtId="0" fontId="20" fillId="0" borderId="0"/>
  </cellStyleXfs>
  <cellXfs count="331">
    <xf numFmtId="0" fontId="0" fillId="0" borderId="0" xfId="0"/>
    <xf numFmtId="0" fontId="10" fillId="9" borderId="3" xfId="0" applyFont="1" applyFill="1" applyBorder="1" applyAlignment="1">
      <alignment horizontal="left" vertical="top" wrapText="1"/>
    </xf>
    <xf numFmtId="0" fontId="10" fillId="9" borderId="0" xfId="0" applyFont="1" applyFill="1" applyAlignment="1">
      <alignment horizontal="left" vertical="top" wrapText="1"/>
    </xf>
    <xf numFmtId="0" fontId="22" fillId="10" borderId="4" xfId="1" applyFont="1" applyFill="1" applyBorder="1" applyAlignment="1">
      <alignment horizontal="right" vertical="center"/>
    </xf>
    <xf numFmtId="0" fontId="22" fillId="10" borderId="4" xfId="1" applyFont="1" applyFill="1" applyBorder="1" applyAlignment="1">
      <alignment horizontal="right" vertical="top"/>
    </xf>
    <xf numFmtId="0" fontId="23" fillId="0" borderId="5" xfId="0" applyFont="1" applyBorder="1" applyAlignment="1">
      <alignment horizontal="left" vertical="center"/>
    </xf>
    <xf numFmtId="0" fontId="10" fillId="9" borderId="6" xfId="0" applyFont="1" applyFill="1" applyBorder="1" applyAlignment="1">
      <alignment horizontal="left" vertical="top" wrapText="1"/>
    </xf>
    <xf numFmtId="0" fontId="24" fillId="0" borderId="6" xfId="0" applyFont="1" applyBorder="1" applyAlignment="1">
      <alignment horizontal="left" vertical="center"/>
    </xf>
    <xf numFmtId="0" fontId="10" fillId="9" borderId="6" xfId="0" applyFont="1" applyFill="1" applyBorder="1" applyAlignment="1">
      <alignment vertical="top" wrapText="1"/>
    </xf>
    <xf numFmtId="10" fontId="10" fillId="9" borderId="6" xfId="0" applyNumberFormat="1" applyFont="1" applyFill="1" applyBorder="1" applyAlignment="1">
      <alignment vertical="top" wrapText="1"/>
    </xf>
    <xf numFmtId="0" fontId="10" fillId="9" borderId="7" xfId="0" applyFont="1" applyFill="1" applyBorder="1" applyAlignment="1">
      <alignment horizontal="left" vertical="top" wrapText="1"/>
    </xf>
    <xf numFmtId="0" fontId="10" fillId="9" borderId="4" xfId="0" applyFont="1" applyFill="1" applyBorder="1" applyAlignment="1">
      <alignment horizontal="left" vertical="top" wrapText="1"/>
    </xf>
    <xf numFmtId="0" fontId="24" fillId="0" borderId="3" xfId="0" applyFont="1" applyBorder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0" fillId="9" borderId="0" xfId="0" applyFont="1" applyFill="1" applyAlignment="1">
      <alignment vertical="top" wrapText="1"/>
    </xf>
    <xf numFmtId="10" fontId="10" fillId="9" borderId="0" xfId="0" applyNumberFormat="1" applyFont="1" applyFill="1" applyAlignment="1">
      <alignment vertical="top" wrapText="1"/>
    </xf>
    <xf numFmtId="10" fontId="21" fillId="0" borderId="0" xfId="0" applyNumberFormat="1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17" fillId="4" borderId="0" xfId="0" applyFont="1" applyFill="1" applyAlignment="1">
      <alignment horizontal="left" vertical="top" wrapText="1"/>
    </xf>
    <xf numFmtId="4" fontId="18" fillId="5" borderId="4" xfId="0" applyNumberFormat="1" applyFont="1" applyFill="1" applyBorder="1" applyAlignment="1">
      <alignment horizontal="right" vertical="top" wrapText="1"/>
    </xf>
    <xf numFmtId="0" fontId="17" fillId="4" borderId="13" xfId="0" applyFont="1" applyFill="1" applyBorder="1" applyAlignment="1">
      <alignment horizontal="left" vertical="top" wrapText="1"/>
    </xf>
    <xf numFmtId="164" fontId="19" fillId="6" borderId="14" xfId="0" applyNumberFormat="1" applyFont="1" applyFill="1" applyBorder="1" applyAlignment="1">
      <alignment horizontal="right" vertical="top" wrapText="1"/>
    </xf>
    <xf numFmtId="0" fontId="1" fillId="9" borderId="2" xfId="0" applyFont="1" applyFill="1" applyBorder="1" applyAlignment="1">
      <alignment horizontal="left" vertical="top" wrapText="1"/>
    </xf>
    <xf numFmtId="0" fontId="1" fillId="9" borderId="2" xfId="0" applyFont="1" applyFill="1" applyBorder="1" applyAlignment="1">
      <alignment horizontal="right" vertical="top" wrapText="1"/>
    </xf>
    <xf numFmtId="0" fontId="5" fillId="7" borderId="2" xfId="0" applyFont="1" applyFill="1" applyBorder="1" applyAlignment="1">
      <alignment horizontal="left" vertical="top" wrapText="1"/>
    </xf>
    <xf numFmtId="0" fontId="5" fillId="7" borderId="2" xfId="0" applyFont="1" applyFill="1" applyBorder="1" applyAlignment="1">
      <alignment horizontal="right" vertical="top" wrapText="1"/>
    </xf>
    <xf numFmtId="4" fontId="5" fillId="7" borderId="2" xfId="0" applyNumberFormat="1" applyFont="1" applyFill="1" applyBorder="1" applyAlignment="1">
      <alignment horizontal="right" vertical="top" wrapText="1"/>
    </xf>
    <xf numFmtId="0" fontId="16" fillId="9" borderId="0" xfId="0" applyFont="1" applyFill="1" applyAlignment="1">
      <alignment horizontal="center" vertical="top" wrapText="1"/>
    </xf>
    <xf numFmtId="0" fontId="10" fillId="9" borderId="0" xfId="0" applyFont="1" applyFill="1" applyAlignment="1">
      <alignment horizontal="right" vertical="top" wrapText="1"/>
    </xf>
    <xf numFmtId="0" fontId="16" fillId="9" borderId="0" xfId="0" applyFont="1" applyFill="1" applyAlignment="1">
      <alignment horizontal="left" vertical="top" wrapText="1"/>
    </xf>
    <xf numFmtId="4" fontId="10" fillId="9" borderId="0" xfId="0" applyNumberFormat="1" applyFont="1" applyFill="1" applyAlignment="1">
      <alignment horizontal="right" vertical="top" wrapText="1"/>
    </xf>
    <xf numFmtId="0" fontId="1" fillId="9" borderId="6" xfId="0" applyFont="1" applyFill="1" applyBorder="1" applyAlignment="1">
      <alignment horizontal="left" vertical="top" wrapText="1"/>
    </xf>
    <xf numFmtId="0" fontId="10" fillId="9" borderId="12" xfId="0" applyFont="1" applyFill="1" applyBorder="1" applyAlignment="1">
      <alignment horizontal="left" vertical="top" wrapText="1"/>
    </xf>
    <xf numFmtId="0" fontId="10" fillId="9" borderId="13" xfId="0" applyFont="1" applyFill="1" applyBorder="1" applyAlignment="1">
      <alignment horizontal="left" vertical="top" wrapText="1"/>
    </xf>
    <xf numFmtId="0" fontId="10" fillId="9" borderId="5" xfId="0" applyFont="1" applyFill="1" applyBorder="1" applyAlignment="1">
      <alignment horizontal="left" vertical="top" wrapText="1"/>
    </xf>
    <xf numFmtId="0" fontId="10" fillId="9" borderId="4" xfId="0" applyFont="1" applyFill="1" applyBorder="1" applyAlignment="1">
      <alignment horizontal="right" vertical="top" wrapText="1"/>
    </xf>
    <xf numFmtId="0" fontId="16" fillId="9" borderId="13" xfId="0" applyFont="1" applyFill="1" applyBorder="1" applyAlignment="1">
      <alignment horizontal="left" vertical="top" wrapText="1"/>
    </xf>
    <xf numFmtId="0" fontId="10" fillId="9" borderId="14" xfId="0" applyFont="1" applyFill="1" applyBorder="1" applyAlignment="1">
      <alignment horizontal="right" vertical="top" wrapText="1"/>
    </xf>
    <xf numFmtId="0" fontId="16" fillId="9" borderId="6" xfId="0" applyFont="1" applyFill="1" applyBorder="1" applyAlignment="1">
      <alignment horizontal="left" vertical="top" wrapText="1"/>
    </xf>
    <xf numFmtId="0" fontId="0" fillId="0" borderId="4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0" fillId="9" borderId="13" xfId="0" applyFont="1" applyFill="1" applyBorder="1" applyAlignment="1">
      <alignment vertical="top" wrapText="1"/>
    </xf>
    <xf numFmtId="10" fontId="10" fillId="9" borderId="13" xfId="0" applyNumberFormat="1" applyFont="1" applyFill="1" applyBorder="1" applyAlignment="1">
      <alignment vertical="top" wrapText="1"/>
    </xf>
    <xf numFmtId="0" fontId="22" fillId="10" borderId="14" xfId="1" applyFont="1" applyFill="1" applyBorder="1" applyAlignment="1">
      <alignment horizontal="right" vertical="top"/>
    </xf>
    <xf numFmtId="0" fontId="16" fillId="2" borderId="2" xfId="0" applyFont="1" applyFill="1" applyBorder="1" applyAlignment="1">
      <alignment horizontal="left" vertical="top" wrapText="1"/>
    </xf>
    <xf numFmtId="0" fontId="16" fillId="9" borderId="0" xfId="0" applyFont="1" applyFill="1" applyAlignment="1">
      <alignment horizontal="right" vertical="top" wrapText="1"/>
    </xf>
    <xf numFmtId="0" fontId="16" fillId="2" borderId="2" xfId="0" applyFont="1" applyFill="1" applyBorder="1" applyAlignment="1">
      <alignment horizontal="right" vertical="top" wrapText="1"/>
    </xf>
    <xf numFmtId="0" fontId="22" fillId="10" borderId="0" xfId="1" applyFont="1" applyFill="1" applyAlignment="1">
      <alignment horizontal="right" vertical="center"/>
    </xf>
    <xf numFmtId="0" fontId="23" fillId="0" borderId="3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4" fontId="18" fillId="5" borderId="0" xfId="0" applyNumberFormat="1" applyFont="1" applyFill="1" applyAlignment="1">
      <alignment horizontal="right" vertical="top" wrapText="1"/>
    </xf>
    <xf numFmtId="10" fontId="10" fillId="9" borderId="7" xfId="0" applyNumberFormat="1" applyFont="1" applyFill="1" applyBorder="1" applyAlignment="1">
      <alignment vertical="top" wrapText="1"/>
    </xf>
    <xf numFmtId="10" fontId="10" fillId="9" borderId="4" xfId="0" applyNumberFormat="1" applyFont="1" applyFill="1" applyBorder="1" applyAlignment="1">
      <alignment vertical="top" wrapText="1"/>
    </xf>
    <xf numFmtId="4" fontId="18" fillId="5" borderId="13" xfId="0" applyNumberFormat="1" applyFont="1" applyFill="1" applyBorder="1" applyAlignment="1">
      <alignment horizontal="right" vertical="top" wrapText="1"/>
    </xf>
    <xf numFmtId="0" fontId="10" fillId="9" borderId="12" xfId="0" applyFont="1" applyFill="1" applyBorder="1" applyAlignment="1">
      <alignment vertical="top" wrapText="1"/>
    </xf>
    <xf numFmtId="0" fontId="23" fillId="0" borderId="9" xfId="0" applyFont="1" applyBorder="1" applyAlignment="1">
      <alignment horizontal="left" vertical="center"/>
    </xf>
    <xf numFmtId="0" fontId="1" fillId="9" borderId="0" xfId="0" applyFont="1" applyFill="1" applyAlignment="1">
      <alignment horizontal="left" vertical="top" wrapText="1"/>
    </xf>
    <xf numFmtId="0" fontId="1" fillId="9" borderId="3" xfId="0" applyFont="1" applyFill="1" applyBorder="1" applyAlignment="1">
      <alignment horizontal="left" vertical="top" wrapText="1"/>
    </xf>
    <xf numFmtId="0" fontId="10" fillId="9" borderId="8" xfId="0" applyFont="1" applyFill="1" applyBorder="1" applyAlignment="1">
      <alignment horizontal="left" vertical="top" wrapText="1"/>
    </xf>
    <xf numFmtId="0" fontId="10" fillId="9" borderId="9" xfId="0" applyFont="1" applyFill="1" applyBorder="1" applyAlignment="1">
      <alignment horizontal="left" vertical="top" wrapText="1"/>
    </xf>
    <xf numFmtId="0" fontId="10" fillId="9" borderId="9" xfId="0" applyFont="1" applyFill="1" applyBorder="1" applyAlignment="1">
      <alignment vertical="top" wrapText="1"/>
    </xf>
    <xf numFmtId="10" fontId="10" fillId="9" borderId="9" xfId="0" applyNumberFormat="1" applyFont="1" applyFill="1" applyBorder="1" applyAlignment="1">
      <alignment vertical="top" wrapText="1"/>
    </xf>
    <xf numFmtId="0" fontId="22" fillId="10" borderId="10" xfId="1" applyFont="1" applyFill="1" applyBorder="1" applyAlignment="1">
      <alignment horizontal="right" vertical="top"/>
    </xf>
    <xf numFmtId="0" fontId="10" fillId="9" borderId="5" xfId="0" applyFont="1" applyFill="1" applyBorder="1" applyAlignment="1">
      <alignment horizontal="right" vertical="top" wrapText="1"/>
    </xf>
    <xf numFmtId="0" fontId="10" fillId="9" borderId="3" xfId="0" applyFont="1" applyFill="1" applyBorder="1" applyAlignment="1">
      <alignment horizontal="right" vertical="top" wrapText="1"/>
    </xf>
    <xf numFmtId="0" fontId="10" fillId="9" borderId="12" xfId="0" applyFont="1" applyFill="1" applyBorder="1" applyAlignment="1">
      <alignment horizontal="right" vertical="top" wrapText="1"/>
    </xf>
    <xf numFmtId="0" fontId="16" fillId="9" borderId="3" xfId="0" applyFont="1" applyFill="1" applyBorder="1" applyAlignment="1">
      <alignment horizontal="left" vertical="top" wrapText="1"/>
    </xf>
    <xf numFmtId="0" fontId="16" fillId="9" borderId="4" xfId="0" applyFont="1" applyFill="1" applyBorder="1" applyAlignment="1">
      <alignment horizontal="right" vertical="top" wrapText="1"/>
    </xf>
    <xf numFmtId="0" fontId="22" fillId="10" borderId="0" xfId="1" applyFont="1" applyFill="1" applyAlignment="1">
      <alignment horizontal="right" vertical="top"/>
    </xf>
    <xf numFmtId="0" fontId="5" fillId="0" borderId="18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164" fontId="5" fillId="0" borderId="19" xfId="0" applyNumberFormat="1" applyFont="1" applyBorder="1" applyAlignment="1">
      <alignment horizontal="righ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right" vertical="top" wrapText="1"/>
    </xf>
    <xf numFmtId="4" fontId="5" fillId="0" borderId="21" xfId="0" applyNumberFormat="1" applyFont="1" applyBorder="1" applyAlignment="1">
      <alignment horizontal="right" vertical="top" wrapText="1"/>
    </xf>
    <xf numFmtId="164" fontId="5" fillId="0" borderId="22" xfId="0" applyNumberFormat="1" applyFont="1" applyBorder="1" applyAlignment="1">
      <alignment horizontal="righ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right" vertical="top" wrapText="1"/>
    </xf>
    <xf numFmtId="4" fontId="5" fillId="0" borderId="15" xfId="0" applyNumberFormat="1" applyFont="1" applyBorder="1" applyAlignment="1">
      <alignment horizontal="right" vertical="top" wrapText="1"/>
    </xf>
    <xf numFmtId="164" fontId="5" fillId="0" borderId="17" xfId="0" applyNumberFormat="1" applyFont="1" applyBorder="1" applyAlignment="1">
      <alignment horizontal="right" vertical="top" wrapText="1"/>
    </xf>
    <xf numFmtId="0" fontId="1" fillId="11" borderId="23" xfId="0" applyFont="1" applyFill="1" applyBorder="1" applyAlignment="1">
      <alignment horizontal="left" vertical="top" wrapText="1"/>
    </xf>
    <xf numFmtId="0" fontId="1" fillId="11" borderId="24" xfId="0" applyFont="1" applyFill="1" applyBorder="1" applyAlignment="1">
      <alignment horizontal="left" vertical="top" wrapText="1"/>
    </xf>
    <xf numFmtId="0" fontId="1" fillId="11" borderId="24" xfId="0" applyFont="1" applyFill="1" applyBorder="1" applyAlignment="1">
      <alignment horizontal="right" vertical="top" wrapText="1"/>
    </xf>
    <xf numFmtId="0" fontId="1" fillId="11" borderId="25" xfId="0" applyFont="1" applyFill="1" applyBorder="1" applyAlignment="1">
      <alignment horizontal="right" vertical="top" wrapText="1"/>
    </xf>
    <xf numFmtId="0" fontId="2" fillId="11" borderId="21" xfId="0" applyFont="1" applyFill="1" applyBorder="1" applyAlignment="1">
      <alignment horizontal="left" vertical="top" wrapText="1"/>
    </xf>
    <xf numFmtId="0" fontId="4" fillId="11" borderId="21" xfId="0" applyFont="1" applyFill="1" applyBorder="1" applyAlignment="1">
      <alignment horizontal="right" vertical="top" wrapText="1"/>
    </xf>
    <xf numFmtId="0" fontId="3" fillId="11" borderId="21" xfId="0" applyFont="1" applyFill="1" applyBorder="1" applyAlignment="1">
      <alignment horizontal="center" vertical="top" wrapText="1"/>
    </xf>
    <xf numFmtId="0" fontId="11" fillId="0" borderId="15" xfId="0" applyFont="1" applyBorder="1" applyAlignment="1">
      <alignment horizontal="left" vertical="top" wrapText="1"/>
    </xf>
    <xf numFmtId="0" fontId="12" fillId="0" borderId="15" xfId="0" applyFont="1" applyBorder="1" applyAlignment="1">
      <alignment horizontal="center" vertical="top" wrapText="1"/>
    </xf>
    <xf numFmtId="0" fontId="13" fillId="0" borderId="15" xfId="0" applyFont="1" applyBorder="1" applyAlignment="1">
      <alignment horizontal="right" vertical="top" wrapText="1"/>
    </xf>
    <xf numFmtId="4" fontId="14" fillId="0" borderId="15" xfId="0" applyNumberFormat="1" applyFont="1" applyBorder="1" applyAlignment="1">
      <alignment horizontal="right" vertical="top" wrapText="1"/>
    </xf>
    <xf numFmtId="0" fontId="5" fillId="13" borderId="26" xfId="0" applyFont="1" applyFill="1" applyBorder="1" applyAlignment="1">
      <alignment horizontal="left" vertical="top" wrapText="1"/>
    </xf>
    <xf numFmtId="0" fontId="5" fillId="13" borderId="27" xfId="0" applyFont="1" applyFill="1" applyBorder="1" applyAlignment="1">
      <alignment horizontal="left" vertical="top" wrapText="1"/>
    </xf>
    <xf numFmtId="0" fontId="6" fillId="13" borderId="27" xfId="0" applyFont="1" applyFill="1" applyBorder="1" applyAlignment="1">
      <alignment horizontal="center" vertical="top" wrapText="1"/>
    </xf>
    <xf numFmtId="0" fontId="7" fillId="13" borderId="27" xfId="0" applyFont="1" applyFill="1" applyBorder="1" applyAlignment="1">
      <alignment horizontal="right" vertical="top" wrapText="1"/>
    </xf>
    <xf numFmtId="4" fontId="8" fillId="13" borderId="27" xfId="0" applyNumberFormat="1" applyFont="1" applyFill="1" applyBorder="1" applyAlignment="1">
      <alignment horizontal="right" vertical="top" wrapText="1"/>
    </xf>
    <xf numFmtId="164" fontId="9" fillId="13" borderId="28" xfId="0" applyNumberFormat="1" applyFont="1" applyFill="1" applyBorder="1" applyAlignment="1">
      <alignment horizontal="right" vertical="top" wrapText="1"/>
    </xf>
    <xf numFmtId="0" fontId="5" fillId="13" borderId="23" xfId="0" applyFont="1" applyFill="1" applyBorder="1" applyAlignment="1">
      <alignment horizontal="left" vertical="top" wrapText="1"/>
    </xf>
    <xf numFmtId="0" fontId="5" fillId="13" borderId="24" xfId="0" applyFont="1" applyFill="1" applyBorder="1" applyAlignment="1">
      <alignment horizontal="left" vertical="top" wrapText="1"/>
    </xf>
    <xf numFmtId="0" fontId="6" fillId="13" borderId="24" xfId="0" applyFont="1" applyFill="1" applyBorder="1" applyAlignment="1">
      <alignment horizontal="center" vertical="top" wrapText="1"/>
    </xf>
    <xf numFmtId="0" fontId="7" fillId="13" borderId="24" xfId="0" applyFont="1" applyFill="1" applyBorder="1" applyAlignment="1">
      <alignment horizontal="right" vertical="top" wrapText="1"/>
    </xf>
    <xf numFmtId="4" fontId="8" fillId="13" borderId="24" xfId="0" applyNumberFormat="1" applyFont="1" applyFill="1" applyBorder="1" applyAlignment="1">
      <alignment horizontal="right" vertical="top" wrapText="1"/>
    </xf>
    <xf numFmtId="164" fontId="9" fillId="13" borderId="25" xfId="0" applyNumberFormat="1" applyFont="1" applyFill="1" applyBorder="1" applyAlignment="1">
      <alignment horizontal="right" vertical="top" wrapText="1"/>
    </xf>
    <xf numFmtId="0" fontId="0" fillId="12" borderId="10" xfId="0" applyFill="1" applyBorder="1"/>
    <xf numFmtId="0" fontId="16" fillId="14" borderId="11" xfId="0" applyFont="1" applyFill="1" applyBorder="1" applyAlignment="1">
      <alignment horizontal="left" vertical="top" wrapText="1"/>
    </xf>
    <xf numFmtId="0" fontId="11" fillId="0" borderId="21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center" vertical="top" wrapText="1"/>
    </xf>
    <xf numFmtId="0" fontId="13" fillId="0" borderId="21" xfId="0" applyFont="1" applyBorder="1" applyAlignment="1">
      <alignment horizontal="right" vertical="top" wrapText="1"/>
    </xf>
    <xf numFmtId="4" fontId="14" fillId="0" borderId="21" xfId="0" applyNumberFormat="1" applyFont="1" applyBorder="1" applyAlignment="1">
      <alignment horizontal="right" vertical="top" wrapText="1"/>
    </xf>
    <xf numFmtId="0" fontId="11" fillId="0" borderId="30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center" vertical="top" wrapText="1"/>
    </xf>
    <xf numFmtId="0" fontId="13" fillId="0" borderId="30" xfId="0" applyFont="1" applyBorder="1" applyAlignment="1">
      <alignment horizontal="right" vertical="top" wrapText="1"/>
    </xf>
    <xf numFmtId="4" fontId="14" fillId="0" borderId="30" xfId="0" applyNumberFormat="1" applyFont="1" applyBorder="1" applyAlignment="1">
      <alignment horizontal="right" vertical="top" wrapText="1"/>
    </xf>
    <xf numFmtId="0" fontId="2" fillId="11" borderId="20" xfId="0" applyFont="1" applyFill="1" applyBorder="1" applyAlignment="1">
      <alignment horizontal="left" vertical="top" wrapText="1"/>
    </xf>
    <xf numFmtId="0" fontId="4" fillId="11" borderId="22" xfId="0" applyFont="1" applyFill="1" applyBorder="1" applyAlignment="1">
      <alignment horizontal="right" vertical="top" wrapText="1"/>
    </xf>
    <xf numFmtId="0" fontId="11" fillId="0" borderId="16" xfId="0" applyFont="1" applyBorder="1" applyAlignment="1">
      <alignment horizontal="left" vertical="top" wrapText="1"/>
    </xf>
    <xf numFmtId="164" fontId="15" fillId="0" borderId="17" xfId="0" applyNumberFormat="1" applyFont="1" applyBorder="1" applyAlignment="1">
      <alignment horizontal="righ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right" vertical="top" wrapText="1"/>
    </xf>
    <xf numFmtId="4" fontId="14" fillId="0" borderId="2" xfId="0" applyNumberFormat="1" applyFont="1" applyBorder="1" applyAlignment="1">
      <alignment horizontal="right" vertical="top" wrapText="1"/>
    </xf>
    <xf numFmtId="164" fontId="15" fillId="0" borderId="19" xfId="0" applyNumberFormat="1" applyFont="1" applyBorder="1" applyAlignment="1">
      <alignment horizontal="right" vertical="top" wrapText="1"/>
    </xf>
    <xf numFmtId="0" fontId="11" fillId="0" borderId="20" xfId="0" applyFont="1" applyBorder="1" applyAlignment="1">
      <alignment horizontal="left" vertical="top" wrapText="1"/>
    </xf>
    <xf numFmtId="164" fontId="15" fillId="0" borderId="22" xfId="0" applyNumberFormat="1" applyFont="1" applyBorder="1" applyAlignment="1">
      <alignment horizontal="right" vertical="top" wrapText="1"/>
    </xf>
    <xf numFmtId="0" fontId="11" fillId="0" borderId="31" xfId="0" applyFont="1" applyBorder="1" applyAlignment="1">
      <alignment horizontal="left" vertical="top" wrapText="1"/>
    </xf>
    <xf numFmtId="164" fontId="15" fillId="0" borderId="32" xfId="0" applyNumberFormat="1" applyFont="1" applyBorder="1" applyAlignment="1">
      <alignment horizontal="right" vertical="top" wrapText="1"/>
    </xf>
    <xf numFmtId="0" fontId="11" fillId="0" borderId="33" xfId="0" applyFont="1" applyBorder="1" applyAlignment="1">
      <alignment horizontal="left" vertical="top" wrapText="1"/>
    </xf>
    <xf numFmtId="0" fontId="11" fillId="0" borderId="34" xfId="0" applyFont="1" applyBorder="1" applyAlignment="1">
      <alignment horizontal="left" vertical="top" wrapText="1"/>
    </xf>
    <xf numFmtId="0" fontId="12" fillId="0" borderId="34" xfId="0" applyFont="1" applyBorder="1" applyAlignment="1">
      <alignment horizontal="center" vertical="top" wrapText="1"/>
    </xf>
    <xf numFmtId="0" fontId="13" fillId="0" borderId="34" xfId="0" applyFont="1" applyBorder="1" applyAlignment="1">
      <alignment horizontal="right" vertical="top" wrapText="1"/>
    </xf>
    <xf numFmtId="4" fontId="14" fillId="0" borderId="34" xfId="0" applyNumberFormat="1" applyFont="1" applyBorder="1" applyAlignment="1">
      <alignment horizontal="right" vertical="top" wrapText="1"/>
    </xf>
    <xf numFmtId="164" fontId="15" fillId="0" borderId="35" xfId="0" applyNumberFormat="1" applyFont="1" applyBorder="1" applyAlignment="1">
      <alignment horizontal="right" vertical="top" wrapText="1"/>
    </xf>
    <xf numFmtId="0" fontId="0" fillId="12" borderId="8" xfId="0" applyFill="1" applyBorder="1"/>
    <xf numFmtId="0" fontId="0" fillId="12" borderId="9" xfId="0" applyFill="1" applyBorder="1"/>
    <xf numFmtId="4" fontId="18" fillId="11" borderId="10" xfId="0" applyNumberFormat="1" applyFont="1" applyFill="1" applyBorder="1" applyAlignment="1">
      <alignment horizontal="right" vertical="top" wrapText="1"/>
    </xf>
    <xf numFmtId="0" fontId="1" fillId="9" borderId="2" xfId="0" applyFont="1" applyFill="1" applyBorder="1" applyAlignment="1">
      <alignment horizontal="center" vertical="top" wrapText="1"/>
    </xf>
    <xf numFmtId="0" fontId="11" fillId="8" borderId="2" xfId="0" applyFont="1" applyFill="1" applyBorder="1" applyAlignment="1">
      <alignment horizontal="left" vertical="top" wrapText="1"/>
    </xf>
    <xf numFmtId="0" fontId="11" fillId="8" borderId="2" xfId="0" applyFont="1" applyFill="1" applyBorder="1" applyAlignment="1">
      <alignment horizontal="right" vertical="top" wrapText="1"/>
    </xf>
    <xf numFmtId="0" fontId="11" fillId="8" borderId="2" xfId="0" applyFont="1" applyFill="1" applyBorder="1" applyAlignment="1">
      <alignment horizontal="center" vertical="top" wrapText="1"/>
    </xf>
    <xf numFmtId="165" fontId="11" fillId="8" borderId="2" xfId="0" applyNumberFormat="1" applyFont="1" applyFill="1" applyBorder="1" applyAlignment="1">
      <alignment horizontal="right" vertical="top" wrapText="1"/>
    </xf>
    <xf numFmtId="4" fontId="11" fillId="8" borderId="2" xfId="0" applyNumberFormat="1" applyFont="1" applyFill="1" applyBorder="1" applyAlignment="1">
      <alignment horizontal="right" vertical="top" wrapText="1"/>
    </xf>
    <xf numFmtId="0" fontId="16" fillId="2" borderId="2" xfId="0" applyFont="1" applyFill="1" applyBorder="1" applyAlignment="1">
      <alignment horizontal="center" vertical="top" wrapText="1"/>
    </xf>
    <xf numFmtId="165" fontId="16" fillId="2" borderId="2" xfId="0" applyNumberFormat="1" applyFont="1" applyFill="1" applyBorder="1" applyAlignment="1">
      <alignment horizontal="right" vertical="top" wrapText="1"/>
    </xf>
    <xf numFmtId="4" fontId="16" fillId="2" borderId="2" xfId="0" applyNumberFormat="1" applyFont="1" applyFill="1" applyBorder="1" applyAlignment="1">
      <alignment horizontal="right" vertical="top" wrapText="1"/>
    </xf>
    <xf numFmtId="0" fontId="16" fillId="3" borderId="2" xfId="0" applyFont="1" applyFill="1" applyBorder="1" applyAlignment="1">
      <alignment horizontal="left" vertical="top" wrapText="1"/>
    </xf>
    <xf numFmtId="0" fontId="16" fillId="3" borderId="2" xfId="0" applyFont="1" applyFill="1" applyBorder="1" applyAlignment="1">
      <alignment horizontal="right" vertical="top" wrapText="1"/>
    </xf>
    <xf numFmtId="0" fontId="16" fillId="3" borderId="2" xfId="0" applyFont="1" applyFill="1" applyBorder="1" applyAlignment="1">
      <alignment horizontal="center" vertical="top" wrapText="1"/>
    </xf>
    <xf numFmtId="165" fontId="16" fillId="3" borderId="2" xfId="0" applyNumberFormat="1" applyFont="1" applyFill="1" applyBorder="1" applyAlignment="1">
      <alignment horizontal="right" vertical="top" wrapText="1"/>
    </xf>
    <xf numFmtId="4" fontId="16" fillId="3" borderId="2" xfId="0" applyNumberFormat="1" applyFont="1" applyFill="1" applyBorder="1" applyAlignment="1">
      <alignment horizontal="right" vertical="top" wrapText="1"/>
    </xf>
    <xf numFmtId="4" fontId="16" fillId="9" borderId="0" xfId="0" applyNumberFormat="1" applyFont="1" applyFill="1" applyAlignment="1">
      <alignment horizontal="right" vertical="top" wrapText="1"/>
    </xf>
    <xf numFmtId="165" fontId="10" fillId="9" borderId="0" xfId="0" applyNumberFormat="1" applyFont="1" applyFill="1" applyAlignment="1">
      <alignment horizontal="right" vertical="top" wrapText="1"/>
    </xf>
    <xf numFmtId="0" fontId="11" fillId="8" borderId="1" xfId="0" applyFont="1" applyFill="1" applyBorder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5" fillId="7" borderId="15" xfId="0" applyFont="1" applyFill="1" applyBorder="1" applyAlignment="1">
      <alignment horizontal="left" vertical="top" wrapText="1"/>
    </xf>
    <xf numFmtId="0" fontId="5" fillId="7" borderId="15" xfId="0" applyFont="1" applyFill="1" applyBorder="1" applyAlignment="1">
      <alignment horizontal="right" vertical="top" wrapText="1"/>
    </xf>
    <xf numFmtId="4" fontId="5" fillId="7" borderId="15" xfId="0" applyNumberFormat="1" applyFont="1" applyFill="1" applyBorder="1" applyAlignment="1">
      <alignment horizontal="right" vertical="top" wrapText="1"/>
    </xf>
    <xf numFmtId="0" fontId="5" fillId="0" borderId="36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right" vertical="top" wrapText="1"/>
    </xf>
    <xf numFmtId="0" fontId="11" fillId="0" borderId="36" xfId="0" applyFont="1" applyBorder="1" applyAlignment="1">
      <alignment horizontal="right" vertical="top" wrapText="1"/>
    </xf>
    <xf numFmtId="0" fontId="5" fillId="0" borderId="37" xfId="0" applyFont="1" applyBorder="1" applyAlignment="1">
      <alignment horizontal="left" vertical="top" wrapText="1"/>
    </xf>
    <xf numFmtId="0" fontId="5" fillId="0" borderId="37" xfId="0" applyFont="1" applyBorder="1" applyAlignment="1">
      <alignment horizontal="right" vertical="top" wrapText="1"/>
    </xf>
    <xf numFmtId="0" fontId="11" fillId="0" borderId="37" xfId="0" applyFont="1" applyBorder="1" applyAlignment="1">
      <alignment horizontal="right" vertical="top" wrapText="1"/>
    </xf>
    <xf numFmtId="0" fontId="1" fillId="11" borderId="38" xfId="0" applyFont="1" applyFill="1" applyBorder="1" applyAlignment="1">
      <alignment horizontal="left" vertical="top" wrapText="1"/>
    </xf>
    <xf numFmtId="0" fontId="1" fillId="11" borderId="39" xfId="0" applyFont="1" applyFill="1" applyBorder="1" applyAlignment="1">
      <alignment horizontal="left" vertical="top" wrapText="1"/>
    </xf>
    <xf numFmtId="0" fontId="1" fillId="11" borderId="39" xfId="0" applyFont="1" applyFill="1" applyBorder="1" applyAlignment="1">
      <alignment horizontal="right" vertical="top" wrapText="1"/>
    </xf>
    <xf numFmtId="0" fontId="1" fillId="11" borderId="39" xfId="0" applyFont="1" applyFill="1" applyBorder="1" applyAlignment="1">
      <alignment horizontal="center" vertical="top" wrapText="1"/>
    </xf>
    <xf numFmtId="0" fontId="1" fillId="11" borderId="40" xfId="0" applyFont="1" applyFill="1" applyBorder="1" applyAlignment="1">
      <alignment horizontal="center" vertical="top" wrapText="1"/>
    </xf>
    <xf numFmtId="0" fontId="10" fillId="11" borderId="36" xfId="0" applyFont="1" applyFill="1" applyBorder="1" applyAlignment="1">
      <alignment horizontal="left" vertical="top" wrapText="1"/>
    </xf>
    <xf numFmtId="0" fontId="10" fillId="11" borderId="36" xfId="0" applyFont="1" applyFill="1" applyBorder="1" applyAlignment="1">
      <alignment horizontal="right" vertical="top" wrapText="1"/>
    </xf>
    <xf numFmtId="0" fontId="1" fillId="15" borderId="41" xfId="0" applyFont="1" applyFill="1" applyBorder="1" applyAlignment="1">
      <alignment horizontal="center" vertical="top" wrapText="1"/>
    </xf>
    <xf numFmtId="10" fontId="1" fillId="15" borderId="41" xfId="0" applyNumberFormat="1" applyFont="1" applyFill="1" applyBorder="1" applyAlignment="1">
      <alignment horizontal="center" vertical="top" wrapText="1"/>
    </xf>
    <xf numFmtId="0" fontId="0" fillId="16" borderId="41" xfId="0" applyFill="1" applyBorder="1" applyAlignment="1">
      <alignment horizontal="left" vertical="top" wrapText="1"/>
    </xf>
    <xf numFmtId="10" fontId="0" fillId="16" borderId="41" xfId="0" applyNumberFormat="1" applyFill="1" applyBorder="1" applyAlignment="1">
      <alignment horizontal="center" vertical="top" wrapText="1"/>
    </xf>
    <xf numFmtId="0" fontId="0" fillId="17" borderId="41" xfId="0" applyFill="1" applyBorder="1" applyAlignment="1">
      <alignment horizontal="left" vertical="top" wrapText="1"/>
    </xf>
    <xf numFmtId="10" fontId="0" fillId="17" borderId="41" xfId="0" applyNumberFormat="1" applyFill="1" applyBorder="1" applyAlignment="1">
      <alignment horizontal="center" vertical="top" wrapText="1"/>
    </xf>
    <xf numFmtId="0" fontId="22" fillId="10" borderId="13" xfId="1" applyFont="1" applyFill="1" applyBorder="1" applyAlignment="1">
      <alignment horizontal="right" vertical="top"/>
    </xf>
    <xf numFmtId="0" fontId="24" fillId="0" borderId="7" xfId="0" applyFont="1" applyBorder="1" applyAlignment="1">
      <alignment horizontal="left" vertical="center"/>
    </xf>
    <xf numFmtId="10" fontId="21" fillId="0" borderId="4" xfId="0" applyNumberFormat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/>
    </xf>
    <xf numFmtId="0" fontId="10" fillId="0" borderId="42" xfId="0" applyFont="1" applyBorder="1" applyAlignment="1">
      <alignment horizontal="center" vertical="top" wrapText="1"/>
    </xf>
    <xf numFmtId="0" fontId="10" fillId="0" borderId="43" xfId="0" applyFont="1" applyBorder="1" applyAlignment="1">
      <alignment horizontal="center" vertical="top" wrapText="1"/>
    </xf>
    <xf numFmtId="0" fontId="10" fillId="0" borderId="44" xfId="0" applyFont="1" applyBorder="1" applyAlignment="1">
      <alignment horizontal="center" vertical="top" wrapText="1"/>
    </xf>
    <xf numFmtId="0" fontId="1" fillId="15" borderId="45" xfId="0" applyFont="1" applyFill="1" applyBorder="1" applyAlignment="1">
      <alignment vertical="top" wrapText="1"/>
    </xf>
    <xf numFmtId="10" fontId="1" fillId="15" borderId="46" xfId="0" applyNumberFormat="1" applyFont="1" applyFill="1" applyBorder="1" applyAlignment="1">
      <alignment horizontal="center" vertical="top" wrapText="1"/>
    </xf>
    <xf numFmtId="0" fontId="0" fillId="16" borderId="45" xfId="0" applyFill="1" applyBorder="1" applyAlignment="1">
      <alignment vertical="top" wrapText="1"/>
    </xf>
    <xf numFmtId="10" fontId="0" fillId="16" borderId="46" xfId="0" applyNumberFormat="1" applyFill="1" applyBorder="1" applyAlignment="1">
      <alignment horizontal="center" vertical="top" wrapText="1"/>
    </xf>
    <xf numFmtId="0" fontId="0" fillId="17" borderId="45" xfId="0" applyFill="1" applyBorder="1" applyAlignment="1">
      <alignment vertical="top" wrapText="1"/>
    </xf>
    <xf numFmtId="10" fontId="0" fillId="17" borderId="46" xfId="0" applyNumberFormat="1" applyFill="1" applyBorder="1" applyAlignment="1">
      <alignment horizontal="center" vertical="top" wrapText="1"/>
    </xf>
    <xf numFmtId="0" fontId="0" fillId="17" borderId="47" xfId="0" applyFill="1" applyBorder="1" applyAlignment="1">
      <alignment vertical="top" wrapText="1"/>
    </xf>
    <xf numFmtId="0" fontId="0" fillId="17" borderId="48" xfId="0" applyFill="1" applyBorder="1" applyAlignment="1">
      <alignment horizontal="left" vertical="top" wrapText="1"/>
    </xf>
    <xf numFmtId="10" fontId="0" fillId="17" borderId="48" xfId="0" applyNumberFormat="1" applyFill="1" applyBorder="1" applyAlignment="1">
      <alignment horizontal="center" vertical="top" wrapText="1"/>
    </xf>
    <xf numFmtId="10" fontId="0" fillId="17" borderId="49" xfId="0" applyNumberFormat="1" applyFill="1" applyBorder="1" applyAlignment="1">
      <alignment horizontal="center" vertical="top" wrapText="1"/>
    </xf>
    <xf numFmtId="10" fontId="1" fillId="0" borderId="9" xfId="0" applyNumberFormat="1" applyFont="1" applyBorder="1" applyAlignment="1">
      <alignment horizontal="center" vertical="center" wrapText="1"/>
    </xf>
    <xf numFmtId="10" fontId="1" fillId="0" borderId="10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right" vertical="top" wrapText="1"/>
    </xf>
    <xf numFmtId="0" fontId="11" fillId="0" borderId="2" xfId="0" applyFont="1" applyBorder="1" applyAlignment="1">
      <alignment horizontal="center" vertical="top" wrapText="1"/>
    </xf>
    <xf numFmtId="4" fontId="27" fillId="5" borderId="10" xfId="0" applyNumberFormat="1" applyFont="1" applyFill="1" applyBorder="1" applyAlignment="1">
      <alignment horizontal="right" vertical="top" wrapText="1"/>
    </xf>
    <xf numFmtId="164" fontId="19" fillId="6" borderId="10" xfId="0" applyNumberFormat="1" applyFont="1" applyFill="1" applyBorder="1" applyAlignment="1">
      <alignment horizontal="right" vertical="top" wrapText="1"/>
    </xf>
    <xf numFmtId="164" fontId="10" fillId="9" borderId="10" xfId="0" applyNumberFormat="1" applyFont="1" applyFill="1" applyBorder="1" applyAlignment="1">
      <alignment horizontal="right" vertical="top" wrapText="1"/>
    </xf>
    <xf numFmtId="4" fontId="10" fillId="11" borderId="10" xfId="0" applyNumberFormat="1" applyFont="1" applyFill="1" applyBorder="1" applyAlignment="1">
      <alignment horizontal="right" vertical="top" wrapText="1"/>
    </xf>
    <xf numFmtId="0" fontId="30" fillId="12" borderId="9" xfId="0" applyFont="1" applyFill="1" applyBorder="1"/>
    <xf numFmtId="0" fontId="5" fillId="13" borderId="24" xfId="0" applyFont="1" applyFill="1" applyBorder="1" applyAlignment="1">
      <alignment horizontal="center" vertical="top" wrapText="1"/>
    </xf>
    <xf numFmtId="0" fontId="5" fillId="13" borderId="24" xfId="0" applyFont="1" applyFill="1" applyBorder="1" applyAlignment="1">
      <alignment horizontal="right" vertical="top" wrapText="1"/>
    </xf>
    <xf numFmtId="4" fontId="5" fillId="13" borderId="24" xfId="0" applyNumberFormat="1" applyFont="1" applyFill="1" applyBorder="1" applyAlignment="1">
      <alignment horizontal="right" vertical="top" wrapText="1"/>
    </xf>
    <xf numFmtId="164" fontId="5" fillId="13" borderId="24" xfId="0" applyNumberFormat="1" applyFont="1" applyFill="1" applyBorder="1" applyAlignment="1">
      <alignment horizontal="right" vertical="top" wrapText="1"/>
    </xf>
    <xf numFmtId="164" fontId="5" fillId="13" borderId="25" xfId="0" applyNumberFormat="1" applyFont="1" applyFill="1" applyBorder="1" applyAlignment="1">
      <alignment horizontal="right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right" vertical="top" wrapText="1"/>
    </xf>
    <xf numFmtId="4" fontId="11" fillId="0" borderId="15" xfId="0" applyNumberFormat="1" applyFont="1" applyBorder="1" applyAlignment="1">
      <alignment horizontal="right" vertical="top" wrapText="1"/>
    </xf>
    <xf numFmtId="164" fontId="11" fillId="0" borderId="15" xfId="0" applyNumberFormat="1" applyFont="1" applyBorder="1" applyAlignment="1">
      <alignment horizontal="right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right" vertical="top" wrapText="1"/>
    </xf>
    <xf numFmtId="4" fontId="11" fillId="0" borderId="21" xfId="0" applyNumberFormat="1" applyFont="1" applyBorder="1" applyAlignment="1">
      <alignment horizontal="right" vertical="top" wrapText="1"/>
    </xf>
    <xf numFmtId="164" fontId="11" fillId="0" borderId="21" xfId="0" applyNumberFormat="1" applyFont="1" applyBorder="1" applyAlignment="1">
      <alignment horizontal="right" vertical="top" wrapText="1"/>
    </xf>
    <xf numFmtId="0" fontId="11" fillId="0" borderId="30" xfId="0" applyFont="1" applyBorder="1" applyAlignment="1">
      <alignment horizontal="center" vertical="top" wrapText="1"/>
    </xf>
    <xf numFmtId="0" fontId="11" fillId="0" borderId="30" xfId="0" applyFont="1" applyBorder="1" applyAlignment="1">
      <alignment horizontal="right" vertical="top" wrapText="1"/>
    </xf>
    <xf numFmtId="4" fontId="11" fillId="0" borderId="30" xfId="0" applyNumberFormat="1" applyFont="1" applyBorder="1" applyAlignment="1">
      <alignment horizontal="right" vertical="top" wrapText="1"/>
    </xf>
    <xf numFmtId="164" fontId="11" fillId="0" borderId="30" xfId="0" applyNumberFormat="1" applyFont="1" applyBorder="1" applyAlignment="1">
      <alignment horizontal="right" vertical="top" wrapText="1"/>
    </xf>
    <xf numFmtId="0" fontId="11" fillId="0" borderId="23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center" vertical="top" wrapText="1"/>
    </xf>
    <xf numFmtId="0" fontId="11" fillId="0" borderId="24" xfId="0" applyFont="1" applyBorder="1" applyAlignment="1">
      <alignment horizontal="right" vertical="top" wrapText="1"/>
    </xf>
    <xf numFmtId="4" fontId="11" fillId="0" borderId="24" xfId="0" applyNumberFormat="1" applyFont="1" applyBorder="1" applyAlignment="1">
      <alignment horizontal="right" vertical="top" wrapText="1"/>
    </xf>
    <xf numFmtId="164" fontId="11" fillId="0" borderId="24" xfId="0" applyNumberFormat="1" applyFont="1" applyBorder="1" applyAlignment="1">
      <alignment horizontal="right" vertical="top" wrapText="1"/>
    </xf>
    <xf numFmtId="164" fontId="11" fillId="0" borderId="25" xfId="0" applyNumberFormat="1" applyFont="1" applyBorder="1" applyAlignment="1">
      <alignment horizontal="right" vertical="top" wrapText="1"/>
    </xf>
    <xf numFmtId="4" fontId="11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 applyAlignment="1">
      <alignment horizontal="right" vertical="top" wrapText="1"/>
    </xf>
    <xf numFmtId="0" fontId="5" fillId="13" borderId="33" xfId="0" applyFont="1" applyFill="1" applyBorder="1" applyAlignment="1">
      <alignment horizontal="left" vertical="top" wrapText="1"/>
    </xf>
    <xf numFmtId="0" fontId="5" fillId="13" borderId="34" xfId="0" applyFont="1" applyFill="1" applyBorder="1" applyAlignment="1">
      <alignment horizontal="left" vertical="top" wrapText="1"/>
    </xf>
    <xf numFmtId="0" fontId="5" fillId="13" borderId="34" xfId="0" applyFont="1" applyFill="1" applyBorder="1" applyAlignment="1">
      <alignment horizontal="center" vertical="top" wrapText="1"/>
    </xf>
    <xf numFmtId="0" fontId="5" fillId="13" borderId="34" xfId="0" applyFont="1" applyFill="1" applyBorder="1" applyAlignment="1">
      <alignment horizontal="right" vertical="top" wrapText="1"/>
    </xf>
    <xf numFmtId="4" fontId="5" fillId="13" borderId="34" xfId="0" applyNumberFormat="1" applyFont="1" applyFill="1" applyBorder="1" applyAlignment="1">
      <alignment horizontal="right" vertical="top" wrapText="1"/>
    </xf>
    <xf numFmtId="164" fontId="5" fillId="13" borderId="34" xfId="0" applyNumberFormat="1" applyFont="1" applyFill="1" applyBorder="1" applyAlignment="1">
      <alignment horizontal="right" vertical="top" wrapText="1"/>
    </xf>
    <xf numFmtId="164" fontId="5" fillId="13" borderId="35" xfId="0" applyNumberFormat="1" applyFont="1" applyFill="1" applyBorder="1" applyAlignment="1">
      <alignment horizontal="right" vertical="top" wrapText="1"/>
    </xf>
    <xf numFmtId="0" fontId="1" fillId="9" borderId="21" xfId="0" applyFont="1" applyFill="1" applyBorder="1" applyAlignment="1">
      <alignment horizontal="left" vertical="top" wrapText="1"/>
    </xf>
    <xf numFmtId="0" fontId="1" fillId="9" borderId="21" xfId="0" applyFont="1" applyFill="1" applyBorder="1" applyAlignment="1">
      <alignment horizontal="right" vertical="top" wrapText="1"/>
    </xf>
    <xf numFmtId="0" fontId="1" fillId="9" borderId="21" xfId="0" applyFont="1" applyFill="1" applyBorder="1" applyAlignment="1">
      <alignment horizontal="center" vertical="top" wrapText="1"/>
    </xf>
    <xf numFmtId="0" fontId="1" fillId="9" borderId="30" xfId="0" applyFont="1" applyFill="1" applyBorder="1" applyAlignment="1">
      <alignment horizontal="right" vertical="top" wrapText="1"/>
    </xf>
    <xf numFmtId="4" fontId="27" fillId="5" borderId="0" xfId="0" applyNumberFormat="1" applyFont="1" applyFill="1" applyAlignment="1">
      <alignment horizontal="right" vertical="top" wrapText="1"/>
    </xf>
    <xf numFmtId="0" fontId="10" fillId="11" borderId="9" xfId="0" applyFont="1" applyFill="1" applyBorder="1" applyAlignment="1">
      <alignment horizontal="left" vertical="top" wrapText="1"/>
    </xf>
    <xf numFmtId="0" fontId="17" fillId="11" borderId="9" xfId="0" applyFont="1" applyFill="1" applyBorder="1" applyAlignment="1">
      <alignment horizontal="left" vertical="top" wrapText="1"/>
    </xf>
    <xf numFmtId="49" fontId="21" fillId="0" borderId="3" xfId="0" applyNumberFormat="1" applyFont="1" applyBorder="1" applyAlignment="1">
      <alignment horizontal="left" vertical="center"/>
    </xf>
    <xf numFmtId="49" fontId="21" fillId="0" borderId="0" xfId="0" applyNumberFormat="1" applyFont="1" applyAlignment="1">
      <alignment horizontal="left" vertical="center"/>
    </xf>
    <xf numFmtId="0" fontId="10" fillId="4" borderId="8" xfId="0" applyFont="1" applyFill="1" applyBorder="1" applyAlignment="1">
      <alignment horizontal="left" vertical="top" wrapText="1"/>
    </xf>
    <xf numFmtId="0" fontId="17" fillId="4" borderId="9" xfId="0" applyFont="1" applyFill="1" applyBorder="1" applyAlignment="1">
      <alignment horizontal="left" vertical="top" wrapText="1"/>
    </xf>
    <xf numFmtId="0" fontId="17" fillId="4" borderId="8" xfId="0" applyFont="1" applyFill="1" applyBorder="1" applyAlignment="1">
      <alignment horizontal="left" vertical="top" wrapText="1"/>
    </xf>
    <xf numFmtId="0" fontId="25" fillId="11" borderId="8" xfId="0" applyFont="1" applyFill="1" applyBorder="1" applyAlignment="1">
      <alignment horizontal="center" wrapText="1"/>
    </xf>
    <xf numFmtId="0" fontId="26" fillId="12" borderId="9" xfId="0" applyFont="1" applyFill="1" applyBorder="1"/>
    <xf numFmtId="0" fontId="26" fillId="12" borderId="10" xfId="0" applyFont="1" applyFill="1" applyBorder="1"/>
    <xf numFmtId="0" fontId="10" fillId="9" borderId="3" xfId="0" applyFont="1" applyFill="1" applyBorder="1" applyAlignment="1">
      <alignment horizontal="left" vertical="top" wrapText="1"/>
    </xf>
    <xf numFmtId="0" fontId="10" fillId="9" borderId="0" xfId="0" applyFont="1" applyFill="1" applyAlignment="1">
      <alignment horizontal="left" vertical="top" wrapText="1"/>
    </xf>
    <xf numFmtId="0" fontId="10" fillId="9" borderId="13" xfId="0" applyFont="1" applyFill="1" applyBorder="1" applyAlignment="1">
      <alignment horizontal="left" vertical="top" wrapText="1"/>
    </xf>
    <xf numFmtId="0" fontId="10" fillId="9" borderId="13" xfId="0" applyFont="1" applyFill="1" applyBorder="1" applyAlignment="1">
      <alignment horizontal="right" vertical="top" wrapText="1"/>
    </xf>
    <xf numFmtId="4" fontId="10" fillId="9" borderId="13" xfId="0" applyNumberFormat="1" applyFont="1" applyFill="1" applyBorder="1" applyAlignment="1">
      <alignment horizontal="right" vertical="top" wrapText="1"/>
    </xf>
    <xf numFmtId="0" fontId="10" fillId="9" borderId="14" xfId="0" applyFont="1" applyFill="1" applyBorder="1" applyAlignment="1">
      <alignment horizontal="right" vertical="top" wrapText="1"/>
    </xf>
    <xf numFmtId="0" fontId="10" fillId="9" borderId="6" xfId="0" applyFont="1" applyFill="1" applyBorder="1" applyAlignment="1">
      <alignment horizontal="left" vertical="top" wrapText="1"/>
    </xf>
    <xf numFmtId="0" fontId="10" fillId="9" borderId="6" xfId="0" applyFont="1" applyFill="1" applyBorder="1" applyAlignment="1">
      <alignment horizontal="right" vertical="top" wrapText="1"/>
    </xf>
    <xf numFmtId="4" fontId="10" fillId="9" borderId="6" xfId="0" applyNumberFormat="1" applyFont="1" applyFill="1" applyBorder="1" applyAlignment="1">
      <alignment horizontal="right" vertical="top" wrapText="1"/>
    </xf>
    <xf numFmtId="0" fontId="10" fillId="9" borderId="7" xfId="0" applyFont="1" applyFill="1" applyBorder="1" applyAlignment="1">
      <alignment horizontal="right" vertical="top" wrapText="1"/>
    </xf>
    <xf numFmtId="0" fontId="10" fillId="9" borderId="0" xfId="0" applyFont="1" applyFill="1" applyAlignment="1">
      <alignment horizontal="right" vertical="top" wrapText="1"/>
    </xf>
    <xf numFmtId="4" fontId="10" fillId="9" borderId="0" xfId="0" applyNumberFormat="1" applyFont="1" applyFill="1" applyAlignment="1">
      <alignment horizontal="right" vertical="top" wrapText="1"/>
    </xf>
    <xf numFmtId="0" fontId="10" fillId="9" borderId="4" xfId="0" applyFont="1" applyFill="1" applyBorder="1" applyAlignment="1">
      <alignment horizontal="right" vertical="top" wrapText="1"/>
    </xf>
    <xf numFmtId="0" fontId="1" fillId="9" borderId="0" xfId="0" applyFont="1" applyFill="1" applyAlignment="1">
      <alignment horizontal="left" vertical="top" wrapText="1"/>
    </xf>
    <xf numFmtId="0" fontId="1" fillId="9" borderId="4" xfId="0" applyFont="1" applyFill="1" applyBorder="1" applyAlignment="1">
      <alignment horizontal="left" vertical="top" wrapText="1"/>
    </xf>
    <xf numFmtId="0" fontId="10" fillId="9" borderId="14" xfId="0" applyFont="1" applyFill="1" applyBorder="1" applyAlignment="1">
      <alignment horizontal="left" vertical="top" wrapText="1"/>
    </xf>
    <xf numFmtId="0" fontId="22" fillId="11" borderId="8" xfId="0" applyFont="1" applyFill="1" applyBorder="1" applyAlignment="1">
      <alignment horizontal="center" wrapText="1"/>
    </xf>
    <xf numFmtId="0" fontId="22" fillId="12" borderId="9" xfId="0" applyFont="1" applyFill="1" applyBorder="1"/>
    <xf numFmtId="0" fontId="22" fillId="12" borderId="10" xfId="0" applyFont="1" applyFill="1" applyBorder="1"/>
    <xf numFmtId="0" fontId="1" fillId="11" borderId="24" xfId="0" applyFont="1" applyFill="1" applyBorder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0" fontId="17" fillId="4" borderId="0" xfId="0" applyFont="1" applyFill="1" applyAlignment="1">
      <alignment horizontal="left" vertical="top" wrapText="1"/>
    </xf>
    <xf numFmtId="0" fontId="25" fillId="11" borderId="9" xfId="0" applyFont="1" applyFill="1" applyBorder="1" applyAlignment="1">
      <alignment horizontal="center" wrapText="1"/>
    </xf>
    <xf numFmtId="0" fontId="25" fillId="11" borderId="10" xfId="0" applyFont="1" applyFill="1" applyBorder="1" applyAlignment="1">
      <alignment horizontal="center" wrapText="1"/>
    </xf>
    <xf numFmtId="0" fontId="10" fillId="11" borderId="8" xfId="0" applyFont="1" applyFill="1" applyBorder="1" applyAlignment="1">
      <alignment horizontal="left" vertical="top" wrapText="1"/>
    </xf>
    <xf numFmtId="0" fontId="10" fillId="9" borderId="8" xfId="0" applyFont="1" applyFill="1" applyBorder="1" applyAlignment="1">
      <alignment horizontal="left" vertical="top" wrapText="1"/>
    </xf>
    <xf numFmtId="0" fontId="10" fillId="9" borderId="9" xfId="0" applyFont="1" applyFill="1" applyBorder="1" applyAlignment="1">
      <alignment horizontal="left" vertical="top" wrapText="1"/>
    </xf>
    <xf numFmtId="0" fontId="16" fillId="9" borderId="0" xfId="0" applyFont="1" applyFill="1" applyAlignment="1">
      <alignment horizontal="center" vertical="top" wrapText="1"/>
    </xf>
    <xf numFmtId="0" fontId="0" fillId="0" borderId="0" xfId="0"/>
    <xf numFmtId="0" fontId="17" fillId="4" borderId="13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3" borderId="2" xfId="0" applyFont="1" applyFill="1" applyBorder="1" applyAlignment="1">
      <alignment horizontal="left" vertical="top" wrapText="1"/>
    </xf>
    <xf numFmtId="0" fontId="16" fillId="9" borderId="0" xfId="0" applyFont="1" applyFill="1" applyAlignment="1">
      <alignment horizontal="right" vertical="top" wrapText="1"/>
    </xf>
    <xf numFmtId="0" fontId="11" fillId="8" borderId="2" xfId="0" applyFont="1" applyFill="1" applyBorder="1" applyAlignment="1">
      <alignment horizontal="left" vertical="top" wrapText="1"/>
    </xf>
    <xf numFmtId="0" fontId="5" fillId="7" borderId="2" xfId="0" applyFont="1" applyFill="1" applyBorder="1" applyAlignment="1">
      <alignment horizontal="left" vertical="top" wrapText="1"/>
    </xf>
    <xf numFmtId="0" fontId="1" fillId="9" borderId="2" xfId="0" applyFont="1" applyFill="1" applyBorder="1" applyAlignment="1">
      <alignment horizontal="left" vertical="top" wrapText="1"/>
    </xf>
    <xf numFmtId="0" fontId="27" fillId="11" borderId="8" xfId="0" applyFont="1" applyFill="1" applyBorder="1" applyAlignment="1">
      <alignment horizontal="center" wrapText="1"/>
    </xf>
    <xf numFmtId="0" fontId="27" fillId="11" borderId="9" xfId="0" applyFont="1" applyFill="1" applyBorder="1" applyAlignment="1">
      <alignment horizontal="center" wrapText="1"/>
    </xf>
    <xf numFmtId="0" fontId="27" fillId="11" borderId="10" xfId="0" applyFont="1" applyFill="1" applyBorder="1" applyAlignment="1">
      <alignment horizontal="center" wrapText="1"/>
    </xf>
    <xf numFmtId="0" fontId="5" fillId="7" borderId="15" xfId="0" applyFont="1" applyFill="1" applyBorder="1" applyAlignment="1">
      <alignment horizontal="left" vertical="top" wrapText="1"/>
    </xf>
    <xf numFmtId="0" fontId="10" fillId="9" borderId="12" xfId="0" applyFont="1" applyFill="1" applyBorder="1" applyAlignment="1">
      <alignment horizontal="left" vertical="top" wrapText="1"/>
    </xf>
    <xf numFmtId="0" fontId="10" fillId="11" borderId="36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center" wrapText="1"/>
    </xf>
    <xf numFmtId="0" fontId="1" fillId="9" borderId="6" xfId="0" applyFont="1" applyFill="1" applyBorder="1" applyAlignment="1">
      <alignment horizontal="center" wrapText="1"/>
    </xf>
    <xf numFmtId="0" fontId="1" fillId="9" borderId="7" xfId="0" applyFont="1" applyFill="1" applyBorder="1" applyAlignment="1">
      <alignment horizontal="center" wrapText="1"/>
    </xf>
    <xf numFmtId="0" fontId="16" fillId="9" borderId="12" xfId="0" applyFont="1" applyFill="1" applyBorder="1" applyAlignment="1">
      <alignment horizontal="right" vertical="top" wrapText="1"/>
    </xf>
    <xf numFmtId="0" fontId="16" fillId="9" borderId="13" xfId="0" applyFont="1" applyFill="1" applyBorder="1" applyAlignment="1">
      <alignment horizontal="right" vertical="top" wrapText="1"/>
    </xf>
    <xf numFmtId="0" fontId="16" fillId="9" borderId="0" xfId="0" applyFont="1" applyFill="1" applyAlignment="1">
      <alignment horizontal="left" vertical="top" wrapText="1"/>
    </xf>
    <xf numFmtId="0" fontId="16" fillId="9" borderId="3" xfId="0" applyFont="1" applyFill="1" applyBorder="1" applyAlignment="1">
      <alignment horizontal="left" vertical="top" wrapText="1"/>
    </xf>
    <xf numFmtId="0" fontId="0" fillId="0" borderId="4" xfId="0" applyBorder="1"/>
    <xf numFmtId="0" fontId="16" fillId="14" borderId="23" xfId="0" applyFont="1" applyFill="1" applyBorder="1" applyAlignment="1">
      <alignment horizontal="left" vertical="top" wrapText="1"/>
    </xf>
    <xf numFmtId="0" fontId="16" fillId="14" borderId="24" xfId="0" applyFont="1" applyFill="1" applyBorder="1" applyAlignment="1">
      <alignment horizontal="left" vertical="top" wrapText="1"/>
    </xf>
    <xf numFmtId="0" fontId="16" fillId="14" borderId="25" xfId="0" applyFont="1" applyFill="1" applyBorder="1" applyAlignment="1">
      <alignment horizontal="left" vertical="top" wrapText="1"/>
    </xf>
    <xf numFmtId="0" fontId="16" fillId="14" borderId="23" xfId="0" applyFont="1" applyFill="1" applyBorder="1" applyAlignment="1">
      <alignment horizontal="right" vertical="top" wrapText="1"/>
    </xf>
    <xf numFmtId="0" fontId="0" fillId="12" borderId="10" xfId="0" applyFill="1" applyBorder="1"/>
    <xf numFmtId="0" fontId="16" fillId="14" borderId="29" xfId="0" applyFont="1" applyFill="1" applyBorder="1" applyAlignment="1">
      <alignment horizontal="left" vertical="top" wrapText="1"/>
    </xf>
    <xf numFmtId="0" fontId="28" fillId="12" borderId="9" xfId="0" applyFont="1" applyFill="1" applyBorder="1"/>
    <xf numFmtId="0" fontId="28" fillId="12" borderId="10" xfId="0" applyFont="1" applyFill="1" applyBorder="1"/>
    <xf numFmtId="0" fontId="10" fillId="9" borderId="3" xfId="0" applyFont="1" applyFill="1" applyBorder="1" applyAlignment="1">
      <alignment vertical="top" wrapText="1"/>
    </xf>
    <xf numFmtId="0" fontId="10" fillId="9" borderId="0" xfId="0" applyFont="1" applyFill="1" applyAlignment="1">
      <alignment vertical="top" wrapText="1"/>
    </xf>
    <xf numFmtId="0" fontId="10" fillId="9" borderId="12" xfId="0" applyFont="1" applyFill="1" applyBorder="1" applyAlignment="1">
      <alignment vertical="top" wrapText="1"/>
    </xf>
    <xf numFmtId="0" fontId="10" fillId="9" borderId="13" xfId="0" applyFont="1" applyFill="1" applyBorder="1" applyAlignment="1">
      <alignment vertical="top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/>
    <xf numFmtId="0" fontId="29" fillId="12" borderId="8" xfId="0" applyFont="1" applyFill="1" applyBorder="1" applyAlignment="1">
      <alignment horizontal="center" vertical="center" wrapText="1"/>
    </xf>
    <xf numFmtId="0" fontId="29" fillId="12" borderId="9" xfId="0" applyFont="1" applyFill="1" applyBorder="1" applyAlignment="1">
      <alignment horizontal="center" vertical="center" wrapText="1"/>
    </xf>
    <xf numFmtId="0" fontId="29" fillId="12" borderId="10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vertical="top" wrapText="1"/>
    </xf>
    <xf numFmtId="0" fontId="10" fillId="9" borderId="14" xfId="0" applyFont="1" applyFill="1" applyBorder="1" applyAlignment="1">
      <alignment vertical="top" wrapText="1"/>
    </xf>
    <xf numFmtId="0" fontId="11" fillId="18" borderId="2" xfId="0" applyFont="1" applyFill="1" applyBorder="1" applyAlignment="1">
      <alignment horizontal="right" vertical="top" wrapText="1"/>
    </xf>
    <xf numFmtId="0" fontId="11" fillId="18" borderId="2" xfId="0" applyFont="1" applyFill="1" applyBorder="1" applyAlignment="1">
      <alignment horizontal="left" vertical="top" wrapText="1"/>
    </xf>
    <xf numFmtId="0" fontId="11" fillId="18" borderId="2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 xr:uid="{FC87D14D-3EC2-44C4-ACFA-991F29FB6D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40115</xdr:rowOff>
    </xdr:from>
    <xdr:to>
      <xdr:col>1</xdr:col>
      <xdr:colOff>259080</xdr:colOff>
      <xdr:row>3</xdr:row>
      <xdr:rowOff>146824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B752D99-0AD1-40B0-9E46-9BD957ABF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" y="40115"/>
          <a:ext cx="525780" cy="6782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94543</xdr:rowOff>
    </xdr:from>
    <xdr:to>
      <xdr:col>0</xdr:col>
      <xdr:colOff>716280</xdr:colOff>
      <xdr:row>4</xdr:row>
      <xdr:rowOff>72993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98FC6F6-B357-4EE5-9860-7DC254EBE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" y="94543"/>
          <a:ext cx="571500" cy="740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40115</xdr:rowOff>
    </xdr:from>
    <xdr:to>
      <xdr:col>1</xdr:col>
      <xdr:colOff>68580</xdr:colOff>
      <xdr:row>3</xdr:row>
      <xdr:rowOff>137219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12229DA-986D-48AA-A3CA-7D2846C08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" y="40115"/>
          <a:ext cx="571500" cy="6686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40115</xdr:rowOff>
    </xdr:from>
    <xdr:to>
      <xdr:col>0</xdr:col>
      <xdr:colOff>693420</xdr:colOff>
      <xdr:row>3</xdr:row>
      <xdr:rowOff>183627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B9CF4FC-9B8D-468C-8C79-025432D58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" y="40115"/>
          <a:ext cx="548640" cy="7150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144780</xdr:colOff>
      <xdr:row>0</xdr:row>
      <xdr:rowOff>40115</xdr:rowOff>
    </xdr:from>
    <xdr:to>
      <xdr:col>0</xdr:col>
      <xdr:colOff>693420</xdr:colOff>
      <xdr:row>4</xdr:row>
      <xdr:rowOff>54087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062C43A-518C-46DC-A1C4-BC16E2B10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" y="40115"/>
          <a:ext cx="548640" cy="7150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137160</xdr:colOff>
      <xdr:row>0</xdr:row>
      <xdr:rowOff>9635</xdr:rowOff>
    </xdr:from>
    <xdr:ext cx="571500" cy="668604"/>
    <xdr:pic>
      <xdr:nvPicPr>
        <xdr:cNvPr id="4" name="Imagem 3">
          <a:extLst>
            <a:ext uri="{FF2B5EF4-FFF2-40B4-BE49-F238E27FC236}">
              <a16:creationId xmlns:a16="http://schemas.microsoft.com/office/drawing/2014/main" id="{20EEF5EC-F2F1-4187-AF0F-1BC72E93F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5140" y="9635"/>
          <a:ext cx="571500" cy="668604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137160</xdr:colOff>
      <xdr:row>0</xdr:row>
      <xdr:rowOff>9635</xdr:rowOff>
    </xdr:from>
    <xdr:ext cx="571500" cy="668604"/>
    <xdr:pic>
      <xdr:nvPicPr>
        <xdr:cNvPr id="2" name="Imagem 1">
          <a:extLst>
            <a:ext uri="{FF2B5EF4-FFF2-40B4-BE49-F238E27FC236}">
              <a16:creationId xmlns:a16="http://schemas.microsoft.com/office/drawing/2014/main" id="{85FE1CAA-1A82-4160-B212-F09DEE7D9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" y="9635"/>
          <a:ext cx="571500" cy="668604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0</xdr:rowOff>
    </xdr:from>
    <xdr:to>
      <xdr:col>0</xdr:col>
      <xdr:colOff>647356</xdr:colOff>
      <xdr:row>3</xdr:row>
      <xdr:rowOff>175260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C76F7EA-BA95-4FA3-B94F-AC221850F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540" y="0"/>
          <a:ext cx="517816" cy="746760"/>
        </a:xfrm>
        <a:prstGeom prst="rect">
          <a:avLst/>
        </a:prstGeom>
      </xdr:spPr>
    </xdr:pic>
    <xdr:clientData/>
  </xdr:twoCellAnchor>
  <xdr:oneCellAnchor>
    <xdr:from>
      <xdr:col>1</xdr:col>
      <xdr:colOff>152400</xdr:colOff>
      <xdr:row>0</xdr:row>
      <xdr:rowOff>38100</xdr:rowOff>
    </xdr:from>
    <xdr:ext cx="571500" cy="668604"/>
    <xdr:pic>
      <xdr:nvPicPr>
        <xdr:cNvPr id="4" name="Imagem 3">
          <a:extLst>
            <a:ext uri="{FF2B5EF4-FFF2-40B4-BE49-F238E27FC236}">
              <a16:creationId xmlns:a16="http://schemas.microsoft.com/office/drawing/2014/main" id="{ACB3AFA0-A5FE-4C32-95B4-F47F577E7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38100"/>
          <a:ext cx="571500" cy="66860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6CAC-5C4E-4D5A-9168-93EFD1BE9573}">
  <sheetPr>
    <pageSetUpPr fitToPage="1"/>
  </sheetPr>
  <dimension ref="A1:G37"/>
  <sheetViews>
    <sheetView workbookViewId="0">
      <selection activeCell="B7" sqref="B7"/>
    </sheetView>
  </sheetViews>
  <sheetFormatPr defaultRowHeight="13.8" x14ac:dyDescent="0.25"/>
  <cols>
    <col min="1" max="1" width="5.3984375" customWidth="1"/>
    <col min="2" max="2" width="53.3984375" customWidth="1"/>
    <col min="5" max="5" width="6.59765625" bestFit="1" customWidth="1"/>
    <col min="6" max="6" width="13.59765625" customWidth="1"/>
    <col min="7" max="7" width="8.69921875" bestFit="1" customWidth="1"/>
  </cols>
  <sheetData>
    <row r="1" spans="1:7" x14ac:dyDescent="0.25">
      <c r="A1" s="13"/>
      <c r="B1" s="14"/>
      <c r="C1" s="14"/>
      <c r="D1" s="14"/>
      <c r="E1" s="14"/>
      <c r="F1" s="14"/>
      <c r="G1" s="15"/>
    </row>
    <row r="2" spans="1:7" ht="15.6" x14ac:dyDescent="0.25">
      <c r="A2" s="1"/>
      <c r="B2" s="2"/>
      <c r="C2" s="2"/>
      <c r="D2" s="16"/>
      <c r="E2" s="17"/>
      <c r="F2" s="2"/>
      <c r="G2" s="3" t="s">
        <v>2017</v>
      </c>
    </row>
    <row r="3" spans="1:7" ht="15.6" x14ac:dyDescent="0.25">
      <c r="A3" s="1"/>
      <c r="B3" s="2"/>
      <c r="C3" s="2"/>
      <c r="D3" s="16"/>
      <c r="E3" s="17"/>
      <c r="F3" s="2"/>
      <c r="G3" s="3" t="s">
        <v>2018</v>
      </c>
    </row>
    <row r="4" spans="1:7" ht="16.2" thickBot="1" x14ac:dyDescent="0.3">
      <c r="A4" s="1"/>
      <c r="B4" s="2"/>
      <c r="C4" s="2"/>
      <c r="D4" s="16"/>
      <c r="E4" s="17"/>
      <c r="F4" s="2"/>
      <c r="G4" s="4" t="s">
        <v>2019</v>
      </c>
    </row>
    <row r="5" spans="1:7" ht="16.2" thickBot="1" x14ac:dyDescent="0.3">
      <c r="A5" s="63"/>
      <c r="B5" s="60" t="s">
        <v>2020</v>
      </c>
      <c r="C5" s="64"/>
      <c r="D5" s="65"/>
      <c r="E5" s="66"/>
      <c r="F5" s="64"/>
      <c r="G5" s="67"/>
    </row>
    <row r="6" spans="1:7" x14ac:dyDescent="0.25">
      <c r="A6" s="62"/>
      <c r="B6" s="61" t="s">
        <v>2025</v>
      </c>
      <c r="C6" s="61" t="s">
        <v>2027</v>
      </c>
      <c r="D6" s="61"/>
      <c r="E6" s="61"/>
      <c r="F6" s="272" t="s">
        <v>2028</v>
      </c>
      <c r="G6" s="273"/>
    </row>
    <row r="7" spans="1:7" ht="39.6" customHeight="1" thickBot="1" x14ac:dyDescent="0.3">
      <c r="A7" s="34"/>
      <c r="B7" s="35" t="s">
        <v>2035</v>
      </c>
      <c r="C7" s="35" t="s">
        <v>2029</v>
      </c>
      <c r="D7" s="35"/>
      <c r="E7" s="35"/>
      <c r="F7" s="261" t="s">
        <v>2030</v>
      </c>
      <c r="G7" s="274"/>
    </row>
    <row r="8" spans="1:7" x14ac:dyDescent="0.25">
      <c r="A8" s="36"/>
      <c r="B8" s="33" t="s">
        <v>2026</v>
      </c>
      <c r="C8" s="6"/>
      <c r="D8" s="6"/>
      <c r="E8" s="6"/>
      <c r="F8" s="6"/>
      <c r="G8" s="10"/>
    </row>
    <row r="9" spans="1:7" ht="54" customHeight="1" thickBot="1" x14ac:dyDescent="0.3">
      <c r="A9" s="1"/>
      <c r="B9" s="261" t="s">
        <v>2034</v>
      </c>
      <c r="C9" s="261"/>
      <c r="D9" s="261"/>
      <c r="E9" s="261"/>
      <c r="F9" s="2"/>
      <c r="G9" s="11"/>
    </row>
    <row r="10" spans="1:7" ht="16.2" thickBot="1" x14ac:dyDescent="0.35">
      <c r="A10" s="275" t="s">
        <v>2071</v>
      </c>
      <c r="B10" s="276"/>
      <c r="C10" s="276"/>
      <c r="D10" s="276"/>
      <c r="E10" s="276"/>
      <c r="F10" s="276"/>
      <c r="G10" s="277"/>
    </row>
    <row r="11" spans="1:7" ht="14.4" thickBot="1" x14ac:dyDescent="0.3">
      <c r="A11" s="89" t="s">
        <v>1</v>
      </c>
      <c r="B11" s="278" t="s">
        <v>4</v>
      </c>
      <c r="C11" s="278"/>
      <c r="D11" s="90"/>
      <c r="E11" s="91" t="s">
        <v>6</v>
      </c>
      <c r="F11" s="91" t="s">
        <v>9</v>
      </c>
      <c r="G11" s="92" t="s">
        <v>10</v>
      </c>
    </row>
    <row r="12" spans="1:7" x14ac:dyDescent="0.25">
      <c r="A12" s="84" t="s">
        <v>11</v>
      </c>
      <c r="B12" s="85" t="s">
        <v>13</v>
      </c>
      <c r="C12" s="86"/>
      <c r="D12" s="85"/>
      <c r="E12" s="86">
        <v>1</v>
      </c>
      <c r="F12" s="87">
        <v>1433117.72</v>
      </c>
      <c r="G12" s="88">
        <v>8.5432302274449867E-2</v>
      </c>
    </row>
    <row r="13" spans="1:7" x14ac:dyDescent="0.25">
      <c r="A13" s="74" t="s">
        <v>86</v>
      </c>
      <c r="B13" s="75" t="s">
        <v>87</v>
      </c>
      <c r="C13" s="76"/>
      <c r="D13" s="75"/>
      <c r="E13" s="76">
        <v>1</v>
      </c>
      <c r="F13" s="77">
        <v>1087192.28</v>
      </c>
      <c r="G13" s="78">
        <v>6.4810683867204108E-2</v>
      </c>
    </row>
    <row r="14" spans="1:7" x14ac:dyDescent="0.25">
      <c r="A14" s="74" t="s">
        <v>141</v>
      </c>
      <c r="B14" s="75" t="s">
        <v>142</v>
      </c>
      <c r="C14" s="76"/>
      <c r="D14" s="75"/>
      <c r="E14" s="76">
        <v>1</v>
      </c>
      <c r="F14" s="77">
        <v>2677776.87</v>
      </c>
      <c r="G14" s="78">
        <v>0.15963004280023155</v>
      </c>
    </row>
    <row r="15" spans="1:7" x14ac:dyDescent="0.25">
      <c r="A15" s="74" t="s">
        <v>231</v>
      </c>
      <c r="B15" s="75" t="s">
        <v>232</v>
      </c>
      <c r="C15" s="76"/>
      <c r="D15" s="75"/>
      <c r="E15" s="76">
        <v>1</v>
      </c>
      <c r="F15" s="77">
        <v>1111777.8799999999</v>
      </c>
      <c r="G15" s="78">
        <v>6.6276302763325717E-2</v>
      </c>
    </row>
    <row r="16" spans="1:7" x14ac:dyDescent="0.25">
      <c r="A16" s="74" t="s">
        <v>272</v>
      </c>
      <c r="B16" s="75" t="s">
        <v>273</v>
      </c>
      <c r="C16" s="76"/>
      <c r="D16" s="75"/>
      <c r="E16" s="76">
        <v>1</v>
      </c>
      <c r="F16" s="77">
        <v>828822.19</v>
      </c>
      <c r="G16" s="78">
        <v>4.9408493719449317E-2</v>
      </c>
    </row>
    <row r="17" spans="1:7" x14ac:dyDescent="0.25">
      <c r="A17" s="74" t="s">
        <v>393</v>
      </c>
      <c r="B17" s="75" t="s">
        <v>394</v>
      </c>
      <c r="C17" s="76"/>
      <c r="D17" s="75"/>
      <c r="E17" s="76">
        <v>1</v>
      </c>
      <c r="F17" s="77">
        <v>614396.54</v>
      </c>
      <c r="G17" s="78">
        <v>3.6625959046585603E-2</v>
      </c>
    </row>
    <row r="18" spans="1:7" x14ac:dyDescent="0.25">
      <c r="A18" s="74" t="s">
        <v>424</v>
      </c>
      <c r="B18" s="75" t="s">
        <v>425</v>
      </c>
      <c r="C18" s="76"/>
      <c r="D18" s="75"/>
      <c r="E18" s="76">
        <v>1</v>
      </c>
      <c r="F18" s="77">
        <v>276415.90999999997</v>
      </c>
      <c r="G18" s="78">
        <v>1.6477953797533904E-2</v>
      </c>
    </row>
    <row r="19" spans="1:7" x14ac:dyDescent="0.25">
      <c r="A19" s="74" t="s">
        <v>435</v>
      </c>
      <c r="B19" s="75" t="s">
        <v>436</v>
      </c>
      <c r="C19" s="76"/>
      <c r="D19" s="75"/>
      <c r="E19" s="76">
        <v>1</v>
      </c>
      <c r="F19" s="77">
        <v>797918.8</v>
      </c>
      <c r="G19" s="78">
        <v>4.7566253044492614E-2</v>
      </c>
    </row>
    <row r="20" spans="1:7" x14ac:dyDescent="0.25">
      <c r="A20" s="74" t="s">
        <v>456</v>
      </c>
      <c r="B20" s="75" t="s">
        <v>457</v>
      </c>
      <c r="C20" s="76"/>
      <c r="D20" s="75"/>
      <c r="E20" s="76">
        <v>1</v>
      </c>
      <c r="F20" s="77">
        <v>939239.82</v>
      </c>
      <c r="G20" s="78">
        <v>5.5990808773503889E-2</v>
      </c>
    </row>
    <row r="21" spans="1:7" x14ac:dyDescent="0.25">
      <c r="A21" s="74" t="s">
        <v>486</v>
      </c>
      <c r="B21" s="75" t="s">
        <v>487</v>
      </c>
      <c r="C21" s="76"/>
      <c r="D21" s="75"/>
      <c r="E21" s="76">
        <v>1</v>
      </c>
      <c r="F21" s="77">
        <v>13233.33</v>
      </c>
      <c r="G21" s="78">
        <v>7.8887716820467881E-4</v>
      </c>
    </row>
    <row r="22" spans="1:7" x14ac:dyDescent="0.25">
      <c r="A22" s="74" t="s">
        <v>491</v>
      </c>
      <c r="B22" s="75" t="s">
        <v>492</v>
      </c>
      <c r="C22" s="76"/>
      <c r="D22" s="75"/>
      <c r="E22" s="76">
        <v>1</v>
      </c>
      <c r="F22" s="77">
        <v>262609.53999999998</v>
      </c>
      <c r="G22" s="78">
        <v>1.5654916053535528E-2</v>
      </c>
    </row>
    <row r="23" spans="1:7" x14ac:dyDescent="0.25">
      <c r="A23" s="74" t="s">
        <v>496</v>
      </c>
      <c r="B23" s="75" t="s">
        <v>497</v>
      </c>
      <c r="C23" s="76"/>
      <c r="D23" s="75"/>
      <c r="E23" s="76">
        <v>1</v>
      </c>
      <c r="F23" s="77">
        <v>252183.6</v>
      </c>
      <c r="G23" s="78">
        <v>1.5033395542592939E-2</v>
      </c>
    </row>
    <row r="24" spans="1:7" x14ac:dyDescent="0.25">
      <c r="A24" s="74" t="s">
        <v>501</v>
      </c>
      <c r="B24" s="75" t="s">
        <v>502</v>
      </c>
      <c r="C24" s="76"/>
      <c r="D24" s="75"/>
      <c r="E24" s="76">
        <v>1</v>
      </c>
      <c r="F24" s="77">
        <v>716807.4</v>
      </c>
      <c r="G24" s="78">
        <v>4.2730967327207776E-2</v>
      </c>
    </row>
    <row r="25" spans="1:7" x14ac:dyDescent="0.25">
      <c r="A25" s="74" t="s">
        <v>535</v>
      </c>
      <c r="B25" s="75" t="s">
        <v>536</v>
      </c>
      <c r="C25" s="76"/>
      <c r="D25" s="75"/>
      <c r="E25" s="76">
        <v>1</v>
      </c>
      <c r="F25" s="77">
        <v>38709.57</v>
      </c>
      <c r="G25" s="78">
        <v>2.3075896969259276E-3</v>
      </c>
    </row>
    <row r="26" spans="1:7" x14ac:dyDescent="0.25">
      <c r="A26" s="74" t="s">
        <v>540</v>
      </c>
      <c r="B26" s="75" t="s">
        <v>541</v>
      </c>
      <c r="C26" s="76"/>
      <c r="D26" s="75"/>
      <c r="E26" s="76">
        <v>1</v>
      </c>
      <c r="F26" s="77">
        <v>245219.79</v>
      </c>
      <c r="G26" s="78">
        <v>1.461826263857593E-2</v>
      </c>
    </row>
    <row r="27" spans="1:7" x14ac:dyDescent="0.25">
      <c r="A27" s="74" t="s">
        <v>613</v>
      </c>
      <c r="B27" s="75" t="s">
        <v>614</v>
      </c>
      <c r="C27" s="76"/>
      <c r="D27" s="75"/>
      <c r="E27" s="76">
        <v>1</v>
      </c>
      <c r="F27" s="77">
        <v>16819.830000000002</v>
      </c>
      <c r="G27" s="78">
        <v>1.0026788314116024E-3</v>
      </c>
    </row>
    <row r="28" spans="1:7" x14ac:dyDescent="0.25">
      <c r="A28" s="74" t="s">
        <v>621</v>
      </c>
      <c r="B28" s="75" t="s">
        <v>622</v>
      </c>
      <c r="C28" s="76"/>
      <c r="D28" s="75"/>
      <c r="E28" s="76">
        <v>1</v>
      </c>
      <c r="F28" s="77">
        <v>878707.66</v>
      </c>
      <c r="G28" s="78">
        <v>5.238231121724915E-2</v>
      </c>
    </row>
    <row r="29" spans="1:7" x14ac:dyDescent="0.25">
      <c r="A29" s="74" t="s">
        <v>1163</v>
      </c>
      <c r="B29" s="75" t="s">
        <v>1164</v>
      </c>
      <c r="C29" s="76"/>
      <c r="D29" s="75"/>
      <c r="E29" s="76">
        <v>1</v>
      </c>
      <c r="F29" s="77">
        <v>1701198.35</v>
      </c>
      <c r="G29" s="78">
        <v>0.10141336586501447</v>
      </c>
    </row>
    <row r="30" spans="1:7" x14ac:dyDescent="0.25">
      <c r="A30" s="74" t="s">
        <v>1642</v>
      </c>
      <c r="B30" s="75" t="s">
        <v>1643</v>
      </c>
      <c r="C30" s="76"/>
      <c r="D30" s="75"/>
      <c r="E30" s="76">
        <v>1</v>
      </c>
      <c r="F30" s="77">
        <v>2583716.94</v>
      </c>
      <c r="G30" s="78">
        <v>0.15402285766845214</v>
      </c>
    </row>
    <row r="31" spans="1:7" x14ac:dyDescent="0.25">
      <c r="A31" s="74" t="s">
        <v>1907</v>
      </c>
      <c r="B31" s="75" t="s">
        <v>1908</v>
      </c>
      <c r="C31" s="76"/>
      <c r="D31" s="75"/>
      <c r="E31" s="76">
        <v>1</v>
      </c>
      <c r="F31" s="77">
        <v>49203.45</v>
      </c>
      <c r="G31" s="78">
        <v>2.933160308244448E-3</v>
      </c>
    </row>
    <row r="32" spans="1:7" x14ac:dyDescent="0.25">
      <c r="A32" s="74" t="s">
        <v>1924</v>
      </c>
      <c r="B32" s="75" t="s">
        <v>1925</v>
      </c>
      <c r="C32" s="76"/>
      <c r="D32" s="75"/>
      <c r="E32" s="76">
        <v>1</v>
      </c>
      <c r="F32" s="77">
        <v>153554.89000000001</v>
      </c>
      <c r="G32" s="78">
        <v>9.1538521889185064E-3</v>
      </c>
    </row>
    <row r="33" spans="1:7" x14ac:dyDescent="0.25">
      <c r="A33" s="74" t="s">
        <v>1992</v>
      </c>
      <c r="B33" s="75" t="s">
        <v>1993</v>
      </c>
      <c r="C33" s="76"/>
      <c r="D33" s="75"/>
      <c r="E33" s="76">
        <v>1</v>
      </c>
      <c r="F33" s="77">
        <v>35255.660000000003</v>
      </c>
      <c r="G33" s="78">
        <v>2.1016921080322915E-3</v>
      </c>
    </row>
    <row r="34" spans="1:7" ht="14.4" thickBot="1" x14ac:dyDescent="0.3">
      <c r="A34" s="79" t="s">
        <v>2012</v>
      </c>
      <c r="B34" s="80" t="s">
        <v>2013</v>
      </c>
      <c r="C34" s="81"/>
      <c r="D34" s="80"/>
      <c r="E34" s="81">
        <v>1</v>
      </c>
      <c r="F34" s="82">
        <v>61014.87</v>
      </c>
      <c r="G34" s="83">
        <v>3.6372732988580055E-3</v>
      </c>
    </row>
    <row r="35" spans="1:7" x14ac:dyDescent="0.25">
      <c r="A35" s="68"/>
      <c r="B35" s="40"/>
      <c r="C35" s="265" t="s">
        <v>2031</v>
      </c>
      <c r="D35" s="266"/>
      <c r="E35" s="267">
        <v>13922310.75</v>
      </c>
      <c r="F35" s="266"/>
      <c r="G35" s="268"/>
    </row>
    <row r="36" spans="1:7" x14ac:dyDescent="0.25">
      <c r="A36" s="69"/>
      <c r="B36" s="31"/>
      <c r="C36" s="260" t="s">
        <v>2032</v>
      </c>
      <c r="D36" s="269"/>
      <c r="E36" s="270">
        <v>2852582.14</v>
      </c>
      <c r="F36" s="269"/>
      <c r="G36" s="271"/>
    </row>
    <row r="37" spans="1:7" ht="14.4" thickBot="1" x14ac:dyDescent="0.3">
      <c r="A37" s="70"/>
      <c r="B37" s="38"/>
      <c r="C37" s="261" t="s">
        <v>2033</v>
      </c>
      <c r="D37" s="262"/>
      <c r="E37" s="263">
        <v>16774892.890000001</v>
      </c>
      <c r="F37" s="262"/>
      <c r="G37" s="264"/>
    </row>
  </sheetData>
  <mergeCells count="11">
    <mergeCell ref="F6:G6"/>
    <mergeCell ref="F7:G7"/>
    <mergeCell ref="A10:G10"/>
    <mergeCell ref="B11:C11"/>
    <mergeCell ref="B9:E9"/>
    <mergeCell ref="C37:D37"/>
    <mergeCell ref="E37:G37"/>
    <mergeCell ref="C35:D35"/>
    <mergeCell ref="E35:G35"/>
    <mergeCell ref="C36:D36"/>
    <mergeCell ref="E36:G36"/>
  </mergeCells>
  <pageMargins left="0.511811024" right="0.511811024" top="0.78740157499999996" bottom="0.78740157499999996" header="0.31496062000000002" footer="0.31496062000000002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EE39-48BD-4DAF-9C55-BC1AE16AD529}">
  <dimension ref="A1:O724"/>
  <sheetViews>
    <sheetView zoomScale="70" zoomScaleNormal="70" workbookViewId="0">
      <selection activeCell="D13" sqref="D13"/>
    </sheetView>
  </sheetViews>
  <sheetFormatPr defaultRowHeight="13.8" x14ac:dyDescent="0.25"/>
  <cols>
    <col min="1" max="2" width="13" bestFit="1" customWidth="1"/>
    <col min="3" max="3" width="13.19921875" bestFit="1" customWidth="1"/>
    <col min="4" max="4" width="60" bestFit="1" customWidth="1"/>
    <col min="5" max="5" width="8" bestFit="1" customWidth="1"/>
    <col min="6" max="6" width="8" customWidth="1"/>
    <col min="7" max="10" width="13" bestFit="1" customWidth="1"/>
    <col min="11" max="11" width="7.09765625" customWidth="1"/>
    <col min="12" max="15" width="13" bestFit="1" customWidth="1"/>
  </cols>
  <sheetData>
    <row r="1" spans="1:15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5"/>
    </row>
    <row r="2" spans="1:15" ht="15.6" x14ac:dyDescent="0.25">
      <c r="A2" s="1"/>
      <c r="B2" s="2"/>
      <c r="C2" s="2"/>
      <c r="D2" s="2"/>
      <c r="E2" s="2"/>
      <c r="F2" s="2"/>
      <c r="G2" s="16"/>
      <c r="H2" s="17"/>
      <c r="I2" s="2"/>
      <c r="J2" s="51"/>
      <c r="O2" s="3" t="s">
        <v>2017</v>
      </c>
    </row>
    <row r="3" spans="1:15" ht="15.6" x14ac:dyDescent="0.25">
      <c r="A3" s="1"/>
      <c r="B3" s="2"/>
      <c r="C3" s="2"/>
      <c r="D3" s="2"/>
      <c r="E3" s="2"/>
      <c r="F3" s="2"/>
      <c r="G3" s="16"/>
      <c r="H3" s="17"/>
      <c r="I3" s="2"/>
      <c r="J3" s="51"/>
      <c r="O3" s="3" t="s">
        <v>2018</v>
      </c>
    </row>
    <row r="4" spans="1:15" ht="15.6" x14ac:dyDescent="0.25">
      <c r="A4" s="1"/>
      <c r="B4" s="2"/>
      <c r="C4" s="2"/>
      <c r="D4" s="2"/>
      <c r="E4" s="2"/>
      <c r="F4" s="2"/>
      <c r="G4" s="16"/>
      <c r="H4" s="17"/>
      <c r="I4" s="2"/>
      <c r="J4" s="73"/>
      <c r="O4" s="4" t="s">
        <v>2019</v>
      </c>
    </row>
    <row r="5" spans="1:15" ht="16.2" thickBot="1" x14ac:dyDescent="0.3">
      <c r="A5" s="34"/>
      <c r="B5" s="35"/>
      <c r="C5" s="35"/>
      <c r="D5" s="35"/>
      <c r="E5" s="35"/>
      <c r="F5" s="35"/>
      <c r="G5" s="45"/>
      <c r="H5" s="46"/>
      <c r="I5" s="35"/>
      <c r="J5" s="185"/>
      <c r="K5" s="43"/>
      <c r="L5" s="43"/>
      <c r="M5" s="43"/>
      <c r="N5" s="43"/>
      <c r="O5" s="47"/>
    </row>
    <row r="6" spans="1:15" x14ac:dyDescent="0.25">
      <c r="A6" s="52" t="s">
        <v>2020</v>
      </c>
      <c r="B6" s="2"/>
      <c r="C6" s="2"/>
      <c r="D6" s="2"/>
      <c r="E6" s="19" t="s">
        <v>2021</v>
      </c>
      <c r="F6" s="19" t="s">
        <v>2022</v>
      </c>
      <c r="G6" s="16"/>
      <c r="H6" s="17"/>
      <c r="I6" s="2"/>
      <c r="J6" s="2"/>
      <c r="O6" s="41"/>
    </row>
    <row r="7" spans="1:15" x14ac:dyDescent="0.25">
      <c r="A7" s="251" t="s">
        <v>2035</v>
      </c>
      <c r="B7" s="252"/>
      <c r="C7" s="252"/>
      <c r="D7" s="252"/>
      <c r="E7" s="18">
        <v>0.20499999999999999</v>
      </c>
      <c r="F7" s="18">
        <v>0.58099999999999996</v>
      </c>
      <c r="G7" s="16"/>
      <c r="H7" s="17"/>
      <c r="I7" s="2"/>
      <c r="J7" s="2"/>
      <c r="O7" s="41"/>
    </row>
    <row r="8" spans="1:15" x14ac:dyDescent="0.25">
      <c r="A8" s="12" t="s">
        <v>2023</v>
      </c>
      <c r="B8" s="2"/>
      <c r="C8" s="2"/>
      <c r="D8" s="2"/>
      <c r="E8" s="19"/>
      <c r="F8" s="19" t="s">
        <v>2024</v>
      </c>
      <c r="G8" s="16"/>
      <c r="H8" s="17"/>
      <c r="I8" s="2"/>
      <c r="J8" s="2"/>
      <c r="O8" s="41"/>
    </row>
    <row r="9" spans="1:15" x14ac:dyDescent="0.25">
      <c r="A9" s="259" t="s">
        <v>2034</v>
      </c>
      <c r="B9" s="260"/>
      <c r="C9" s="260"/>
      <c r="D9" s="260"/>
      <c r="E9" s="18"/>
      <c r="F9" s="18">
        <v>1.1463000000000001</v>
      </c>
      <c r="G9" s="16"/>
      <c r="H9" s="17"/>
      <c r="I9" s="2"/>
      <c r="J9" s="2"/>
      <c r="O9" s="41"/>
    </row>
    <row r="10" spans="1:15" ht="28.2" customHeight="1" thickBot="1" x14ac:dyDescent="0.3">
      <c r="A10" s="259"/>
      <c r="B10" s="260"/>
      <c r="C10" s="260"/>
      <c r="D10" s="260"/>
      <c r="E10" s="20"/>
      <c r="F10" s="20"/>
      <c r="G10" s="20"/>
      <c r="H10" s="279"/>
      <c r="I10" s="280"/>
      <c r="J10" s="248"/>
      <c r="O10" s="41"/>
    </row>
    <row r="11" spans="1:15" ht="21.6" thickBot="1" x14ac:dyDescent="0.45">
      <c r="A11" s="256" t="s">
        <v>5622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</row>
    <row r="12" spans="1:15" ht="21.6" customHeight="1" thickBot="1" x14ac:dyDescent="0.3">
      <c r="A12" s="2"/>
      <c r="B12" s="2"/>
      <c r="C12" s="2"/>
      <c r="D12" s="2"/>
      <c r="E12" s="2"/>
      <c r="F12" s="2"/>
      <c r="G12" s="2"/>
      <c r="H12" s="283" t="s">
        <v>5621</v>
      </c>
      <c r="I12" s="249"/>
      <c r="J12" s="209">
        <f>I15 + I38 + I56 + I94 + I109 + I153 + I165 + I169 + I177 + I189 + I191 + I193 + I195 + I208 + I210 + I236 + I239 + I430 + I591 + I683 + I691 + I714 + I722</f>
        <v>16774892.889999997</v>
      </c>
      <c r="K12" s="2"/>
      <c r="L12" s="2"/>
      <c r="M12" s="283" t="s">
        <v>5621</v>
      </c>
      <c r="N12" s="249"/>
      <c r="O12" s="209">
        <f>N15 + N38 + N56 + N94 + N109 + N153 + N165 + N169 + N177 + N189 + N191 + N193 + N195 + N208 + N210 + N236 + N239 + N430 + N591 + N683 + N691 + N714 + N722</f>
        <v>16966488.270000003</v>
      </c>
    </row>
    <row r="13" spans="1:15" ht="21.6" customHeight="1" thickBot="1" x14ac:dyDescent="0.3">
      <c r="A13" s="2"/>
      <c r="B13" s="2"/>
      <c r="C13" s="2"/>
      <c r="D13" s="2"/>
      <c r="E13" s="2"/>
      <c r="F13" s="2"/>
      <c r="G13" s="2"/>
      <c r="H13" s="284" t="s">
        <v>0</v>
      </c>
      <c r="I13" s="285"/>
      <c r="J13" s="208">
        <v>0.20499999999999999</v>
      </c>
      <c r="K13" s="2"/>
      <c r="L13" s="2"/>
      <c r="M13" s="284" t="s">
        <v>0</v>
      </c>
      <c r="N13" s="285"/>
      <c r="O13" s="208">
        <v>0.24099999999999999</v>
      </c>
    </row>
    <row r="14" spans="1:15" ht="28.2" thickBot="1" x14ac:dyDescent="0.3">
      <c r="A14" s="244" t="s">
        <v>1</v>
      </c>
      <c r="B14" s="245" t="s">
        <v>2</v>
      </c>
      <c r="C14" s="244" t="s">
        <v>3</v>
      </c>
      <c r="D14" s="244" t="s">
        <v>4</v>
      </c>
      <c r="E14" s="246" t="s">
        <v>5</v>
      </c>
      <c r="F14" s="245" t="s">
        <v>6</v>
      </c>
      <c r="G14" s="245" t="s">
        <v>7</v>
      </c>
      <c r="H14" s="247" t="s">
        <v>8</v>
      </c>
      <c r="I14" s="247" t="s">
        <v>9</v>
      </c>
      <c r="J14" s="247" t="s">
        <v>10</v>
      </c>
      <c r="K14" s="245" t="s">
        <v>6</v>
      </c>
      <c r="L14" s="245" t="s">
        <v>7</v>
      </c>
      <c r="M14" s="247" t="s">
        <v>8</v>
      </c>
      <c r="N14" s="247" t="s">
        <v>9</v>
      </c>
      <c r="O14" s="247" t="s">
        <v>10</v>
      </c>
    </row>
    <row r="15" spans="1:15" ht="14.4" thickBot="1" x14ac:dyDescent="0.3">
      <c r="A15" s="106" t="s">
        <v>11</v>
      </c>
      <c r="B15" s="107" t="s">
        <v>12</v>
      </c>
      <c r="C15" s="107"/>
      <c r="D15" s="107" t="s">
        <v>13</v>
      </c>
      <c r="E15" s="211"/>
      <c r="F15" s="212">
        <v>1</v>
      </c>
      <c r="G15" s="212" t="s">
        <v>14</v>
      </c>
      <c r="H15" s="213">
        <f>I16 + I29 + I32 + I34</f>
        <v>1433117.72</v>
      </c>
      <c r="I15" s="213">
        <f t="shared" ref="I15:I78" si="0">TRUNC(F15 * H15,2)</f>
        <v>1433117.72</v>
      </c>
      <c r="J15" s="214">
        <f>I15 / J12</f>
        <v>8.5432302274449881E-2</v>
      </c>
      <c r="K15" s="212">
        <v>1</v>
      </c>
      <c r="L15" s="212" t="s">
        <v>14</v>
      </c>
      <c r="M15" s="213">
        <f>N16 + N29 + N32 + N34</f>
        <v>1414752.96</v>
      </c>
      <c r="N15" s="213">
        <f t="shared" ref="N15:N78" si="1">TRUNC(K15 * M15,2)</f>
        <v>1414752.96</v>
      </c>
      <c r="O15" s="215">
        <f>N15 / O12</f>
        <v>8.338513765995724E-2</v>
      </c>
    </row>
    <row r="16" spans="1:15" ht="14.4" thickBot="1" x14ac:dyDescent="0.3">
      <c r="A16" s="237" t="s">
        <v>15</v>
      </c>
      <c r="B16" s="238" t="s">
        <v>12</v>
      </c>
      <c r="C16" s="238"/>
      <c r="D16" s="238" t="s">
        <v>16</v>
      </c>
      <c r="E16" s="239"/>
      <c r="F16" s="240">
        <v>1</v>
      </c>
      <c r="G16" s="240" t="s">
        <v>14</v>
      </c>
      <c r="H16" s="241">
        <f>I17 + I18 + I19 + I20 + I21 + I22 + I23 + I24 + I25 + I26 + I27 + I28</f>
        <v>505742.88</v>
      </c>
      <c r="I16" s="241">
        <f t="shared" si="0"/>
        <v>505742.88</v>
      </c>
      <c r="J16" s="242">
        <f>I16 / J12</f>
        <v>3.0148799358444077E-2</v>
      </c>
      <c r="K16" s="240">
        <v>1</v>
      </c>
      <c r="L16" s="240" t="s">
        <v>14</v>
      </c>
      <c r="M16" s="241">
        <f>N17 + N18 + N19 + N20 + N21 + N22 + N23 + N24 + N25 + N26 + N27 + N28</f>
        <v>512175.91999999993</v>
      </c>
      <c r="N16" s="241">
        <f t="shared" si="1"/>
        <v>512175.92</v>
      </c>
      <c r="O16" s="243">
        <f>N16 / O12</f>
        <v>3.0187503262276438E-2</v>
      </c>
    </row>
    <row r="17" spans="1:15" x14ac:dyDescent="0.25">
      <c r="A17" s="96" t="s">
        <v>17</v>
      </c>
      <c r="B17" s="96" t="s">
        <v>18</v>
      </c>
      <c r="C17" s="96" t="s">
        <v>19</v>
      </c>
      <c r="D17" s="96" t="s">
        <v>20</v>
      </c>
      <c r="E17" s="216" t="s">
        <v>21</v>
      </c>
      <c r="F17" s="217">
        <v>32</v>
      </c>
      <c r="G17" s="218">
        <v>984.67</v>
      </c>
      <c r="H17" s="218">
        <f>TRUNC(TRUNC(G17 * J13, 2) + G17, 2)</f>
        <v>1186.52</v>
      </c>
      <c r="I17" s="218">
        <f t="shared" si="0"/>
        <v>37968.639999999999</v>
      </c>
      <c r="J17" s="219">
        <f>I17 / J12</f>
        <v>2.2634207114749574E-3</v>
      </c>
      <c r="K17" s="217">
        <v>32</v>
      </c>
      <c r="L17" s="218">
        <v>979.47</v>
      </c>
      <c r="M17" s="218">
        <f>TRUNC(TRUNC(L17 * O13, 2) + L17, 2)</f>
        <v>1215.52</v>
      </c>
      <c r="N17" s="218">
        <f t="shared" si="1"/>
        <v>38896.639999999999</v>
      </c>
      <c r="O17" s="219">
        <f>N17 / O12</f>
        <v>2.2925569146077622E-3</v>
      </c>
    </row>
    <row r="18" spans="1:15" ht="39.6" x14ac:dyDescent="0.25">
      <c r="A18" s="127" t="s">
        <v>22</v>
      </c>
      <c r="B18" s="127" t="s">
        <v>23</v>
      </c>
      <c r="C18" s="127" t="s">
        <v>19</v>
      </c>
      <c r="D18" s="127" t="s">
        <v>24</v>
      </c>
      <c r="E18" s="205" t="s">
        <v>25</v>
      </c>
      <c r="F18" s="204">
        <v>28</v>
      </c>
      <c r="G18" s="235">
        <v>257.13</v>
      </c>
      <c r="H18" s="235">
        <f>TRUNC(TRUNC(G18 * J13, 2) + G18, 2)</f>
        <v>309.83999999999997</v>
      </c>
      <c r="I18" s="235">
        <f t="shared" si="0"/>
        <v>8675.52</v>
      </c>
      <c r="J18" s="236">
        <f>I18 / J12</f>
        <v>5.1717289981456345E-4</v>
      </c>
      <c r="K18" s="204">
        <v>28</v>
      </c>
      <c r="L18" s="235">
        <v>253.91</v>
      </c>
      <c r="M18" s="235">
        <f>TRUNC(TRUNC(L18 * O13, 2) + L18, 2)</f>
        <v>315.10000000000002</v>
      </c>
      <c r="N18" s="235">
        <f t="shared" si="1"/>
        <v>8822.7999999999993</v>
      </c>
      <c r="O18" s="236">
        <f>N18 / O12</f>
        <v>5.2001332624620957E-4</v>
      </c>
    </row>
    <row r="19" spans="1:15" ht="26.4" x14ac:dyDescent="0.25">
      <c r="A19" s="127" t="s">
        <v>26</v>
      </c>
      <c r="B19" s="127" t="s">
        <v>27</v>
      </c>
      <c r="C19" s="127" t="s">
        <v>19</v>
      </c>
      <c r="D19" s="127" t="s">
        <v>28</v>
      </c>
      <c r="E19" s="205" t="s">
        <v>29</v>
      </c>
      <c r="F19" s="204">
        <v>16</v>
      </c>
      <c r="G19" s="235">
        <v>1568.3</v>
      </c>
      <c r="H19" s="235">
        <f>TRUNC(TRUNC(G19 * J13, 2) + G19, 2)</f>
        <v>1889.8</v>
      </c>
      <c r="I19" s="235">
        <f t="shared" si="0"/>
        <v>30236.799999999999</v>
      </c>
      <c r="J19" s="236">
        <f>I19 / J12</f>
        <v>1.8025033124369478E-3</v>
      </c>
      <c r="K19" s="204">
        <v>16</v>
      </c>
      <c r="L19" s="235">
        <v>1559.57</v>
      </c>
      <c r="M19" s="235">
        <f>TRUNC(TRUNC(L19 * O13, 2) + L19, 2)</f>
        <v>1935.42</v>
      </c>
      <c r="N19" s="235">
        <f t="shared" si="1"/>
        <v>30966.720000000001</v>
      </c>
      <c r="O19" s="236">
        <f>N19 / O12</f>
        <v>1.8251696819756795E-3</v>
      </c>
    </row>
    <row r="20" spans="1:15" ht="26.4" x14ac:dyDescent="0.25">
      <c r="A20" s="127" t="s">
        <v>30</v>
      </c>
      <c r="B20" s="127" t="s">
        <v>31</v>
      </c>
      <c r="C20" s="127" t="s">
        <v>19</v>
      </c>
      <c r="D20" s="127" t="s">
        <v>32</v>
      </c>
      <c r="E20" s="205" t="s">
        <v>29</v>
      </c>
      <c r="F20" s="204">
        <v>16</v>
      </c>
      <c r="G20" s="235">
        <v>984.02</v>
      </c>
      <c r="H20" s="235">
        <f>TRUNC(TRUNC(G20 * J13, 2) + G20, 2)</f>
        <v>1185.74</v>
      </c>
      <c r="I20" s="235">
        <f t="shared" si="0"/>
        <v>18971.84</v>
      </c>
      <c r="J20" s="236">
        <f>I20 / J12</f>
        <v>1.130966386754676E-3</v>
      </c>
      <c r="K20" s="204">
        <v>16</v>
      </c>
      <c r="L20" s="235">
        <v>982.26</v>
      </c>
      <c r="M20" s="235">
        <f>TRUNC(TRUNC(L20 * O13, 2) + L20, 2)</f>
        <v>1218.98</v>
      </c>
      <c r="N20" s="235">
        <f t="shared" si="1"/>
        <v>19503.68</v>
      </c>
      <c r="O20" s="236">
        <f>N20 / O12</f>
        <v>1.149541359981148E-3</v>
      </c>
    </row>
    <row r="21" spans="1:15" ht="26.4" x14ac:dyDescent="0.25">
      <c r="A21" s="127" t="s">
        <v>33</v>
      </c>
      <c r="B21" s="127" t="s">
        <v>34</v>
      </c>
      <c r="C21" s="127" t="s">
        <v>19</v>
      </c>
      <c r="D21" s="127" t="s">
        <v>35</v>
      </c>
      <c r="E21" s="205" t="s">
        <v>25</v>
      </c>
      <c r="F21" s="204">
        <v>90</v>
      </c>
      <c r="G21" s="235">
        <v>1169.08</v>
      </c>
      <c r="H21" s="235">
        <f>TRUNC(TRUNC(G21 * J13, 2) + G21, 2)</f>
        <v>1408.74</v>
      </c>
      <c r="I21" s="235">
        <f t="shared" si="0"/>
        <v>126786.6</v>
      </c>
      <c r="J21" s="236">
        <f>I21 / J12</f>
        <v>7.5581168137044382E-3</v>
      </c>
      <c r="K21" s="204">
        <v>90</v>
      </c>
      <c r="L21" s="235">
        <v>1122.26</v>
      </c>
      <c r="M21" s="235">
        <f>TRUNC(TRUNC(L21 * O13, 2) + L21, 2)</f>
        <v>1392.72</v>
      </c>
      <c r="N21" s="235">
        <f t="shared" si="1"/>
        <v>125344.8</v>
      </c>
      <c r="O21" s="236">
        <f>N21 / O12</f>
        <v>7.3877869129602728E-3</v>
      </c>
    </row>
    <row r="22" spans="1:15" ht="39.6" x14ac:dyDescent="0.25">
      <c r="A22" s="127" t="s">
        <v>36</v>
      </c>
      <c r="B22" s="127" t="s">
        <v>37</v>
      </c>
      <c r="C22" s="127" t="s">
        <v>19</v>
      </c>
      <c r="D22" s="127" t="s">
        <v>38</v>
      </c>
      <c r="E22" s="205" t="s">
        <v>29</v>
      </c>
      <c r="F22" s="204">
        <v>64</v>
      </c>
      <c r="G22" s="235">
        <v>1508.19</v>
      </c>
      <c r="H22" s="235">
        <f>TRUNC(TRUNC(G22 * J13, 2) + G22, 2)</f>
        <v>1817.36</v>
      </c>
      <c r="I22" s="235">
        <f t="shared" si="0"/>
        <v>116311.03999999999</v>
      </c>
      <c r="J22" s="236">
        <f>I22 / J12</f>
        <v>6.9336383107004157E-3</v>
      </c>
      <c r="K22" s="204">
        <v>64</v>
      </c>
      <c r="L22" s="235">
        <v>1499.46</v>
      </c>
      <c r="M22" s="235">
        <f>TRUNC(TRUNC(L22 * O13, 2) + L22, 2)</f>
        <v>1860.82</v>
      </c>
      <c r="N22" s="235">
        <f t="shared" si="1"/>
        <v>119092.48</v>
      </c>
      <c r="O22" s="236">
        <f>N22 / O12</f>
        <v>7.019276947874846E-3</v>
      </c>
    </row>
    <row r="23" spans="1:15" ht="39.6" x14ac:dyDescent="0.25">
      <c r="A23" s="127" t="s">
        <v>39</v>
      </c>
      <c r="B23" s="127" t="s">
        <v>40</v>
      </c>
      <c r="C23" s="127" t="s">
        <v>41</v>
      </c>
      <c r="D23" s="127" t="s">
        <v>42</v>
      </c>
      <c r="E23" s="205" t="s">
        <v>43</v>
      </c>
      <c r="F23" s="204">
        <v>1</v>
      </c>
      <c r="G23" s="235">
        <v>708.87</v>
      </c>
      <c r="H23" s="235">
        <f>TRUNC(TRUNC(G23 * J13, 2) + G23, 2)</f>
        <v>854.18</v>
      </c>
      <c r="I23" s="235">
        <f t="shared" si="0"/>
        <v>854.18</v>
      </c>
      <c r="J23" s="236">
        <f>I23 / J12</f>
        <v>5.0920146292510848E-5</v>
      </c>
      <c r="K23" s="204">
        <v>1</v>
      </c>
      <c r="L23" s="235">
        <v>703.88</v>
      </c>
      <c r="M23" s="235">
        <f>TRUNC(TRUNC(L23 * O13, 2) + L23, 2)</f>
        <v>873.51</v>
      </c>
      <c r="N23" s="235">
        <f t="shared" si="1"/>
        <v>873.51</v>
      </c>
      <c r="O23" s="236">
        <f>N23 / O12</f>
        <v>5.148443131537908E-5</v>
      </c>
    </row>
    <row r="24" spans="1:15" ht="26.4" x14ac:dyDescent="0.25">
      <c r="A24" s="127" t="s">
        <v>44</v>
      </c>
      <c r="B24" s="127" t="s">
        <v>45</v>
      </c>
      <c r="C24" s="127" t="s">
        <v>41</v>
      </c>
      <c r="D24" s="127" t="s">
        <v>46</v>
      </c>
      <c r="E24" s="205" t="s">
        <v>43</v>
      </c>
      <c r="F24" s="204">
        <v>1</v>
      </c>
      <c r="G24" s="235">
        <v>133.63</v>
      </c>
      <c r="H24" s="235">
        <f>TRUNC(TRUNC(G24 * J13, 2) + G24, 2)</f>
        <v>161.02000000000001</v>
      </c>
      <c r="I24" s="235">
        <f t="shared" si="0"/>
        <v>161.02000000000001</v>
      </c>
      <c r="J24" s="236">
        <f>I24 / J12</f>
        <v>9.5988690393360855E-6</v>
      </c>
      <c r="K24" s="204">
        <v>1</v>
      </c>
      <c r="L24" s="235">
        <v>132.32</v>
      </c>
      <c r="M24" s="235">
        <f>TRUNC(TRUNC(L24 * O13, 2) + L24, 2)</f>
        <v>164.2</v>
      </c>
      <c r="N24" s="235">
        <f t="shared" si="1"/>
        <v>164.2</v>
      </c>
      <c r="O24" s="236">
        <f>N24 / O12</f>
        <v>9.6779013657373632E-6</v>
      </c>
    </row>
    <row r="25" spans="1:15" ht="39.6" x14ac:dyDescent="0.25">
      <c r="A25" s="127" t="s">
        <v>47</v>
      </c>
      <c r="B25" s="127" t="s">
        <v>48</v>
      </c>
      <c r="C25" s="127" t="s">
        <v>41</v>
      </c>
      <c r="D25" s="127" t="s">
        <v>49</v>
      </c>
      <c r="E25" s="205" t="s">
        <v>43</v>
      </c>
      <c r="F25" s="204">
        <v>1</v>
      </c>
      <c r="G25" s="235">
        <v>2108.52</v>
      </c>
      <c r="H25" s="235">
        <f>TRUNC(TRUNC(G25 * J13, 2) + G25, 2)</f>
        <v>2540.7600000000002</v>
      </c>
      <c r="I25" s="235">
        <f t="shared" si="0"/>
        <v>2540.7600000000002</v>
      </c>
      <c r="J25" s="236">
        <f>I25 / J12</f>
        <v>1.5146206993158336E-4</v>
      </c>
      <c r="K25" s="204">
        <v>1</v>
      </c>
      <c r="L25" s="235">
        <v>2077.29</v>
      </c>
      <c r="M25" s="235">
        <f>TRUNC(TRUNC(L25 * O13, 2) + L25, 2)</f>
        <v>2577.91</v>
      </c>
      <c r="N25" s="235">
        <f t="shared" si="1"/>
        <v>2577.91</v>
      </c>
      <c r="O25" s="236">
        <f>N25 / O12</f>
        <v>1.5194128325059689E-4</v>
      </c>
    </row>
    <row r="26" spans="1:15" ht="26.4" x14ac:dyDescent="0.25">
      <c r="A26" s="127" t="s">
        <v>50</v>
      </c>
      <c r="B26" s="127" t="s">
        <v>51</v>
      </c>
      <c r="C26" s="127" t="s">
        <v>41</v>
      </c>
      <c r="D26" s="127" t="s">
        <v>52</v>
      </c>
      <c r="E26" s="205" t="s">
        <v>25</v>
      </c>
      <c r="F26" s="204">
        <v>6</v>
      </c>
      <c r="G26" s="235">
        <v>468.77</v>
      </c>
      <c r="H26" s="235">
        <f>TRUNC(TRUNC(G26 * J13, 2) + G26, 2)</f>
        <v>564.86</v>
      </c>
      <c r="I26" s="235">
        <f t="shared" si="0"/>
        <v>3389.16</v>
      </c>
      <c r="J26" s="236">
        <f>I26 / J12</f>
        <v>2.0203765366635378E-4</v>
      </c>
      <c r="K26" s="204">
        <v>6</v>
      </c>
      <c r="L26" s="235">
        <v>466.35</v>
      </c>
      <c r="M26" s="235">
        <f>TRUNC(TRUNC(L26 * O13, 2) + L26, 2)</f>
        <v>578.74</v>
      </c>
      <c r="N26" s="235">
        <f t="shared" si="1"/>
        <v>3472.44</v>
      </c>
      <c r="O26" s="236">
        <f>N26 / O12</f>
        <v>2.0466462739610872E-4</v>
      </c>
    </row>
    <row r="27" spans="1:15" ht="39.6" x14ac:dyDescent="0.25">
      <c r="A27" s="127" t="s">
        <v>53</v>
      </c>
      <c r="B27" s="127" t="s">
        <v>54</v>
      </c>
      <c r="C27" s="127" t="s">
        <v>19</v>
      </c>
      <c r="D27" s="127" t="s">
        <v>55</v>
      </c>
      <c r="E27" s="205" t="s">
        <v>56</v>
      </c>
      <c r="F27" s="204">
        <v>640</v>
      </c>
      <c r="G27" s="235">
        <v>113.07</v>
      </c>
      <c r="H27" s="235">
        <f>TRUNC(TRUNC(G27 * J13, 2) + G27, 2)</f>
        <v>136.24</v>
      </c>
      <c r="I27" s="235">
        <f t="shared" si="0"/>
        <v>87193.600000000006</v>
      </c>
      <c r="J27" s="236">
        <f>I27 / J12</f>
        <v>5.1978632931825551E-3</v>
      </c>
      <c r="K27" s="204">
        <v>640</v>
      </c>
      <c r="L27" s="235">
        <v>112.3</v>
      </c>
      <c r="M27" s="235">
        <f>TRUNC(TRUNC(L27 * O13, 2) + L27, 2)</f>
        <v>139.36000000000001</v>
      </c>
      <c r="N27" s="235">
        <f t="shared" si="1"/>
        <v>89190.399999999994</v>
      </c>
      <c r="O27" s="236">
        <f>N27 / O12</f>
        <v>5.2568568451319226E-3</v>
      </c>
    </row>
    <row r="28" spans="1:15" ht="14.4" thickBot="1" x14ac:dyDescent="0.3">
      <c r="A28" s="114" t="s">
        <v>57</v>
      </c>
      <c r="B28" s="114" t="s">
        <v>58</v>
      </c>
      <c r="C28" s="114" t="s">
        <v>41</v>
      </c>
      <c r="D28" s="114" t="s">
        <v>59</v>
      </c>
      <c r="E28" s="220" t="s">
        <v>25</v>
      </c>
      <c r="F28" s="221">
        <v>629.20000000000005</v>
      </c>
      <c r="G28" s="222">
        <v>95.83</v>
      </c>
      <c r="H28" s="222">
        <f>TRUNC(TRUNC(G28 * J13, 2) + G28, 2)</f>
        <v>115.47</v>
      </c>
      <c r="I28" s="222">
        <f t="shared" si="0"/>
        <v>72653.72</v>
      </c>
      <c r="J28" s="223">
        <f>I28 / J12</f>
        <v>4.3310988914457395E-3</v>
      </c>
      <c r="K28" s="221">
        <v>629.20000000000005</v>
      </c>
      <c r="L28" s="222">
        <v>93.84</v>
      </c>
      <c r="M28" s="222">
        <f>TRUNC(TRUNC(L28 * O13, 2) + L28, 2)</f>
        <v>116.45</v>
      </c>
      <c r="N28" s="222">
        <f t="shared" si="1"/>
        <v>73270.34</v>
      </c>
      <c r="O28" s="223">
        <f>N28 / O12</f>
        <v>4.3185330301707733E-3</v>
      </c>
    </row>
    <row r="29" spans="1:15" ht="14.4" thickBot="1" x14ac:dyDescent="0.3">
      <c r="A29" s="106" t="s">
        <v>60</v>
      </c>
      <c r="B29" s="107" t="s">
        <v>12</v>
      </c>
      <c r="C29" s="107"/>
      <c r="D29" s="107" t="s">
        <v>61</v>
      </c>
      <c r="E29" s="211"/>
      <c r="F29" s="212">
        <v>1</v>
      </c>
      <c r="G29" s="212" t="s">
        <v>14</v>
      </c>
      <c r="H29" s="213">
        <f>I30 + I31</f>
        <v>26854.14</v>
      </c>
      <c r="I29" s="213">
        <f t="shared" si="0"/>
        <v>26854.14</v>
      </c>
      <c r="J29" s="214">
        <f>I29 / J12</f>
        <v>1.6008531426158039E-3</v>
      </c>
      <c r="K29" s="212">
        <v>1</v>
      </c>
      <c r="L29" s="212" t="s">
        <v>14</v>
      </c>
      <c r="M29" s="213">
        <f>N30 + N31</f>
        <v>27167.279999999999</v>
      </c>
      <c r="N29" s="213">
        <f t="shared" si="1"/>
        <v>27167.279999999999</v>
      </c>
      <c r="O29" s="215">
        <f>N29 / O12</f>
        <v>1.6012317674504834E-3</v>
      </c>
    </row>
    <row r="30" spans="1:15" ht="26.4" x14ac:dyDescent="0.25">
      <c r="A30" s="96" t="s">
        <v>62</v>
      </c>
      <c r="B30" s="96" t="s">
        <v>63</v>
      </c>
      <c r="C30" s="96" t="s">
        <v>19</v>
      </c>
      <c r="D30" s="96" t="s">
        <v>64</v>
      </c>
      <c r="E30" s="216" t="s">
        <v>43</v>
      </c>
      <c r="F30" s="217">
        <v>1</v>
      </c>
      <c r="G30" s="218">
        <v>7285.6</v>
      </c>
      <c r="H30" s="218">
        <f>TRUNC(TRUNC(G30 * J13, 2) + G30, 2)</f>
        <v>8779.14</v>
      </c>
      <c r="I30" s="218">
        <f t="shared" si="0"/>
        <v>8779.14</v>
      </c>
      <c r="J30" s="219">
        <f>I30 / J12</f>
        <v>5.2334998843620039E-4</v>
      </c>
      <c r="K30" s="217">
        <v>1</v>
      </c>
      <c r="L30" s="218">
        <v>6891.45</v>
      </c>
      <c r="M30" s="218">
        <f>TRUNC(TRUNC(L30 * O13, 2) + L30, 2)</f>
        <v>8552.2800000000007</v>
      </c>
      <c r="N30" s="218">
        <f t="shared" si="1"/>
        <v>8552.2800000000007</v>
      </c>
      <c r="O30" s="219">
        <f>N30 / O12</f>
        <v>5.0406895427629935E-4</v>
      </c>
    </row>
    <row r="31" spans="1:15" ht="27" thickBot="1" x14ac:dyDescent="0.3">
      <c r="A31" s="114" t="s">
        <v>65</v>
      </c>
      <c r="B31" s="114" t="s">
        <v>66</v>
      </c>
      <c r="C31" s="114" t="s">
        <v>19</v>
      </c>
      <c r="D31" s="114" t="s">
        <v>67</v>
      </c>
      <c r="E31" s="220" t="s">
        <v>43</v>
      </c>
      <c r="F31" s="221">
        <v>1</v>
      </c>
      <c r="G31" s="222">
        <v>15000</v>
      </c>
      <c r="H31" s="222">
        <f>TRUNC(TRUNC(G31 * J13, 2) + G31, 2)</f>
        <v>18075</v>
      </c>
      <c r="I31" s="222">
        <f t="shared" si="0"/>
        <v>18075</v>
      </c>
      <c r="J31" s="223">
        <f>I31 / J12</f>
        <v>1.0775031541796034E-3</v>
      </c>
      <c r="K31" s="221">
        <v>1</v>
      </c>
      <c r="L31" s="222">
        <v>15000</v>
      </c>
      <c r="M31" s="222">
        <f>TRUNC(TRUNC(L31 * O13, 2) + L31, 2)</f>
        <v>18615</v>
      </c>
      <c r="N31" s="222">
        <f t="shared" si="1"/>
        <v>18615</v>
      </c>
      <c r="O31" s="223">
        <f>N31 / O12</f>
        <v>1.0971628131741841E-3</v>
      </c>
    </row>
    <row r="32" spans="1:15" ht="14.4" thickBot="1" x14ac:dyDescent="0.3">
      <c r="A32" s="106" t="s">
        <v>68</v>
      </c>
      <c r="B32" s="107" t="s">
        <v>12</v>
      </c>
      <c r="C32" s="107"/>
      <c r="D32" s="107" t="s">
        <v>69</v>
      </c>
      <c r="E32" s="211"/>
      <c r="F32" s="212">
        <v>1</v>
      </c>
      <c r="G32" s="212" t="s">
        <v>14</v>
      </c>
      <c r="H32" s="213">
        <f>I33</f>
        <v>167028.62</v>
      </c>
      <c r="I32" s="213">
        <f t="shared" si="0"/>
        <v>167028.62</v>
      </c>
      <c r="J32" s="214">
        <f>I32 / J12</f>
        <v>9.9570602981060245E-3</v>
      </c>
      <c r="K32" s="212">
        <v>1</v>
      </c>
      <c r="L32" s="212" t="s">
        <v>14</v>
      </c>
      <c r="M32" s="213">
        <f>N33</f>
        <v>169575.67999999999</v>
      </c>
      <c r="N32" s="213">
        <f t="shared" si="1"/>
        <v>169575.67999999999</v>
      </c>
      <c r="O32" s="215">
        <f>N32 / O12</f>
        <v>9.9947424181963587E-3</v>
      </c>
    </row>
    <row r="33" spans="1:15" ht="66.599999999999994" thickBot="1" x14ac:dyDescent="0.3">
      <c r="A33" s="118" t="s">
        <v>70</v>
      </c>
      <c r="B33" s="118" t="s">
        <v>71</v>
      </c>
      <c r="C33" s="118" t="s">
        <v>19</v>
      </c>
      <c r="D33" s="118" t="s">
        <v>72</v>
      </c>
      <c r="E33" s="224" t="s">
        <v>73</v>
      </c>
      <c r="F33" s="225">
        <v>4898.2</v>
      </c>
      <c r="G33" s="226">
        <v>28.3</v>
      </c>
      <c r="H33" s="226">
        <f>TRUNC(TRUNC(G33 * J13, 2) + G33, 2)</f>
        <v>34.1</v>
      </c>
      <c r="I33" s="226">
        <f t="shared" si="0"/>
        <v>167028.62</v>
      </c>
      <c r="J33" s="227">
        <f>I33 / J12</f>
        <v>9.9570602981060245E-3</v>
      </c>
      <c r="K33" s="225">
        <v>4898.2</v>
      </c>
      <c r="L33" s="226">
        <v>27.9</v>
      </c>
      <c r="M33" s="226">
        <f>TRUNC(TRUNC(L33 * O13, 2) + L33, 2)</f>
        <v>34.619999999999997</v>
      </c>
      <c r="N33" s="226">
        <f t="shared" si="1"/>
        <v>169575.67999999999</v>
      </c>
      <c r="O33" s="227">
        <f>N33 / O12</f>
        <v>9.9947424181963587E-3</v>
      </c>
    </row>
    <row r="34" spans="1:15" ht="14.4" thickBot="1" x14ac:dyDescent="0.3">
      <c r="A34" s="106" t="s">
        <v>74</v>
      </c>
      <c r="B34" s="107" t="s">
        <v>12</v>
      </c>
      <c r="C34" s="107"/>
      <c r="D34" s="107" t="s">
        <v>75</v>
      </c>
      <c r="E34" s="211"/>
      <c r="F34" s="212">
        <v>1</v>
      </c>
      <c r="G34" s="212" t="s">
        <v>14</v>
      </c>
      <c r="H34" s="213">
        <f>I35 + I36 + I37</f>
        <v>733492.08000000007</v>
      </c>
      <c r="I34" s="213">
        <f t="shared" si="0"/>
        <v>733492.08</v>
      </c>
      <c r="J34" s="214">
        <f>I34 / J12</f>
        <v>4.3725589475283981E-2</v>
      </c>
      <c r="K34" s="212">
        <v>1</v>
      </c>
      <c r="L34" s="212" t="s">
        <v>14</v>
      </c>
      <c r="M34" s="213">
        <f>N35 + N36 + N37</f>
        <v>705834.08</v>
      </c>
      <c r="N34" s="213">
        <f t="shared" si="1"/>
        <v>705834.08</v>
      </c>
      <c r="O34" s="215">
        <f>N34 / O12</f>
        <v>4.1601660212033958E-2</v>
      </c>
    </row>
    <row r="35" spans="1:15" ht="26.4" x14ac:dyDescent="0.25">
      <c r="A35" s="96" t="s">
        <v>76</v>
      </c>
      <c r="B35" s="96" t="s">
        <v>77</v>
      </c>
      <c r="C35" s="96" t="s">
        <v>41</v>
      </c>
      <c r="D35" s="96" t="s">
        <v>78</v>
      </c>
      <c r="E35" s="216" t="s">
        <v>79</v>
      </c>
      <c r="F35" s="217">
        <v>14</v>
      </c>
      <c r="G35" s="218">
        <v>24408.2</v>
      </c>
      <c r="H35" s="218">
        <f>TRUNC(TRUNC(G35 * J13, 2) + G35, 2)</f>
        <v>29411.88</v>
      </c>
      <c r="I35" s="218">
        <f t="shared" si="0"/>
        <v>411766.32</v>
      </c>
      <c r="J35" s="219">
        <f>I35 / J12</f>
        <v>2.4546584154076234E-2</v>
      </c>
      <c r="K35" s="217">
        <v>14</v>
      </c>
      <c r="L35" s="218">
        <v>22676.23</v>
      </c>
      <c r="M35" s="218">
        <f>TRUNC(TRUNC(L35 * O13, 2) + L35, 2)</f>
        <v>28141.200000000001</v>
      </c>
      <c r="N35" s="218">
        <f t="shared" si="1"/>
        <v>393976.8</v>
      </c>
      <c r="O35" s="219">
        <f>N35 / O12</f>
        <v>2.3220880699079391E-2</v>
      </c>
    </row>
    <row r="36" spans="1:15" x14ac:dyDescent="0.25">
      <c r="A36" s="127" t="s">
        <v>80</v>
      </c>
      <c r="B36" s="127" t="s">
        <v>81</v>
      </c>
      <c r="C36" s="127" t="s">
        <v>41</v>
      </c>
      <c r="D36" s="127" t="s">
        <v>82</v>
      </c>
      <c r="E36" s="205" t="s">
        <v>79</v>
      </c>
      <c r="F36" s="204">
        <v>16</v>
      </c>
      <c r="G36" s="235">
        <v>8261.61</v>
      </c>
      <c r="H36" s="235">
        <f>TRUNC(TRUNC(G36 * J13, 2) + G36, 2)</f>
        <v>9955.24</v>
      </c>
      <c r="I36" s="235">
        <f t="shared" si="0"/>
        <v>159283.84</v>
      </c>
      <c r="J36" s="236">
        <f>I36 / J12</f>
        <v>9.4953715081515511E-3</v>
      </c>
      <c r="K36" s="204">
        <v>16</v>
      </c>
      <c r="L36" s="235">
        <v>7730.38</v>
      </c>
      <c r="M36" s="235">
        <f>TRUNC(TRUNC(L36 * O13, 2) + L36, 2)</f>
        <v>9593.4</v>
      </c>
      <c r="N36" s="235">
        <f t="shared" si="1"/>
        <v>153494.39999999999</v>
      </c>
      <c r="O36" s="236">
        <f>N36 / O12</f>
        <v>9.0469163422231252E-3</v>
      </c>
    </row>
    <row r="37" spans="1:15" ht="14.4" thickBot="1" x14ac:dyDescent="0.3">
      <c r="A37" s="114" t="s">
        <v>83</v>
      </c>
      <c r="B37" s="114" t="s">
        <v>84</v>
      </c>
      <c r="C37" s="114" t="s">
        <v>41</v>
      </c>
      <c r="D37" s="114" t="s">
        <v>85</v>
      </c>
      <c r="E37" s="220" t="s">
        <v>79</v>
      </c>
      <c r="F37" s="221">
        <v>32</v>
      </c>
      <c r="G37" s="222">
        <v>4212.71</v>
      </c>
      <c r="H37" s="222">
        <f>TRUNC(TRUNC(G37 * J13, 2) + G37, 2)</f>
        <v>5076.3100000000004</v>
      </c>
      <c r="I37" s="222">
        <f t="shared" si="0"/>
        <v>162441.92000000001</v>
      </c>
      <c r="J37" s="223">
        <f>I37 / J12</f>
        <v>9.683633813056201E-3</v>
      </c>
      <c r="K37" s="221">
        <v>32</v>
      </c>
      <c r="L37" s="222">
        <v>3987.79</v>
      </c>
      <c r="M37" s="222">
        <f>TRUNC(TRUNC(L37 * O13, 2) + L37, 2)</f>
        <v>4948.84</v>
      </c>
      <c r="N37" s="222">
        <f t="shared" si="1"/>
        <v>158362.88</v>
      </c>
      <c r="O37" s="223">
        <f>N37 / O12</f>
        <v>9.3338631707314389E-3</v>
      </c>
    </row>
    <row r="38" spans="1:15" ht="14.4" thickBot="1" x14ac:dyDescent="0.3">
      <c r="A38" s="106" t="s">
        <v>86</v>
      </c>
      <c r="B38" s="107" t="s">
        <v>12</v>
      </c>
      <c r="C38" s="107"/>
      <c r="D38" s="107" t="s">
        <v>87</v>
      </c>
      <c r="E38" s="211"/>
      <c r="F38" s="212">
        <v>1</v>
      </c>
      <c r="G38" s="212" t="s">
        <v>14</v>
      </c>
      <c r="H38" s="213">
        <f>I39 + I40 + I41 + I42 + I43 + I44 + I45 + I46 + I47 + I48 + I49 + I50 + I51 + I52 + I53 + I54 + I55</f>
        <v>1087192.28</v>
      </c>
      <c r="I38" s="213">
        <f t="shared" si="0"/>
        <v>1087192.28</v>
      </c>
      <c r="J38" s="214">
        <f>I38 / J12</f>
        <v>6.4810683867204122E-2</v>
      </c>
      <c r="K38" s="212">
        <v>1</v>
      </c>
      <c r="L38" s="212" t="s">
        <v>14</v>
      </c>
      <c r="M38" s="213">
        <f>N39 + N40 + N41 + N42 + N43 + N44 + N45 + N46 + N47 + N48 + N49 + N50 + N51 + N52 + N53 + N54 + N55</f>
        <v>1098369.53</v>
      </c>
      <c r="N38" s="213">
        <f t="shared" si="1"/>
        <v>1098369.53</v>
      </c>
      <c r="O38" s="215">
        <f>N38 / O12</f>
        <v>6.4737588151469586E-2</v>
      </c>
    </row>
    <row r="39" spans="1:15" ht="39.6" x14ac:dyDescent="0.25">
      <c r="A39" s="96" t="s">
        <v>88</v>
      </c>
      <c r="B39" s="96" t="s">
        <v>89</v>
      </c>
      <c r="C39" s="96" t="s">
        <v>41</v>
      </c>
      <c r="D39" s="96" t="s">
        <v>90</v>
      </c>
      <c r="E39" s="216" t="s">
        <v>91</v>
      </c>
      <c r="F39" s="217">
        <v>226</v>
      </c>
      <c r="G39" s="218">
        <v>70.180000000000007</v>
      </c>
      <c r="H39" s="218">
        <f>TRUNC(TRUNC(G39 * J13, 2) + G39, 2)</f>
        <v>84.56</v>
      </c>
      <c r="I39" s="218">
        <f t="shared" si="0"/>
        <v>19110.560000000001</v>
      </c>
      <c r="J39" s="219">
        <f>I39 / J12</f>
        <v>1.1392358881404461E-3</v>
      </c>
      <c r="K39" s="217">
        <v>226</v>
      </c>
      <c r="L39" s="218">
        <v>67.92</v>
      </c>
      <c r="M39" s="218">
        <f>TRUNC(TRUNC(L39 * O13, 2) + L39, 2)</f>
        <v>84.28</v>
      </c>
      <c r="N39" s="218">
        <f t="shared" si="1"/>
        <v>19047.28</v>
      </c>
      <c r="O39" s="219">
        <f>N39 / O12</f>
        <v>1.1226412736028135E-3</v>
      </c>
    </row>
    <row r="40" spans="1:15" ht="66" x14ac:dyDescent="0.25">
      <c r="A40" s="127" t="s">
        <v>92</v>
      </c>
      <c r="B40" s="127" t="s">
        <v>93</v>
      </c>
      <c r="C40" s="127" t="s">
        <v>41</v>
      </c>
      <c r="D40" s="127" t="s">
        <v>94</v>
      </c>
      <c r="E40" s="205" t="s">
        <v>56</v>
      </c>
      <c r="F40" s="204">
        <v>1308.31</v>
      </c>
      <c r="G40" s="235">
        <v>13.01</v>
      </c>
      <c r="H40" s="235">
        <f>TRUNC(TRUNC(G40 * J13, 2) + G40, 2)</f>
        <v>15.67</v>
      </c>
      <c r="I40" s="235">
        <f t="shared" si="0"/>
        <v>20501.21</v>
      </c>
      <c r="J40" s="236">
        <f>I40 / J12</f>
        <v>1.2221365665006044E-3</v>
      </c>
      <c r="K40" s="204">
        <v>1308.31</v>
      </c>
      <c r="L40" s="235">
        <v>12.71</v>
      </c>
      <c r="M40" s="235">
        <f>TRUNC(TRUNC(L40 * O13, 2) + L40, 2)</f>
        <v>15.77</v>
      </c>
      <c r="N40" s="235">
        <f t="shared" si="1"/>
        <v>20632.04</v>
      </c>
      <c r="O40" s="236">
        <f>N40 / O12</f>
        <v>1.2160465779168571E-3</v>
      </c>
    </row>
    <row r="41" spans="1:15" x14ac:dyDescent="0.25">
      <c r="A41" s="127" t="s">
        <v>95</v>
      </c>
      <c r="B41" s="127" t="s">
        <v>96</v>
      </c>
      <c r="C41" s="127" t="s">
        <v>41</v>
      </c>
      <c r="D41" s="127" t="s">
        <v>97</v>
      </c>
      <c r="E41" s="205" t="s">
        <v>56</v>
      </c>
      <c r="F41" s="204">
        <v>145.37</v>
      </c>
      <c r="G41" s="235">
        <v>95.92</v>
      </c>
      <c r="H41" s="235">
        <f>TRUNC(TRUNC(G41 * J13, 2) + G41, 2)</f>
        <v>115.58</v>
      </c>
      <c r="I41" s="235">
        <f t="shared" si="0"/>
        <v>16801.86</v>
      </c>
      <c r="J41" s="236">
        <f>I41 / J12</f>
        <v>1.0016075876118457E-3</v>
      </c>
      <c r="K41" s="204">
        <v>145.37</v>
      </c>
      <c r="L41" s="235">
        <v>90.9</v>
      </c>
      <c r="M41" s="235">
        <f>TRUNC(TRUNC(L41 * O13, 2) + L41, 2)</f>
        <v>112.8</v>
      </c>
      <c r="N41" s="235">
        <f t="shared" si="1"/>
        <v>16397.73</v>
      </c>
      <c r="O41" s="236">
        <f>N41 / O12</f>
        <v>9.6647754909861476E-4</v>
      </c>
    </row>
    <row r="42" spans="1:15" ht="39.6" x14ac:dyDescent="0.25">
      <c r="A42" s="127" t="s">
        <v>98</v>
      </c>
      <c r="B42" s="127" t="s">
        <v>99</v>
      </c>
      <c r="C42" s="127" t="s">
        <v>41</v>
      </c>
      <c r="D42" s="127" t="s">
        <v>100</v>
      </c>
      <c r="E42" s="205" t="s">
        <v>56</v>
      </c>
      <c r="F42" s="204">
        <v>219.11</v>
      </c>
      <c r="G42" s="235">
        <v>192.32</v>
      </c>
      <c r="H42" s="235">
        <f>TRUNC(TRUNC(G42 * J13, 2) + G42, 2)</f>
        <v>231.74</v>
      </c>
      <c r="I42" s="235">
        <f t="shared" si="0"/>
        <v>50776.55</v>
      </c>
      <c r="J42" s="236">
        <f>I42 / J12</f>
        <v>3.0269373600751506E-3</v>
      </c>
      <c r="K42" s="204">
        <v>219.11</v>
      </c>
      <c r="L42" s="235">
        <v>188.84</v>
      </c>
      <c r="M42" s="235">
        <f>TRUNC(TRUNC(L42 * O13, 2) + L42, 2)</f>
        <v>234.35</v>
      </c>
      <c r="N42" s="235">
        <f t="shared" si="1"/>
        <v>51348.42</v>
      </c>
      <c r="O42" s="236">
        <f>N42 / O12</f>
        <v>3.0264612913913263E-3</v>
      </c>
    </row>
    <row r="43" spans="1:15" ht="39.6" x14ac:dyDescent="0.25">
      <c r="A43" s="127" t="s">
        <v>101</v>
      </c>
      <c r="B43" s="127" t="s">
        <v>102</v>
      </c>
      <c r="C43" s="127" t="s">
        <v>41</v>
      </c>
      <c r="D43" s="127" t="s">
        <v>103</v>
      </c>
      <c r="E43" s="205" t="s">
        <v>25</v>
      </c>
      <c r="F43" s="204">
        <v>1771.4</v>
      </c>
      <c r="G43" s="235">
        <v>88.03</v>
      </c>
      <c r="H43" s="235">
        <f>TRUNC(TRUNC(G43 * J13, 2) + G43, 2)</f>
        <v>106.07</v>
      </c>
      <c r="I43" s="235">
        <f t="shared" si="0"/>
        <v>187892.39</v>
      </c>
      <c r="J43" s="236">
        <f>I43 / J12</f>
        <v>1.120081011736344E-2</v>
      </c>
      <c r="K43" s="204">
        <v>1771.4</v>
      </c>
      <c r="L43" s="235">
        <v>84.92</v>
      </c>
      <c r="M43" s="235">
        <f>TRUNC(TRUNC(L43 * O13, 2) + L43, 2)</f>
        <v>105.38</v>
      </c>
      <c r="N43" s="235">
        <f t="shared" si="1"/>
        <v>186670.13</v>
      </c>
      <c r="O43" s="236">
        <f>N43 / O12</f>
        <v>1.1002284446220289E-2</v>
      </c>
    </row>
    <row r="44" spans="1:15" ht="26.4" x14ac:dyDescent="0.25">
      <c r="A44" s="127" t="s">
        <v>104</v>
      </c>
      <c r="B44" s="127" t="s">
        <v>105</v>
      </c>
      <c r="C44" s="127" t="s">
        <v>41</v>
      </c>
      <c r="D44" s="127" t="s">
        <v>106</v>
      </c>
      <c r="E44" s="205" t="s">
        <v>107</v>
      </c>
      <c r="F44" s="204">
        <v>2056.1999999999998</v>
      </c>
      <c r="G44" s="235">
        <v>20.059999999999999</v>
      </c>
      <c r="H44" s="235">
        <f>TRUNC(TRUNC(G44 * J13, 2) + G44, 2)</f>
        <v>24.17</v>
      </c>
      <c r="I44" s="235">
        <f t="shared" si="0"/>
        <v>49698.35</v>
      </c>
      <c r="J44" s="236">
        <f>I44 / J12</f>
        <v>2.9626627320897313E-3</v>
      </c>
      <c r="K44" s="204">
        <v>2056.1999999999998</v>
      </c>
      <c r="L44" s="235">
        <v>19.41</v>
      </c>
      <c r="M44" s="235">
        <f>TRUNC(TRUNC(L44 * O13, 2) + L44, 2)</f>
        <v>24.08</v>
      </c>
      <c r="N44" s="235">
        <f t="shared" si="1"/>
        <v>49513.29</v>
      </c>
      <c r="O44" s="236">
        <f>N44 / O12</f>
        <v>2.9182992503845929E-3</v>
      </c>
    </row>
    <row r="45" spans="1:15" ht="26.4" x14ac:dyDescent="0.25">
      <c r="A45" s="127" t="s">
        <v>108</v>
      </c>
      <c r="B45" s="127" t="s">
        <v>109</v>
      </c>
      <c r="C45" s="127" t="s">
        <v>41</v>
      </c>
      <c r="D45" s="127" t="s">
        <v>110</v>
      </c>
      <c r="E45" s="205" t="s">
        <v>107</v>
      </c>
      <c r="F45" s="204">
        <v>181.9</v>
      </c>
      <c r="G45" s="235">
        <v>17.72</v>
      </c>
      <c r="H45" s="235">
        <f>TRUNC(TRUNC(G45 * J13, 2) + G45, 2)</f>
        <v>21.35</v>
      </c>
      <c r="I45" s="235">
        <f t="shared" si="0"/>
        <v>3883.56</v>
      </c>
      <c r="J45" s="236">
        <f>I45 / J12</f>
        <v>2.3151027106200502E-4</v>
      </c>
      <c r="K45" s="204">
        <v>181.9</v>
      </c>
      <c r="L45" s="235">
        <v>17.239999999999998</v>
      </c>
      <c r="M45" s="235">
        <f>TRUNC(TRUNC(L45 * O13, 2) + L45, 2)</f>
        <v>21.39</v>
      </c>
      <c r="N45" s="235">
        <f t="shared" si="1"/>
        <v>3890.84</v>
      </c>
      <c r="O45" s="236">
        <f>N45 / O12</f>
        <v>2.2932500456678177E-4</v>
      </c>
    </row>
    <row r="46" spans="1:15" ht="26.4" x14ac:dyDescent="0.25">
      <c r="A46" s="127" t="s">
        <v>111</v>
      </c>
      <c r="B46" s="127" t="s">
        <v>112</v>
      </c>
      <c r="C46" s="127" t="s">
        <v>41</v>
      </c>
      <c r="D46" s="127" t="s">
        <v>113</v>
      </c>
      <c r="E46" s="205" t="s">
        <v>107</v>
      </c>
      <c r="F46" s="204">
        <v>4404.7</v>
      </c>
      <c r="G46" s="235">
        <v>15.71</v>
      </c>
      <c r="H46" s="235">
        <f>TRUNC(TRUNC(G46 * J13, 2) + G46, 2)</f>
        <v>18.93</v>
      </c>
      <c r="I46" s="235">
        <f t="shared" si="0"/>
        <v>83380.97</v>
      </c>
      <c r="J46" s="236">
        <f>I46 / J12</f>
        <v>4.9705813650652774E-3</v>
      </c>
      <c r="K46" s="204">
        <v>4404.7</v>
      </c>
      <c r="L46" s="235">
        <v>15.35</v>
      </c>
      <c r="M46" s="235">
        <f>TRUNC(TRUNC(L46 * O13, 2) + L46, 2)</f>
        <v>19.04</v>
      </c>
      <c r="N46" s="235">
        <f t="shared" si="1"/>
        <v>83865.48</v>
      </c>
      <c r="O46" s="236">
        <f>N46 / O12</f>
        <v>4.9430075726566358E-3</v>
      </c>
    </row>
    <row r="47" spans="1:15" ht="26.4" x14ac:dyDescent="0.25">
      <c r="A47" s="127" t="s">
        <v>114</v>
      </c>
      <c r="B47" s="127" t="s">
        <v>115</v>
      </c>
      <c r="C47" s="127" t="s">
        <v>41</v>
      </c>
      <c r="D47" s="127" t="s">
        <v>116</v>
      </c>
      <c r="E47" s="205" t="s">
        <v>107</v>
      </c>
      <c r="F47" s="204">
        <v>7729.5</v>
      </c>
      <c r="G47" s="235">
        <v>13.59</v>
      </c>
      <c r="H47" s="235">
        <f>TRUNC(TRUNC(G47 * J13, 2) + G47, 2)</f>
        <v>16.37</v>
      </c>
      <c r="I47" s="235">
        <f t="shared" si="0"/>
        <v>126531.91</v>
      </c>
      <c r="J47" s="236">
        <f>I47 / J12</f>
        <v>7.5429340043911318E-3</v>
      </c>
      <c r="K47" s="204">
        <v>7729.5</v>
      </c>
      <c r="L47" s="235">
        <v>13.31</v>
      </c>
      <c r="M47" s="235">
        <f>TRUNC(TRUNC(L47 * O13, 2) + L47, 2)</f>
        <v>16.510000000000002</v>
      </c>
      <c r="N47" s="235">
        <f t="shared" si="1"/>
        <v>127614.04</v>
      </c>
      <c r="O47" s="236">
        <f>N47 / O12</f>
        <v>7.5215352740758985E-3</v>
      </c>
    </row>
    <row r="48" spans="1:15" ht="26.4" x14ac:dyDescent="0.25">
      <c r="A48" s="127" t="s">
        <v>117</v>
      </c>
      <c r="B48" s="127" t="s">
        <v>118</v>
      </c>
      <c r="C48" s="127" t="s">
        <v>41</v>
      </c>
      <c r="D48" s="127" t="s">
        <v>119</v>
      </c>
      <c r="E48" s="205" t="s">
        <v>107</v>
      </c>
      <c r="F48" s="204">
        <v>1979.3</v>
      </c>
      <c r="G48" s="235">
        <v>10.29</v>
      </c>
      <c r="H48" s="235">
        <f>TRUNC(TRUNC(G48 * J13, 2) + G48, 2)</f>
        <v>12.39</v>
      </c>
      <c r="I48" s="235">
        <f t="shared" si="0"/>
        <v>24523.52</v>
      </c>
      <c r="J48" s="236">
        <f>I48 / J12</f>
        <v>1.4619181273353575E-3</v>
      </c>
      <c r="K48" s="204">
        <v>1979.3</v>
      </c>
      <c r="L48" s="235">
        <v>10.130000000000001</v>
      </c>
      <c r="M48" s="235">
        <f>TRUNC(TRUNC(L48 * O13, 2) + L48, 2)</f>
        <v>12.57</v>
      </c>
      <c r="N48" s="235">
        <f t="shared" si="1"/>
        <v>24879.8</v>
      </c>
      <c r="O48" s="236">
        <f>N48 / O12</f>
        <v>1.4664083459151795E-3</v>
      </c>
    </row>
    <row r="49" spans="1:15" ht="26.4" x14ac:dyDescent="0.25">
      <c r="A49" s="127" t="s">
        <v>120</v>
      </c>
      <c r="B49" s="127" t="s">
        <v>121</v>
      </c>
      <c r="C49" s="127" t="s">
        <v>41</v>
      </c>
      <c r="D49" s="127" t="s">
        <v>122</v>
      </c>
      <c r="E49" s="205" t="s">
        <v>107</v>
      </c>
      <c r="F49" s="204">
        <v>1057</v>
      </c>
      <c r="G49" s="235">
        <v>9.59</v>
      </c>
      <c r="H49" s="235">
        <f>TRUNC(TRUNC(G49 * J13, 2) + G49, 2)</f>
        <v>11.55</v>
      </c>
      <c r="I49" s="235">
        <f t="shared" si="0"/>
        <v>12208.35</v>
      </c>
      <c r="J49" s="236">
        <f>I49 / J12</f>
        <v>7.2777513871803939E-4</v>
      </c>
      <c r="K49" s="204">
        <v>1057</v>
      </c>
      <c r="L49" s="235">
        <v>9.49</v>
      </c>
      <c r="M49" s="235">
        <f>TRUNC(TRUNC(L49 * O13, 2) + L49, 2)</f>
        <v>11.77</v>
      </c>
      <c r="N49" s="235">
        <f t="shared" si="1"/>
        <v>12440.89</v>
      </c>
      <c r="O49" s="236">
        <f>N49 / O12</f>
        <v>7.3326252327642093E-4</v>
      </c>
    </row>
    <row r="50" spans="1:15" ht="26.4" x14ac:dyDescent="0.25">
      <c r="A50" s="127" t="s">
        <v>123</v>
      </c>
      <c r="B50" s="127" t="s">
        <v>124</v>
      </c>
      <c r="C50" s="127" t="s">
        <v>41</v>
      </c>
      <c r="D50" s="127" t="s">
        <v>125</v>
      </c>
      <c r="E50" s="205" t="s">
        <v>107</v>
      </c>
      <c r="F50" s="204">
        <v>2699.2</v>
      </c>
      <c r="G50" s="235">
        <v>10.46</v>
      </c>
      <c r="H50" s="235">
        <f>TRUNC(TRUNC(G50 * J13, 2) + G50, 2)</f>
        <v>12.6</v>
      </c>
      <c r="I50" s="235">
        <f t="shared" si="0"/>
        <v>34009.919999999998</v>
      </c>
      <c r="J50" s="236">
        <f>I50 / J12</f>
        <v>2.0274299349043417E-3</v>
      </c>
      <c r="K50" s="204">
        <v>2699.2</v>
      </c>
      <c r="L50" s="235">
        <v>10.37</v>
      </c>
      <c r="M50" s="235">
        <f>TRUNC(TRUNC(L50 * O13, 2) + L50, 2)</f>
        <v>12.86</v>
      </c>
      <c r="N50" s="235">
        <f t="shared" si="1"/>
        <v>34711.71</v>
      </c>
      <c r="O50" s="236">
        <f>N50 / O12</f>
        <v>2.0458983289651602E-3</v>
      </c>
    </row>
    <row r="51" spans="1:15" ht="39.6" x14ac:dyDescent="0.25">
      <c r="A51" s="127" t="s">
        <v>126</v>
      </c>
      <c r="B51" s="127" t="s">
        <v>127</v>
      </c>
      <c r="C51" s="127" t="s">
        <v>19</v>
      </c>
      <c r="D51" s="127" t="s">
        <v>128</v>
      </c>
      <c r="E51" s="205" t="s">
        <v>56</v>
      </c>
      <c r="F51" s="204">
        <v>341.75</v>
      </c>
      <c r="G51" s="235">
        <v>731.31</v>
      </c>
      <c r="H51" s="235">
        <f>TRUNC(TRUNC(G51 * J13, 2) + G51, 2)</f>
        <v>881.22</v>
      </c>
      <c r="I51" s="235">
        <f t="shared" si="0"/>
        <v>301156.93</v>
      </c>
      <c r="J51" s="236">
        <f>I51 / J12</f>
        <v>1.7952837730458977E-2</v>
      </c>
      <c r="K51" s="204">
        <v>341.75</v>
      </c>
      <c r="L51" s="235">
        <v>730</v>
      </c>
      <c r="M51" s="235">
        <f>TRUNC(TRUNC(L51 * O13, 2) + L51, 2)</f>
        <v>905.93</v>
      </c>
      <c r="N51" s="235">
        <f t="shared" si="1"/>
        <v>309601.57</v>
      </c>
      <c r="O51" s="236">
        <f>N51 / O12</f>
        <v>1.8247828606196299E-2</v>
      </c>
    </row>
    <row r="52" spans="1:15" x14ac:dyDescent="0.25">
      <c r="A52" s="127" t="s">
        <v>129</v>
      </c>
      <c r="B52" s="127" t="s">
        <v>130</v>
      </c>
      <c r="C52" s="127" t="s">
        <v>41</v>
      </c>
      <c r="D52" s="127" t="s">
        <v>131</v>
      </c>
      <c r="E52" s="205" t="s">
        <v>56</v>
      </c>
      <c r="F52" s="204">
        <v>1123.3499999999999</v>
      </c>
      <c r="G52" s="235">
        <v>1.4</v>
      </c>
      <c r="H52" s="235">
        <f>TRUNC(TRUNC(G52 * J13, 2) + G52, 2)</f>
        <v>1.68</v>
      </c>
      <c r="I52" s="235">
        <f t="shared" si="0"/>
        <v>1887.22</v>
      </c>
      <c r="J52" s="236">
        <f>I52 / J12</f>
        <v>1.1250265574721057E-4</v>
      </c>
      <c r="K52" s="204">
        <v>1123.3499999999999</v>
      </c>
      <c r="L52" s="235">
        <v>1.37</v>
      </c>
      <c r="M52" s="235">
        <f>TRUNC(TRUNC(L52 * O13, 2) + L52, 2)</f>
        <v>1.7</v>
      </c>
      <c r="N52" s="235">
        <f t="shared" si="1"/>
        <v>1909.69</v>
      </c>
      <c r="O52" s="236">
        <f>N52 / O12</f>
        <v>1.1255658623102916E-4</v>
      </c>
    </row>
    <row r="53" spans="1:15" ht="26.4" x14ac:dyDescent="0.25">
      <c r="A53" s="127" t="s">
        <v>132</v>
      </c>
      <c r="B53" s="127" t="s">
        <v>133</v>
      </c>
      <c r="C53" s="127" t="s">
        <v>41</v>
      </c>
      <c r="D53" s="127" t="s">
        <v>134</v>
      </c>
      <c r="E53" s="205" t="s">
        <v>56</v>
      </c>
      <c r="F53" s="204">
        <v>1445.59</v>
      </c>
      <c r="G53" s="235">
        <v>27.66</v>
      </c>
      <c r="H53" s="235">
        <f>TRUNC(TRUNC(G53 * J13, 2) + G53, 2)</f>
        <v>33.33</v>
      </c>
      <c r="I53" s="235">
        <f t="shared" si="0"/>
        <v>48181.51</v>
      </c>
      <c r="J53" s="236">
        <f>I53 / J12</f>
        <v>2.8722395019715689E-3</v>
      </c>
      <c r="K53" s="204">
        <v>1445.59</v>
      </c>
      <c r="L53" s="235">
        <v>26.36</v>
      </c>
      <c r="M53" s="235">
        <f>TRUNC(TRUNC(L53 * O13, 2) + L53, 2)</f>
        <v>32.71</v>
      </c>
      <c r="N53" s="235">
        <f t="shared" si="1"/>
        <v>47285.24</v>
      </c>
      <c r="O53" s="236">
        <f>N53 / O12</f>
        <v>2.7869786161706395E-3</v>
      </c>
    </row>
    <row r="54" spans="1:15" ht="26.4" x14ac:dyDescent="0.25">
      <c r="A54" s="127" t="s">
        <v>135</v>
      </c>
      <c r="B54" s="127" t="s">
        <v>136</v>
      </c>
      <c r="C54" s="127" t="s">
        <v>41</v>
      </c>
      <c r="D54" s="127" t="s">
        <v>137</v>
      </c>
      <c r="E54" s="205" t="s">
        <v>25</v>
      </c>
      <c r="F54" s="204">
        <v>1126.8800000000001</v>
      </c>
      <c r="G54" s="235">
        <v>46.95</v>
      </c>
      <c r="H54" s="235">
        <f>TRUNC(TRUNC(G54 * J13, 2) + G54, 2)</f>
        <v>56.57</v>
      </c>
      <c r="I54" s="235">
        <f t="shared" si="0"/>
        <v>63747.6</v>
      </c>
      <c r="J54" s="236">
        <f>I54 / J12</f>
        <v>3.8001792570611166E-3</v>
      </c>
      <c r="K54" s="204">
        <v>1126.8800000000001</v>
      </c>
      <c r="L54" s="235">
        <v>46.1</v>
      </c>
      <c r="M54" s="235">
        <f>TRUNC(TRUNC(L54 * O13, 2) + L54, 2)</f>
        <v>57.21</v>
      </c>
      <c r="N54" s="235">
        <f t="shared" si="1"/>
        <v>64468.800000000003</v>
      </c>
      <c r="O54" s="236">
        <f>N54 / O12</f>
        <v>3.7997727622865345E-3</v>
      </c>
    </row>
    <row r="55" spans="1:15" ht="14.4" thickBot="1" x14ac:dyDescent="0.3">
      <c r="A55" s="114" t="s">
        <v>138</v>
      </c>
      <c r="B55" s="114" t="s">
        <v>139</v>
      </c>
      <c r="C55" s="114" t="s">
        <v>19</v>
      </c>
      <c r="D55" s="114" t="s">
        <v>140</v>
      </c>
      <c r="E55" s="220" t="s">
        <v>56</v>
      </c>
      <c r="F55" s="221">
        <v>341.75</v>
      </c>
      <c r="G55" s="222">
        <v>104.18</v>
      </c>
      <c r="H55" s="222">
        <f>TRUNC(TRUNC(G55 * J13, 2) + G55, 2)</f>
        <v>125.53</v>
      </c>
      <c r="I55" s="222">
        <f t="shared" si="0"/>
        <v>42899.87</v>
      </c>
      <c r="J55" s="223">
        <f>I55 / J12</f>
        <v>2.557385628707881E-3</v>
      </c>
      <c r="K55" s="221">
        <v>341.75</v>
      </c>
      <c r="L55" s="222">
        <v>103.97</v>
      </c>
      <c r="M55" s="222">
        <f>TRUNC(TRUNC(L55 * O13, 2) + L55, 2)</f>
        <v>129.02000000000001</v>
      </c>
      <c r="N55" s="222">
        <f t="shared" si="1"/>
        <v>44092.58</v>
      </c>
      <c r="O55" s="223">
        <f>N55 / O12</f>
        <v>2.598804142514519E-3</v>
      </c>
    </row>
    <row r="56" spans="1:15" ht="14.4" thickBot="1" x14ac:dyDescent="0.3">
      <c r="A56" s="106" t="s">
        <v>141</v>
      </c>
      <c r="B56" s="107" t="s">
        <v>12</v>
      </c>
      <c r="C56" s="107"/>
      <c r="D56" s="107" t="s">
        <v>142</v>
      </c>
      <c r="E56" s="211"/>
      <c r="F56" s="212">
        <v>1</v>
      </c>
      <c r="G56" s="212" t="s">
        <v>14</v>
      </c>
      <c r="H56" s="213">
        <f>I57 + I67 + I78</f>
        <v>2677776.87</v>
      </c>
      <c r="I56" s="213">
        <f t="shared" si="0"/>
        <v>2677776.87</v>
      </c>
      <c r="J56" s="214">
        <f>I56 / J12</f>
        <v>0.1596300428002316</v>
      </c>
      <c r="K56" s="212">
        <v>1</v>
      </c>
      <c r="L56" s="212" t="s">
        <v>14</v>
      </c>
      <c r="M56" s="213">
        <f>N57 + N67 + N78</f>
        <v>2719498.2199999997</v>
      </c>
      <c r="N56" s="213">
        <f t="shared" si="1"/>
        <v>2719498.22</v>
      </c>
      <c r="O56" s="215">
        <f>N56 / O12</f>
        <v>0.16028645272508119</v>
      </c>
    </row>
    <row r="57" spans="1:15" ht="14.4" thickBot="1" x14ac:dyDescent="0.3">
      <c r="A57" s="106" t="s">
        <v>143</v>
      </c>
      <c r="B57" s="107" t="s">
        <v>12</v>
      </c>
      <c r="C57" s="107"/>
      <c r="D57" s="107" t="s">
        <v>144</v>
      </c>
      <c r="E57" s="211"/>
      <c r="F57" s="212">
        <v>1</v>
      </c>
      <c r="G57" s="212" t="s">
        <v>14</v>
      </c>
      <c r="H57" s="213">
        <f>I58 + I59 + I60 + I61 + I62 + I63 + I64 + I65 + I66</f>
        <v>327934.8</v>
      </c>
      <c r="I57" s="213">
        <f t="shared" si="0"/>
        <v>327934.8</v>
      </c>
      <c r="J57" s="214">
        <f>I57 / J12</f>
        <v>1.954914419724799E-2</v>
      </c>
      <c r="K57" s="212">
        <v>1</v>
      </c>
      <c r="L57" s="212" t="s">
        <v>14</v>
      </c>
      <c r="M57" s="213">
        <f>N58 + N59 + N60 + N61 + N62 + N63 + N64 + N65 + N66</f>
        <v>332667.04000000004</v>
      </c>
      <c r="N57" s="213">
        <f t="shared" si="1"/>
        <v>332667.03999999998</v>
      </c>
      <c r="O57" s="215">
        <f>N57 / O12</f>
        <v>1.9607300857197359E-2</v>
      </c>
    </row>
    <row r="58" spans="1:15" ht="39.6" x14ac:dyDescent="0.25">
      <c r="A58" s="96" t="s">
        <v>145</v>
      </c>
      <c r="B58" s="96" t="s">
        <v>146</v>
      </c>
      <c r="C58" s="96" t="s">
        <v>41</v>
      </c>
      <c r="D58" s="96" t="s">
        <v>147</v>
      </c>
      <c r="E58" s="216" t="s">
        <v>25</v>
      </c>
      <c r="F58" s="217">
        <v>1428</v>
      </c>
      <c r="G58" s="218">
        <v>77.23</v>
      </c>
      <c r="H58" s="218">
        <f>TRUNC(TRUNC(G58 * J13, 2) + G58, 2)</f>
        <v>93.06</v>
      </c>
      <c r="I58" s="218">
        <f t="shared" si="0"/>
        <v>132889.68</v>
      </c>
      <c r="J58" s="219">
        <f>I58 / J12</f>
        <v>7.9219391069387645E-3</v>
      </c>
      <c r="K58" s="217">
        <v>1428</v>
      </c>
      <c r="L58" s="218">
        <v>75.27</v>
      </c>
      <c r="M58" s="218">
        <f>TRUNC(TRUNC(L58 * O13, 2) + L58, 2)</f>
        <v>93.41</v>
      </c>
      <c r="N58" s="218">
        <f t="shared" si="1"/>
        <v>133389.48000000001</v>
      </c>
      <c r="O58" s="219">
        <f>N58 / O12</f>
        <v>7.8619380673994946E-3</v>
      </c>
    </row>
    <row r="59" spans="1:15" ht="39.6" x14ac:dyDescent="0.25">
      <c r="A59" s="127" t="s">
        <v>148</v>
      </c>
      <c r="B59" s="127" t="s">
        <v>149</v>
      </c>
      <c r="C59" s="127" t="s">
        <v>41</v>
      </c>
      <c r="D59" s="127" t="s">
        <v>150</v>
      </c>
      <c r="E59" s="205" t="s">
        <v>107</v>
      </c>
      <c r="F59" s="204">
        <v>15.3</v>
      </c>
      <c r="G59" s="235">
        <v>12.71</v>
      </c>
      <c r="H59" s="235">
        <f>TRUNC(TRUNC(G59 * J13, 2) + G59, 2)</f>
        <v>15.31</v>
      </c>
      <c r="I59" s="235">
        <f t="shared" si="0"/>
        <v>234.24</v>
      </c>
      <c r="J59" s="236">
        <f>I59 / J12</f>
        <v>1.3963725523376505E-5</v>
      </c>
      <c r="K59" s="204">
        <v>15.3</v>
      </c>
      <c r="L59" s="235">
        <v>12.5</v>
      </c>
      <c r="M59" s="235">
        <f>TRUNC(TRUNC(L59 * O13, 2) + L59, 2)</f>
        <v>15.51</v>
      </c>
      <c r="N59" s="235">
        <f t="shared" si="1"/>
        <v>237.3</v>
      </c>
      <c r="O59" s="236">
        <f>N59 / O12</f>
        <v>1.3986394604686215E-5</v>
      </c>
    </row>
    <row r="60" spans="1:15" ht="39.6" x14ac:dyDescent="0.25">
      <c r="A60" s="127" t="s">
        <v>151</v>
      </c>
      <c r="B60" s="127" t="s">
        <v>152</v>
      </c>
      <c r="C60" s="127" t="s">
        <v>41</v>
      </c>
      <c r="D60" s="127" t="s">
        <v>153</v>
      </c>
      <c r="E60" s="205" t="s">
        <v>107</v>
      </c>
      <c r="F60" s="204">
        <v>3541</v>
      </c>
      <c r="G60" s="235">
        <v>10.37</v>
      </c>
      <c r="H60" s="235">
        <f>TRUNC(TRUNC(G60 * J13, 2) + G60, 2)</f>
        <v>12.49</v>
      </c>
      <c r="I60" s="235">
        <f t="shared" si="0"/>
        <v>44227.09</v>
      </c>
      <c r="J60" s="236">
        <f>I60 / J12</f>
        <v>2.6365050608677838E-3</v>
      </c>
      <c r="K60" s="204">
        <v>3541</v>
      </c>
      <c r="L60" s="235">
        <v>10.28</v>
      </c>
      <c r="M60" s="235">
        <f>TRUNC(TRUNC(L60 * O13, 2) + L60, 2)</f>
        <v>12.75</v>
      </c>
      <c r="N60" s="235">
        <f t="shared" si="1"/>
        <v>45147.75</v>
      </c>
      <c r="O60" s="236">
        <f>N60 / O12</f>
        <v>2.6609955626368397E-3</v>
      </c>
    </row>
    <row r="61" spans="1:15" ht="39.6" x14ac:dyDescent="0.25">
      <c r="A61" s="127" t="s">
        <v>154</v>
      </c>
      <c r="B61" s="127" t="s">
        <v>155</v>
      </c>
      <c r="C61" s="127" t="s">
        <v>41</v>
      </c>
      <c r="D61" s="127" t="s">
        <v>156</v>
      </c>
      <c r="E61" s="205" t="s">
        <v>107</v>
      </c>
      <c r="F61" s="204">
        <v>567.9</v>
      </c>
      <c r="G61" s="235">
        <v>8.65</v>
      </c>
      <c r="H61" s="235">
        <f>TRUNC(TRUNC(G61 * J13, 2) + G61, 2)</f>
        <v>10.42</v>
      </c>
      <c r="I61" s="235">
        <f t="shared" si="0"/>
        <v>5917.51</v>
      </c>
      <c r="J61" s="236">
        <f>I61 / J12</f>
        <v>3.5275992751808275E-4</v>
      </c>
      <c r="K61" s="204">
        <v>567.9</v>
      </c>
      <c r="L61" s="235">
        <v>8.59</v>
      </c>
      <c r="M61" s="235">
        <f>TRUNC(TRUNC(L61 * O13, 2) + L61, 2)</f>
        <v>10.66</v>
      </c>
      <c r="N61" s="235">
        <f t="shared" si="1"/>
        <v>6053.81</v>
      </c>
      <c r="O61" s="236">
        <f>N61 / O12</f>
        <v>3.568098420640348E-4</v>
      </c>
    </row>
    <row r="62" spans="1:15" ht="39.6" x14ac:dyDescent="0.25">
      <c r="A62" s="127" t="s">
        <v>157</v>
      </c>
      <c r="B62" s="127" t="s">
        <v>158</v>
      </c>
      <c r="C62" s="127" t="s">
        <v>41</v>
      </c>
      <c r="D62" s="127" t="s">
        <v>159</v>
      </c>
      <c r="E62" s="205" t="s">
        <v>107</v>
      </c>
      <c r="F62" s="204">
        <v>1335.7</v>
      </c>
      <c r="G62" s="235">
        <v>8.31</v>
      </c>
      <c r="H62" s="235">
        <f>TRUNC(TRUNC(G62 * J13, 2) + G62, 2)</f>
        <v>10.01</v>
      </c>
      <c r="I62" s="235">
        <f t="shared" si="0"/>
        <v>13370.35</v>
      </c>
      <c r="J62" s="236">
        <f>I62 / J12</f>
        <v>7.9704532766170183E-4</v>
      </c>
      <c r="K62" s="204">
        <v>1335.7</v>
      </c>
      <c r="L62" s="235">
        <v>8.27</v>
      </c>
      <c r="M62" s="235">
        <f>TRUNC(TRUNC(L62 * O13, 2) + L62, 2)</f>
        <v>10.26</v>
      </c>
      <c r="N62" s="235">
        <f t="shared" si="1"/>
        <v>13704.28</v>
      </c>
      <c r="O62" s="236">
        <f>N62 / O12</f>
        <v>8.0772637106240708E-4</v>
      </c>
    </row>
    <row r="63" spans="1:15" ht="39.6" x14ac:dyDescent="0.25">
      <c r="A63" s="127" t="s">
        <v>160</v>
      </c>
      <c r="B63" s="127" t="s">
        <v>161</v>
      </c>
      <c r="C63" s="127" t="s">
        <v>41</v>
      </c>
      <c r="D63" s="127" t="s">
        <v>162</v>
      </c>
      <c r="E63" s="205" t="s">
        <v>107</v>
      </c>
      <c r="F63" s="204">
        <v>581.29999999999995</v>
      </c>
      <c r="G63" s="235">
        <v>9.42</v>
      </c>
      <c r="H63" s="235">
        <f>TRUNC(TRUNC(G63 * J13, 2) + G63, 2)</f>
        <v>11.35</v>
      </c>
      <c r="I63" s="235">
        <f t="shared" si="0"/>
        <v>6597.75</v>
      </c>
      <c r="J63" s="236">
        <f>I63 / J12</f>
        <v>3.9331100611277888E-4</v>
      </c>
      <c r="K63" s="204">
        <v>581.29999999999995</v>
      </c>
      <c r="L63" s="235">
        <v>9.3800000000000008</v>
      </c>
      <c r="M63" s="235">
        <f>TRUNC(TRUNC(L63 * O13, 2) + L63, 2)</f>
        <v>11.64</v>
      </c>
      <c r="N63" s="235">
        <f t="shared" si="1"/>
        <v>6766.33</v>
      </c>
      <c r="O63" s="236">
        <f>N63 / O12</f>
        <v>3.9880556850200791E-4</v>
      </c>
    </row>
    <row r="64" spans="1:15" ht="39.6" x14ac:dyDescent="0.25">
      <c r="A64" s="127" t="s">
        <v>163</v>
      </c>
      <c r="B64" s="127" t="s">
        <v>164</v>
      </c>
      <c r="C64" s="127" t="s">
        <v>41</v>
      </c>
      <c r="D64" s="127" t="s">
        <v>165</v>
      </c>
      <c r="E64" s="205" t="s">
        <v>107</v>
      </c>
      <c r="F64" s="204">
        <v>1939.6</v>
      </c>
      <c r="G64" s="235">
        <v>13.76</v>
      </c>
      <c r="H64" s="235">
        <f>TRUNC(TRUNC(G64 * J13, 2) + G64, 2)</f>
        <v>16.579999999999998</v>
      </c>
      <c r="I64" s="235">
        <f t="shared" si="0"/>
        <v>32158.560000000001</v>
      </c>
      <c r="J64" s="236">
        <f>I64 / J12</f>
        <v>1.9170649977247043E-3</v>
      </c>
      <c r="K64" s="204">
        <v>1939.6</v>
      </c>
      <c r="L64" s="235">
        <v>13.45</v>
      </c>
      <c r="M64" s="235">
        <f>TRUNC(TRUNC(L64 * O13, 2) + L64, 2)</f>
        <v>16.690000000000001</v>
      </c>
      <c r="N64" s="235">
        <f t="shared" si="1"/>
        <v>32371.919999999998</v>
      </c>
      <c r="O64" s="236">
        <f>N64 / O12</f>
        <v>1.9079917708863623E-3</v>
      </c>
    </row>
    <row r="65" spans="1:15" ht="26.4" x14ac:dyDescent="0.25">
      <c r="A65" s="127" t="s">
        <v>166</v>
      </c>
      <c r="B65" s="127" t="s">
        <v>167</v>
      </c>
      <c r="C65" s="127" t="s">
        <v>19</v>
      </c>
      <c r="D65" s="127" t="s">
        <v>168</v>
      </c>
      <c r="E65" s="205" t="s">
        <v>56</v>
      </c>
      <c r="F65" s="204">
        <v>92.7</v>
      </c>
      <c r="G65" s="235">
        <v>724.27</v>
      </c>
      <c r="H65" s="235">
        <f>TRUNC(TRUNC(G65 * J13, 2) + G65, 2)</f>
        <v>872.74</v>
      </c>
      <c r="I65" s="235">
        <f t="shared" si="0"/>
        <v>80902.990000000005</v>
      </c>
      <c r="J65" s="236">
        <f>I65 / J12</f>
        <v>4.8228617929494287E-3</v>
      </c>
      <c r="K65" s="204">
        <v>92.7</v>
      </c>
      <c r="L65" s="235">
        <v>721.8</v>
      </c>
      <c r="M65" s="235">
        <f>TRUNC(TRUNC(L65 * O13, 2) + L65, 2)</f>
        <v>895.75</v>
      </c>
      <c r="N65" s="235">
        <f t="shared" si="1"/>
        <v>83036.02</v>
      </c>
      <c r="O65" s="236">
        <f>N65 / O12</f>
        <v>4.8941194358306647E-3</v>
      </c>
    </row>
    <row r="66" spans="1:15" ht="14.4" thickBot="1" x14ac:dyDescent="0.3">
      <c r="A66" s="114" t="s">
        <v>169</v>
      </c>
      <c r="B66" s="114" t="s">
        <v>139</v>
      </c>
      <c r="C66" s="114" t="s">
        <v>19</v>
      </c>
      <c r="D66" s="114" t="s">
        <v>140</v>
      </c>
      <c r="E66" s="220" t="s">
        <v>56</v>
      </c>
      <c r="F66" s="221">
        <v>92.7</v>
      </c>
      <c r="G66" s="222">
        <v>104.18</v>
      </c>
      <c r="H66" s="222">
        <f>TRUNC(TRUNC(G66 * J13, 2) + G66, 2)</f>
        <v>125.53</v>
      </c>
      <c r="I66" s="222">
        <f t="shared" si="0"/>
        <v>11636.63</v>
      </c>
      <c r="J66" s="223">
        <f>I66 / J12</f>
        <v>6.9369325195136917E-4</v>
      </c>
      <c r="K66" s="221">
        <v>92.7</v>
      </c>
      <c r="L66" s="222">
        <v>103.97</v>
      </c>
      <c r="M66" s="222">
        <f>TRUNC(TRUNC(L66 * O13, 2) + L66, 2)</f>
        <v>129.02000000000001</v>
      </c>
      <c r="N66" s="222">
        <f t="shared" si="1"/>
        <v>11960.15</v>
      </c>
      <c r="O66" s="223">
        <f>N66 / O12</f>
        <v>7.0492784421086316E-4</v>
      </c>
    </row>
    <row r="67" spans="1:15" ht="14.4" thickBot="1" x14ac:dyDescent="0.3">
      <c r="A67" s="106" t="s">
        <v>170</v>
      </c>
      <c r="B67" s="107" t="s">
        <v>12</v>
      </c>
      <c r="C67" s="107"/>
      <c r="D67" s="107" t="s">
        <v>171</v>
      </c>
      <c r="E67" s="211"/>
      <c r="F67" s="212">
        <v>1</v>
      </c>
      <c r="G67" s="212" t="s">
        <v>14</v>
      </c>
      <c r="H67" s="213">
        <f>I68 + I69 + I70 + I71 + I72 + I73 + I74 + I75 + I76 + I77</f>
        <v>920842.45000000007</v>
      </c>
      <c r="I67" s="213">
        <f t="shared" si="0"/>
        <v>920842.45</v>
      </c>
      <c r="J67" s="214">
        <f>I67 / J12</f>
        <v>5.4894088208988862E-2</v>
      </c>
      <c r="K67" s="212">
        <v>1</v>
      </c>
      <c r="L67" s="212" t="s">
        <v>14</v>
      </c>
      <c r="M67" s="213">
        <f>N68 + N69 + N70 + N71 + N72 + N73 + N74 + N75 + N76 + N77</f>
        <v>935302.98</v>
      </c>
      <c r="N67" s="213">
        <f t="shared" si="1"/>
        <v>935302.98</v>
      </c>
      <c r="O67" s="215">
        <f>N67 / O12</f>
        <v>5.5126492006822327E-2</v>
      </c>
    </row>
    <row r="68" spans="1:15" ht="39.6" x14ac:dyDescent="0.25">
      <c r="A68" s="96" t="s">
        <v>172</v>
      </c>
      <c r="B68" s="96" t="s">
        <v>173</v>
      </c>
      <c r="C68" s="96" t="s">
        <v>41</v>
      </c>
      <c r="D68" s="96" t="s">
        <v>174</v>
      </c>
      <c r="E68" s="216" t="s">
        <v>25</v>
      </c>
      <c r="F68" s="217">
        <v>1905.2</v>
      </c>
      <c r="G68" s="218">
        <v>207.02</v>
      </c>
      <c r="H68" s="218">
        <f>TRUNC(TRUNC(G68 * J13, 2) + G68, 2)</f>
        <v>249.45</v>
      </c>
      <c r="I68" s="218">
        <f t="shared" si="0"/>
        <v>475252.14</v>
      </c>
      <c r="J68" s="219">
        <f>I68 / J12</f>
        <v>2.8331157946368271E-2</v>
      </c>
      <c r="K68" s="217">
        <v>1905.2</v>
      </c>
      <c r="L68" s="218">
        <v>202.96</v>
      </c>
      <c r="M68" s="218">
        <f>TRUNC(TRUNC(L68 * O13, 2) + L68, 2)</f>
        <v>251.87</v>
      </c>
      <c r="N68" s="218">
        <f t="shared" si="1"/>
        <v>479862.72</v>
      </c>
      <c r="O68" s="219">
        <f>N68 / O12</f>
        <v>2.8282972431513068E-2</v>
      </c>
    </row>
    <row r="69" spans="1:15" ht="39.6" x14ac:dyDescent="0.25">
      <c r="A69" s="127" t="s">
        <v>175</v>
      </c>
      <c r="B69" s="127" t="s">
        <v>149</v>
      </c>
      <c r="C69" s="127" t="s">
        <v>41</v>
      </c>
      <c r="D69" s="127" t="s">
        <v>150</v>
      </c>
      <c r="E69" s="205" t="s">
        <v>107</v>
      </c>
      <c r="F69" s="204">
        <v>1737.5</v>
      </c>
      <c r="G69" s="235">
        <v>12.71</v>
      </c>
      <c r="H69" s="235">
        <f>TRUNC(TRUNC(G69 * J13, 2) + G69, 2)</f>
        <v>15.31</v>
      </c>
      <c r="I69" s="235">
        <f t="shared" si="0"/>
        <v>26601.119999999999</v>
      </c>
      <c r="J69" s="236">
        <f>I69 / J12</f>
        <v>1.5857698868442672E-3</v>
      </c>
      <c r="K69" s="204">
        <v>1737.5</v>
      </c>
      <c r="L69" s="235">
        <v>12.5</v>
      </c>
      <c r="M69" s="235">
        <f>TRUNC(TRUNC(L69 * O13, 2) + L69, 2)</f>
        <v>15.51</v>
      </c>
      <c r="N69" s="235">
        <f t="shared" si="1"/>
        <v>26948.62</v>
      </c>
      <c r="O69" s="236">
        <f>N69 / O12</f>
        <v>1.5883440091518711E-3</v>
      </c>
    </row>
    <row r="70" spans="1:15" ht="39.6" x14ac:dyDescent="0.25">
      <c r="A70" s="127" t="s">
        <v>176</v>
      </c>
      <c r="B70" s="127" t="s">
        <v>177</v>
      </c>
      <c r="C70" s="127" t="s">
        <v>41</v>
      </c>
      <c r="D70" s="127" t="s">
        <v>178</v>
      </c>
      <c r="E70" s="205" t="s">
        <v>107</v>
      </c>
      <c r="F70" s="204">
        <v>1352.7</v>
      </c>
      <c r="G70" s="235">
        <v>11.74</v>
      </c>
      <c r="H70" s="235">
        <f>TRUNC(TRUNC(G70 * J13, 2) + G70, 2)</f>
        <v>14.14</v>
      </c>
      <c r="I70" s="235">
        <f t="shared" si="0"/>
        <v>19127.169999999998</v>
      </c>
      <c r="J70" s="236">
        <f>I70 / J12</f>
        <v>1.1402260583972051E-3</v>
      </c>
      <c r="K70" s="204">
        <v>1352.7</v>
      </c>
      <c r="L70" s="235">
        <v>11.6</v>
      </c>
      <c r="M70" s="235">
        <f>TRUNC(TRUNC(L70 * O13, 2) + L70, 2)</f>
        <v>14.39</v>
      </c>
      <c r="N70" s="235">
        <f t="shared" si="1"/>
        <v>19465.349999999999</v>
      </c>
      <c r="O70" s="236">
        <f>N70 / O12</f>
        <v>1.1472822006672093E-3</v>
      </c>
    </row>
    <row r="71" spans="1:15" ht="39.6" x14ac:dyDescent="0.25">
      <c r="A71" s="127" t="s">
        <v>179</v>
      </c>
      <c r="B71" s="127" t="s">
        <v>152</v>
      </c>
      <c r="C71" s="127" t="s">
        <v>41</v>
      </c>
      <c r="D71" s="127" t="s">
        <v>153</v>
      </c>
      <c r="E71" s="205" t="s">
        <v>107</v>
      </c>
      <c r="F71" s="204">
        <v>4164.5</v>
      </c>
      <c r="G71" s="235">
        <v>10.37</v>
      </c>
      <c r="H71" s="235">
        <f>TRUNC(TRUNC(G71 * J13, 2) + G71, 2)</f>
        <v>12.49</v>
      </c>
      <c r="I71" s="235">
        <f t="shared" si="0"/>
        <v>52014.6</v>
      </c>
      <c r="J71" s="236">
        <f>I71 / J12</f>
        <v>3.1007411100077674E-3</v>
      </c>
      <c r="K71" s="204">
        <v>4164.5</v>
      </c>
      <c r="L71" s="235">
        <v>10.28</v>
      </c>
      <c r="M71" s="235">
        <f>TRUNC(TRUNC(L71 * O13, 2) + L71, 2)</f>
        <v>12.75</v>
      </c>
      <c r="N71" s="235">
        <f t="shared" si="1"/>
        <v>53097.37</v>
      </c>
      <c r="O71" s="236">
        <f>N71 / O12</f>
        <v>3.1295439076739475E-3</v>
      </c>
    </row>
    <row r="72" spans="1:15" ht="39.6" x14ac:dyDescent="0.25">
      <c r="A72" s="127" t="s">
        <v>180</v>
      </c>
      <c r="B72" s="127" t="s">
        <v>155</v>
      </c>
      <c r="C72" s="127" t="s">
        <v>41</v>
      </c>
      <c r="D72" s="127" t="s">
        <v>156</v>
      </c>
      <c r="E72" s="205" t="s">
        <v>107</v>
      </c>
      <c r="F72" s="204">
        <v>3456.1</v>
      </c>
      <c r="G72" s="235">
        <v>8.65</v>
      </c>
      <c r="H72" s="235">
        <f>TRUNC(TRUNC(G72 * J13, 2) + G72, 2)</f>
        <v>10.42</v>
      </c>
      <c r="I72" s="235">
        <f t="shared" si="0"/>
        <v>36012.559999999998</v>
      </c>
      <c r="J72" s="236">
        <f>I72 / J12</f>
        <v>2.1468131114844935E-3</v>
      </c>
      <c r="K72" s="204">
        <v>3456.1</v>
      </c>
      <c r="L72" s="235">
        <v>8.59</v>
      </c>
      <c r="M72" s="235">
        <f>TRUNC(TRUNC(L72 * O13, 2) + L72, 2)</f>
        <v>10.66</v>
      </c>
      <c r="N72" s="235">
        <f t="shared" si="1"/>
        <v>36842.019999999997</v>
      </c>
      <c r="O72" s="236">
        <f>N72 / O12</f>
        <v>2.1714581953381439E-3</v>
      </c>
    </row>
    <row r="73" spans="1:15" ht="39.6" x14ac:dyDescent="0.25">
      <c r="A73" s="127" t="s">
        <v>181</v>
      </c>
      <c r="B73" s="127" t="s">
        <v>158</v>
      </c>
      <c r="C73" s="127" t="s">
        <v>41</v>
      </c>
      <c r="D73" s="127" t="s">
        <v>159</v>
      </c>
      <c r="E73" s="205" t="s">
        <v>107</v>
      </c>
      <c r="F73" s="204">
        <v>3882.7</v>
      </c>
      <c r="G73" s="235">
        <v>8.31</v>
      </c>
      <c r="H73" s="235">
        <f>TRUNC(TRUNC(G73 * J13, 2) + G73, 2)</f>
        <v>10.01</v>
      </c>
      <c r="I73" s="235">
        <f t="shared" si="0"/>
        <v>38865.82</v>
      </c>
      <c r="J73" s="236">
        <f>I73 / J12</f>
        <v>2.3169042124357793E-3</v>
      </c>
      <c r="K73" s="204">
        <v>3882.7</v>
      </c>
      <c r="L73" s="235">
        <v>8.27</v>
      </c>
      <c r="M73" s="235">
        <f>TRUNC(TRUNC(L73 * O13, 2) + L73, 2)</f>
        <v>10.26</v>
      </c>
      <c r="N73" s="235">
        <f t="shared" si="1"/>
        <v>39836.5</v>
      </c>
      <c r="O73" s="236">
        <f>N73 / O12</f>
        <v>2.3479519960791506E-3</v>
      </c>
    </row>
    <row r="74" spans="1:15" ht="39.6" x14ac:dyDescent="0.25">
      <c r="A74" s="127" t="s">
        <v>182</v>
      </c>
      <c r="B74" s="127" t="s">
        <v>161</v>
      </c>
      <c r="C74" s="127" t="s">
        <v>41</v>
      </c>
      <c r="D74" s="127" t="s">
        <v>162</v>
      </c>
      <c r="E74" s="205" t="s">
        <v>107</v>
      </c>
      <c r="F74" s="204">
        <v>1681.4</v>
      </c>
      <c r="G74" s="235">
        <v>9.42</v>
      </c>
      <c r="H74" s="235">
        <f>TRUNC(TRUNC(G74 * J13, 2) + G74, 2)</f>
        <v>11.35</v>
      </c>
      <c r="I74" s="235">
        <f t="shared" si="0"/>
        <v>19083.89</v>
      </c>
      <c r="J74" s="236">
        <f>I74 / J12</f>
        <v>1.1376460121171005E-3</v>
      </c>
      <c r="K74" s="204">
        <v>1681.4</v>
      </c>
      <c r="L74" s="235">
        <v>9.3800000000000008</v>
      </c>
      <c r="M74" s="235">
        <f>TRUNC(TRUNC(L74 * O13, 2) + L74, 2)</f>
        <v>11.64</v>
      </c>
      <c r="N74" s="235">
        <f t="shared" si="1"/>
        <v>19571.490000000002</v>
      </c>
      <c r="O74" s="236">
        <f>N74 / O12</f>
        <v>1.1535380621225041E-3</v>
      </c>
    </row>
    <row r="75" spans="1:15" ht="39.6" x14ac:dyDescent="0.25">
      <c r="A75" s="127" t="s">
        <v>183</v>
      </c>
      <c r="B75" s="127" t="s">
        <v>164</v>
      </c>
      <c r="C75" s="127" t="s">
        <v>41</v>
      </c>
      <c r="D75" s="127" t="s">
        <v>165</v>
      </c>
      <c r="E75" s="205" t="s">
        <v>107</v>
      </c>
      <c r="F75" s="204">
        <v>2819.2</v>
      </c>
      <c r="G75" s="235">
        <v>13.76</v>
      </c>
      <c r="H75" s="235">
        <f>TRUNC(TRUNC(G75 * J13, 2) + G75, 2)</f>
        <v>16.579999999999998</v>
      </c>
      <c r="I75" s="235">
        <f t="shared" si="0"/>
        <v>46742.33</v>
      </c>
      <c r="J75" s="236">
        <f>I75 / J12</f>
        <v>2.7864458096101747E-3</v>
      </c>
      <c r="K75" s="204">
        <v>2819.2</v>
      </c>
      <c r="L75" s="235">
        <v>13.45</v>
      </c>
      <c r="M75" s="235">
        <f>TRUNC(TRUNC(L75 * O13, 2) + L75, 2)</f>
        <v>16.690000000000001</v>
      </c>
      <c r="N75" s="235">
        <f t="shared" si="1"/>
        <v>47052.44</v>
      </c>
      <c r="O75" s="236">
        <f>N75 / O12</f>
        <v>2.7732574502879136E-3</v>
      </c>
    </row>
    <row r="76" spans="1:15" ht="39.6" x14ac:dyDescent="0.25">
      <c r="A76" s="127" t="s">
        <v>184</v>
      </c>
      <c r="B76" s="127" t="s">
        <v>185</v>
      </c>
      <c r="C76" s="127" t="s">
        <v>19</v>
      </c>
      <c r="D76" s="127" t="s">
        <v>186</v>
      </c>
      <c r="E76" s="205" t="s">
        <v>56</v>
      </c>
      <c r="F76" s="204">
        <v>207.4</v>
      </c>
      <c r="G76" s="235">
        <v>724.68</v>
      </c>
      <c r="H76" s="235">
        <f>TRUNC(TRUNC(G76 * J13, 2) + G76, 2)</f>
        <v>873.23</v>
      </c>
      <c r="I76" s="235">
        <f t="shared" si="0"/>
        <v>181107.9</v>
      </c>
      <c r="J76" s="236">
        <f>I76 / J12</f>
        <v>1.0796366998442278E-2</v>
      </c>
      <c r="K76" s="204">
        <v>207.4</v>
      </c>
      <c r="L76" s="235">
        <v>722.15</v>
      </c>
      <c r="M76" s="235">
        <f>TRUNC(TRUNC(L76 * O13, 2) + L76, 2)</f>
        <v>896.18</v>
      </c>
      <c r="N76" s="235">
        <f t="shared" si="1"/>
        <v>185867.73</v>
      </c>
      <c r="O76" s="236">
        <f>N76 / O12</f>
        <v>1.0954991218109037E-2</v>
      </c>
    </row>
    <row r="77" spans="1:15" ht="14.4" thickBot="1" x14ac:dyDescent="0.3">
      <c r="A77" s="114" t="s">
        <v>187</v>
      </c>
      <c r="B77" s="114" t="s">
        <v>139</v>
      </c>
      <c r="C77" s="114" t="s">
        <v>19</v>
      </c>
      <c r="D77" s="114" t="s">
        <v>140</v>
      </c>
      <c r="E77" s="220" t="s">
        <v>56</v>
      </c>
      <c r="F77" s="221">
        <v>207.4</v>
      </c>
      <c r="G77" s="222">
        <v>104.18</v>
      </c>
      <c r="H77" s="222">
        <f>TRUNC(TRUNC(G77 * J13, 2) + G77, 2)</f>
        <v>125.53</v>
      </c>
      <c r="I77" s="222">
        <f t="shared" si="0"/>
        <v>26034.92</v>
      </c>
      <c r="J77" s="223">
        <f>I77 / J12</f>
        <v>1.552017063281529E-3</v>
      </c>
      <c r="K77" s="221">
        <v>207.4</v>
      </c>
      <c r="L77" s="222">
        <v>103.97</v>
      </c>
      <c r="M77" s="222">
        <f>TRUNC(TRUNC(L77 * O13, 2) + L77, 2)</f>
        <v>129.02000000000001</v>
      </c>
      <c r="N77" s="222">
        <f t="shared" si="1"/>
        <v>26758.74</v>
      </c>
      <c r="O77" s="223">
        <f>N77 / O12</f>
        <v>1.5771525358794826E-3</v>
      </c>
    </row>
    <row r="78" spans="1:15" ht="14.4" thickBot="1" x14ac:dyDescent="0.3">
      <c r="A78" s="106" t="s">
        <v>188</v>
      </c>
      <c r="B78" s="107" t="s">
        <v>12</v>
      </c>
      <c r="C78" s="107"/>
      <c r="D78" s="107" t="s">
        <v>189</v>
      </c>
      <c r="E78" s="211"/>
      <c r="F78" s="212">
        <v>1</v>
      </c>
      <c r="G78" s="212" t="s">
        <v>14</v>
      </c>
      <c r="H78" s="213">
        <f>I79 + I80 + I81 + I82 + I83 + I84 + I85 + I86 + I87 + I88 + I89 + I90 + I91 + I92 + I93</f>
        <v>1428999.62</v>
      </c>
      <c r="I78" s="213">
        <f t="shared" si="0"/>
        <v>1428999.62</v>
      </c>
      <c r="J78" s="214">
        <f>I78 / J12</f>
        <v>8.5186810393994741E-2</v>
      </c>
      <c r="K78" s="212">
        <v>1</v>
      </c>
      <c r="L78" s="212" t="s">
        <v>14</v>
      </c>
      <c r="M78" s="213">
        <f>N79 + N80 + N81 + N82 + N83 + N84 + N85 + N86 + N87 + N88 + N89 + N90 + N91 + N92 + N93</f>
        <v>1451528.2000000002</v>
      </c>
      <c r="N78" s="213">
        <f t="shared" si="1"/>
        <v>1451528.2</v>
      </c>
      <c r="O78" s="215">
        <f>N78 / O12</f>
        <v>8.5552659861061489E-2</v>
      </c>
    </row>
    <row r="79" spans="1:15" ht="39.6" x14ac:dyDescent="0.25">
      <c r="A79" s="96" t="s">
        <v>190</v>
      </c>
      <c r="B79" s="96" t="s">
        <v>191</v>
      </c>
      <c r="C79" s="96" t="s">
        <v>41</v>
      </c>
      <c r="D79" s="96" t="s">
        <v>192</v>
      </c>
      <c r="E79" s="216" t="s">
        <v>25</v>
      </c>
      <c r="F79" s="217">
        <v>574.6</v>
      </c>
      <c r="G79" s="218">
        <v>92.71</v>
      </c>
      <c r="H79" s="218">
        <f>TRUNC(TRUNC(G79 * J13, 2) + G79, 2)</f>
        <v>111.71</v>
      </c>
      <c r="I79" s="218">
        <f t="shared" ref="I79:I142" si="2">TRUNC(F79 * H79,2)</f>
        <v>64188.56</v>
      </c>
      <c r="J79" s="219">
        <f>I79 / J12</f>
        <v>3.8264661611201508E-3</v>
      </c>
      <c r="K79" s="217">
        <v>574.6</v>
      </c>
      <c r="L79" s="218">
        <v>90.59</v>
      </c>
      <c r="M79" s="218">
        <f>TRUNC(TRUNC(L79 * O13, 2) + L79, 2)</f>
        <v>112.42</v>
      </c>
      <c r="N79" s="218">
        <f t="shared" ref="N79:N142" si="3">TRUNC(K79 * M79,2)</f>
        <v>64596.53</v>
      </c>
      <c r="O79" s="219">
        <f>N79 / O12</f>
        <v>3.8073011322100766E-3</v>
      </c>
    </row>
    <row r="80" spans="1:15" ht="39.6" x14ac:dyDescent="0.25">
      <c r="A80" s="127" t="s">
        <v>193</v>
      </c>
      <c r="B80" s="127" t="s">
        <v>194</v>
      </c>
      <c r="C80" s="127" t="s">
        <v>41</v>
      </c>
      <c r="D80" s="127" t="s">
        <v>195</v>
      </c>
      <c r="E80" s="205" t="s">
        <v>25</v>
      </c>
      <c r="F80" s="204">
        <v>33.200000000000003</v>
      </c>
      <c r="G80" s="235">
        <v>467.69</v>
      </c>
      <c r="H80" s="235">
        <f>TRUNC(TRUNC(G80 * J13, 2) + G80, 2)</f>
        <v>563.55999999999995</v>
      </c>
      <c r="I80" s="235">
        <f t="shared" si="2"/>
        <v>18710.189999999999</v>
      </c>
      <c r="J80" s="236">
        <f>I80 / J12</f>
        <v>1.1153686716624991E-3</v>
      </c>
      <c r="K80" s="204">
        <v>33.200000000000003</v>
      </c>
      <c r="L80" s="235">
        <v>456.07</v>
      </c>
      <c r="M80" s="235">
        <f>TRUNC(TRUNC(L80 * O13, 2) + L80, 2)</f>
        <v>565.98</v>
      </c>
      <c r="N80" s="235">
        <f t="shared" si="3"/>
        <v>18790.53</v>
      </c>
      <c r="O80" s="236">
        <f>N80 / O12</f>
        <v>1.1075085015221004E-3</v>
      </c>
    </row>
    <row r="81" spans="1:15" ht="39.6" x14ac:dyDescent="0.25">
      <c r="A81" s="127" t="s">
        <v>196</v>
      </c>
      <c r="B81" s="127" t="s">
        <v>185</v>
      </c>
      <c r="C81" s="127" t="s">
        <v>19</v>
      </c>
      <c r="D81" s="127" t="s">
        <v>186</v>
      </c>
      <c r="E81" s="205" t="s">
        <v>56</v>
      </c>
      <c r="F81" s="204">
        <v>357.2</v>
      </c>
      <c r="G81" s="235">
        <v>724.68</v>
      </c>
      <c r="H81" s="235">
        <f>TRUNC(TRUNC(G81 * J13, 2) + G81, 2)</f>
        <v>873.23</v>
      </c>
      <c r="I81" s="235">
        <f t="shared" si="2"/>
        <v>311917.75</v>
      </c>
      <c r="J81" s="236">
        <f>I81 / J12</f>
        <v>1.8594321409106777E-2</v>
      </c>
      <c r="K81" s="204">
        <v>357.2</v>
      </c>
      <c r="L81" s="235">
        <v>722.15</v>
      </c>
      <c r="M81" s="235">
        <f>TRUNC(TRUNC(L81 * O13, 2) + L81, 2)</f>
        <v>896.18</v>
      </c>
      <c r="N81" s="235">
        <f t="shared" si="3"/>
        <v>320115.49</v>
      </c>
      <c r="O81" s="236">
        <f>N81 / O12</f>
        <v>1.8867516064949363E-2</v>
      </c>
    </row>
    <row r="82" spans="1:15" ht="26.4" x14ac:dyDescent="0.25">
      <c r="A82" s="127" t="s">
        <v>197</v>
      </c>
      <c r="B82" s="127" t="s">
        <v>198</v>
      </c>
      <c r="C82" s="127" t="s">
        <v>41</v>
      </c>
      <c r="D82" s="127" t="s">
        <v>199</v>
      </c>
      <c r="E82" s="205" t="s">
        <v>107</v>
      </c>
      <c r="F82" s="204">
        <v>3137.1</v>
      </c>
      <c r="G82" s="235">
        <v>13.16</v>
      </c>
      <c r="H82" s="235">
        <f>TRUNC(TRUNC(G82 * J13, 2) + G82, 2)</f>
        <v>15.85</v>
      </c>
      <c r="I82" s="235">
        <f t="shared" si="2"/>
        <v>49723.03</v>
      </c>
      <c r="J82" s="236">
        <f>I82 / J12</f>
        <v>2.9641339784435435E-3</v>
      </c>
      <c r="K82" s="204">
        <v>3137.1</v>
      </c>
      <c r="L82" s="235">
        <v>12.9</v>
      </c>
      <c r="M82" s="235">
        <f>TRUNC(TRUNC(L82 * O13, 2) + L82, 2)</f>
        <v>16</v>
      </c>
      <c r="N82" s="235">
        <f t="shared" si="3"/>
        <v>50193.599999999999</v>
      </c>
      <c r="O82" s="236">
        <f>N82 / O12</f>
        <v>2.9583965285704928E-3</v>
      </c>
    </row>
    <row r="83" spans="1:15" ht="26.4" x14ac:dyDescent="0.25">
      <c r="A83" s="127" t="s">
        <v>200</v>
      </c>
      <c r="B83" s="127" t="s">
        <v>201</v>
      </c>
      <c r="C83" s="127" t="s">
        <v>41</v>
      </c>
      <c r="D83" s="127" t="s">
        <v>202</v>
      </c>
      <c r="E83" s="205" t="s">
        <v>107</v>
      </c>
      <c r="F83" s="204">
        <v>1182.8</v>
      </c>
      <c r="G83" s="235">
        <v>12.13</v>
      </c>
      <c r="H83" s="235">
        <f>TRUNC(TRUNC(G83 * J13, 2) + G83, 2)</f>
        <v>14.61</v>
      </c>
      <c r="I83" s="235">
        <f t="shared" si="2"/>
        <v>17280.7</v>
      </c>
      <c r="J83" s="236">
        <f>I83 / J12</f>
        <v>1.0301526282949639E-3</v>
      </c>
      <c r="K83" s="204">
        <v>1182.8</v>
      </c>
      <c r="L83" s="235">
        <v>11.97</v>
      </c>
      <c r="M83" s="235">
        <f>TRUNC(TRUNC(L83 * O13, 2) + L83, 2)</f>
        <v>14.85</v>
      </c>
      <c r="N83" s="235">
        <f t="shared" si="3"/>
        <v>17564.580000000002</v>
      </c>
      <c r="O83" s="236">
        <f>N83 / O12</f>
        <v>1.035251356702821E-3</v>
      </c>
    </row>
    <row r="84" spans="1:15" ht="26.4" x14ac:dyDescent="0.25">
      <c r="A84" s="127" t="s">
        <v>203</v>
      </c>
      <c r="B84" s="127" t="s">
        <v>204</v>
      </c>
      <c r="C84" s="127" t="s">
        <v>41</v>
      </c>
      <c r="D84" s="127" t="s">
        <v>205</v>
      </c>
      <c r="E84" s="205" t="s">
        <v>107</v>
      </c>
      <c r="F84" s="204">
        <v>2421.9</v>
      </c>
      <c r="G84" s="235">
        <v>11.2</v>
      </c>
      <c r="H84" s="235">
        <f>TRUNC(TRUNC(G84 * J13, 2) + G84, 2)</f>
        <v>13.49</v>
      </c>
      <c r="I84" s="235">
        <f t="shared" si="2"/>
        <v>32671.43</v>
      </c>
      <c r="J84" s="236">
        <f>I84 / J12</f>
        <v>1.9476386653697439E-3</v>
      </c>
      <c r="K84" s="204">
        <v>2421.9</v>
      </c>
      <c r="L84" s="235">
        <v>11.1</v>
      </c>
      <c r="M84" s="235">
        <f>TRUNC(TRUNC(L84 * O13, 2) + L84, 2)</f>
        <v>13.77</v>
      </c>
      <c r="N84" s="235">
        <f t="shared" si="3"/>
        <v>33349.56</v>
      </c>
      <c r="O84" s="236">
        <f>N84 / O12</f>
        <v>1.9656135948278937E-3</v>
      </c>
    </row>
    <row r="85" spans="1:15" ht="26.4" x14ac:dyDescent="0.25">
      <c r="A85" s="127" t="s">
        <v>206</v>
      </c>
      <c r="B85" s="127" t="s">
        <v>207</v>
      </c>
      <c r="C85" s="127" t="s">
        <v>41</v>
      </c>
      <c r="D85" s="127" t="s">
        <v>208</v>
      </c>
      <c r="E85" s="205" t="s">
        <v>107</v>
      </c>
      <c r="F85" s="204">
        <v>3649.7</v>
      </c>
      <c r="G85" s="235">
        <v>9.8800000000000008</v>
      </c>
      <c r="H85" s="235">
        <f>TRUNC(TRUNC(G85 * J13, 2) + G85, 2)</f>
        <v>11.9</v>
      </c>
      <c r="I85" s="235">
        <f t="shared" si="2"/>
        <v>43431.43</v>
      </c>
      <c r="J85" s="236">
        <f>I85 / J12</f>
        <v>2.5890734614401468E-3</v>
      </c>
      <c r="K85" s="204">
        <v>3649.7</v>
      </c>
      <c r="L85" s="235">
        <v>9.81</v>
      </c>
      <c r="M85" s="235">
        <f>TRUNC(TRUNC(L85 * O13, 2) + L85, 2)</f>
        <v>12.17</v>
      </c>
      <c r="N85" s="235">
        <f t="shared" si="3"/>
        <v>44416.84</v>
      </c>
      <c r="O85" s="236">
        <f>N85 / O12</f>
        <v>2.61791593482179E-3</v>
      </c>
    </row>
    <row r="86" spans="1:15" ht="26.4" x14ac:dyDescent="0.25">
      <c r="A86" s="127" t="s">
        <v>209</v>
      </c>
      <c r="B86" s="127" t="s">
        <v>210</v>
      </c>
      <c r="C86" s="127" t="s">
        <v>41</v>
      </c>
      <c r="D86" s="127" t="s">
        <v>211</v>
      </c>
      <c r="E86" s="205" t="s">
        <v>107</v>
      </c>
      <c r="F86" s="204">
        <v>1782.7</v>
      </c>
      <c r="G86" s="235">
        <v>8.2100000000000009</v>
      </c>
      <c r="H86" s="235">
        <f>TRUNC(TRUNC(G86 * J13, 2) + G86, 2)</f>
        <v>9.89</v>
      </c>
      <c r="I86" s="235">
        <f t="shared" si="2"/>
        <v>17630.900000000001</v>
      </c>
      <c r="J86" s="236">
        <f>I86 / J12</f>
        <v>1.0510290656168837E-3</v>
      </c>
      <c r="K86" s="204">
        <v>1782.7</v>
      </c>
      <c r="L86" s="235">
        <v>8.17</v>
      </c>
      <c r="M86" s="235">
        <f>TRUNC(TRUNC(L86 * O13, 2) + L86, 2)</f>
        <v>10.130000000000001</v>
      </c>
      <c r="N86" s="235">
        <f t="shared" si="3"/>
        <v>18058.75</v>
      </c>
      <c r="O86" s="236">
        <f>N86 / O12</f>
        <v>1.0643775961541391E-3</v>
      </c>
    </row>
    <row r="87" spans="1:15" ht="26.4" x14ac:dyDescent="0.25">
      <c r="A87" s="127" t="s">
        <v>212</v>
      </c>
      <c r="B87" s="127" t="s">
        <v>213</v>
      </c>
      <c r="C87" s="127" t="s">
        <v>41</v>
      </c>
      <c r="D87" s="127" t="s">
        <v>214</v>
      </c>
      <c r="E87" s="205" t="s">
        <v>107</v>
      </c>
      <c r="F87" s="204">
        <v>860.6</v>
      </c>
      <c r="G87" s="235">
        <v>8.0299999999999994</v>
      </c>
      <c r="H87" s="235">
        <f>TRUNC(TRUNC(G87 * J13, 2) + G87, 2)</f>
        <v>9.67</v>
      </c>
      <c r="I87" s="235">
        <f t="shared" si="2"/>
        <v>8322</v>
      </c>
      <c r="J87" s="236">
        <f>I87 / J12</f>
        <v>4.9609854766709044E-4</v>
      </c>
      <c r="K87" s="204">
        <v>860.6</v>
      </c>
      <c r="L87" s="235">
        <v>7.99</v>
      </c>
      <c r="M87" s="235">
        <f>TRUNC(TRUNC(L87 * O13, 2) + L87, 2)</f>
        <v>9.91</v>
      </c>
      <c r="N87" s="235">
        <f t="shared" si="3"/>
        <v>8528.5400000000009</v>
      </c>
      <c r="O87" s="236">
        <f>N87 / O12</f>
        <v>5.0266972541867085E-4</v>
      </c>
    </row>
    <row r="88" spans="1:15" x14ac:dyDescent="0.25">
      <c r="A88" s="127" t="s">
        <v>215</v>
      </c>
      <c r="B88" s="127" t="s">
        <v>139</v>
      </c>
      <c r="C88" s="127" t="s">
        <v>19</v>
      </c>
      <c r="D88" s="127" t="s">
        <v>140</v>
      </c>
      <c r="E88" s="205" t="s">
        <v>56</v>
      </c>
      <c r="F88" s="204">
        <v>357.2</v>
      </c>
      <c r="G88" s="235">
        <v>104.18</v>
      </c>
      <c r="H88" s="235">
        <f>TRUNC(TRUNC(G88 * J13, 2) + G88, 2)</f>
        <v>125.53</v>
      </c>
      <c r="I88" s="235">
        <f t="shared" si="2"/>
        <v>44839.31</v>
      </c>
      <c r="J88" s="236">
        <f>I88 / J12</f>
        <v>2.6730012700546075E-3</v>
      </c>
      <c r="K88" s="204">
        <v>357.2</v>
      </c>
      <c r="L88" s="235">
        <v>103.97</v>
      </c>
      <c r="M88" s="235">
        <f>TRUNC(TRUNC(L88 * O13, 2) + L88, 2)</f>
        <v>129.02000000000001</v>
      </c>
      <c r="N88" s="235">
        <f t="shared" si="3"/>
        <v>46085.94</v>
      </c>
      <c r="O88" s="236">
        <f>N88 / O12</f>
        <v>2.7162922147825229E-3</v>
      </c>
    </row>
    <row r="89" spans="1:15" ht="26.4" x14ac:dyDescent="0.25">
      <c r="A89" s="127" t="s">
        <v>216</v>
      </c>
      <c r="B89" s="127" t="s">
        <v>217</v>
      </c>
      <c r="C89" s="127" t="s">
        <v>19</v>
      </c>
      <c r="D89" s="127" t="s">
        <v>218</v>
      </c>
      <c r="E89" s="205" t="s">
        <v>25</v>
      </c>
      <c r="F89" s="204">
        <v>61.13</v>
      </c>
      <c r="G89" s="235">
        <v>99.7</v>
      </c>
      <c r="H89" s="235">
        <f>TRUNC(TRUNC(G89 * J13, 2) + G89, 2)</f>
        <v>120.13</v>
      </c>
      <c r="I89" s="235">
        <f t="shared" si="2"/>
        <v>7343.54</v>
      </c>
      <c r="J89" s="236">
        <f>I89 / J12</f>
        <v>4.3776971025416789E-4</v>
      </c>
      <c r="K89" s="204">
        <v>61.13</v>
      </c>
      <c r="L89" s="235">
        <v>98</v>
      </c>
      <c r="M89" s="235">
        <f>TRUNC(TRUNC(L89 * O13, 2) + L89, 2)</f>
        <v>121.61</v>
      </c>
      <c r="N89" s="235">
        <f t="shared" si="3"/>
        <v>7434.01</v>
      </c>
      <c r="O89" s="236">
        <f>N89 / O12</f>
        <v>4.3815843807494049E-4</v>
      </c>
    </row>
    <row r="90" spans="1:15" ht="26.4" x14ac:dyDescent="0.25">
      <c r="A90" s="127" t="s">
        <v>219</v>
      </c>
      <c r="B90" s="127" t="s">
        <v>220</v>
      </c>
      <c r="C90" s="127" t="s">
        <v>19</v>
      </c>
      <c r="D90" s="127" t="s">
        <v>221</v>
      </c>
      <c r="E90" s="205" t="s">
        <v>25</v>
      </c>
      <c r="F90" s="204">
        <v>61.5</v>
      </c>
      <c r="G90" s="235">
        <v>118.83</v>
      </c>
      <c r="H90" s="235">
        <f>TRUNC(TRUNC(G90 * J13, 2) + G90, 2)</f>
        <v>143.19</v>
      </c>
      <c r="I90" s="235">
        <f t="shared" si="2"/>
        <v>8806.18</v>
      </c>
      <c r="J90" s="236">
        <f>I90 / J12</f>
        <v>5.249619212322733E-4</v>
      </c>
      <c r="K90" s="204">
        <v>61.5</v>
      </c>
      <c r="L90" s="235">
        <v>117.13</v>
      </c>
      <c r="M90" s="235">
        <f>TRUNC(TRUNC(L90 * O13, 2) + L90, 2)</f>
        <v>145.35</v>
      </c>
      <c r="N90" s="235">
        <f t="shared" si="3"/>
        <v>8939.02</v>
      </c>
      <c r="O90" s="236">
        <f>N90 / O12</f>
        <v>5.2686330003869433E-4</v>
      </c>
    </row>
    <row r="91" spans="1:15" ht="26.4" x14ac:dyDescent="0.25">
      <c r="A91" s="127" t="s">
        <v>222</v>
      </c>
      <c r="B91" s="127" t="s">
        <v>223</v>
      </c>
      <c r="C91" s="127" t="s">
        <v>19</v>
      </c>
      <c r="D91" s="127" t="s">
        <v>224</v>
      </c>
      <c r="E91" s="205" t="s">
        <v>25</v>
      </c>
      <c r="F91" s="204">
        <v>2219.63</v>
      </c>
      <c r="G91" s="235">
        <v>158.1</v>
      </c>
      <c r="H91" s="235">
        <f>TRUNC(TRUNC(G91 * J13, 2) + G91, 2)</f>
        <v>190.51</v>
      </c>
      <c r="I91" s="235">
        <f t="shared" si="2"/>
        <v>422861.71</v>
      </c>
      <c r="J91" s="236">
        <f>I91 / J12</f>
        <v>2.5208012520430471E-2</v>
      </c>
      <c r="K91" s="204">
        <v>2219.63</v>
      </c>
      <c r="L91" s="235">
        <v>156.19999999999999</v>
      </c>
      <c r="M91" s="235">
        <f>TRUNC(TRUNC(L91 * O13, 2) + L91, 2)</f>
        <v>193.84</v>
      </c>
      <c r="N91" s="235">
        <f t="shared" si="3"/>
        <v>430253.07</v>
      </c>
      <c r="O91" s="236">
        <f>N91 / O12</f>
        <v>2.5358993750095576E-2</v>
      </c>
    </row>
    <row r="92" spans="1:15" ht="39.6" x14ac:dyDescent="0.25">
      <c r="A92" s="127" t="s">
        <v>225</v>
      </c>
      <c r="B92" s="127" t="s">
        <v>226</v>
      </c>
      <c r="C92" s="127" t="s">
        <v>19</v>
      </c>
      <c r="D92" s="127" t="s">
        <v>227</v>
      </c>
      <c r="E92" s="205" t="s">
        <v>25</v>
      </c>
      <c r="F92" s="204">
        <v>2740.43</v>
      </c>
      <c r="G92" s="235">
        <v>16.54</v>
      </c>
      <c r="H92" s="235">
        <f>TRUNC(TRUNC(G92 * J13, 2) + G92, 2)</f>
        <v>19.93</v>
      </c>
      <c r="I92" s="235">
        <f t="shared" si="2"/>
        <v>54616.76</v>
      </c>
      <c r="J92" s="236">
        <f>I92 / J12</f>
        <v>3.2558634119541022E-3</v>
      </c>
      <c r="K92" s="204">
        <v>2740.43</v>
      </c>
      <c r="L92" s="235">
        <v>15.7</v>
      </c>
      <c r="M92" s="235">
        <f>TRUNC(TRUNC(L92 * O13, 2) + L92, 2)</f>
        <v>19.48</v>
      </c>
      <c r="N92" s="235">
        <f t="shared" si="3"/>
        <v>53383.57</v>
      </c>
      <c r="O92" s="236">
        <f>N92 / O12</f>
        <v>3.146412454390598E-3</v>
      </c>
    </row>
    <row r="93" spans="1:15" ht="40.200000000000003" thickBot="1" x14ac:dyDescent="0.3">
      <c r="A93" s="114" t="s">
        <v>228</v>
      </c>
      <c r="B93" s="114" t="s">
        <v>229</v>
      </c>
      <c r="C93" s="114" t="s">
        <v>41</v>
      </c>
      <c r="D93" s="114" t="s">
        <v>230</v>
      </c>
      <c r="E93" s="220" t="s">
        <v>56</v>
      </c>
      <c r="F93" s="221">
        <v>8783.44</v>
      </c>
      <c r="G93" s="222">
        <v>30.87</v>
      </c>
      <c r="H93" s="222">
        <f>TRUNC(TRUNC(G93 * J13, 2) + G93, 2)</f>
        <v>37.19</v>
      </c>
      <c r="I93" s="222">
        <f t="shared" si="2"/>
        <v>326656.13</v>
      </c>
      <c r="J93" s="223">
        <f>I93 / J12</f>
        <v>1.9472918971347307E-2</v>
      </c>
      <c r="K93" s="221">
        <v>8783.44</v>
      </c>
      <c r="L93" s="222">
        <v>30.26</v>
      </c>
      <c r="M93" s="222">
        <f>TRUNC(TRUNC(L93 * O13, 2) + L93, 2)</f>
        <v>37.549999999999997</v>
      </c>
      <c r="N93" s="222">
        <f t="shared" si="3"/>
        <v>329818.17</v>
      </c>
      <c r="O93" s="223">
        <f>N93 / O12</f>
        <v>1.9439389268501816E-2</v>
      </c>
    </row>
    <row r="94" spans="1:15" ht="14.4" thickBot="1" x14ac:dyDescent="0.3">
      <c r="A94" s="106" t="s">
        <v>231</v>
      </c>
      <c r="B94" s="107" t="s">
        <v>12</v>
      </c>
      <c r="C94" s="107"/>
      <c r="D94" s="107" t="s">
        <v>232</v>
      </c>
      <c r="E94" s="211"/>
      <c r="F94" s="212">
        <v>1</v>
      </c>
      <c r="G94" s="212" t="s">
        <v>14</v>
      </c>
      <c r="H94" s="213">
        <f>I95 + I102 + I107</f>
        <v>1111777.8800000001</v>
      </c>
      <c r="I94" s="213">
        <f t="shared" si="2"/>
        <v>1111777.8799999999</v>
      </c>
      <c r="J94" s="214">
        <f>I94 / J12</f>
        <v>6.6276302763325731E-2</v>
      </c>
      <c r="K94" s="212">
        <v>1</v>
      </c>
      <c r="L94" s="212" t="s">
        <v>14</v>
      </c>
      <c r="M94" s="213">
        <f>N95 + N102 + N107</f>
        <v>1126366.8099999998</v>
      </c>
      <c r="N94" s="213">
        <f t="shared" si="3"/>
        <v>1126366.81</v>
      </c>
      <c r="O94" s="215">
        <f>N94 / O12</f>
        <v>6.6387739883192687E-2</v>
      </c>
    </row>
    <row r="95" spans="1:15" ht="14.4" thickBot="1" x14ac:dyDescent="0.3">
      <c r="A95" s="106" t="s">
        <v>233</v>
      </c>
      <c r="B95" s="107" t="s">
        <v>12</v>
      </c>
      <c r="C95" s="107"/>
      <c r="D95" s="107" t="s">
        <v>234</v>
      </c>
      <c r="E95" s="211"/>
      <c r="F95" s="212">
        <v>1</v>
      </c>
      <c r="G95" s="212" t="s">
        <v>14</v>
      </c>
      <c r="H95" s="213">
        <f>I96 + I97 + I98 + I99 + I100 + I101</f>
        <v>548403.31000000006</v>
      </c>
      <c r="I95" s="213">
        <f t="shared" si="2"/>
        <v>548403.31000000006</v>
      </c>
      <c r="J95" s="214">
        <f>I95 / J12</f>
        <v>3.2691911274552413E-2</v>
      </c>
      <c r="K95" s="212">
        <v>1</v>
      </c>
      <c r="L95" s="212" t="s">
        <v>14</v>
      </c>
      <c r="M95" s="213">
        <f>N96 + N97 + N98 + N99 + N100 + N101</f>
        <v>551630.68000000005</v>
      </c>
      <c r="N95" s="213">
        <f t="shared" si="3"/>
        <v>551630.68000000005</v>
      </c>
      <c r="O95" s="215">
        <f>N95 / O12</f>
        <v>3.251295561117315E-2</v>
      </c>
    </row>
    <row r="96" spans="1:15" ht="39.6" x14ac:dyDescent="0.25">
      <c r="A96" s="96" t="s">
        <v>235</v>
      </c>
      <c r="B96" s="96" t="s">
        <v>236</v>
      </c>
      <c r="C96" s="96" t="s">
        <v>41</v>
      </c>
      <c r="D96" s="96" t="s">
        <v>237</v>
      </c>
      <c r="E96" s="216" t="s">
        <v>25</v>
      </c>
      <c r="F96" s="217">
        <v>179.23</v>
      </c>
      <c r="G96" s="218">
        <v>90.78</v>
      </c>
      <c r="H96" s="218">
        <f>TRUNC(TRUNC(G96 * J13, 2) + G96, 2)</f>
        <v>109.38</v>
      </c>
      <c r="I96" s="218">
        <f t="shared" si="2"/>
        <v>19604.169999999998</v>
      </c>
      <c r="J96" s="219">
        <f>I96 / J12</f>
        <v>1.1686614113456794E-3</v>
      </c>
      <c r="K96" s="217">
        <v>179.23</v>
      </c>
      <c r="L96" s="218">
        <v>88.52</v>
      </c>
      <c r="M96" s="218">
        <f>TRUNC(TRUNC(L96 * O13, 2) + L96, 2)</f>
        <v>109.85</v>
      </c>
      <c r="N96" s="218">
        <f t="shared" si="3"/>
        <v>19688.41</v>
      </c>
      <c r="O96" s="219">
        <f>N96 / O12</f>
        <v>1.1604292937161826E-3</v>
      </c>
    </row>
    <row r="97" spans="1:15" ht="39.6" x14ac:dyDescent="0.25">
      <c r="A97" s="127" t="s">
        <v>238</v>
      </c>
      <c r="B97" s="127" t="s">
        <v>239</v>
      </c>
      <c r="C97" s="127" t="s">
        <v>41</v>
      </c>
      <c r="D97" s="127" t="s">
        <v>240</v>
      </c>
      <c r="E97" s="205" t="s">
        <v>25</v>
      </c>
      <c r="F97" s="204">
        <v>3719.17</v>
      </c>
      <c r="G97" s="235">
        <v>104.53</v>
      </c>
      <c r="H97" s="235">
        <f>TRUNC(TRUNC(G97 * J13, 2) + G97, 2)</f>
        <v>125.95</v>
      </c>
      <c r="I97" s="235">
        <f t="shared" si="2"/>
        <v>468429.46</v>
      </c>
      <c r="J97" s="236">
        <f>I97 / J12</f>
        <v>2.7924438210824253E-2</v>
      </c>
      <c r="K97" s="204">
        <v>3719.17</v>
      </c>
      <c r="L97" s="235">
        <v>102.15</v>
      </c>
      <c r="M97" s="235">
        <f>TRUNC(TRUNC(L97 * O13, 2) + L97, 2)</f>
        <v>126.76</v>
      </c>
      <c r="N97" s="235">
        <f t="shared" si="3"/>
        <v>471441.98</v>
      </c>
      <c r="O97" s="236">
        <f>N97 / O12</f>
        <v>2.7786656407478239E-2</v>
      </c>
    </row>
    <row r="98" spans="1:15" ht="39.6" x14ac:dyDescent="0.25">
      <c r="A98" s="127" t="s">
        <v>241</v>
      </c>
      <c r="B98" s="127" t="s">
        <v>242</v>
      </c>
      <c r="C98" s="127" t="s">
        <v>41</v>
      </c>
      <c r="D98" s="127" t="s">
        <v>243</v>
      </c>
      <c r="E98" s="205" t="s">
        <v>25</v>
      </c>
      <c r="F98" s="204">
        <v>6.34</v>
      </c>
      <c r="G98" s="235">
        <v>237.68</v>
      </c>
      <c r="H98" s="235">
        <f>TRUNC(TRUNC(G98 * J13, 2) + G98, 2)</f>
        <v>286.39999999999998</v>
      </c>
      <c r="I98" s="235">
        <f t="shared" si="2"/>
        <v>1815.77</v>
      </c>
      <c r="J98" s="236">
        <f>I98 / J12</f>
        <v>1.0824331409486576E-4</v>
      </c>
      <c r="K98" s="204">
        <v>6.34</v>
      </c>
      <c r="L98" s="235">
        <v>232.87</v>
      </c>
      <c r="M98" s="235">
        <f>TRUNC(TRUNC(L98 * O13, 2) + L98, 2)</f>
        <v>288.99</v>
      </c>
      <c r="N98" s="235">
        <f t="shared" si="3"/>
        <v>1832.19</v>
      </c>
      <c r="O98" s="236">
        <f>N98 / O12</f>
        <v>1.079887582417195E-4</v>
      </c>
    </row>
    <row r="99" spans="1:15" ht="26.4" x14ac:dyDescent="0.25">
      <c r="A99" s="127" t="s">
        <v>244</v>
      </c>
      <c r="B99" s="127" t="s">
        <v>245</v>
      </c>
      <c r="C99" s="127" t="s">
        <v>41</v>
      </c>
      <c r="D99" s="127" t="s">
        <v>246</v>
      </c>
      <c r="E99" s="205" t="s">
        <v>91</v>
      </c>
      <c r="F99" s="204">
        <v>262.10000000000002</v>
      </c>
      <c r="G99" s="235">
        <v>75.05</v>
      </c>
      <c r="H99" s="235">
        <f>TRUNC(TRUNC(G99 * J13, 2) + G99, 2)</f>
        <v>90.43</v>
      </c>
      <c r="I99" s="235">
        <f t="shared" si="2"/>
        <v>23701.7</v>
      </c>
      <c r="J99" s="236">
        <f>I99 / J12</f>
        <v>1.412927054462999E-3</v>
      </c>
      <c r="K99" s="204">
        <v>262.10000000000002</v>
      </c>
      <c r="L99" s="235">
        <v>73.739999999999995</v>
      </c>
      <c r="M99" s="235">
        <f>TRUNC(TRUNC(L99 * O13, 2) + L99, 2)</f>
        <v>91.51</v>
      </c>
      <c r="N99" s="235">
        <f t="shared" si="3"/>
        <v>23984.77</v>
      </c>
      <c r="O99" s="236">
        <f>N99 / O12</f>
        <v>1.413655531911672E-3</v>
      </c>
    </row>
    <row r="100" spans="1:15" ht="26.4" x14ac:dyDescent="0.25">
      <c r="A100" s="127" t="s">
        <v>247</v>
      </c>
      <c r="B100" s="127" t="s">
        <v>248</v>
      </c>
      <c r="C100" s="127" t="s">
        <v>41</v>
      </c>
      <c r="D100" s="127" t="s">
        <v>249</v>
      </c>
      <c r="E100" s="205" t="s">
        <v>91</v>
      </c>
      <c r="F100" s="204">
        <v>215.8</v>
      </c>
      <c r="G100" s="235">
        <v>53.16</v>
      </c>
      <c r="H100" s="235">
        <f>TRUNC(TRUNC(G100 * J13, 2) + G100, 2)</f>
        <v>64.05</v>
      </c>
      <c r="I100" s="235">
        <f t="shared" si="2"/>
        <v>13821.99</v>
      </c>
      <c r="J100" s="236">
        <f>I100 / J12</f>
        <v>8.2396889748486508E-4</v>
      </c>
      <c r="K100" s="204">
        <v>215.8</v>
      </c>
      <c r="L100" s="235">
        <v>52.3</v>
      </c>
      <c r="M100" s="235">
        <f>TRUNC(TRUNC(L100 * O13, 2) + L100, 2)</f>
        <v>64.900000000000006</v>
      </c>
      <c r="N100" s="235">
        <f t="shared" si="3"/>
        <v>14005.42</v>
      </c>
      <c r="O100" s="236">
        <f>N100 / O12</f>
        <v>8.2547547713596463E-4</v>
      </c>
    </row>
    <row r="101" spans="1:15" ht="27" thickBot="1" x14ac:dyDescent="0.3">
      <c r="A101" s="114" t="s">
        <v>250</v>
      </c>
      <c r="B101" s="114" t="s">
        <v>251</v>
      </c>
      <c r="C101" s="114" t="s">
        <v>41</v>
      </c>
      <c r="D101" s="114" t="s">
        <v>252</v>
      </c>
      <c r="E101" s="220" t="s">
        <v>91</v>
      </c>
      <c r="F101" s="221">
        <v>1355.04</v>
      </c>
      <c r="G101" s="222">
        <v>12.88</v>
      </c>
      <c r="H101" s="222">
        <f>TRUNC(TRUNC(G101 * J13, 2) + G101, 2)</f>
        <v>15.52</v>
      </c>
      <c r="I101" s="222">
        <f t="shared" si="2"/>
        <v>21030.22</v>
      </c>
      <c r="J101" s="223">
        <f>I101 / J12</f>
        <v>1.2536723863397501E-3</v>
      </c>
      <c r="K101" s="221">
        <v>1355.04</v>
      </c>
      <c r="L101" s="222">
        <v>12.3</v>
      </c>
      <c r="M101" s="222">
        <f>TRUNC(TRUNC(L101 * O13, 2) + L101, 2)</f>
        <v>15.26</v>
      </c>
      <c r="N101" s="222">
        <f t="shared" si="3"/>
        <v>20677.91</v>
      </c>
      <c r="O101" s="223">
        <f>N101 / O12</f>
        <v>1.2187501426893683E-3</v>
      </c>
    </row>
    <row r="102" spans="1:15" ht="14.4" thickBot="1" x14ac:dyDescent="0.3">
      <c r="A102" s="106" t="s">
        <v>253</v>
      </c>
      <c r="B102" s="107" t="s">
        <v>12</v>
      </c>
      <c r="C102" s="107"/>
      <c r="D102" s="107" t="s">
        <v>254</v>
      </c>
      <c r="E102" s="211"/>
      <c r="F102" s="212">
        <v>1</v>
      </c>
      <c r="G102" s="212" t="s">
        <v>14</v>
      </c>
      <c r="H102" s="213">
        <f>I103 + I104 + I105 + I106</f>
        <v>530947.99</v>
      </c>
      <c r="I102" s="213">
        <f t="shared" si="2"/>
        <v>530947.99</v>
      </c>
      <c r="J102" s="214">
        <f>I102 / J12</f>
        <v>3.1651349041788138E-2</v>
      </c>
      <c r="K102" s="212">
        <v>1</v>
      </c>
      <c r="L102" s="212" t="s">
        <v>14</v>
      </c>
      <c r="M102" s="213">
        <f>N103 + N104 + N105 + N106</f>
        <v>541891.95000000007</v>
      </c>
      <c r="N102" s="213">
        <f t="shared" si="3"/>
        <v>541891.94999999995</v>
      </c>
      <c r="O102" s="215">
        <f>N102 / O12</f>
        <v>3.1938957630859216E-2</v>
      </c>
    </row>
    <row r="103" spans="1:15" ht="52.8" x14ac:dyDescent="0.25">
      <c r="A103" s="96" t="s">
        <v>255</v>
      </c>
      <c r="B103" s="96" t="s">
        <v>256</v>
      </c>
      <c r="C103" s="96" t="s">
        <v>41</v>
      </c>
      <c r="D103" s="96" t="s">
        <v>257</v>
      </c>
      <c r="E103" s="216" t="s">
        <v>25</v>
      </c>
      <c r="F103" s="217">
        <v>2494.77</v>
      </c>
      <c r="G103" s="218">
        <v>104.44</v>
      </c>
      <c r="H103" s="218">
        <f>TRUNC(TRUNC(G103 * J13, 2) + G103, 2)</f>
        <v>125.85</v>
      </c>
      <c r="I103" s="218">
        <f t="shared" si="2"/>
        <v>313966.8</v>
      </c>
      <c r="J103" s="219">
        <f>I103 / J12</f>
        <v>1.8716471220341726E-2</v>
      </c>
      <c r="K103" s="217">
        <v>2494.77</v>
      </c>
      <c r="L103" s="218">
        <v>103.46</v>
      </c>
      <c r="M103" s="218">
        <f>TRUNC(TRUNC(L103 * O13, 2) + L103, 2)</f>
        <v>128.38999999999999</v>
      </c>
      <c r="N103" s="218">
        <f t="shared" si="3"/>
        <v>320303.52</v>
      </c>
      <c r="O103" s="219">
        <f>N103 / O12</f>
        <v>1.8878598499747171E-2</v>
      </c>
    </row>
    <row r="104" spans="1:15" ht="52.8" x14ac:dyDescent="0.25">
      <c r="A104" s="127" t="s">
        <v>258</v>
      </c>
      <c r="B104" s="127" t="s">
        <v>259</v>
      </c>
      <c r="C104" s="127" t="s">
        <v>41</v>
      </c>
      <c r="D104" s="127" t="s">
        <v>260</v>
      </c>
      <c r="E104" s="205" t="s">
        <v>25</v>
      </c>
      <c r="F104" s="204">
        <v>120.75</v>
      </c>
      <c r="G104" s="235">
        <v>131.78</v>
      </c>
      <c r="H104" s="235">
        <f>TRUNC(TRUNC(G104 * J13, 2) + G104, 2)</f>
        <v>158.79</v>
      </c>
      <c r="I104" s="235">
        <f t="shared" si="2"/>
        <v>19173.89</v>
      </c>
      <c r="J104" s="236">
        <f>I104 / J12</f>
        <v>1.1430111730507749E-3</v>
      </c>
      <c r="K104" s="204">
        <v>120.75</v>
      </c>
      <c r="L104" s="235">
        <v>130.6</v>
      </c>
      <c r="M104" s="235">
        <f>TRUNC(TRUNC(L104 * O13, 2) + L104, 2)</f>
        <v>162.07</v>
      </c>
      <c r="N104" s="235">
        <f t="shared" si="3"/>
        <v>19569.95</v>
      </c>
      <c r="O104" s="236">
        <f>N104 / O12</f>
        <v>1.1534472949598779E-3</v>
      </c>
    </row>
    <row r="105" spans="1:15" ht="52.8" x14ac:dyDescent="0.25">
      <c r="A105" s="127" t="s">
        <v>261</v>
      </c>
      <c r="B105" s="127" t="s">
        <v>262</v>
      </c>
      <c r="C105" s="127" t="s">
        <v>19</v>
      </c>
      <c r="D105" s="127" t="s">
        <v>263</v>
      </c>
      <c r="E105" s="205" t="s">
        <v>25</v>
      </c>
      <c r="F105" s="204">
        <v>1302.06</v>
      </c>
      <c r="G105" s="235">
        <v>117.41</v>
      </c>
      <c r="H105" s="235">
        <f>TRUNC(TRUNC(G105 * J13, 2) + G105, 2)</f>
        <v>141.47</v>
      </c>
      <c r="I105" s="235">
        <f t="shared" si="2"/>
        <v>184202.42</v>
      </c>
      <c r="J105" s="236">
        <f>I105 / J12</f>
        <v>1.0980840307469769E-2</v>
      </c>
      <c r="K105" s="204">
        <v>1302.06</v>
      </c>
      <c r="L105" s="235">
        <v>116.43</v>
      </c>
      <c r="M105" s="235">
        <f>TRUNC(TRUNC(L105 * O13, 2) + L105, 2)</f>
        <v>144.47999999999999</v>
      </c>
      <c r="N105" s="235">
        <f t="shared" si="3"/>
        <v>188121.62</v>
      </c>
      <c r="O105" s="236">
        <f>N105 / O12</f>
        <v>1.1087834854584198E-2</v>
      </c>
    </row>
    <row r="106" spans="1:15" ht="53.4" thickBot="1" x14ac:dyDescent="0.3">
      <c r="A106" s="114" t="s">
        <v>264</v>
      </c>
      <c r="B106" s="114" t="s">
        <v>265</v>
      </c>
      <c r="C106" s="114" t="s">
        <v>19</v>
      </c>
      <c r="D106" s="114" t="s">
        <v>266</v>
      </c>
      <c r="E106" s="220" t="s">
        <v>25</v>
      </c>
      <c r="F106" s="221">
        <v>63.75</v>
      </c>
      <c r="G106" s="222">
        <v>177.11</v>
      </c>
      <c r="H106" s="222">
        <f>TRUNC(TRUNC(G106 * J13, 2) + G106, 2)</f>
        <v>213.41</v>
      </c>
      <c r="I106" s="222">
        <f t="shared" si="2"/>
        <v>13604.88</v>
      </c>
      <c r="J106" s="223">
        <f>I106 / J12</f>
        <v>8.1102634092586454E-4</v>
      </c>
      <c r="K106" s="221">
        <v>63.75</v>
      </c>
      <c r="L106" s="222">
        <v>175.66</v>
      </c>
      <c r="M106" s="222">
        <f>TRUNC(TRUNC(L106 * O13, 2) + L106, 2)</f>
        <v>217.99</v>
      </c>
      <c r="N106" s="222">
        <f t="shared" si="3"/>
        <v>13896.86</v>
      </c>
      <c r="O106" s="223">
        <f>N106 / O12</f>
        <v>8.1907698156797172E-4</v>
      </c>
    </row>
    <row r="107" spans="1:15" ht="14.4" thickBot="1" x14ac:dyDescent="0.3">
      <c r="A107" s="106" t="s">
        <v>267</v>
      </c>
      <c r="B107" s="107" t="s">
        <v>12</v>
      </c>
      <c r="C107" s="107"/>
      <c r="D107" s="107" t="s">
        <v>268</v>
      </c>
      <c r="E107" s="211"/>
      <c r="F107" s="212">
        <v>1</v>
      </c>
      <c r="G107" s="212" t="s">
        <v>14</v>
      </c>
      <c r="H107" s="213">
        <f>I108</f>
        <v>32426.58</v>
      </c>
      <c r="I107" s="213">
        <f t="shared" si="2"/>
        <v>32426.58</v>
      </c>
      <c r="J107" s="214">
        <f>I107 / J12</f>
        <v>1.9330424469851865E-3</v>
      </c>
      <c r="K107" s="212">
        <v>1</v>
      </c>
      <c r="L107" s="212" t="s">
        <v>14</v>
      </c>
      <c r="M107" s="213">
        <f>N108</f>
        <v>32844.18</v>
      </c>
      <c r="N107" s="213">
        <f t="shared" si="3"/>
        <v>32844.18</v>
      </c>
      <c r="O107" s="215">
        <f>N107 / O12</f>
        <v>1.9358266411603157E-3</v>
      </c>
    </row>
    <row r="108" spans="1:15" ht="40.200000000000003" thickBot="1" x14ac:dyDescent="0.3">
      <c r="A108" s="118" t="s">
        <v>269</v>
      </c>
      <c r="B108" s="118" t="s">
        <v>270</v>
      </c>
      <c r="C108" s="118" t="s">
        <v>41</v>
      </c>
      <c r="D108" s="118" t="s">
        <v>271</v>
      </c>
      <c r="E108" s="224" t="s">
        <v>25</v>
      </c>
      <c r="F108" s="225">
        <v>70.66</v>
      </c>
      <c r="G108" s="226">
        <v>380.84</v>
      </c>
      <c r="H108" s="226">
        <f>TRUNC(TRUNC(G108 * J13, 2) + G108, 2)</f>
        <v>458.91</v>
      </c>
      <c r="I108" s="226">
        <f t="shared" si="2"/>
        <v>32426.58</v>
      </c>
      <c r="J108" s="227">
        <f>I108 / J12</f>
        <v>1.9330424469851865E-3</v>
      </c>
      <c r="K108" s="225">
        <v>70.66</v>
      </c>
      <c r="L108" s="226">
        <v>374.56</v>
      </c>
      <c r="M108" s="226">
        <f>TRUNC(TRUNC(L108 * O13, 2) + L108, 2)</f>
        <v>464.82</v>
      </c>
      <c r="N108" s="226">
        <f t="shared" si="3"/>
        <v>32844.18</v>
      </c>
      <c r="O108" s="227">
        <f>N108 / O12</f>
        <v>1.9358266411603157E-3</v>
      </c>
    </row>
    <row r="109" spans="1:15" ht="14.4" thickBot="1" x14ac:dyDescent="0.3">
      <c r="A109" s="106" t="s">
        <v>272</v>
      </c>
      <c r="B109" s="107" t="s">
        <v>12</v>
      </c>
      <c r="C109" s="107"/>
      <c r="D109" s="107" t="s">
        <v>273</v>
      </c>
      <c r="E109" s="211"/>
      <c r="F109" s="212">
        <v>1</v>
      </c>
      <c r="G109" s="212" t="s">
        <v>14</v>
      </c>
      <c r="H109" s="213">
        <f>I110 + I125 + I135 + I138 + I141</f>
        <v>828822.19</v>
      </c>
      <c r="I109" s="213">
        <f t="shared" si="2"/>
        <v>828822.19</v>
      </c>
      <c r="J109" s="214">
        <f>I109 / J12</f>
        <v>4.9408493719449324E-2</v>
      </c>
      <c r="K109" s="212">
        <v>1</v>
      </c>
      <c r="L109" s="212" t="s">
        <v>14</v>
      </c>
      <c r="M109" s="213">
        <f>N110 + N125 + N135 + N138 + N141</f>
        <v>841386.64999999991</v>
      </c>
      <c r="N109" s="213">
        <f t="shared" si="3"/>
        <v>841386.65</v>
      </c>
      <c r="O109" s="215">
        <f>N109 / O12</f>
        <v>4.9591090189696624E-2</v>
      </c>
    </row>
    <row r="110" spans="1:15" ht="14.4" thickBot="1" x14ac:dyDescent="0.3">
      <c r="A110" s="106" t="s">
        <v>274</v>
      </c>
      <c r="B110" s="107" t="s">
        <v>12</v>
      </c>
      <c r="C110" s="107"/>
      <c r="D110" s="107" t="s">
        <v>275</v>
      </c>
      <c r="E110" s="211"/>
      <c r="F110" s="212">
        <v>1</v>
      </c>
      <c r="G110" s="212" t="s">
        <v>14</v>
      </c>
      <c r="H110" s="213">
        <f>I111</f>
        <v>376366.77</v>
      </c>
      <c r="I110" s="213">
        <f t="shared" si="2"/>
        <v>376366.77</v>
      </c>
      <c r="J110" s="214">
        <f>I110 / J12</f>
        <v>2.2436314345968981E-2</v>
      </c>
      <c r="K110" s="212">
        <v>1</v>
      </c>
      <c r="L110" s="212" t="s">
        <v>14</v>
      </c>
      <c r="M110" s="213">
        <f>N111</f>
        <v>379434.36</v>
      </c>
      <c r="N110" s="213">
        <f t="shared" si="3"/>
        <v>379434.36</v>
      </c>
      <c r="O110" s="215">
        <f>N110 / O12</f>
        <v>2.236375341566189E-2</v>
      </c>
    </row>
    <row r="111" spans="1:15" ht="14.4" thickBot="1" x14ac:dyDescent="0.3">
      <c r="A111" s="106" t="s">
        <v>276</v>
      </c>
      <c r="B111" s="107" t="s">
        <v>12</v>
      </c>
      <c r="C111" s="107"/>
      <c r="D111" s="107" t="s">
        <v>277</v>
      </c>
      <c r="E111" s="211"/>
      <c r="F111" s="212">
        <v>1</v>
      </c>
      <c r="G111" s="212" t="s">
        <v>14</v>
      </c>
      <c r="H111" s="213">
        <f>I112 + I113 + I114 + I115 + I116 + I117 + I118 + I119 + I120 + I121 + I122 + I123 + I124</f>
        <v>376366.76999999996</v>
      </c>
      <c r="I111" s="213">
        <f t="shared" si="2"/>
        <v>376366.77</v>
      </c>
      <c r="J111" s="214">
        <f>I111 / J12</f>
        <v>2.2436314345968981E-2</v>
      </c>
      <c r="K111" s="212">
        <v>1</v>
      </c>
      <c r="L111" s="212" t="s">
        <v>14</v>
      </c>
      <c r="M111" s="213">
        <f>N112 + N113 + N114 + N115 + N116 + N117 + N118 + N119 + N120 + N121 + N122 + N123 + N124</f>
        <v>379434.36000000004</v>
      </c>
      <c r="N111" s="213">
        <f t="shared" si="3"/>
        <v>379434.36</v>
      </c>
      <c r="O111" s="215">
        <f>N111 / O12</f>
        <v>2.236375341566189E-2</v>
      </c>
    </row>
    <row r="112" spans="1:15" ht="66" x14ac:dyDescent="0.25">
      <c r="A112" s="96" t="s">
        <v>278</v>
      </c>
      <c r="B112" s="96" t="s">
        <v>279</v>
      </c>
      <c r="C112" s="96" t="s">
        <v>41</v>
      </c>
      <c r="D112" s="96" t="s">
        <v>280</v>
      </c>
      <c r="E112" s="216" t="s">
        <v>43</v>
      </c>
      <c r="F112" s="217">
        <v>41</v>
      </c>
      <c r="G112" s="218">
        <v>1241.8900000000001</v>
      </c>
      <c r="H112" s="218">
        <f>TRUNC(TRUNC(G112 * J13, 2) + G112, 2)</f>
        <v>1496.47</v>
      </c>
      <c r="I112" s="218">
        <f t="shared" si="2"/>
        <v>61355.27</v>
      </c>
      <c r="J112" s="219">
        <f>I112 / J12</f>
        <v>3.6575655297671475E-3</v>
      </c>
      <c r="K112" s="217">
        <v>41</v>
      </c>
      <c r="L112" s="218">
        <v>1220.05</v>
      </c>
      <c r="M112" s="218">
        <f>TRUNC(TRUNC(L112 * O13, 2) + L112, 2)</f>
        <v>1514.08</v>
      </c>
      <c r="N112" s="218">
        <f t="shared" si="3"/>
        <v>62077.279999999999</v>
      </c>
      <c r="O112" s="219">
        <f>N112 / O12</f>
        <v>3.6588172526995175E-3</v>
      </c>
    </row>
    <row r="113" spans="1:15" ht="66" x14ac:dyDescent="0.25">
      <c r="A113" s="127" t="s">
        <v>281</v>
      </c>
      <c r="B113" s="127" t="s">
        <v>282</v>
      </c>
      <c r="C113" s="127" t="s">
        <v>41</v>
      </c>
      <c r="D113" s="127" t="s">
        <v>283</v>
      </c>
      <c r="E113" s="205" t="s">
        <v>43</v>
      </c>
      <c r="F113" s="204">
        <v>22</v>
      </c>
      <c r="G113" s="235">
        <v>1170.08</v>
      </c>
      <c r="H113" s="235">
        <f>TRUNC(TRUNC(G113 * J13, 2) + G113, 2)</f>
        <v>1409.94</v>
      </c>
      <c r="I113" s="235">
        <f t="shared" si="2"/>
        <v>31018.68</v>
      </c>
      <c r="J113" s="236">
        <f>I113 / J12</f>
        <v>1.8491134461127404E-3</v>
      </c>
      <c r="K113" s="204">
        <v>22</v>
      </c>
      <c r="L113" s="235">
        <v>1148.6400000000001</v>
      </c>
      <c r="M113" s="235">
        <f>TRUNC(TRUNC(L113 * O13, 2) + L113, 2)</f>
        <v>1425.46</v>
      </c>
      <c r="N113" s="235">
        <f t="shared" si="3"/>
        <v>31360.12</v>
      </c>
      <c r="O113" s="236">
        <f>N113 / O12</f>
        <v>1.848356566246575E-3</v>
      </c>
    </row>
    <row r="114" spans="1:15" ht="52.8" x14ac:dyDescent="0.25">
      <c r="A114" s="127" t="s">
        <v>284</v>
      </c>
      <c r="B114" s="127" t="s">
        <v>285</v>
      </c>
      <c r="C114" s="127" t="s">
        <v>41</v>
      </c>
      <c r="D114" s="127" t="s">
        <v>286</v>
      </c>
      <c r="E114" s="205" t="s">
        <v>43</v>
      </c>
      <c r="F114" s="204">
        <v>4</v>
      </c>
      <c r="G114" s="235">
        <v>1020.8</v>
      </c>
      <c r="H114" s="235">
        <f>TRUNC(TRUNC(G114 * J13, 2) + G114, 2)</f>
        <v>1230.06</v>
      </c>
      <c r="I114" s="235">
        <f t="shared" si="2"/>
        <v>4920.24</v>
      </c>
      <c r="J114" s="236">
        <f>I114 / J12</f>
        <v>2.933097714700222E-4</v>
      </c>
      <c r="K114" s="204">
        <v>4</v>
      </c>
      <c r="L114" s="235">
        <v>1001.8</v>
      </c>
      <c r="M114" s="235">
        <f>TRUNC(TRUNC(L114 * O13, 2) + L114, 2)</f>
        <v>1243.23</v>
      </c>
      <c r="N114" s="235">
        <f t="shared" si="3"/>
        <v>4972.92</v>
      </c>
      <c r="O114" s="236">
        <f>N114 / O12</f>
        <v>2.9310249244642299E-4</v>
      </c>
    </row>
    <row r="115" spans="1:15" ht="52.8" x14ac:dyDescent="0.25">
      <c r="A115" s="127" t="s">
        <v>287</v>
      </c>
      <c r="B115" s="127" t="s">
        <v>288</v>
      </c>
      <c r="C115" s="127" t="s">
        <v>19</v>
      </c>
      <c r="D115" s="127" t="s">
        <v>289</v>
      </c>
      <c r="E115" s="205" t="s">
        <v>43</v>
      </c>
      <c r="F115" s="204">
        <v>17</v>
      </c>
      <c r="G115" s="235">
        <v>775.59</v>
      </c>
      <c r="H115" s="235">
        <f>TRUNC(TRUNC(G115 * J13, 2) + G115, 2)</f>
        <v>934.58</v>
      </c>
      <c r="I115" s="235">
        <f t="shared" si="2"/>
        <v>15887.86</v>
      </c>
      <c r="J115" s="236">
        <f>I115 / J12</f>
        <v>9.471213976854193E-4</v>
      </c>
      <c r="K115" s="204">
        <v>17</v>
      </c>
      <c r="L115" s="235">
        <v>775.59</v>
      </c>
      <c r="M115" s="235">
        <f>TRUNC(TRUNC(L115 * O13, 2) + L115, 2)</f>
        <v>962.5</v>
      </c>
      <c r="N115" s="235">
        <f t="shared" si="3"/>
        <v>16362.5</v>
      </c>
      <c r="O115" s="236">
        <f>N115 / O12</f>
        <v>9.6440110290424864E-4</v>
      </c>
    </row>
    <row r="116" spans="1:15" ht="26.4" x14ac:dyDescent="0.25">
      <c r="A116" s="127" t="s">
        <v>290</v>
      </c>
      <c r="B116" s="127" t="s">
        <v>291</v>
      </c>
      <c r="C116" s="127" t="s">
        <v>19</v>
      </c>
      <c r="D116" s="127" t="s">
        <v>292</v>
      </c>
      <c r="E116" s="205" t="s">
        <v>43</v>
      </c>
      <c r="F116" s="204">
        <v>7</v>
      </c>
      <c r="G116" s="235">
        <v>455.5</v>
      </c>
      <c r="H116" s="235">
        <f>TRUNC(TRUNC(G116 * J13, 2) + G116, 2)</f>
        <v>548.87</v>
      </c>
      <c r="I116" s="235">
        <f t="shared" si="2"/>
        <v>3842.09</v>
      </c>
      <c r="J116" s="236">
        <f>I116 / J12</f>
        <v>2.2903812412956639E-4</v>
      </c>
      <c r="K116" s="204">
        <v>7</v>
      </c>
      <c r="L116" s="235">
        <v>430.81</v>
      </c>
      <c r="M116" s="235">
        <f>TRUNC(TRUNC(L116 * O13, 2) + L116, 2)</f>
        <v>534.63</v>
      </c>
      <c r="N116" s="235">
        <f t="shared" si="3"/>
        <v>3742.41</v>
      </c>
      <c r="O116" s="236">
        <f>N116 / O12</f>
        <v>2.2057658252222392E-4</v>
      </c>
    </row>
    <row r="117" spans="1:15" ht="26.4" x14ac:dyDescent="0.25">
      <c r="A117" s="127" t="s">
        <v>293</v>
      </c>
      <c r="B117" s="127" t="s">
        <v>294</v>
      </c>
      <c r="C117" s="127" t="s">
        <v>19</v>
      </c>
      <c r="D117" s="127" t="s">
        <v>295</v>
      </c>
      <c r="E117" s="205" t="s">
        <v>43</v>
      </c>
      <c r="F117" s="204">
        <v>9</v>
      </c>
      <c r="G117" s="235">
        <v>455.5</v>
      </c>
      <c r="H117" s="235">
        <f>TRUNC(TRUNC(G117 * J13, 2) + G117, 2)</f>
        <v>548.87</v>
      </c>
      <c r="I117" s="235">
        <f t="shared" si="2"/>
        <v>4939.83</v>
      </c>
      <c r="J117" s="236">
        <f>I117 / J12</f>
        <v>2.9447758816658533E-4</v>
      </c>
      <c r="K117" s="204">
        <v>9</v>
      </c>
      <c r="L117" s="235">
        <v>430.81</v>
      </c>
      <c r="M117" s="235">
        <f>TRUNC(TRUNC(L117 * O13, 2) + L117, 2)</f>
        <v>534.63</v>
      </c>
      <c r="N117" s="235">
        <f t="shared" si="3"/>
        <v>4811.67</v>
      </c>
      <c r="O117" s="236">
        <f>N117 / O12</f>
        <v>2.8359846324285936E-4</v>
      </c>
    </row>
    <row r="118" spans="1:15" ht="26.4" x14ac:dyDescent="0.25">
      <c r="A118" s="127" t="s">
        <v>296</v>
      </c>
      <c r="B118" s="127" t="s">
        <v>297</v>
      </c>
      <c r="C118" s="127" t="s">
        <v>19</v>
      </c>
      <c r="D118" s="127" t="s">
        <v>298</v>
      </c>
      <c r="E118" s="205" t="s">
        <v>43</v>
      </c>
      <c r="F118" s="204">
        <v>2</v>
      </c>
      <c r="G118" s="235">
        <v>334.07</v>
      </c>
      <c r="H118" s="235">
        <f>TRUNC(TRUNC(G118 * J13, 2) + G118, 2)</f>
        <v>402.55</v>
      </c>
      <c r="I118" s="235">
        <f t="shared" si="2"/>
        <v>805.1</v>
      </c>
      <c r="J118" s="236">
        <f>I118 / J12</f>
        <v>4.7994345196680426E-5</v>
      </c>
      <c r="K118" s="204">
        <v>2</v>
      </c>
      <c r="L118" s="235">
        <v>315.55</v>
      </c>
      <c r="M118" s="235">
        <f>TRUNC(TRUNC(L118 * O13, 2) + L118, 2)</f>
        <v>391.59</v>
      </c>
      <c r="N118" s="235">
        <f t="shared" si="3"/>
        <v>783.18</v>
      </c>
      <c r="O118" s="236">
        <f>N118 / O12</f>
        <v>4.6160406769903702E-5</v>
      </c>
    </row>
    <row r="119" spans="1:15" ht="26.4" x14ac:dyDescent="0.25">
      <c r="A119" s="127" t="s">
        <v>299</v>
      </c>
      <c r="B119" s="127" t="s">
        <v>300</v>
      </c>
      <c r="C119" s="127" t="s">
        <v>19</v>
      </c>
      <c r="D119" s="127" t="s">
        <v>301</v>
      </c>
      <c r="E119" s="205" t="s">
        <v>25</v>
      </c>
      <c r="F119" s="204">
        <v>48.7</v>
      </c>
      <c r="G119" s="235">
        <v>184.24</v>
      </c>
      <c r="H119" s="235">
        <f>TRUNC(TRUNC(G119 * J13, 2) + G119, 2)</f>
        <v>222</v>
      </c>
      <c r="I119" s="235">
        <f t="shared" si="2"/>
        <v>10811.4</v>
      </c>
      <c r="J119" s="236">
        <f>I119 / J12</f>
        <v>6.444988990925236E-4</v>
      </c>
      <c r="K119" s="204">
        <v>48.7</v>
      </c>
      <c r="L119" s="235">
        <v>174.21</v>
      </c>
      <c r="M119" s="235">
        <f>TRUNC(TRUNC(L119 * O13, 2) + L119, 2)</f>
        <v>216.19</v>
      </c>
      <c r="N119" s="235">
        <f t="shared" si="3"/>
        <v>10528.45</v>
      </c>
      <c r="O119" s="236">
        <f>N119 / O12</f>
        <v>6.2054385282641635E-4</v>
      </c>
    </row>
    <row r="120" spans="1:15" ht="26.4" x14ac:dyDescent="0.25">
      <c r="A120" s="127" t="s">
        <v>302</v>
      </c>
      <c r="B120" s="127" t="s">
        <v>303</v>
      </c>
      <c r="C120" s="127" t="s">
        <v>19</v>
      </c>
      <c r="D120" s="127" t="s">
        <v>304</v>
      </c>
      <c r="E120" s="205" t="s">
        <v>43</v>
      </c>
      <c r="F120" s="204">
        <v>4</v>
      </c>
      <c r="G120" s="235">
        <v>3534.96</v>
      </c>
      <c r="H120" s="235">
        <f>TRUNC(TRUNC(G120 * J13, 2) + G120, 2)</f>
        <v>4259.62</v>
      </c>
      <c r="I120" s="235">
        <f t="shared" si="2"/>
        <v>17038.48</v>
      </c>
      <c r="J120" s="236">
        <f>I120 / J12</f>
        <v>1.0157131918354682E-3</v>
      </c>
      <c r="K120" s="204">
        <v>4</v>
      </c>
      <c r="L120" s="235">
        <v>3523.93</v>
      </c>
      <c r="M120" s="235">
        <f>TRUNC(TRUNC(L120 * O13, 2) + L120, 2)</f>
        <v>4373.1899999999996</v>
      </c>
      <c r="N120" s="235">
        <f t="shared" si="3"/>
        <v>17492.759999999998</v>
      </c>
      <c r="O120" s="236">
        <f>N120 / O12</f>
        <v>1.0310183063003406E-3</v>
      </c>
    </row>
    <row r="121" spans="1:15" ht="26.4" x14ac:dyDescent="0.25">
      <c r="A121" s="127" t="s">
        <v>305</v>
      </c>
      <c r="B121" s="127" t="s">
        <v>306</v>
      </c>
      <c r="C121" s="127" t="s">
        <v>19</v>
      </c>
      <c r="D121" s="127" t="s">
        <v>307</v>
      </c>
      <c r="E121" s="205" t="s">
        <v>43</v>
      </c>
      <c r="F121" s="204">
        <v>1</v>
      </c>
      <c r="G121" s="235">
        <v>5202.67</v>
      </c>
      <c r="H121" s="235">
        <f>TRUNC(TRUNC(G121 * J13, 2) + G121, 2)</f>
        <v>6269.21</v>
      </c>
      <c r="I121" s="235">
        <f t="shared" si="2"/>
        <v>6269.21</v>
      </c>
      <c r="J121" s="236">
        <f>I121 / J12</f>
        <v>3.7372578418889691E-4</v>
      </c>
      <c r="K121" s="204">
        <v>1</v>
      </c>
      <c r="L121" s="235">
        <v>5191.6400000000003</v>
      </c>
      <c r="M121" s="235">
        <f>TRUNC(TRUNC(L121 * O13, 2) + L121, 2)</f>
        <v>6442.82</v>
      </c>
      <c r="N121" s="235">
        <f t="shared" si="3"/>
        <v>6442.82</v>
      </c>
      <c r="O121" s="236">
        <f>N121 / O12</f>
        <v>3.797379809817296E-4</v>
      </c>
    </row>
    <row r="122" spans="1:15" ht="26.4" x14ac:dyDescent="0.25">
      <c r="A122" s="127" t="s">
        <v>308</v>
      </c>
      <c r="B122" s="127" t="s">
        <v>309</v>
      </c>
      <c r="C122" s="127" t="s">
        <v>19</v>
      </c>
      <c r="D122" s="127" t="s">
        <v>310</v>
      </c>
      <c r="E122" s="205" t="s">
        <v>43</v>
      </c>
      <c r="F122" s="204">
        <v>98</v>
      </c>
      <c r="G122" s="235">
        <v>1697.86</v>
      </c>
      <c r="H122" s="235">
        <f>TRUNC(TRUNC(G122 * J13, 2) + G122, 2)</f>
        <v>2045.92</v>
      </c>
      <c r="I122" s="235">
        <f t="shared" si="2"/>
        <v>200500.16</v>
      </c>
      <c r="J122" s="236">
        <f>I122 / J12</f>
        <v>1.1952395840305127E-2</v>
      </c>
      <c r="K122" s="204">
        <v>98</v>
      </c>
      <c r="L122" s="235">
        <v>1660.37</v>
      </c>
      <c r="M122" s="235">
        <f>TRUNC(TRUNC(L122 * O13, 2) + L122, 2)</f>
        <v>2060.5100000000002</v>
      </c>
      <c r="N122" s="235">
        <f t="shared" si="3"/>
        <v>201929.98</v>
      </c>
      <c r="O122" s="236">
        <f>N122 / O12</f>
        <v>1.1901695671286959E-2</v>
      </c>
    </row>
    <row r="123" spans="1:15" ht="26.4" x14ac:dyDescent="0.25">
      <c r="A123" s="127" t="s">
        <v>311</v>
      </c>
      <c r="B123" s="127" t="s">
        <v>312</v>
      </c>
      <c r="C123" s="127" t="s">
        <v>19</v>
      </c>
      <c r="D123" s="127" t="s">
        <v>313</v>
      </c>
      <c r="E123" s="205" t="s">
        <v>43</v>
      </c>
      <c r="F123" s="204">
        <v>6</v>
      </c>
      <c r="G123" s="235">
        <v>1802.39</v>
      </c>
      <c r="H123" s="235">
        <f>TRUNC(TRUNC(G123 * J13, 2) + G123, 2)</f>
        <v>2171.87</v>
      </c>
      <c r="I123" s="235">
        <f t="shared" si="2"/>
        <v>13031.22</v>
      </c>
      <c r="J123" s="236">
        <f>I123 / J12</f>
        <v>7.7682880513462414E-4</v>
      </c>
      <c r="K123" s="204">
        <v>6</v>
      </c>
      <c r="L123" s="235">
        <v>1764.9</v>
      </c>
      <c r="M123" s="235">
        <f>TRUNC(TRUNC(L123 * O13, 2) + L123, 2)</f>
        <v>2190.2399999999998</v>
      </c>
      <c r="N123" s="235">
        <f t="shared" si="3"/>
        <v>13141.44</v>
      </c>
      <c r="O123" s="236">
        <f>N123 / O12</f>
        <v>7.7455274131398065E-4</v>
      </c>
    </row>
    <row r="124" spans="1:15" ht="27" thickBot="1" x14ac:dyDescent="0.3">
      <c r="A124" s="114" t="s">
        <v>314</v>
      </c>
      <c r="B124" s="114" t="s">
        <v>315</v>
      </c>
      <c r="C124" s="114" t="s">
        <v>19</v>
      </c>
      <c r="D124" s="114" t="s">
        <v>316</v>
      </c>
      <c r="E124" s="220" t="s">
        <v>25</v>
      </c>
      <c r="F124" s="221">
        <v>21.58</v>
      </c>
      <c r="G124" s="222">
        <v>228.71</v>
      </c>
      <c r="H124" s="222">
        <f>TRUNC(TRUNC(G124 * J13, 2) + G124, 2)</f>
        <v>275.58999999999997</v>
      </c>
      <c r="I124" s="222">
        <f t="shared" si="2"/>
        <v>5947.23</v>
      </c>
      <c r="J124" s="223">
        <f>I124 / J12</f>
        <v>3.5453162288418048E-4</v>
      </c>
      <c r="K124" s="221">
        <v>21.58</v>
      </c>
      <c r="L124" s="222">
        <v>216.16</v>
      </c>
      <c r="M124" s="222">
        <f>TRUNC(TRUNC(L124 * O13, 2) + L124, 2)</f>
        <v>268.25</v>
      </c>
      <c r="N124" s="222">
        <f t="shared" si="3"/>
        <v>5788.83</v>
      </c>
      <c r="O124" s="223">
        <f>N124 / O12</f>
        <v>3.4119199612071512E-4</v>
      </c>
    </row>
    <row r="125" spans="1:15" ht="14.4" thickBot="1" x14ac:dyDescent="0.3">
      <c r="A125" s="106" t="s">
        <v>317</v>
      </c>
      <c r="B125" s="107" t="s">
        <v>12</v>
      </c>
      <c r="C125" s="107"/>
      <c r="D125" s="107" t="s">
        <v>318</v>
      </c>
      <c r="E125" s="211"/>
      <c r="F125" s="212">
        <v>1</v>
      </c>
      <c r="G125" s="212" t="s">
        <v>14</v>
      </c>
      <c r="H125" s="213">
        <f>I126 + I130</f>
        <v>171924.18</v>
      </c>
      <c r="I125" s="213">
        <f t="shared" si="2"/>
        <v>171924.18</v>
      </c>
      <c r="J125" s="214">
        <f>I125 / J12</f>
        <v>1.0248898823222235E-2</v>
      </c>
      <c r="K125" s="212">
        <v>1</v>
      </c>
      <c r="L125" s="212" t="s">
        <v>14</v>
      </c>
      <c r="M125" s="213">
        <f>N126 + N130</f>
        <v>175413.14</v>
      </c>
      <c r="N125" s="213">
        <f t="shared" si="3"/>
        <v>175413.14</v>
      </c>
      <c r="O125" s="215">
        <f>N125 / O12</f>
        <v>1.0338800652705721E-2</v>
      </c>
    </row>
    <row r="126" spans="1:15" ht="14.4" thickBot="1" x14ac:dyDescent="0.3">
      <c r="A126" s="106" t="s">
        <v>319</v>
      </c>
      <c r="B126" s="107" t="s">
        <v>12</v>
      </c>
      <c r="C126" s="107"/>
      <c r="D126" s="107" t="s">
        <v>320</v>
      </c>
      <c r="E126" s="211"/>
      <c r="F126" s="212">
        <v>1</v>
      </c>
      <c r="G126" s="212" t="s">
        <v>14</v>
      </c>
      <c r="H126" s="213">
        <f>I127 + I128 + I129</f>
        <v>43640.18</v>
      </c>
      <c r="I126" s="213">
        <f t="shared" si="2"/>
        <v>43640.18</v>
      </c>
      <c r="J126" s="214">
        <f>I126 / J12</f>
        <v>2.6015176541613083E-3</v>
      </c>
      <c r="K126" s="212">
        <v>1</v>
      </c>
      <c r="L126" s="212" t="s">
        <v>14</v>
      </c>
      <c r="M126" s="213">
        <f>N127 + N128 + N129</f>
        <v>44874.51</v>
      </c>
      <c r="N126" s="213">
        <f t="shared" si="3"/>
        <v>44874.51</v>
      </c>
      <c r="O126" s="215">
        <f>N126 / O12</f>
        <v>2.6448908746394338E-3</v>
      </c>
    </row>
    <row r="127" spans="1:15" ht="39.6" x14ac:dyDescent="0.25">
      <c r="A127" s="96" t="s">
        <v>321</v>
      </c>
      <c r="B127" s="96" t="s">
        <v>322</v>
      </c>
      <c r="C127" s="96" t="s">
        <v>41</v>
      </c>
      <c r="D127" s="96" t="s">
        <v>323</v>
      </c>
      <c r="E127" s="216" t="s">
        <v>25</v>
      </c>
      <c r="F127" s="217">
        <v>24.61</v>
      </c>
      <c r="G127" s="218">
        <v>740.32</v>
      </c>
      <c r="H127" s="218">
        <f>TRUNC(TRUNC(G127 * J13, 2) + G127, 2)</f>
        <v>892.08</v>
      </c>
      <c r="I127" s="218">
        <f t="shared" si="2"/>
        <v>21954.080000000002</v>
      </c>
      <c r="J127" s="219">
        <f>I127 / J12</f>
        <v>1.3087463594529101E-3</v>
      </c>
      <c r="K127" s="217">
        <v>24.61</v>
      </c>
      <c r="L127" s="218">
        <v>739.48</v>
      </c>
      <c r="M127" s="218">
        <f>TRUNC(TRUNC(L127 * O13, 2) + L127, 2)</f>
        <v>917.69</v>
      </c>
      <c r="N127" s="218">
        <f t="shared" si="3"/>
        <v>22584.35</v>
      </c>
      <c r="O127" s="219">
        <f>N127 / O12</f>
        <v>1.3311151748434265E-3</v>
      </c>
    </row>
    <row r="128" spans="1:15" ht="39.6" x14ac:dyDescent="0.25">
      <c r="A128" s="127" t="s">
        <v>324</v>
      </c>
      <c r="B128" s="127" t="s">
        <v>325</v>
      </c>
      <c r="C128" s="127" t="s">
        <v>41</v>
      </c>
      <c r="D128" s="127" t="s">
        <v>326</v>
      </c>
      <c r="E128" s="205" t="s">
        <v>25</v>
      </c>
      <c r="F128" s="204">
        <v>23.51</v>
      </c>
      <c r="G128" s="235">
        <v>594.08000000000004</v>
      </c>
      <c r="H128" s="235">
        <f>TRUNC(TRUNC(G128 * J13, 2) + G128, 2)</f>
        <v>715.86</v>
      </c>
      <c r="I128" s="235">
        <f t="shared" si="2"/>
        <v>16829.86</v>
      </c>
      <c r="J128" s="236">
        <f>I128 / J12</f>
        <v>1.0032767487912111E-3</v>
      </c>
      <c r="K128" s="204">
        <v>23.51</v>
      </c>
      <c r="L128" s="235">
        <v>592.94000000000005</v>
      </c>
      <c r="M128" s="235">
        <f>TRUNC(TRUNC(L128 * O13, 2) + L128, 2)</f>
        <v>735.83</v>
      </c>
      <c r="N128" s="235">
        <f t="shared" si="3"/>
        <v>17299.36</v>
      </c>
      <c r="O128" s="236">
        <f>N128 / O12</f>
        <v>1.0196193652276635E-3</v>
      </c>
    </row>
    <row r="129" spans="1:15" ht="40.200000000000003" thickBot="1" x14ac:dyDescent="0.3">
      <c r="A129" s="114" t="s">
        <v>327</v>
      </c>
      <c r="B129" s="114" t="s">
        <v>328</v>
      </c>
      <c r="C129" s="114" t="s">
        <v>41</v>
      </c>
      <c r="D129" s="114" t="s">
        <v>329</v>
      </c>
      <c r="E129" s="220" t="s">
        <v>25</v>
      </c>
      <c r="F129" s="221">
        <v>10.08</v>
      </c>
      <c r="G129" s="222">
        <v>399.81</v>
      </c>
      <c r="H129" s="222">
        <f>TRUNC(TRUNC(G129 * J13, 2) + G129, 2)</f>
        <v>481.77</v>
      </c>
      <c r="I129" s="222">
        <f t="shared" si="2"/>
        <v>4856.24</v>
      </c>
      <c r="J129" s="223">
        <f>I129 / J12</f>
        <v>2.8949454591718711E-4</v>
      </c>
      <c r="K129" s="221">
        <v>10.08</v>
      </c>
      <c r="L129" s="222">
        <v>398.97</v>
      </c>
      <c r="M129" s="222">
        <f>TRUNC(TRUNC(L129 * O13, 2) + L129, 2)</f>
        <v>495.12</v>
      </c>
      <c r="N129" s="222">
        <f t="shared" si="3"/>
        <v>4990.8</v>
      </c>
      <c r="O129" s="223">
        <f>N129 / O12</f>
        <v>2.9415633456834374E-4</v>
      </c>
    </row>
    <row r="130" spans="1:15" ht="14.4" thickBot="1" x14ac:dyDescent="0.3">
      <c r="A130" s="106" t="s">
        <v>330</v>
      </c>
      <c r="B130" s="107" t="s">
        <v>12</v>
      </c>
      <c r="C130" s="107"/>
      <c r="D130" s="107" t="s">
        <v>331</v>
      </c>
      <c r="E130" s="211"/>
      <c r="F130" s="212">
        <v>1</v>
      </c>
      <c r="G130" s="212" t="s">
        <v>14</v>
      </c>
      <c r="H130" s="213">
        <f>I131 + I132 + I133 + I134</f>
        <v>128283.99999999999</v>
      </c>
      <c r="I130" s="213">
        <f t="shared" si="2"/>
        <v>128284</v>
      </c>
      <c r="J130" s="214">
        <f>I130 / J12</f>
        <v>7.6473811690609267E-3</v>
      </c>
      <c r="K130" s="212">
        <v>1</v>
      </c>
      <c r="L130" s="212" t="s">
        <v>14</v>
      </c>
      <c r="M130" s="213">
        <f>N131 + N132 + N133 + N134</f>
        <v>130538.63</v>
      </c>
      <c r="N130" s="213">
        <f t="shared" si="3"/>
        <v>130538.63</v>
      </c>
      <c r="O130" s="215">
        <f>N130 / O12</f>
        <v>7.6939097780662881E-3</v>
      </c>
    </row>
    <row r="131" spans="1:15" ht="66" x14ac:dyDescent="0.25">
      <c r="A131" s="96" t="s">
        <v>332</v>
      </c>
      <c r="B131" s="96" t="s">
        <v>333</v>
      </c>
      <c r="C131" s="96" t="s">
        <v>41</v>
      </c>
      <c r="D131" s="96" t="s">
        <v>334</v>
      </c>
      <c r="E131" s="216" t="s">
        <v>25</v>
      </c>
      <c r="F131" s="217">
        <v>26.04</v>
      </c>
      <c r="G131" s="218">
        <v>674.87</v>
      </c>
      <c r="H131" s="218">
        <f>TRUNC(TRUNC(G131 * J13, 2) + G131, 2)</f>
        <v>813.21</v>
      </c>
      <c r="I131" s="218">
        <f t="shared" si="2"/>
        <v>21175.98</v>
      </c>
      <c r="J131" s="219">
        <f>I131 / J12</f>
        <v>1.2623615625363318E-3</v>
      </c>
      <c r="K131" s="217">
        <v>26.04</v>
      </c>
      <c r="L131" s="218">
        <v>672.51</v>
      </c>
      <c r="M131" s="218">
        <f>TRUNC(TRUNC(L131 * O13, 2) + L131, 2)</f>
        <v>834.58</v>
      </c>
      <c r="N131" s="218">
        <f t="shared" si="3"/>
        <v>21732.46</v>
      </c>
      <c r="O131" s="219">
        <f>N131 / O12</f>
        <v>1.2809050201877748E-3</v>
      </c>
    </row>
    <row r="132" spans="1:15" ht="52.8" x14ac:dyDescent="0.25">
      <c r="A132" s="127" t="s">
        <v>335</v>
      </c>
      <c r="B132" s="127" t="s">
        <v>336</v>
      </c>
      <c r="C132" s="127" t="s">
        <v>41</v>
      </c>
      <c r="D132" s="127" t="s">
        <v>337</v>
      </c>
      <c r="E132" s="205" t="s">
        <v>25</v>
      </c>
      <c r="F132" s="204">
        <v>9</v>
      </c>
      <c r="G132" s="235">
        <v>774.07</v>
      </c>
      <c r="H132" s="235">
        <f>TRUNC(TRUNC(G132 * J13, 2) + G132, 2)</f>
        <v>932.75</v>
      </c>
      <c r="I132" s="235">
        <f t="shared" si="2"/>
        <v>8394.75</v>
      </c>
      <c r="J132" s="236">
        <f>I132 / J12</f>
        <v>5.0043538608847719E-4</v>
      </c>
      <c r="K132" s="204">
        <v>9</v>
      </c>
      <c r="L132" s="235">
        <v>772.34</v>
      </c>
      <c r="M132" s="235">
        <f>TRUNC(TRUNC(L132 * O13, 2) + L132, 2)</f>
        <v>958.47</v>
      </c>
      <c r="N132" s="235">
        <f t="shared" si="3"/>
        <v>8626.23</v>
      </c>
      <c r="O132" s="236">
        <f>N132 / O12</f>
        <v>5.084275462738405E-4</v>
      </c>
    </row>
    <row r="133" spans="1:15" ht="26.4" x14ac:dyDescent="0.25">
      <c r="A133" s="127" t="s">
        <v>338</v>
      </c>
      <c r="B133" s="127" t="s">
        <v>339</v>
      </c>
      <c r="C133" s="127" t="s">
        <v>19</v>
      </c>
      <c r="D133" s="127" t="s">
        <v>340</v>
      </c>
      <c r="E133" s="205" t="s">
        <v>25</v>
      </c>
      <c r="F133" s="204">
        <v>154.08000000000001</v>
      </c>
      <c r="G133" s="235">
        <v>446.9</v>
      </c>
      <c r="H133" s="235">
        <f>TRUNC(TRUNC(G133 * J13, 2) + G133, 2)</f>
        <v>538.51</v>
      </c>
      <c r="I133" s="235">
        <f t="shared" si="2"/>
        <v>82973.62</v>
      </c>
      <c r="J133" s="236">
        <f>I133 / J12</f>
        <v>4.9462980505504744E-3</v>
      </c>
      <c r="K133" s="204">
        <v>154.08000000000001</v>
      </c>
      <c r="L133" s="235">
        <v>439.22</v>
      </c>
      <c r="M133" s="235">
        <f>TRUNC(TRUNC(L133 * O13, 2) + L133, 2)</f>
        <v>545.07000000000005</v>
      </c>
      <c r="N133" s="235">
        <f t="shared" si="3"/>
        <v>83984.38</v>
      </c>
      <c r="O133" s="236">
        <f>N133 / O12</f>
        <v>4.9500155048879772E-3</v>
      </c>
    </row>
    <row r="134" spans="1:15" ht="27" thickBot="1" x14ac:dyDescent="0.3">
      <c r="A134" s="114" t="s">
        <v>341</v>
      </c>
      <c r="B134" s="114" t="s">
        <v>342</v>
      </c>
      <c r="C134" s="114" t="s">
        <v>19</v>
      </c>
      <c r="D134" s="114" t="s">
        <v>343</v>
      </c>
      <c r="E134" s="220" t="s">
        <v>25</v>
      </c>
      <c r="F134" s="221">
        <v>3</v>
      </c>
      <c r="G134" s="222">
        <v>4353.99</v>
      </c>
      <c r="H134" s="222">
        <f>TRUNC(TRUNC(G134 * J13, 2) + G134, 2)</f>
        <v>5246.55</v>
      </c>
      <c r="I134" s="222">
        <f t="shared" si="2"/>
        <v>15739.65</v>
      </c>
      <c r="J134" s="223">
        <f>I134 / J12</f>
        <v>9.3828616988564286E-4</v>
      </c>
      <c r="K134" s="221">
        <v>3</v>
      </c>
      <c r="L134" s="222">
        <v>4350.1400000000003</v>
      </c>
      <c r="M134" s="222">
        <f>TRUNC(TRUNC(L134 * O13, 2) + L134, 2)</f>
        <v>5398.52</v>
      </c>
      <c r="N134" s="222">
        <f t="shared" si="3"/>
        <v>16195.56</v>
      </c>
      <c r="O134" s="223">
        <f>N134 / O12</f>
        <v>9.5456170671669562E-4</v>
      </c>
    </row>
    <row r="135" spans="1:15" ht="14.4" thickBot="1" x14ac:dyDescent="0.3">
      <c r="A135" s="106" t="s">
        <v>344</v>
      </c>
      <c r="B135" s="107" t="s">
        <v>12</v>
      </c>
      <c r="C135" s="107"/>
      <c r="D135" s="107" t="s">
        <v>345</v>
      </c>
      <c r="E135" s="211"/>
      <c r="F135" s="212">
        <v>1</v>
      </c>
      <c r="G135" s="212" t="s">
        <v>14</v>
      </c>
      <c r="H135" s="213">
        <f>I136</f>
        <v>11613.7</v>
      </c>
      <c r="I135" s="213">
        <f t="shared" si="2"/>
        <v>11613.7</v>
      </c>
      <c r="J135" s="214">
        <f>I135 / J12</f>
        <v>6.9232632817126756E-4</v>
      </c>
      <c r="K135" s="212">
        <v>1</v>
      </c>
      <c r="L135" s="212" t="s">
        <v>14</v>
      </c>
      <c r="M135" s="213">
        <f>N136</f>
        <v>11960.62</v>
      </c>
      <c r="N135" s="213">
        <f t="shared" si="3"/>
        <v>11960.62</v>
      </c>
      <c r="O135" s="215">
        <f>N135 / O12</f>
        <v>7.0495554587737905E-4</v>
      </c>
    </row>
    <row r="136" spans="1:15" ht="14.4" thickBot="1" x14ac:dyDescent="0.3">
      <c r="A136" s="106" t="s">
        <v>346</v>
      </c>
      <c r="B136" s="107" t="s">
        <v>12</v>
      </c>
      <c r="C136" s="107"/>
      <c r="D136" s="107" t="s">
        <v>347</v>
      </c>
      <c r="E136" s="211"/>
      <c r="F136" s="212">
        <v>1</v>
      </c>
      <c r="G136" s="212" t="s">
        <v>14</v>
      </c>
      <c r="H136" s="213">
        <f>I137</f>
        <v>11613.7</v>
      </c>
      <c r="I136" s="213">
        <f t="shared" si="2"/>
        <v>11613.7</v>
      </c>
      <c r="J136" s="214">
        <f>I136 / J12</f>
        <v>6.9232632817126756E-4</v>
      </c>
      <c r="K136" s="212">
        <v>1</v>
      </c>
      <c r="L136" s="212" t="s">
        <v>14</v>
      </c>
      <c r="M136" s="213">
        <f>N137</f>
        <v>11960.62</v>
      </c>
      <c r="N136" s="213">
        <f t="shared" si="3"/>
        <v>11960.62</v>
      </c>
      <c r="O136" s="215">
        <f>N136 / O12</f>
        <v>7.0495554587737905E-4</v>
      </c>
    </row>
    <row r="137" spans="1:15" ht="27" thickBot="1" x14ac:dyDescent="0.3">
      <c r="A137" s="118" t="s">
        <v>348</v>
      </c>
      <c r="B137" s="118" t="s">
        <v>349</v>
      </c>
      <c r="C137" s="118" t="s">
        <v>19</v>
      </c>
      <c r="D137" s="118" t="s">
        <v>350</v>
      </c>
      <c r="E137" s="224" t="s">
        <v>25</v>
      </c>
      <c r="F137" s="225">
        <v>13.86</v>
      </c>
      <c r="G137" s="226">
        <v>695.38</v>
      </c>
      <c r="H137" s="226">
        <f>TRUNC(TRUNC(G137 * J13, 2) + G137, 2)</f>
        <v>837.93</v>
      </c>
      <c r="I137" s="226">
        <f t="shared" si="2"/>
        <v>11613.7</v>
      </c>
      <c r="J137" s="227">
        <f>I137 / J12</f>
        <v>6.9232632817126756E-4</v>
      </c>
      <c r="K137" s="225">
        <v>13.86</v>
      </c>
      <c r="L137" s="226">
        <v>695.38</v>
      </c>
      <c r="M137" s="226">
        <f>TRUNC(TRUNC(L137 * O13, 2) + L137, 2)</f>
        <v>862.96</v>
      </c>
      <c r="N137" s="226">
        <f t="shared" si="3"/>
        <v>11960.62</v>
      </c>
      <c r="O137" s="227">
        <f>N137 / O12</f>
        <v>7.0495554587737905E-4</v>
      </c>
    </row>
    <row r="138" spans="1:15" ht="14.4" thickBot="1" x14ac:dyDescent="0.3">
      <c r="A138" s="106" t="s">
        <v>351</v>
      </c>
      <c r="B138" s="107" t="s">
        <v>12</v>
      </c>
      <c r="C138" s="107"/>
      <c r="D138" s="107" t="s">
        <v>352</v>
      </c>
      <c r="E138" s="211"/>
      <c r="F138" s="212">
        <v>1</v>
      </c>
      <c r="G138" s="212" t="s">
        <v>14</v>
      </c>
      <c r="H138" s="213">
        <f>I139</f>
        <v>3270.96</v>
      </c>
      <c r="I138" s="213">
        <f t="shared" si="2"/>
        <v>3270.96</v>
      </c>
      <c r="J138" s="214">
        <f>I138 / J12</f>
        <v>1.9499140897346145E-4</v>
      </c>
      <c r="K138" s="212">
        <v>1</v>
      </c>
      <c r="L138" s="212" t="s">
        <v>14</v>
      </c>
      <c r="M138" s="213">
        <f>N139</f>
        <v>3336.83</v>
      </c>
      <c r="N138" s="213">
        <f t="shared" si="3"/>
        <v>3336.83</v>
      </c>
      <c r="O138" s="215">
        <f>N138 / O12</f>
        <v>1.9667181251055668E-4</v>
      </c>
    </row>
    <row r="139" spans="1:15" ht="14.4" thickBot="1" x14ac:dyDescent="0.3">
      <c r="A139" s="106" t="s">
        <v>353</v>
      </c>
      <c r="B139" s="107" t="s">
        <v>12</v>
      </c>
      <c r="C139" s="107"/>
      <c r="D139" s="107" t="s">
        <v>354</v>
      </c>
      <c r="E139" s="211"/>
      <c r="F139" s="212">
        <v>1</v>
      </c>
      <c r="G139" s="212" t="s">
        <v>14</v>
      </c>
      <c r="H139" s="213">
        <f>I140</f>
        <v>3270.96</v>
      </c>
      <c r="I139" s="213">
        <f t="shared" si="2"/>
        <v>3270.96</v>
      </c>
      <c r="J139" s="214">
        <f>I139 / J12</f>
        <v>1.9499140897346145E-4</v>
      </c>
      <c r="K139" s="212">
        <v>1</v>
      </c>
      <c r="L139" s="212" t="s">
        <v>14</v>
      </c>
      <c r="M139" s="213">
        <f>N140</f>
        <v>3336.83</v>
      </c>
      <c r="N139" s="213">
        <f t="shared" si="3"/>
        <v>3336.83</v>
      </c>
      <c r="O139" s="215">
        <f>N139 / O12</f>
        <v>1.9667181251055668E-4</v>
      </c>
    </row>
    <row r="140" spans="1:15" ht="66.599999999999994" thickBot="1" x14ac:dyDescent="0.3">
      <c r="A140" s="118" t="s">
        <v>355</v>
      </c>
      <c r="B140" s="118" t="s">
        <v>356</v>
      </c>
      <c r="C140" s="118" t="s">
        <v>19</v>
      </c>
      <c r="D140" s="118" t="s">
        <v>357</v>
      </c>
      <c r="E140" s="224" t="s">
        <v>25</v>
      </c>
      <c r="F140" s="225">
        <v>3.99</v>
      </c>
      <c r="G140" s="226">
        <v>680.33</v>
      </c>
      <c r="H140" s="226">
        <f>TRUNC(TRUNC(G140 * J13, 2) + G140, 2)</f>
        <v>819.79</v>
      </c>
      <c r="I140" s="226">
        <f t="shared" si="2"/>
        <v>3270.96</v>
      </c>
      <c r="J140" s="227">
        <f>I140 / J12</f>
        <v>1.9499140897346145E-4</v>
      </c>
      <c r="K140" s="225">
        <v>3.99</v>
      </c>
      <c r="L140" s="226">
        <v>673.9</v>
      </c>
      <c r="M140" s="226">
        <f>TRUNC(TRUNC(L140 * O13, 2) + L140, 2)</f>
        <v>836.3</v>
      </c>
      <c r="N140" s="226">
        <f t="shared" si="3"/>
        <v>3336.83</v>
      </c>
      <c r="O140" s="227">
        <f>N140 / O12</f>
        <v>1.9667181251055668E-4</v>
      </c>
    </row>
    <row r="141" spans="1:15" ht="14.4" thickBot="1" x14ac:dyDescent="0.3">
      <c r="A141" s="106" t="s">
        <v>358</v>
      </c>
      <c r="B141" s="107" t="s">
        <v>12</v>
      </c>
      <c r="C141" s="107"/>
      <c r="D141" s="107" t="s">
        <v>359</v>
      </c>
      <c r="E141" s="211"/>
      <c r="F141" s="212">
        <v>1</v>
      </c>
      <c r="G141" s="212" t="s">
        <v>14</v>
      </c>
      <c r="H141" s="213">
        <f>I142 + I143 + I144 + I145 + I146 + I147 + I148 + I149 + I150 + I151 + I152</f>
        <v>265646.58</v>
      </c>
      <c r="I141" s="213">
        <f t="shared" si="2"/>
        <v>265646.58</v>
      </c>
      <c r="J141" s="214">
        <f>I141 / J12</f>
        <v>1.5835962813113381E-2</v>
      </c>
      <c r="K141" s="212">
        <v>1</v>
      </c>
      <c r="L141" s="212" t="s">
        <v>14</v>
      </c>
      <c r="M141" s="213">
        <f>N142 + N143 + N144 + N145 + N146 + N147 + N148 + N149 + N150 + N151 + N152</f>
        <v>271241.69999999995</v>
      </c>
      <c r="N141" s="213">
        <f t="shared" si="3"/>
        <v>271241.7</v>
      </c>
      <c r="O141" s="215">
        <f>N141 / O12</f>
        <v>1.5986908762941076E-2</v>
      </c>
    </row>
    <row r="142" spans="1:15" ht="26.4" x14ac:dyDescent="0.25">
      <c r="A142" s="96" t="s">
        <v>360</v>
      </c>
      <c r="B142" s="96" t="s">
        <v>361</v>
      </c>
      <c r="C142" s="96" t="s">
        <v>19</v>
      </c>
      <c r="D142" s="96" t="s">
        <v>362</v>
      </c>
      <c r="E142" s="216" t="s">
        <v>43</v>
      </c>
      <c r="F142" s="217">
        <v>37</v>
      </c>
      <c r="G142" s="218">
        <v>114.42</v>
      </c>
      <c r="H142" s="218">
        <f>TRUNC(TRUNC(G142 * J13, 2) + G142, 2)</f>
        <v>137.87</v>
      </c>
      <c r="I142" s="218">
        <f t="shared" si="2"/>
        <v>5101.1899999999996</v>
      </c>
      <c r="J142" s="219">
        <f>I142 / J12</f>
        <v>3.0409672559167085E-4</v>
      </c>
      <c r="K142" s="217">
        <v>37</v>
      </c>
      <c r="L142" s="218">
        <v>113.91</v>
      </c>
      <c r="M142" s="218">
        <f>TRUNC(TRUNC(L142 * O13, 2) + L142, 2)</f>
        <v>141.36000000000001</v>
      </c>
      <c r="N142" s="218">
        <f t="shared" si="3"/>
        <v>5230.32</v>
      </c>
      <c r="O142" s="219">
        <f>N142 / O12</f>
        <v>3.0827357534253015E-4</v>
      </c>
    </row>
    <row r="143" spans="1:15" ht="26.4" x14ac:dyDescent="0.25">
      <c r="A143" s="127" t="s">
        <v>363</v>
      </c>
      <c r="B143" s="127" t="s">
        <v>364</v>
      </c>
      <c r="C143" s="127" t="s">
        <v>41</v>
      </c>
      <c r="D143" s="127" t="s">
        <v>365</v>
      </c>
      <c r="E143" s="205" t="s">
        <v>43</v>
      </c>
      <c r="F143" s="204">
        <v>3</v>
      </c>
      <c r="G143" s="235">
        <v>1147.2</v>
      </c>
      <c r="H143" s="235">
        <f>TRUNC(TRUNC(G143 * J13, 2) + G143, 2)</f>
        <v>1382.37</v>
      </c>
      <c r="I143" s="235">
        <f t="shared" ref="I143:I206" si="4">TRUNC(F143 * H143,2)</f>
        <v>4147.1099999999997</v>
      </c>
      <c r="J143" s="236">
        <f>I143 / J12</f>
        <v>2.4722125066278144E-4</v>
      </c>
      <c r="K143" s="204">
        <v>3</v>
      </c>
      <c r="L143" s="235">
        <v>1142.99</v>
      </c>
      <c r="M143" s="235">
        <f>TRUNC(TRUNC(L143 * O13, 2) + L143, 2)</f>
        <v>1418.45</v>
      </c>
      <c r="N143" s="235">
        <f t="shared" ref="N143:N206" si="5">TRUNC(K143 * M143,2)</f>
        <v>4255.3500000000004</v>
      </c>
      <c r="O143" s="236">
        <f>N143 / O12</f>
        <v>2.5080912044269488E-4</v>
      </c>
    </row>
    <row r="144" spans="1:15" ht="26.4" x14ac:dyDescent="0.25">
      <c r="A144" s="127" t="s">
        <v>366</v>
      </c>
      <c r="B144" s="127" t="s">
        <v>367</v>
      </c>
      <c r="C144" s="127" t="s">
        <v>19</v>
      </c>
      <c r="D144" s="127" t="s">
        <v>368</v>
      </c>
      <c r="E144" s="205" t="s">
        <v>43</v>
      </c>
      <c r="F144" s="204">
        <v>3</v>
      </c>
      <c r="G144" s="235">
        <v>590.03</v>
      </c>
      <c r="H144" s="235">
        <f>TRUNC(TRUNC(G144 * J13, 2) + G144, 2)</f>
        <v>710.98</v>
      </c>
      <c r="I144" s="235">
        <f t="shared" si="4"/>
        <v>2132.94</v>
      </c>
      <c r="J144" s="236">
        <f>I144 / J12</f>
        <v>1.2715073735412689E-4</v>
      </c>
      <c r="K144" s="204">
        <v>3</v>
      </c>
      <c r="L144" s="235">
        <v>585.52</v>
      </c>
      <c r="M144" s="235">
        <f>TRUNC(TRUNC(L144 * O13, 2) + L144, 2)</f>
        <v>726.63</v>
      </c>
      <c r="N144" s="235">
        <f t="shared" si="5"/>
        <v>2179.89</v>
      </c>
      <c r="O144" s="236">
        <f>N144 / O12</f>
        <v>1.2848209749182231E-4</v>
      </c>
    </row>
    <row r="145" spans="1:15" ht="26.4" x14ac:dyDescent="0.25">
      <c r="A145" s="127" t="s">
        <v>369</v>
      </c>
      <c r="B145" s="127" t="s">
        <v>370</v>
      </c>
      <c r="C145" s="127" t="s">
        <v>41</v>
      </c>
      <c r="D145" s="127" t="s">
        <v>371</v>
      </c>
      <c r="E145" s="205" t="s">
        <v>43</v>
      </c>
      <c r="F145" s="204">
        <v>54</v>
      </c>
      <c r="G145" s="235">
        <v>79.75</v>
      </c>
      <c r="H145" s="235">
        <f>TRUNC(TRUNC(G145 * J13, 2) + G145, 2)</f>
        <v>96.09</v>
      </c>
      <c r="I145" s="235">
        <f t="shared" si="4"/>
        <v>5188.8599999999997</v>
      </c>
      <c r="J145" s="236">
        <f>I145 / J12</f>
        <v>3.0932298847006232E-4</v>
      </c>
      <c r="K145" s="204">
        <v>54</v>
      </c>
      <c r="L145" s="235">
        <v>78.25</v>
      </c>
      <c r="M145" s="235">
        <f>TRUNC(TRUNC(L145 * O13, 2) + L145, 2)</f>
        <v>97.1</v>
      </c>
      <c r="N145" s="235">
        <f t="shared" si="5"/>
        <v>5243.4</v>
      </c>
      <c r="O145" s="236">
        <f>N145 / O12</f>
        <v>3.090445068276936E-4</v>
      </c>
    </row>
    <row r="146" spans="1:15" ht="26.4" x14ac:dyDescent="0.25">
      <c r="A146" s="127" t="s">
        <v>372</v>
      </c>
      <c r="B146" s="127" t="s">
        <v>373</v>
      </c>
      <c r="C146" s="127" t="s">
        <v>19</v>
      </c>
      <c r="D146" s="127" t="s">
        <v>374</v>
      </c>
      <c r="E146" s="205" t="s">
        <v>25</v>
      </c>
      <c r="F146" s="204">
        <v>154.08000000000001</v>
      </c>
      <c r="G146" s="235">
        <v>1010.08</v>
      </c>
      <c r="H146" s="235">
        <f>TRUNC(TRUNC(G146 * J13, 2) + G146, 2)</f>
        <v>1217.1400000000001</v>
      </c>
      <c r="I146" s="235">
        <f t="shared" si="4"/>
        <v>187536.93</v>
      </c>
      <c r="J146" s="236">
        <f>I146 / J12</f>
        <v>1.1179620116191396E-2</v>
      </c>
      <c r="K146" s="204">
        <v>154.08000000000001</v>
      </c>
      <c r="L146" s="235">
        <v>1009.1</v>
      </c>
      <c r="M146" s="235">
        <f>TRUNC(TRUNC(L146 * O13, 2) + L146, 2)</f>
        <v>1252.29</v>
      </c>
      <c r="N146" s="235">
        <f t="shared" si="5"/>
        <v>192952.84</v>
      </c>
      <c r="O146" s="236">
        <f>N146 / O12</f>
        <v>1.1372585589274684E-2</v>
      </c>
    </row>
    <row r="147" spans="1:15" ht="39.6" x14ac:dyDescent="0.25">
      <c r="A147" s="127" t="s">
        <v>375</v>
      </c>
      <c r="B147" s="127" t="s">
        <v>376</v>
      </c>
      <c r="C147" s="127" t="s">
        <v>41</v>
      </c>
      <c r="D147" s="127" t="s">
        <v>377</v>
      </c>
      <c r="E147" s="205" t="s">
        <v>43</v>
      </c>
      <c r="F147" s="204">
        <v>41</v>
      </c>
      <c r="G147" s="235">
        <v>221.09</v>
      </c>
      <c r="H147" s="235">
        <f>TRUNC(TRUNC(G147 * J13, 2) + G147, 2)</f>
        <v>266.41000000000003</v>
      </c>
      <c r="I147" s="235">
        <f t="shared" si="4"/>
        <v>10922.81</v>
      </c>
      <c r="J147" s="236">
        <f>I147 / J12</f>
        <v>6.5114037219941986E-4</v>
      </c>
      <c r="K147" s="204">
        <v>41</v>
      </c>
      <c r="L147" s="235">
        <v>218.25</v>
      </c>
      <c r="M147" s="235">
        <f>TRUNC(TRUNC(L147 * O13, 2) + L147, 2)</f>
        <v>270.83999999999997</v>
      </c>
      <c r="N147" s="235">
        <f t="shared" si="5"/>
        <v>11104.44</v>
      </c>
      <c r="O147" s="236">
        <f>N147 / O12</f>
        <v>6.5449253984012563E-4</v>
      </c>
    </row>
    <row r="148" spans="1:15" ht="26.4" x14ac:dyDescent="0.25">
      <c r="A148" s="127" t="s">
        <v>378</v>
      </c>
      <c r="B148" s="127" t="s">
        <v>379</v>
      </c>
      <c r="C148" s="127" t="s">
        <v>41</v>
      </c>
      <c r="D148" s="127" t="s">
        <v>380</v>
      </c>
      <c r="E148" s="205" t="s">
        <v>43</v>
      </c>
      <c r="F148" s="204">
        <v>44</v>
      </c>
      <c r="G148" s="235">
        <v>71.010000000000005</v>
      </c>
      <c r="H148" s="235">
        <f>TRUNC(TRUNC(G148 * J13, 2) + G148, 2)</f>
        <v>85.56</v>
      </c>
      <c r="I148" s="235">
        <f t="shared" si="4"/>
        <v>3764.64</v>
      </c>
      <c r="J148" s="236">
        <f>I148 / J12</f>
        <v>2.2442110508164327E-4</v>
      </c>
      <c r="K148" s="204">
        <v>44</v>
      </c>
      <c r="L148" s="235">
        <v>68.41</v>
      </c>
      <c r="M148" s="235">
        <f>TRUNC(TRUNC(L148 * O13, 2) + L148, 2)</f>
        <v>84.89</v>
      </c>
      <c r="N148" s="235">
        <f t="shared" si="5"/>
        <v>3735.16</v>
      </c>
      <c r="O148" s="236">
        <f>N148 / O12</f>
        <v>2.2014926958128849E-4</v>
      </c>
    </row>
    <row r="149" spans="1:15" ht="39.6" x14ac:dyDescent="0.25">
      <c r="A149" s="127" t="s">
        <v>381</v>
      </c>
      <c r="B149" s="127" t="s">
        <v>382</v>
      </c>
      <c r="C149" s="127" t="s">
        <v>19</v>
      </c>
      <c r="D149" s="127" t="s">
        <v>383</v>
      </c>
      <c r="E149" s="205" t="s">
        <v>43</v>
      </c>
      <c r="F149" s="204">
        <v>3</v>
      </c>
      <c r="G149" s="235">
        <v>134.85</v>
      </c>
      <c r="H149" s="235">
        <f>TRUNC(TRUNC(G149 * J13, 2) + G149, 2)</f>
        <v>162.49</v>
      </c>
      <c r="I149" s="235">
        <f t="shared" si="4"/>
        <v>487.47</v>
      </c>
      <c r="J149" s="236">
        <f>I149 / J12</f>
        <v>2.9059500003758301E-5</v>
      </c>
      <c r="K149" s="204">
        <v>3</v>
      </c>
      <c r="L149" s="235">
        <v>130.55000000000001</v>
      </c>
      <c r="M149" s="235">
        <f>TRUNC(TRUNC(L149 * O13, 2) + L149, 2)</f>
        <v>162.01</v>
      </c>
      <c r="N149" s="235">
        <f t="shared" si="5"/>
        <v>486.03</v>
      </c>
      <c r="O149" s="236">
        <f>N149 / O12</f>
        <v>2.8646470163150613E-5</v>
      </c>
    </row>
    <row r="150" spans="1:15" ht="26.4" x14ac:dyDescent="0.25">
      <c r="A150" s="127" t="s">
        <v>384</v>
      </c>
      <c r="B150" s="127" t="s">
        <v>385</v>
      </c>
      <c r="C150" s="127" t="s">
        <v>19</v>
      </c>
      <c r="D150" s="127" t="s">
        <v>386</v>
      </c>
      <c r="E150" s="205" t="s">
        <v>91</v>
      </c>
      <c r="F150" s="204">
        <v>220</v>
      </c>
      <c r="G150" s="235">
        <v>96.32</v>
      </c>
      <c r="H150" s="235">
        <f>TRUNC(TRUNC(G150 * J13, 2) + G150, 2)</f>
        <v>116.06</v>
      </c>
      <c r="I150" s="235">
        <f t="shared" si="4"/>
        <v>25533.200000000001</v>
      </c>
      <c r="J150" s="236">
        <f>I150 / J12</f>
        <v>1.5221080794632724E-3</v>
      </c>
      <c r="K150" s="204">
        <v>220</v>
      </c>
      <c r="L150" s="235">
        <v>91.05</v>
      </c>
      <c r="M150" s="235">
        <f>TRUNC(TRUNC(L150 * O13, 2) + L150, 2)</f>
        <v>112.99</v>
      </c>
      <c r="N150" s="235">
        <f t="shared" si="5"/>
        <v>24857.8</v>
      </c>
      <c r="O150" s="236">
        <f>N150 / O12</f>
        <v>1.4651116721633754E-3</v>
      </c>
    </row>
    <row r="151" spans="1:15" ht="26.4" x14ac:dyDescent="0.25">
      <c r="A151" s="127" t="s">
        <v>387</v>
      </c>
      <c r="B151" s="127" t="s">
        <v>388</v>
      </c>
      <c r="C151" s="127" t="s">
        <v>41</v>
      </c>
      <c r="D151" s="127" t="s">
        <v>389</v>
      </c>
      <c r="E151" s="205" t="s">
        <v>91</v>
      </c>
      <c r="F151" s="204">
        <v>1064.4000000000001</v>
      </c>
      <c r="G151" s="235">
        <v>10.62</v>
      </c>
      <c r="H151" s="235">
        <f>TRUNC(TRUNC(G151 * J13, 2) + G151, 2)</f>
        <v>12.79</v>
      </c>
      <c r="I151" s="235">
        <f t="shared" si="4"/>
        <v>13613.67</v>
      </c>
      <c r="J151" s="236">
        <f>I151 / J12</f>
        <v>8.1155033831038683E-4</v>
      </c>
      <c r="K151" s="204">
        <v>1064.4000000000001</v>
      </c>
      <c r="L151" s="235">
        <v>10.47</v>
      </c>
      <c r="M151" s="235">
        <f>TRUNC(TRUNC(L151 * O13, 2) + L151, 2)</f>
        <v>12.99</v>
      </c>
      <c r="N151" s="235">
        <f t="shared" si="5"/>
        <v>13826.55</v>
      </c>
      <c r="O151" s="236">
        <f>N151 / O12</f>
        <v>8.1493293013663794E-4</v>
      </c>
    </row>
    <row r="152" spans="1:15" ht="40.200000000000003" thickBot="1" x14ac:dyDescent="0.3">
      <c r="A152" s="114" t="s">
        <v>390</v>
      </c>
      <c r="B152" s="114" t="s">
        <v>391</v>
      </c>
      <c r="C152" s="114" t="s">
        <v>19</v>
      </c>
      <c r="D152" s="114" t="s">
        <v>392</v>
      </c>
      <c r="E152" s="220" t="s">
        <v>43</v>
      </c>
      <c r="F152" s="221">
        <v>48</v>
      </c>
      <c r="G152" s="222">
        <v>124.79</v>
      </c>
      <c r="H152" s="222">
        <f>TRUNC(TRUNC(G152 * J13, 2) + G152, 2)</f>
        <v>150.37</v>
      </c>
      <c r="I152" s="222">
        <f t="shared" si="4"/>
        <v>7217.76</v>
      </c>
      <c r="J152" s="223">
        <f>I152 / J12</f>
        <v>4.3027159978486167E-4</v>
      </c>
      <c r="K152" s="221">
        <v>48</v>
      </c>
      <c r="L152" s="222">
        <v>123.73</v>
      </c>
      <c r="M152" s="222">
        <f>TRUNC(TRUNC(L152 * O13, 2) + L152, 2)</f>
        <v>153.54</v>
      </c>
      <c r="N152" s="222">
        <f t="shared" si="5"/>
        <v>7369.92</v>
      </c>
      <c r="O152" s="223">
        <f>N152 / O12</f>
        <v>4.3438099167707135E-4</v>
      </c>
    </row>
    <row r="153" spans="1:15" ht="14.4" thickBot="1" x14ac:dyDescent="0.3">
      <c r="A153" s="106" t="s">
        <v>393</v>
      </c>
      <c r="B153" s="107" t="s">
        <v>12</v>
      </c>
      <c r="C153" s="107"/>
      <c r="D153" s="107" t="s">
        <v>394</v>
      </c>
      <c r="E153" s="211"/>
      <c r="F153" s="212">
        <v>1</v>
      </c>
      <c r="G153" s="212" t="s">
        <v>14</v>
      </c>
      <c r="H153" s="213">
        <f>I154 + I157 + I161</f>
        <v>614396.54</v>
      </c>
      <c r="I153" s="213">
        <f t="shared" si="4"/>
        <v>614396.54</v>
      </c>
      <c r="J153" s="214">
        <f>I153 / J12</f>
        <v>3.662595904658561E-2</v>
      </c>
      <c r="K153" s="212">
        <v>1</v>
      </c>
      <c r="L153" s="212" t="s">
        <v>14</v>
      </c>
      <c r="M153" s="213">
        <f>N154 + N157 + N161</f>
        <v>624008.74</v>
      </c>
      <c r="N153" s="213">
        <f t="shared" si="5"/>
        <v>624008.74</v>
      </c>
      <c r="O153" s="215">
        <f>N153 / O12</f>
        <v>3.6778897911559388E-2</v>
      </c>
    </row>
    <row r="154" spans="1:15" ht="14.4" thickBot="1" x14ac:dyDescent="0.3">
      <c r="A154" s="106" t="s">
        <v>395</v>
      </c>
      <c r="B154" s="107" t="s">
        <v>12</v>
      </c>
      <c r="C154" s="107"/>
      <c r="D154" s="107" t="s">
        <v>142</v>
      </c>
      <c r="E154" s="211"/>
      <c r="F154" s="212">
        <v>1</v>
      </c>
      <c r="G154" s="212" t="s">
        <v>14</v>
      </c>
      <c r="H154" s="213">
        <f>I155 + I156</f>
        <v>176352.57</v>
      </c>
      <c r="I154" s="213">
        <f t="shared" si="4"/>
        <v>176352.57</v>
      </c>
      <c r="J154" s="214">
        <f>I154 / J12</f>
        <v>1.0512887990189727E-2</v>
      </c>
      <c r="K154" s="212">
        <v>1</v>
      </c>
      <c r="L154" s="212" t="s">
        <v>14</v>
      </c>
      <c r="M154" s="213">
        <f>N155 + N156</f>
        <v>178754.99</v>
      </c>
      <c r="N154" s="213">
        <f t="shared" si="5"/>
        <v>178754.99</v>
      </c>
      <c r="O154" s="215">
        <f>N154 / O12</f>
        <v>1.0535768342590552E-2</v>
      </c>
    </row>
    <row r="155" spans="1:15" ht="66" x14ac:dyDescent="0.25">
      <c r="A155" s="96" t="s">
        <v>396</v>
      </c>
      <c r="B155" s="96" t="s">
        <v>397</v>
      </c>
      <c r="C155" s="96" t="s">
        <v>41</v>
      </c>
      <c r="D155" s="96" t="s">
        <v>398</v>
      </c>
      <c r="E155" s="216" t="s">
        <v>25</v>
      </c>
      <c r="F155" s="217">
        <v>2502.52</v>
      </c>
      <c r="G155" s="218">
        <v>29.19</v>
      </c>
      <c r="H155" s="218">
        <f>TRUNC(TRUNC(G155 * J13, 2) + G155, 2)</f>
        <v>35.17</v>
      </c>
      <c r="I155" s="218">
        <f t="shared" si="4"/>
        <v>88013.62</v>
      </c>
      <c r="J155" s="219">
        <f>I155 / J12</f>
        <v>5.2467470628362392E-3</v>
      </c>
      <c r="K155" s="217">
        <v>2502.52</v>
      </c>
      <c r="L155" s="218">
        <v>28.75</v>
      </c>
      <c r="M155" s="218">
        <f>TRUNC(TRUNC(L155 * O13, 2) + L155, 2)</f>
        <v>35.67</v>
      </c>
      <c r="N155" s="218">
        <f t="shared" si="5"/>
        <v>89264.88</v>
      </c>
      <c r="O155" s="219">
        <f>N155 / O12</f>
        <v>5.2612466751789403E-3</v>
      </c>
    </row>
    <row r="156" spans="1:15" ht="53.4" thickBot="1" x14ac:dyDescent="0.3">
      <c r="A156" s="114" t="s">
        <v>399</v>
      </c>
      <c r="B156" s="114" t="s">
        <v>400</v>
      </c>
      <c r="C156" s="114" t="s">
        <v>41</v>
      </c>
      <c r="D156" s="114" t="s">
        <v>401</v>
      </c>
      <c r="E156" s="220" t="s">
        <v>25</v>
      </c>
      <c r="F156" s="221">
        <v>2502.52</v>
      </c>
      <c r="G156" s="222">
        <v>29.3</v>
      </c>
      <c r="H156" s="222">
        <f>TRUNC(TRUNC(G156 * J13, 2) + G156, 2)</f>
        <v>35.299999999999997</v>
      </c>
      <c r="I156" s="222">
        <f t="shared" si="4"/>
        <v>88338.95</v>
      </c>
      <c r="J156" s="223">
        <f>I156 / J12</f>
        <v>5.2661409273534873E-3</v>
      </c>
      <c r="K156" s="221">
        <v>2502.52</v>
      </c>
      <c r="L156" s="222">
        <v>28.82</v>
      </c>
      <c r="M156" s="222">
        <f>TRUNC(TRUNC(L156 * O13, 2) + L156, 2)</f>
        <v>35.76</v>
      </c>
      <c r="N156" s="222">
        <f t="shared" si="5"/>
        <v>89490.11</v>
      </c>
      <c r="O156" s="223">
        <f>N156 / O12</f>
        <v>5.2745216674116137E-3</v>
      </c>
    </row>
    <row r="157" spans="1:15" ht="14.4" thickBot="1" x14ac:dyDescent="0.3">
      <c r="A157" s="106" t="s">
        <v>402</v>
      </c>
      <c r="B157" s="107" t="s">
        <v>12</v>
      </c>
      <c r="C157" s="107"/>
      <c r="D157" s="107" t="s">
        <v>403</v>
      </c>
      <c r="E157" s="211"/>
      <c r="F157" s="212">
        <v>1</v>
      </c>
      <c r="G157" s="212" t="s">
        <v>14</v>
      </c>
      <c r="H157" s="213">
        <f>I158 + I159 + I160</f>
        <v>276765.83</v>
      </c>
      <c r="I157" s="213">
        <f t="shared" si="4"/>
        <v>276765.83</v>
      </c>
      <c r="J157" s="214">
        <f>I157 / J12</f>
        <v>1.6498813543244034E-2</v>
      </c>
      <c r="K157" s="212">
        <v>1</v>
      </c>
      <c r="L157" s="212" t="s">
        <v>14</v>
      </c>
      <c r="M157" s="213">
        <f>N158 + N159 + N160</f>
        <v>280926.31</v>
      </c>
      <c r="N157" s="213">
        <f t="shared" si="5"/>
        <v>280926.31</v>
      </c>
      <c r="O157" s="215">
        <f>N157 / O12</f>
        <v>1.6557716925825566E-2</v>
      </c>
    </row>
    <row r="158" spans="1:15" ht="52.8" x14ac:dyDescent="0.25">
      <c r="A158" s="96" t="s">
        <v>404</v>
      </c>
      <c r="B158" s="96" t="s">
        <v>405</v>
      </c>
      <c r="C158" s="96" t="s">
        <v>41</v>
      </c>
      <c r="D158" s="96" t="s">
        <v>406</v>
      </c>
      <c r="E158" s="216" t="s">
        <v>25</v>
      </c>
      <c r="F158" s="217">
        <v>249.06</v>
      </c>
      <c r="G158" s="218">
        <v>54.57</v>
      </c>
      <c r="H158" s="218">
        <f>TRUNC(TRUNC(G158 * J13, 2) + G158, 2)</f>
        <v>65.75</v>
      </c>
      <c r="I158" s="218">
        <f t="shared" si="4"/>
        <v>16375.69</v>
      </c>
      <c r="J158" s="219">
        <f>I158 / J12</f>
        <v>9.762023583329123E-4</v>
      </c>
      <c r="K158" s="217">
        <v>249.06</v>
      </c>
      <c r="L158" s="218">
        <v>54.17</v>
      </c>
      <c r="M158" s="218">
        <f>TRUNC(TRUNC(L158 * O13, 2) + L158, 2)</f>
        <v>67.22</v>
      </c>
      <c r="N158" s="218">
        <f t="shared" si="5"/>
        <v>16741.810000000001</v>
      </c>
      <c r="O158" s="219">
        <f>N158 / O12</f>
        <v>9.8675752657682988E-4</v>
      </c>
    </row>
    <row r="159" spans="1:15" ht="26.4" x14ac:dyDescent="0.25">
      <c r="A159" s="127" t="s">
        <v>407</v>
      </c>
      <c r="B159" s="127" t="s">
        <v>408</v>
      </c>
      <c r="C159" s="127" t="s">
        <v>19</v>
      </c>
      <c r="D159" s="127" t="s">
        <v>409</v>
      </c>
      <c r="E159" s="205" t="s">
        <v>25</v>
      </c>
      <c r="F159" s="204">
        <v>2253.46</v>
      </c>
      <c r="G159" s="235">
        <v>78.08</v>
      </c>
      <c r="H159" s="235">
        <f>TRUNC(TRUNC(G159 * J13, 2) + G159, 2)</f>
        <v>94.08</v>
      </c>
      <c r="I159" s="235">
        <f t="shared" si="4"/>
        <v>212005.51</v>
      </c>
      <c r="J159" s="236">
        <f>I159 / J12</f>
        <v>1.2638263110841243E-2</v>
      </c>
      <c r="K159" s="204">
        <v>2253.46</v>
      </c>
      <c r="L159" s="235">
        <v>76.930000000000007</v>
      </c>
      <c r="M159" s="235">
        <f>TRUNC(TRUNC(L159 * O13, 2) + L159, 2)</f>
        <v>95.47</v>
      </c>
      <c r="N159" s="235">
        <f t="shared" si="5"/>
        <v>215137.82</v>
      </c>
      <c r="O159" s="236">
        <f>N159 / O12</f>
        <v>1.2680162009742748E-2</v>
      </c>
    </row>
    <row r="160" spans="1:15" ht="53.4" thickBot="1" x14ac:dyDescent="0.3">
      <c r="A160" s="114" t="s">
        <v>410</v>
      </c>
      <c r="B160" s="114" t="s">
        <v>411</v>
      </c>
      <c r="C160" s="114" t="s">
        <v>19</v>
      </c>
      <c r="D160" s="114" t="s">
        <v>412</v>
      </c>
      <c r="E160" s="220" t="s">
        <v>25</v>
      </c>
      <c r="F160" s="221">
        <v>130.84</v>
      </c>
      <c r="G160" s="222">
        <v>306.89</v>
      </c>
      <c r="H160" s="222">
        <f>TRUNC(TRUNC(G160 * J13, 2) + G160, 2)</f>
        <v>369.8</v>
      </c>
      <c r="I160" s="222">
        <f t="shared" si="4"/>
        <v>48384.63</v>
      </c>
      <c r="J160" s="223">
        <f>I160 / J12</f>
        <v>2.8843480740698788E-3</v>
      </c>
      <c r="K160" s="221">
        <v>130.84</v>
      </c>
      <c r="L160" s="222">
        <v>302.07</v>
      </c>
      <c r="M160" s="222">
        <f>TRUNC(TRUNC(L160 * O13, 2) + L160, 2)</f>
        <v>374.86</v>
      </c>
      <c r="N160" s="222">
        <f t="shared" si="5"/>
        <v>49046.68</v>
      </c>
      <c r="O160" s="223">
        <f>N160 / O12</f>
        <v>2.8907973895059896E-3</v>
      </c>
    </row>
    <row r="161" spans="1:15" ht="14.4" thickBot="1" x14ac:dyDescent="0.3">
      <c r="A161" s="106" t="s">
        <v>413</v>
      </c>
      <c r="B161" s="107" t="s">
        <v>12</v>
      </c>
      <c r="C161" s="107"/>
      <c r="D161" s="107" t="s">
        <v>414</v>
      </c>
      <c r="E161" s="211"/>
      <c r="F161" s="212">
        <v>1</v>
      </c>
      <c r="G161" s="212" t="s">
        <v>14</v>
      </c>
      <c r="H161" s="213">
        <f>I162 + I163 + I164</f>
        <v>161278.14000000001</v>
      </c>
      <c r="I161" s="213">
        <f t="shared" si="4"/>
        <v>161278.14000000001</v>
      </c>
      <c r="J161" s="214">
        <f>I161 / J12</f>
        <v>9.6142575131518502E-3</v>
      </c>
      <c r="K161" s="212">
        <v>1</v>
      </c>
      <c r="L161" s="212" t="s">
        <v>14</v>
      </c>
      <c r="M161" s="213">
        <f>N162 + N163 + N164</f>
        <v>164327.44</v>
      </c>
      <c r="N161" s="213">
        <f t="shared" si="5"/>
        <v>164327.44</v>
      </c>
      <c r="O161" s="215">
        <f>N161 / O12</f>
        <v>9.6854126431432687E-3</v>
      </c>
    </row>
    <row r="162" spans="1:15" ht="39.6" x14ac:dyDescent="0.25">
      <c r="A162" s="96" t="s">
        <v>415</v>
      </c>
      <c r="B162" s="96" t="s">
        <v>416</v>
      </c>
      <c r="C162" s="96" t="s">
        <v>41</v>
      </c>
      <c r="D162" s="96" t="s">
        <v>417</v>
      </c>
      <c r="E162" s="216" t="s">
        <v>91</v>
      </c>
      <c r="F162" s="217">
        <v>652.69000000000005</v>
      </c>
      <c r="G162" s="218">
        <v>146.57</v>
      </c>
      <c r="H162" s="218">
        <f>TRUNC(TRUNC(G162 * J13, 2) + G162, 2)</f>
        <v>176.61</v>
      </c>
      <c r="I162" s="218">
        <f t="shared" si="4"/>
        <v>115271.58</v>
      </c>
      <c r="J162" s="219">
        <f>I162 / J12</f>
        <v>6.871673086432448E-3</v>
      </c>
      <c r="K162" s="217">
        <v>652.69000000000005</v>
      </c>
      <c r="L162" s="218">
        <v>144.83000000000001</v>
      </c>
      <c r="M162" s="218">
        <f>TRUNC(TRUNC(L162 * O13, 2) + L162, 2)</f>
        <v>179.73</v>
      </c>
      <c r="N162" s="218">
        <f t="shared" si="5"/>
        <v>117307.97</v>
      </c>
      <c r="O162" s="219">
        <f>N162 / O12</f>
        <v>6.9140984352915819E-3</v>
      </c>
    </row>
    <row r="163" spans="1:15" ht="26.4" x14ac:dyDescent="0.25">
      <c r="A163" s="127" t="s">
        <v>418</v>
      </c>
      <c r="B163" s="127" t="s">
        <v>419</v>
      </c>
      <c r="C163" s="127" t="s">
        <v>41</v>
      </c>
      <c r="D163" s="127" t="s">
        <v>420</v>
      </c>
      <c r="E163" s="205" t="s">
        <v>91</v>
      </c>
      <c r="F163" s="204">
        <v>429.3</v>
      </c>
      <c r="G163" s="235">
        <v>46.44</v>
      </c>
      <c r="H163" s="235">
        <f>TRUNC(TRUNC(G163 * J13, 2) + G163, 2)</f>
        <v>55.96</v>
      </c>
      <c r="I163" s="235">
        <f t="shared" si="4"/>
        <v>24023.62</v>
      </c>
      <c r="J163" s="236">
        <f>I163 / J12</f>
        <v>1.4321176389937595E-3</v>
      </c>
      <c r="K163" s="204">
        <v>429.3</v>
      </c>
      <c r="L163" s="235">
        <v>45.96</v>
      </c>
      <c r="M163" s="235">
        <f>TRUNC(TRUNC(L163 * O13, 2) + L163, 2)</f>
        <v>57.03</v>
      </c>
      <c r="N163" s="235">
        <f t="shared" si="5"/>
        <v>24482.97</v>
      </c>
      <c r="O163" s="236">
        <f>N163 / O12</f>
        <v>1.4430192984184343E-3</v>
      </c>
    </row>
    <row r="164" spans="1:15" ht="27" thickBot="1" x14ac:dyDescent="0.3">
      <c r="A164" s="114" t="s">
        <v>421</v>
      </c>
      <c r="B164" s="114" t="s">
        <v>422</v>
      </c>
      <c r="C164" s="114" t="s">
        <v>19</v>
      </c>
      <c r="D164" s="114" t="s">
        <v>423</v>
      </c>
      <c r="E164" s="220" t="s">
        <v>91</v>
      </c>
      <c r="F164" s="221">
        <v>116.54</v>
      </c>
      <c r="G164" s="222">
        <v>156.54</v>
      </c>
      <c r="H164" s="222">
        <f>TRUNC(TRUNC(G164 * J13, 2) + G164, 2)</f>
        <v>188.63</v>
      </c>
      <c r="I164" s="222">
        <f t="shared" si="4"/>
        <v>21982.94</v>
      </c>
      <c r="J164" s="223">
        <f>I164 / J12</f>
        <v>1.3104667877256416E-3</v>
      </c>
      <c r="K164" s="221">
        <v>116.54</v>
      </c>
      <c r="L164" s="222">
        <v>155.83000000000001</v>
      </c>
      <c r="M164" s="222">
        <f>TRUNC(TRUNC(L164 * O13, 2) + L164, 2)</f>
        <v>193.38</v>
      </c>
      <c r="N164" s="222">
        <f t="shared" si="5"/>
        <v>22536.5</v>
      </c>
      <c r="O164" s="223">
        <f>N164 / O12</f>
        <v>1.3282949094332527E-3</v>
      </c>
    </row>
    <row r="165" spans="1:15" ht="14.4" thickBot="1" x14ac:dyDescent="0.3">
      <c r="A165" s="106" t="s">
        <v>424</v>
      </c>
      <c r="B165" s="107" t="s">
        <v>12</v>
      </c>
      <c r="C165" s="107"/>
      <c r="D165" s="107" t="s">
        <v>425</v>
      </c>
      <c r="E165" s="211"/>
      <c r="F165" s="212">
        <v>1</v>
      </c>
      <c r="G165" s="212" t="s">
        <v>14</v>
      </c>
      <c r="H165" s="213">
        <f>I166 + I167 + I168</f>
        <v>276415.91000000003</v>
      </c>
      <c r="I165" s="213">
        <f t="shared" si="4"/>
        <v>276415.90999999997</v>
      </c>
      <c r="J165" s="214">
        <f>I165 / J12</f>
        <v>1.6477953797533907E-2</v>
      </c>
      <c r="K165" s="212">
        <v>1</v>
      </c>
      <c r="L165" s="212" t="s">
        <v>14</v>
      </c>
      <c r="M165" s="213">
        <f>N166 + N167 + N168</f>
        <v>277186.34999999998</v>
      </c>
      <c r="N165" s="213">
        <f t="shared" si="5"/>
        <v>277186.34999999998</v>
      </c>
      <c r="O165" s="215">
        <f>N165 / O12</f>
        <v>1.6337284745607521E-2</v>
      </c>
    </row>
    <row r="166" spans="1:15" ht="26.4" x14ac:dyDescent="0.25">
      <c r="A166" s="96" t="s">
        <v>426</v>
      </c>
      <c r="B166" s="96" t="s">
        <v>427</v>
      </c>
      <c r="C166" s="96" t="s">
        <v>41</v>
      </c>
      <c r="D166" s="96" t="s">
        <v>428</v>
      </c>
      <c r="E166" s="216" t="s">
        <v>25</v>
      </c>
      <c r="F166" s="217">
        <v>863.95</v>
      </c>
      <c r="G166" s="218">
        <v>60.09</v>
      </c>
      <c r="H166" s="218">
        <f>TRUNC(TRUNC(G166 * J13, 2) + G166, 2)</f>
        <v>72.400000000000006</v>
      </c>
      <c r="I166" s="218">
        <f t="shared" si="4"/>
        <v>62549.98</v>
      </c>
      <c r="J166" s="219">
        <f>I166 / J12</f>
        <v>3.7287856566457049E-3</v>
      </c>
      <c r="K166" s="217">
        <v>863.95</v>
      </c>
      <c r="L166" s="218">
        <v>58.21</v>
      </c>
      <c r="M166" s="218">
        <f>TRUNC(TRUNC(L166 * O13, 2) + L166, 2)</f>
        <v>72.23</v>
      </c>
      <c r="N166" s="218">
        <f t="shared" si="5"/>
        <v>62403.1</v>
      </c>
      <c r="O166" s="219">
        <f>N166 / O12</f>
        <v>3.6780209909637348E-3</v>
      </c>
    </row>
    <row r="167" spans="1:15" ht="39.6" x14ac:dyDescent="0.25">
      <c r="A167" s="127" t="s">
        <v>429</v>
      </c>
      <c r="B167" s="127" t="s">
        <v>430</v>
      </c>
      <c r="C167" s="127" t="s">
        <v>41</v>
      </c>
      <c r="D167" s="127" t="s">
        <v>431</v>
      </c>
      <c r="E167" s="205" t="s">
        <v>25</v>
      </c>
      <c r="F167" s="204">
        <v>610</v>
      </c>
      <c r="G167" s="235">
        <v>123.2</v>
      </c>
      <c r="H167" s="235">
        <f>TRUNC(TRUNC(G167 * J13, 2) + G167, 2)</f>
        <v>148.44999999999999</v>
      </c>
      <c r="I167" s="235">
        <f t="shared" si="4"/>
        <v>90554.5</v>
      </c>
      <c r="J167" s="236">
        <f>I167 / J12</f>
        <v>5.3982162863157341E-3</v>
      </c>
      <c r="K167" s="204">
        <v>610</v>
      </c>
      <c r="L167" s="235">
        <v>121.34</v>
      </c>
      <c r="M167" s="235">
        <f>TRUNC(TRUNC(L167 * O13, 2) + L167, 2)</f>
        <v>150.58000000000001</v>
      </c>
      <c r="N167" s="235">
        <f t="shared" si="5"/>
        <v>91853.8</v>
      </c>
      <c r="O167" s="236">
        <f>N167 / O12</f>
        <v>5.4138368847025985E-3</v>
      </c>
    </row>
    <row r="168" spans="1:15" ht="40.200000000000003" thickBot="1" x14ac:dyDescent="0.3">
      <c r="A168" s="114" t="s">
        <v>432</v>
      </c>
      <c r="B168" s="114" t="s">
        <v>433</v>
      </c>
      <c r="C168" s="114" t="s">
        <v>41</v>
      </c>
      <c r="D168" s="114" t="s">
        <v>434</v>
      </c>
      <c r="E168" s="220" t="s">
        <v>25</v>
      </c>
      <c r="F168" s="221">
        <v>1660.76</v>
      </c>
      <c r="G168" s="222">
        <v>61.62</v>
      </c>
      <c r="H168" s="222">
        <f>TRUNC(TRUNC(G168 * J13, 2) + G168, 2)</f>
        <v>74.25</v>
      </c>
      <c r="I168" s="222">
        <f t="shared" si="4"/>
        <v>123311.43</v>
      </c>
      <c r="J168" s="223">
        <f>I168 / J12</f>
        <v>7.3509518545724689E-3</v>
      </c>
      <c r="K168" s="221">
        <v>1660.76</v>
      </c>
      <c r="L168" s="222">
        <v>59.65</v>
      </c>
      <c r="M168" s="222">
        <f>TRUNC(TRUNC(L168 * O13, 2) + L168, 2)</f>
        <v>74.02</v>
      </c>
      <c r="N168" s="222">
        <f t="shared" si="5"/>
        <v>122929.45</v>
      </c>
      <c r="O168" s="223">
        <f>N168 / O12</f>
        <v>7.2454268699411878E-3</v>
      </c>
    </row>
    <row r="169" spans="1:15" ht="14.4" thickBot="1" x14ac:dyDescent="0.3">
      <c r="A169" s="106" t="s">
        <v>435</v>
      </c>
      <c r="B169" s="107" t="s">
        <v>12</v>
      </c>
      <c r="C169" s="107"/>
      <c r="D169" s="107" t="s">
        <v>436</v>
      </c>
      <c r="E169" s="211"/>
      <c r="F169" s="212">
        <v>1</v>
      </c>
      <c r="G169" s="212" t="s">
        <v>14</v>
      </c>
      <c r="H169" s="213">
        <f>I170 + I175</f>
        <v>797918.8</v>
      </c>
      <c r="I169" s="213">
        <f t="shared" si="4"/>
        <v>797918.8</v>
      </c>
      <c r="J169" s="214">
        <f>I169 / J12</f>
        <v>4.7566253044492628E-2</v>
      </c>
      <c r="K169" s="212">
        <v>1</v>
      </c>
      <c r="L169" s="212" t="s">
        <v>14</v>
      </c>
      <c r="M169" s="213">
        <f>N170 + N175</f>
        <v>798666.98</v>
      </c>
      <c r="N169" s="213">
        <f t="shared" si="5"/>
        <v>798666.98</v>
      </c>
      <c r="O169" s="215">
        <f>N169 / O12</f>
        <v>4.7073204972663436E-2</v>
      </c>
    </row>
    <row r="170" spans="1:15" ht="14.4" thickBot="1" x14ac:dyDescent="0.3">
      <c r="A170" s="106" t="s">
        <v>437</v>
      </c>
      <c r="B170" s="107" t="s">
        <v>12</v>
      </c>
      <c r="C170" s="107"/>
      <c r="D170" s="107" t="s">
        <v>438</v>
      </c>
      <c r="E170" s="211"/>
      <c r="F170" s="212">
        <v>1</v>
      </c>
      <c r="G170" s="212" t="s">
        <v>14</v>
      </c>
      <c r="H170" s="213">
        <f>I171 + I172 + I173 + I174</f>
        <v>556724.36</v>
      </c>
      <c r="I170" s="213">
        <f t="shared" si="4"/>
        <v>556724.36</v>
      </c>
      <c r="J170" s="214">
        <f>I170 / J12</f>
        <v>3.3187953189965202E-2</v>
      </c>
      <c r="K170" s="212">
        <v>1</v>
      </c>
      <c r="L170" s="212" t="s">
        <v>14</v>
      </c>
      <c r="M170" s="213">
        <f>N171 + N172 + N173 + N174</f>
        <v>554483.03</v>
      </c>
      <c r="N170" s="213">
        <f t="shared" si="5"/>
        <v>554483.03</v>
      </c>
      <c r="O170" s="215">
        <f>N170 / O12</f>
        <v>3.2681072310080342E-2</v>
      </c>
    </row>
    <row r="171" spans="1:15" ht="52.8" x14ac:dyDescent="0.25">
      <c r="A171" s="96" t="s">
        <v>439</v>
      </c>
      <c r="B171" s="96" t="s">
        <v>440</v>
      </c>
      <c r="C171" s="96" t="s">
        <v>41</v>
      </c>
      <c r="D171" s="96" t="s">
        <v>441</v>
      </c>
      <c r="E171" s="216" t="s">
        <v>25</v>
      </c>
      <c r="F171" s="217">
        <v>7702.34</v>
      </c>
      <c r="G171" s="218">
        <v>8.81</v>
      </c>
      <c r="H171" s="218">
        <f>TRUNC(TRUNC(G171 * J13, 2) + G171, 2)</f>
        <v>10.61</v>
      </c>
      <c r="I171" s="218">
        <f t="shared" si="4"/>
        <v>81721.820000000007</v>
      </c>
      <c r="J171" s="219">
        <f>I171 / J12</f>
        <v>4.8716746232529903E-3</v>
      </c>
      <c r="K171" s="217">
        <v>7702.34</v>
      </c>
      <c r="L171" s="218">
        <v>8.43</v>
      </c>
      <c r="M171" s="218">
        <f>TRUNC(TRUNC(L171 * O13, 2) + L171, 2)</f>
        <v>10.46</v>
      </c>
      <c r="N171" s="218">
        <f t="shared" si="5"/>
        <v>80566.47</v>
      </c>
      <c r="O171" s="219">
        <f>N171 / O12</f>
        <v>4.7485648602048625E-3</v>
      </c>
    </row>
    <row r="172" spans="1:15" ht="39.6" x14ac:dyDescent="0.25">
      <c r="A172" s="127" t="s">
        <v>442</v>
      </c>
      <c r="B172" s="127" t="s">
        <v>443</v>
      </c>
      <c r="C172" s="127" t="s">
        <v>41</v>
      </c>
      <c r="D172" s="127" t="s">
        <v>444</v>
      </c>
      <c r="E172" s="205" t="s">
        <v>25</v>
      </c>
      <c r="F172" s="204">
        <v>7415.63</v>
      </c>
      <c r="G172" s="235">
        <v>47.13</v>
      </c>
      <c r="H172" s="235">
        <f>TRUNC(TRUNC(G172 * J13, 2) + G172, 2)</f>
        <v>56.79</v>
      </c>
      <c r="I172" s="235">
        <f t="shared" si="4"/>
        <v>421133.62</v>
      </c>
      <c r="J172" s="236">
        <f>I172 / J12</f>
        <v>2.5104996065342989E-2</v>
      </c>
      <c r="K172" s="204">
        <v>7415.63</v>
      </c>
      <c r="L172" s="235">
        <v>45.6</v>
      </c>
      <c r="M172" s="235">
        <f>TRUNC(TRUNC(L172 * O13, 2) + L172, 2)</f>
        <v>56.58</v>
      </c>
      <c r="N172" s="235">
        <f t="shared" si="5"/>
        <v>419576.34</v>
      </c>
      <c r="O172" s="236">
        <f>N172 / O12</f>
        <v>2.4729710316182003E-2</v>
      </c>
    </row>
    <row r="173" spans="1:15" ht="39.6" x14ac:dyDescent="0.25">
      <c r="A173" s="127" t="s">
        <v>445</v>
      </c>
      <c r="B173" s="127" t="s">
        <v>446</v>
      </c>
      <c r="C173" s="127" t="s">
        <v>41</v>
      </c>
      <c r="D173" s="127" t="s">
        <v>447</v>
      </c>
      <c r="E173" s="205" t="s">
        <v>25</v>
      </c>
      <c r="F173" s="204">
        <v>286.70999999999998</v>
      </c>
      <c r="G173" s="235">
        <v>26.22</v>
      </c>
      <c r="H173" s="235">
        <f>TRUNC(TRUNC(G173 * J13, 2) + G173, 2)</f>
        <v>31.59</v>
      </c>
      <c r="I173" s="235">
        <f t="shared" si="4"/>
        <v>9057.16</v>
      </c>
      <c r="J173" s="236">
        <f>I173 / J12</f>
        <v>5.3992356668931319E-4</v>
      </c>
      <c r="K173" s="204">
        <v>286.70999999999998</v>
      </c>
      <c r="L173" s="235">
        <v>25.48</v>
      </c>
      <c r="M173" s="235">
        <f>TRUNC(TRUNC(L173 * O13, 2) + L173, 2)</f>
        <v>31.62</v>
      </c>
      <c r="N173" s="235">
        <f t="shared" si="5"/>
        <v>9065.77</v>
      </c>
      <c r="O173" s="236">
        <f>N173 / O12</f>
        <v>5.3433390904056538E-4</v>
      </c>
    </row>
    <row r="174" spans="1:15" ht="27" thickBot="1" x14ac:dyDescent="0.3">
      <c r="A174" s="114" t="s">
        <v>448</v>
      </c>
      <c r="B174" s="114" t="s">
        <v>449</v>
      </c>
      <c r="C174" s="114" t="s">
        <v>19</v>
      </c>
      <c r="D174" s="114" t="s">
        <v>450</v>
      </c>
      <c r="E174" s="220" t="s">
        <v>25</v>
      </c>
      <c r="F174" s="221">
        <v>238.5</v>
      </c>
      <c r="G174" s="222">
        <v>155.93</v>
      </c>
      <c r="H174" s="222">
        <f>TRUNC(TRUNC(G174 * J13, 2) + G174, 2)</f>
        <v>187.89</v>
      </c>
      <c r="I174" s="222">
        <f t="shared" si="4"/>
        <v>44811.76</v>
      </c>
      <c r="J174" s="223">
        <f>I174 / J12</f>
        <v>2.6713589346799107E-3</v>
      </c>
      <c r="K174" s="221">
        <v>238.5</v>
      </c>
      <c r="L174" s="222">
        <v>152.97</v>
      </c>
      <c r="M174" s="222">
        <f>TRUNC(TRUNC(L174 * O13, 2) + L174, 2)</f>
        <v>189.83</v>
      </c>
      <c r="N174" s="222">
        <f t="shared" si="5"/>
        <v>45274.45</v>
      </c>
      <c r="O174" s="223">
        <f>N174 / O12</f>
        <v>2.6684632246529111E-3</v>
      </c>
    </row>
    <row r="175" spans="1:15" ht="14.4" thickBot="1" x14ac:dyDescent="0.3">
      <c r="A175" s="106" t="s">
        <v>451</v>
      </c>
      <c r="B175" s="107" t="s">
        <v>12</v>
      </c>
      <c r="C175" s="107"/>
      <c r="D175" s="107" t="s">
        <v>452</v>
      </c>
      <c r="E175" s="211"/>
      <c r="F175" s="212">
        <v>1</v>
      </c>
      <c r="G175" s="212" t="s">
        <v>14</v>
      </c>
      <c r="H175" s="213">
        <f>I176</f>
        <v>241194.44</v>
      </c>
      <c r="I175" s="213">
        <f t="shared" si="4"/>
        <v>241194.44</v>
      </c>
      <c r="J175" s="214">
        <f>I175 / J12</f>
        <v>1.437829985452742E-2</v>
      </c>
      <c r="K175" s="212">
        <v>1</v>
      </c>
      <c r="L175" s="212" t="s">
        <v>14</v>
      </c>
      <c r="M175" s="213">
        <f>N176</f>
        <v>244183.95</v>
      </c>
      <c r="N175" s="213">
        <f t="shared" si="5"/>
        <v>244183.95</v>
      </c>
      <c r="O175" s="215">
        <f>N175 / O12</f>
        <v>1.4392132662583096E-2</v>
      </c>
    </row>
    <row r="176" spans="1:15" ht="40.200000000000003" thickBot="1" x14ac:dyDescent="0.3">
      <c r="A176" s="118" t="s">
        <v>453</v>
      </c>
      <c r="B176" s="118" t="s">
        <v>454</v>
      </c>
      <c r="C176" s="118" t="s">
        <v>41</v>
      </c>
      <c r="D176" s="118" t="s">
        <v>455</v>
      </c>
      <c r="E176" s="224" t="s">
        <v>25</v>
      </c>
      <c r="F176" s="225">
        <v>2033.68</v>
      </c>
      <c r="G176" s="226">
        <v>98.43</v>
      </c>
      <c r="H176" s="226">
        <f>TRUNC(TRUNC(G176 * J13, 2) + G176, 2)</f>
        <v>118.6</v>
      </c>
      <c r="I176" s="226">
        <f t="shared" si="4"/>
        <v>241194.44</v>
      </c>
      <c r="J176" s="227">
        <f>I176 / J12</f>
        <v>1.437829985452742E-2</v>
      </c>
      <c r="K176" s="225">
        <v>2033.68</v>
      </c>
      <c r="L176" s="226">
        <v>96.76</v>
      </c>
      <c r="M176" s="226">
        <f>TRUNC(TRUNC(L176 * O13, 2) + L176, 2)</f>
        <v>120.07</v>
      </c>
      <c r="N176" s="226">
        <f t="shared" si="5"/>
        <v>244183.95</v>
      </c>
      <c r="O176" s="227">
        <f>N176 / O12</f>
        <v>1.4392132662583096E-2</v>
      </c>
    </row>
    <row r="177" spans="1:15" ht="14.4" thickBot="1" x14ac:dyDescent="0.3">
      <c r="A177" s="106" t="s">
        <v>456</v>
      </c>
      <c r="B177" s="107" t="s">
        <v>12</v>
      </c>
      <c r="C177" s="107"/>
      <c r="D177" s="107" t="s">
        <v>457</v>
      </c>
      <c r="E177" s="211"/>
      <c r="F177" s="212">
        <v>1</v>
      </c>
      <c r="G177" s="212" t="s">
        <v>14</v>
      </c>
      <c r="H177" s="213">
        <f>I178 + I182 + I184 + I187</f>
        <v>939239.82</v>
      </c>
      <c r="I177" s="213">
        <f t="shared" si="4"/>
        <v>939239.82</v>
      </c>
      <c r="J177" s="214">
        <f>I177 / J12</f>
        <v>5.5990808773503896E-2</v>
      </c>
      <c r="K177" s="212">
        <v>1</v>
      </c>
      <c r="L177" s="212" t="s">
        <v>14</v>
      </c>
      <c r="M177" s="213">
        <f>N178 + N182 + N184 + N187</f>
        <v>959980.52</v>
      </c>
      <c r="N177" s="213">
        <f t="shared" si="5"/>
        <v>959980.52</v>
      </c>
      <c r="O177" s="215">
        <f>N177 / O12</f>
        <v>5.6580979205781153E-2</v>
      </c>
    </row>
    <row r="178" spans="1:15" ht="14.4" thickBot="1" x14ac:dyDescent="0.3">
      <c r="A178" s="106" t="s">
        <v>458</v>
      </c>
      <c r="B178" s="107" t="s">
        <v>12</v>
      </c>
      <c r="C178" s="107"/>
      <c r="D178" s="107" t="s">
        <v>438</v>
      </c>
      <c r="E178" s="211"/>
      <c r="F178" s="212">
        <v>1</v>
      </c>
      <c r="G178" s="212" t="s">
        <v>14</v>
      </c>
      <c r="H178" s="213">
        <f>I179 + I180 + I181</f>
        <v>536989.62</v>
      </c>
      <c r="I178" s="213">
        <f t="shared" si="4"/>
        <v>536989.62</v>
      </c>
      <c r="J178" s="214">
        <f>I178 / J12</f>
        <v>3.2011508122362746E-2</v>
      </c>
      <c r="K178" s="212">
        <v>1</v>
      </c>
      <c r="L178" s="212" t="s">
        <v>14</v>
      </c>
      <c r="M178" s="213">
        <f>N179 + N180 + N181</f>
        <v>545783.89</v>
      </c>
      <c r="N178" s="213">
        <f t="shared" si="5"/>
        <v>545783.89</v>
      </c>
      <c r="O178" s="215">
        <f>N178 / O12</f>
        <v>3.2168347469113588E-2</v>
      </c>
    </row>
    <row r="179" spans="1:15" ht="39.6" x14ac:dyDescent="0.25">
      <c r="A179" s="96" t="s">
        <v>459</v>
      </c>
      <c r="B179" s="96" t="s">
        <v>460</v>
      </c>
      <c r="C179" s="96" t="s">
        <v>41</v>
      </c>
      <c r="D179" s="96" t="s">
        <v>461</v>
      </c>
      <c r="E179" s="216" t="s">
        <v>25</v>
      </c>
      <c r="F179" s="217">
        <v>3744.51</v>
      </c>
      <c r="G179" s="218">
        <v>91.15</v>
      </c>
      <c r="H179" s="218">
        <f>TRUNC(TRUNC(G179 * J13, 2) + G179, 2)</f>
        <v>109.83</v>
      </c>
      <c r="I179" s="218">
        <f t="shared" si="4"/>
        <v>411259.53</v>
      </c>
      <c r="J179" s="219">
        <f>I179 / J12</f>
        <v>2.4516372932858715E-2</v>
      </c>
      <c r="K179" s="217">
        <v>3744.51</v>
      </c>
      <c r="L179" s="218">
        <v>90.51</v>
      </c>
      <c r="M179" s="218">
        <f>TRUNC(TRUNC(L179 * O13, 2) + L179, 2)</f>
        <v>112.32</v>
      </c>
      <c r="N179" s="218">
        <f t="shared" si="5"/>
        <v>420583.36</v>
      </c>
      <c r="O179" s="219">
        <f>N179 / O12</f>
        <v>2.4789063788979351E-2</v>
      </c>
    </row>
    <row r="180" spans="1:15" ht="26.4" x14ac:dyDescent="0.25">
      <c r="A180" s="127" t="s">
        <v>462</v>
      </c>
      <c r="B180" s="127" t="s">
        <v>463</v>
      </c>
      <c r="C180" s="127" t="s">
        <v>19</v>
      </c>
      <c r="D180" s="127" t="s">
        <v>464</v>
      </c>
      <c r="E180" s="205" t="s">
        <v>25</v>
      </c>
      <c r="F180" s="204">
        <v>2653.86</v>
      </c>
      <c r="G180" s="235">
        <v>36.31</v>
      </c>
      <c r="H180" s="235">
        <f>TRUNC(TRUNC(G180 * J13, 2) + G180, 2)</f>
        <v>43.75</v>
      </c>
      <c r="I180" s="235">
        <f t="shared" si="4"/>
        <v>116106.37</v>
      </c>
      <c r="J180" s="236">
        <f>I180 / J12</f>
        <v>6.9214373386082481E-3</v>
      </c>
      <c r="K180" s="204">
        <v>2653.86</v>
      </c>
      <c r="L180" s="235">
        <v>35.03</v>
      </c>
      <c r="M180" s="235">
        <f>TRUNC(TRUNC(L180 * O13, 2) + L180, 2)</f>
        <v>43.47</v>
      </c>
      <c r="N180" s="235">
        <f t="shared" si="5"/>
        <v>115363.29</v>
      </c>
      <c r="O180" s="236">
        <f>N180 / O12</f>
        <v>6.7994795483980238E-3</v>
      </c>
    </row>
    <row r="181" spans="1:15" ht="27" thickBot="1" x14ac:dyDescent="0.3">
      <c r="A181" s="114" t="s">
        <v>465</v>
      </c>
      <c r="B181" s="114" t="s">
        <v>466</v>
      </c>
      <c r="C181" s="114" t="s">
        <v>41</v>
      </c>
      <c r="D181" s="114" t="s">
        <v>467</v>
      </c>
      <c r="E181" s="220" t="s">
        <v>25</v>
      </c>
      <c r="F181" s="221">
        <v>248.29</v>
      </c>
      <c r="G181" s="222">
        <v>32.17</v>
      </c>
      <c r="H181" s="222">
        <f>TRUNC(TRUNC(G181 * J13, 2) + G181, 2)</f>
        <v>38.76</v>
      </c>
      <c r="I181" s="222">
        <f t="shared" si="4"/>
        <v>9623.7199999999993</v>
      </c>
      <c r="J181" s="223">
        <f>I181 / J12</f>
        <v>5.7369785089578598E-4</v>
      </c>
      <c r="K181" s="221">
        <v>248.29</v>
      </c>
      <c r="L181" s="222">
        <v>31.93</v>
      </c>
      <c r="M181" s="222">
        <f>TRUNC(TRUNC(L181 * O13, 2) + L181, 2)</f>
        <v>39.619999999999997</v>
      </c>
      <c r="N181" s="222">
        <f t="shared" si="5"/>
        <v>9837.24</v>
      </c>
      <c r="O181" s="223">
        <f>N181 / O12</f>
        <v>5.7980413173621336E-4</v>
      </c>
    </row>
    <row r="182" spans="1:15" ht="14.4" thickBot="1" x14ac:dyDescent="0.3">
      <c r="A182" s="106" t="s">
        <v>468</v>
      </c>
      <c r="B182" s="107" t="s">
        <v>12</v>
      </c>
      <c r="C182" s="107"/>
      <c r="D182" s="107" t="s">
        <v>469</v>
      </c>
      <c r="E182" s="211"/>
      <c r="F182" s="212">
        <v>1</v>
      </c>
      <c r="G182" s="212" t="s">
        <v>14</v>
      </c>
      <c r="H182" s="213">
        <f>I183</f>
        <v>251347.08</v>
      </c>
      <c r="I182" s="213">
        <f t="shared" si="4"/>
        <v>251347.08</v>
      </c>
      <c r="J182" s="214">
        <f>I182 / J12</f>
        <v>1.4983528160101416E-2</v>
      </c>
      <c r="K182" s="212">
        <v>1</v>
      </c>
      <c r="L182" s="212" t="s">
        <v>14</v>
      </c>
      <c r="M182" s="213">
        <f>N183</f>
        <v>258857.5</v>
      </c>
      <c r="N182" s="213">
        <f t="shared" si="5"/>
        <v>258857.5</v>
      </c>
      <c r="O182" s="215">
        <f>N182 / O12</f>
        <v>1.5256987532164189E-2</v>
      </c>
    </row>
    <row r="183" spans="1:15" ht="27" thickBot="1" x14ac:dyDescent="0.3">
      <c r="A183" s="118" t="s">
        <v>470</v>
      </c>
      <c r="B183" s="118" t="s">
        <v>471</v>
      </c>
      <c r="C183" s="118" t="s">
        <v>19</v>
      </c>
      <c r="D183" s="118" t="s">
        <v>472</v>
      </c>
      <c r="E183" s="224" t="s">
        <v>25</v>
      </c>
      <c r="F183" s="225">
        <v>2653.86</v>
      </c>
      <c r="G183" s="226">
        <v>78.599999999999994</v>
      </c>
      <c r="H183" s="226">
        <f>TRUNC(TRUNC(G183 * J13, 2) + G183, 2)</f>
        <v>94.71</v>
      </c>
      <c r="I183" s="226">
        <f t="shared" si="4"/>
        <v>251347.08</v>
      </c>
      <c r="J183" s="227">
        <f>I183 / J12</f>
        <v>1.4983528160101416E-2</v>
      </c>
      <c r="K183" s="225">
        <v>2653.86</v>
      </c>
      <c r="L183" s="226">
        <v>78.599999999999994</v>
      </c>
      <c r="M183" s="226">
        <f>TRUNC(TRUNC(L183 * O13, 2) + L183, 2)</f>
        <v>97.54</v>
      </c>
      <c r="N183" s="226">
        <f t="shared" si="5"/>
        <v>258857.5</v>
      </c>
      <c r="O183" s="227">
        <f>N183 / O12</f>
        <v>1.5256987532164189E-2</v>
      </c>
    </row>
    <row r="184" spans="1:15" ht="14.4" thickBot="1" x14ac:dyDescent="0.3">
      <c r="A184" s="106" t="s">
        <v>473</v>
      </c>
      <c r="B184" s="107" t="s">
        <v>12</v>
      </c>
      <c r="C184" s="107"/>
      <c r="D184" s="107" t="s">
        <v>474</v>
      </c>
      <c r="E184" s="211"/>
      <c r="F184" s="212">
        <v>1</v>
      </c>
      <c r="G184" s="212" t="s">
        <v>14</v>
      </c>
      <c r="H184" s="213">
        <f>I185 + I186</f>
        <v>101874.8</v>
      </c>
      <c r="I184" s="213">
        <f t="shared" si="4"/>
        <v>101874.8</v>
      </c>
      <c r="J184" s="214">
        <f>I184 / J12</f>
        <v>6.0730521898432234E-3</v>
      </c>
      <c r="K184" s="212">
        <v>1</v>
      </c>
      <c r="L184" s="212" t="s">
        <v>14</v>
      </c>
      <c r="M184" s="213">
        <f>N185 + N186</f>
        <v>104853.16</v>
      </c>
      <c r="N184" s="213">
        <f t="shared" si="5"/>
        <v>104853.16</v>
      </c>
      <c r="O184" s="215">
        <f>N184 / O12</f>
        <v>6.1800154711685647E-3</v>
      </c>
    </row>
    <row r="185" spans="1:15" ht="26.4" x14ac:dyDescent="0.25">
      <c r="A185" s="96" t="s">
        <v>475</v>
      </c>
      <c r="B185" s="96" t="s">
        <v>476</v>
      </c>
      <c r="C185" s="96" t="s">
        <v>19</v>
      </c>
      <c r="D185" s="96" t="s">
        <v>477</v>
      </c>
      <c r="E185" s="216" t="s">
        <v>25</v>
      </c>
      <c r="F185" s="217">
        <v>63.63</v>
      </c>
      <c r="G185" s="218">
        <v>548.67999999999995</v>
      </c>
      <c r="H185" s="218">
        <f>TRUNC(TRUNC(G185 * J13, 2) + G185, 2)</f>
        <v>661.15</v>
      </c>
      <c r="I185" s="218">
        <f t="shared" si="4"/>
        <v>42068.97</v>
      </c>
      <c r="J185" s="219">
        <f>I185 / J12</f>
        <v>2.5078532707102138E-3</v>
      </c>
      <c r="K185" s="217">
        <v>63.63</v>
      </c>
      <c r="L185" s="218">
        <v>548.67999999999995</v>
      </c>
      <c r="M185" s="218">
        <f>TRUNC(TRUNC(L185 * O13, 2) + L185, 2)</f>
        <v>680.91</v>
      </c>
      <c r="N185" s="218">
        <f t="shared" si="5"/>
        <v>43326.3</v>
      </c>
      <c r="O185" s="219">
        <f>N185 / O12</f>
        <v>2.5536398169448645E-3</v>
      </c>
    </row>
    <row r="186" spans="1:15" ht="27" thickBot="1" x14ac:dyDescent="0.3">
      <c r="A186" s="114" t="s">
        <v>478</v>
      </c>
      <c r="B186" s="114" t="s">
        <v>479</v>
      </c>
      <c r="C186" s="114" t="s">
        <v>41</v>
      </c>
      <c r="D186" s="114" t="s">
        <v>480</v>
      </c>
      <c r="E186" s="220" t="s">
        <v>25</v>
      </c>
      <c r="F186" s="221">
        <v>184.66</v>
      </c>
      <c r="G186" s="222">
        <v>268.77999999999997</v>
      </c>
      <c r="H186" s="222">
        <f>TRUNC(TRUNC(G186 * J13, 2) + G186, 2)</f>
        <v>323.87</v>
      </c>
      <c r="I186" s="222">
        <f t="shared" si="4"/>
        <v>59805.83</v>
      </c>
      <c r="J186" s="223">
        <f>I186 / J12</f>
        <v>3.56519891913301E-3</v>
      </c>
      <c r="K186" s="221">
        <v>184.66</v>
      </c>
      <c r="L186" s="222">
        <v>268.49</v>
      </c>
      <c r="M186" s="222">
        <f>TRUNC(TRUNC(L186 * O13, 2) + L186, 2)</f>
        <v>333.19</v>
      </c>
      <c r="N186" s="222">
        <f t="shared" si="5"/>
        <v>61526.86</v>
      </c>
      <c r="O186" s="223">
        <f>N186 / O12</f>
        <v>3.6263756542237002E-3</v>
      </c>
    </row>
    <row r="187" spans="1:15" ht="14.4" thickBot="1" x14ac:dyDescent="0.3">
      <c r="A187" s="106" t="s">
        <v>481</v>
      </c>
      <c r="B187" s="107" t="s">
        <v>12</v>
      </c>
      <c r="C187" s="107"/>
      <c r="D187" s="107" t="s">
        <v>482</v>
      </c>
      <c r="E187" s="211"/>
      <c r="F187" s="212">
        <v>1</v>
      </c>
      <c r="G187" s="212" t="s">
        <v>14</v>
      </c>
      <c r="H187" s="213">
        <f>I188</f>
        <v>49028.32</v>
      </c>
      <c r="I187" s="213">
        <f t="shared" si="4"/>
        <v>49028.32</v>
      </c>
      <c r="J187" s="214">
        <f>I187 / J12</f>
        <v>2.9227203011965111E-3</v>
      </c>
      <c r="K187" s="212">
        <v>1</v>
      </c>
      <c r="L187" s="212" t="s">
        <v>14</v>
      </c>
      <c r="M187" s="213">
        <f>N188</f>
        <v>50485.97</v>
      </c>
      <c r="N187" s="213">
        <f t="shared" si="5"/>
        <v>50485.97</v>
      </c>
      <c r="O187" s="215">
        <f>N187 / O12</f>
        <v>2.9756287333348088E-3</v>
      </c>
    </row>
    <row r="188" spans="1:15" ht="27" thickBot="1" x14ac:dyDescent="0.3">
      <c r="A188" s="118" t="s">
        <v>483</v>
      </c>
      <c r="B188" s="118" t="s">
        <v>484</v>
      </c>
      <c r="C188" s="118" t="s">
        <v>19</v>
      </c>
      <c r="D188" s="118" t="s">
        <v>485</v>
      </c>
      <c r="E188" s="224" t="s">
        <v>91</v>
      </c>
      <c r="F188" s="225">
        <v>1969.8</v>
      </c>
      <c r="G188" s="226">
        <v>20.66</v>
      </c>
      <c r="H188" s="226">
        <f>TRUNC(TRUNC(G188 * J13, 2) + G188, 2)</f>
        <v>24.89</v>
      </c>
      <c r="I188" s="226">
        <f t="shared" si="4"/>
        <v>49028.32</v>
      </c>
      <c r="J188" s="227">
        <f>I188 / J12</f>
        <v>2.9227203011965111E-3</v>
      </c>
      <c r="K188" s="225">
        <v>1969.8</v>
      </c>
      <c r="L188" s="226">
        <v>20.66</v>
      </c>
      <c r="M188" s="226">
        <f>TRUNC(TRUNC(L188 * O13, 2) + L188, 2)</f>
        <v>25.63</v>
      </c>
      <c r="N188" s="226">
        <f t="shared" si="5"/>
        <v>50485.97</v>
      </c>
      <c r="O188" s="227">
        <f>N188 / O12</f>
        <v>2.9756287333348088E-3</v>
      </c>
    </row>
    <row r="189" spans="1:15" ht="14.4" thickBot="1" x14ac:dyDescent="0.3">
      <c r="A189" s="106" t="s">
        <v>486</v>
      </c>
      <c r="B189" s="107" t="s">
        <v>12</v>
      </c>
      <c r="C189" s="107"/>
      <c r="D189" s="107" t="s">
        <v>487</v>
      </c>
      <c r="E189" s="211"/>
      <c r="F189" s="212">
        <v>1</v>
      </c>
      <c r="G189" s="212" t="s">
        <v>14</v>
      </c>
      <c r="H189" s="213">
        <f>I190</f>
        <v>13233.33</v>
      </c>
      <c r="I189" s="213">
        <f t="shared" si="4"/>
        <v>13233.33</v>
      </c>
      <c r="J189" s="214">
        <f>I189 / J12</f>
        <v>7.8887716820467892E-4</v>
      </c>
      <c r="K189" s="212">
        <v>1</v>
      </c>
      <c r="L189" s="212" t="s">
        <v>14</v>
      </c>
      <c r="M189" s="213">
        <f>N190</f>
        <v>13629.49</v>
      </c>
      <c r="N189" s="213">
        <f t="shared" si="5"/>
        <v>13629.49</v>
      </c>
      <c r="O189" s="215">
        <f>N189 / O12</f>
        <v>8.0331826970343333E-4</v>
      </c>
    </row>
    <row r="190" spans="1:15" ht="40.200000000000003" thickBot="1" x14ac:dyDescent="0.3">
      <c r="A190" s="118" t="s">
        <v>488</v>
      </c>
      <c r="B190" s="118" t="s">
        <v>489</v>
      </c>
      <c r="C190" s="118" t="s">
        <v>19</v>
      </c>
      <c r="D190" s="118" t="s">
        <v>490</v>
      </c>
      <c r="E190" s="224" t="s">
        <v>25</v>
      </c>
      <c r="F190" s="225">
        <v>253.95</v>
      </c>
      <c r="G190" s="226">
        <v>43.25</v>
      </c>
      <c r="H190" s="226">
        <f>TRUNC(TRUNC(G190 * J13, 2) + G190, 2)</f>
        <v>52.11</v>
      </c>
      <c r="I190" s="226">
        <f t="shared" si="4"/>
        <v>13233.33</v>
      </c>
      <c r="J190" s="227">
        <f>I190 / J12</f>
        <v>7.8887716820467892E-4</v>
      </c>
      <c r="K190" s="225">
        <v>253.95</v>
      </c>
      <c r="L190" s="226">
        <v>43.25</v>
      </c>
      <c r="M190" s="226">
        <f>TRUNC(TRUNC(L190 * O13, 2) + L190, 2)</f>
        <v>53.67</v>
      </c>
      <c r="N190" s="226">
        <f t="shared" si="5"/>
        <v>13629.49</v>
      </c>
      <c r="O190" s="227">
        <f>N190 / O12</f>
        <v>8.0331826970343333E-4</v>
      </c>
    </row>
    <row r="191" spans="1:15" ht="14.4" thickBot="1" x14ac:dyDescent="0.3">
      <c r="A191" s="106" t="s">
        <v>491</v>
      </c>
      <c r="B191" s="107" t="s">
        <v>12</v>
      </c>
      <c r="C191" s="107"/>
      <c r="D191" s="107" t="s">
        <v>492</v>
      </c>
      <c r="E191" s="211"/>
      <c r="F191" s="212">
        <v>1</v>
      </c>
      <c r="G191" s="212" t="s">
        <v>14</v>
      </c>
      <c r="H191" s="213">
        <f>I192</f>
        <v>262609.53999999998</v>
      </c>
      <c r="I191" s="213">
        <f t="shared" si="4"/>
        <v>262609.53999999998</v>
      </c>
      <c r="J191" s="214">
        <f>I191 / J12</f>
        <v>1.5654916053535532E-2</v>
      </c>
      <c r="K191" s="212">
        <v>1</v>
      </c>
      <c r="L191" s="212" t="s">
        <v>14</v>
      </c>
      <c r="M191" s="213">
        <f>N192</f>
        <v>266219.78999999998</v>
      </c>
      <c r="N191" s="213">
        <f t="shared" si="5"/>
        <v>266219.78999999998</v>
      </c>
      <c r="O191" s="215">
        <f>N191 / O12</f>
        <v>1.5690918813808248E-2</v>
      </c>
    </row>
    <row r="192" spans="1:15" ht="27" thickBot="1" x14ac:dyDescent="0.3">
      <c r="A192" s="118" t="s">
        <v>493</v>
      </c>
      <c r="B192" s="118" t="s">
        <v>494</v>
      </c>
      <c r="C192" s="118" t="s">
        <v>41</v>
      </c>
      <c r="D192" s="118" t="s">
        <v>495</v>
      </c>
      <c r="E192" s="224" t="s">
        <v>25</v>
      </c>
      <c r="F192" s="225">
        <v>2842.71</v>
      </c>
      <c r="G192" s="226">
        <v>76.67</v>
      </c>
      <c r="H192" s="226">
        <f>TRUNC(TRUNC(G192 * J13, 2) + G192, 2)</f>
        <v>92.38</v>
      </c>
      <c r="I192" s="226">
        <f t="shared" si="4"/>
        <v>262609.53999999998</v>
      </c>
      <c r="J192" s="227">
        <f>I192 / J12</f>
        <v>1.5654916053535532E-2</v>
      </c>
      <c r="K192" s="225">
        <v>2842.71</v>
      </c>
      <c r="L192" s="226">
        <v>75.47</v>
      </c>
      <c r="M192" s="226">
        <f>TRUNC(TRUNC(L192 * O13, 2) + L192, 2)</f>
        <v>93.65</v>
      </c>
      <c r="N192" s="226">
        <f t="shared" si="5"/>
        <v>266219.78999999998</v>
      </c>
      <c r="O192" s="227">
        <f>N192 / O12</f>
        <v>1.5690918813808248E-2</v>
      </c>
    </row>
    <row r="193" spans="1:15" ht="14.4" thickBot="1" x14ac:dyDescent="0.3">
      <c r="A193" s="106" t="s">
        <v>496</v>
      </c>
      <c r="B193" s="107" t="s">
        <v>12</v>
      </c>
      <c r="C193" s="107"/>
      <c r="D193" s="107" t="s">
        <v>497</v>
      </c>
      <c r="E193" s="211"/>
      <c r="F193" s="212">
        <v>1</v>
      </c>
      <c r="G193" s="212" t="s">
        <v>14</v>
      </c>
      <c r="H193" s="213">
        <f>I194</f>
        <v>252183.6</v>
      </c>
      <c r="I193" s="213">
        <f t="shared" si="4"/>
        <v>252183.6</v>
      </c>
      <c r="J193" s="214">
        <f>I193 / J12</f>
        <v>1.5033395542592943E-2</v>
      </c>
      <c r="K193" s="212">
        <v>1</v>
      </c>
      <c r="L193" s="212" t="s">
        <v>14</v>
      </c>
      <c r="M193" s="213">
        <f>N194</f>
        <v>259717.72</v>
      </c>
      <c r="N193" s="213">
        <f t="shared" si="5"/>
        <v>259717.72</v>
      </c>
      <c r="O193" s="215">
        <f>N193 / O12</f>
        <v>1.5307688654654046E-2</v>
      </c>
    </row>
    <row r="194" spans="1:15" ht="40.200000000000003" thickBot="1" x14ac:dyDescent="0.3">
      <c r="A194" s="118" t="s">
        <v>498</v>
      </c>
      <c r="B194" s="118" t="s">
        <v>499</v>
      </c>
      <c r="C194" s="118" t="s">
        <v>19</v>
      </c>
      <c r="D194" s="118" t="s">
        <v>500</v>
      </c>
      <c r="E194" s="224" t="s">
        <v>43</v>
      </c>
      <c r="F194" s="225">
        <v>337.55</v>
      </c>
      <c r="G194" s="226">
        <v>620</v>
      </c>
      <c r="H194" s="226">
        <f>TRUNC(TRUNC(G194 * J13, 2) + G194, 2)</f>
        <v>747.1</v>
      </c>
      <c r="I194" s="226">
        <f t="shared" si="4"/>
        <v>252183.6</v>
      </c>
      <c r="J194" s="227">
        <f>I194 / J12</f>
        <v>1.5033395542592943E-2</v>
      </c>
      <c r="K194" s="225">
        <v>337.55</v>
      </c>
      <c r="L194" s="226">
        <v>620</v>
      </c>
      <c r="M194" s="226">
        <f>TRUNC(TRUNC(L194 * O13, 2) + L194, 2)</f>
        <v>769.42</v>
      </c>
      <c r="N194" s="226">
        <f t="shared" si="5"/>
        <v>259717.72</v>
      </c>
      <c r="O194" s="227">
        <f>N194 / O12</f>
        <v>1.5307688654654046E-2</v>
      </c>
    </row>
    <row r="195" spans="1:15" ht="14.4" thickBot="1" x14ac:dyDescent="0.3">
      <c r="A195" s="106" t="s">
        <v>501</v>
      </c>
      <c r="B195" s="107" t="s">
        <v>12</v>
      </c>
      <c r="C195" s="107"/>
      <c r="D195" s="107" t="s">
        <v>502</v>
      </c>
      <c r="E195" s="211"/>
      <c r="F195" s="212">
        <v>1</v>
      </c>
      <c r="G195" s="212" t="s">
        <v>14</v>
      </c>
      <c r="H195" s="213">
        <f>I196 + I201 + I205</f>
        <v>716807.39999999991</v>
      </c>
      <c r="I195" s="213">
        <f t="shared" si="4"/>
        <v>716807.4</v>
      </c>
      <c r="J195" s="214">
        <f>I195 / J12</f>
        <v>4.2730967327207783E-2</v>
      </c>
      <c r="K195" s="212">
        <v>1</v>
      </c>
      <c r="L195" s="212" t="s">
        <v>14</v>
      </c>
      <c r="M195" s="213">
        <f>N196 + N201 + N205</f>
        <v>711188.49</v>
      </c>
      <c r="N195" s="213">
        <f t="shared" si="5"/>
        <v>711188.49</v>
      </c>
      <c r="O195" s="215">
        <f>N195 / O12</f>
        <v>4.1917247616733821E-2</v>
      </c>
    </row>
    <row r="196" spans="1:15" ht="14.4" thickBot="1" x14ac:dyDescent="0.3">
      <c r="A196" s="237" t="s">
        <v>503</v>
      </c>
      <c r="B196" s="238" t="s">
        <v>12</v>
      </c>
      <c r="C196" s="238"/>
      <c r="D196" s="238" t="s">
        <v>504</v>
      </c>
      <c r="E196" s="239"/>
      <c r="F196" s="240">
        <v>1</v>
      </c>
      <c r="G196" s="240" t="s">
        <v>14</v>
      </c>
      <c r="H196" s="241">
        <f>I197 + I198 + I199 + I200</f>
        <v>494752.35</v>
      </c>
      <c r="I196" s="241">
        <f t="shared" si="4"/>
        <v>494752.35</v>
      </c>
      <c r="J196" s="242">
        <f>I196 / J12</f>
        <v>2.949362200070656E-2</v>
      </c>
      <c r="K196" s="240">
        <v>1</v>
      </c>
      <c r="L196" s="240" t="s">
        <v>14</v>
      </c>
      <c r="M196" s="241">
        <f>N197 + N198 + N199 + N200</f>
        <v>491683.44999999995</v>
      </c>
      <c r="N196" s="241">
        <f t="shared" si="5"/>
        <v>491683.45</v>
      </c>
      <c r="O196" s="243">
        <f>N196 / O12</f>
        <v>2.8979682900520456E-2</v>
      </c>
    </row>
    <row r="197" spans="1:15" ht="26.4" x14ac:dyDescent="0.25">
      <c r="A197" s="96" t="s">
        <v>505</v>
      </c>
      <c r="B197" s="96" t="s">
        <v>506</v>
      </c>
      <c r="C197" s="96" t="s">
        <v>41</v>
      </c>
      <c r="D197" s="96" t="s">
        <v>507</v>
      </c>
      <c r="E197" s="216" t="s">
        <v>25</v>
      </c>
      <c r="F197" s="217">
        <v>13925.84</v>
      </c>
      <c r="G197" s="218">
        <v>4.6500000000000004</v>
      </c>
      <c r="H197" s="218">
        <f>TRUNC(TRUNC(G197 * J13, 2) + G197, 2)</f>
        <v>5.6</v>
      </c>
      <c r="I197" s="218">
        <f t="shared" si="4"/>
        <v>77984.7</v>
      </c>
      <c r="J197" s="219">
        <f>I197 / J12</f>
        <v>4.6488940651590663E-3</v>
      </c>
      <c r="K197" s="217">
        <v>13925.84</v>
      </c>
      <c r="L197" s="218">
        <v>4.5199999999999996</v>
      </c>
      <c r="M197" s="218">
        <f>TRUNC(TRUNC(L197 * O13, 2) + L197, 2)</f>
        <v>5.6</v>
      </c>
      <c r="N197" s="218">
        <f t="shared" si="5"/>
        <v>77984.7</v>
      </c>
      <c r="O197" s="219">
        <f>N197 / O12</f>
        <v>4.5963960696505397E-3</v>
      </c>
    </row>
    <row r="198" spans="1:15" ht="26.4" x14ac:dyDescent="0.25">
      <c r="A198" s="127" t="s">
        <v>508</v>
      </c>
      <c r="B198" s="127" t="s">
        <v>509</v>
      </c>
      <c r="C198" s="127" t="s">
        <v>41</v>
      </c>
      <c r="D198" s="127" t="s">
        <v>510</v>
      </c>
      <c r="E198" s="205" t="s">
        <v>25</v>
      </c>
      <c r="F198" s="204">
        <v>10386.34</v>
      </c>
      <c r="G198" s="235">
        <v>17.55</v>
      </c>
      <c r="H198" s="235">
        <f>TRUNC(TRUNC(G198 * J13, 2) + G198, 2)</f>
        <v>21.14</v>
      </c>
      <c r="I198" s="235">
        <f t="shared" si="4"/>
        <v>219567.22</v>
      </c>
      <c r="J198" s="236">
        <f>I198 / J12</f>
        <v>1.308903856732763E-2</v>
      </c>
      <c r="K198" s="204">
        <v>10386.34</v>
      </c>
      <c r="L198" s="235">
        <v>16.79</v>
      </c>
      <c r="M198" s="235">
        <f>TRUNC(TRUNC(L198 * O13, 2) + L198, 2)</f>
        <v>20.83</v>
      </c>
      <c r="N198" s="235">
        <f t="shared" si="5"/>
        <v>216347.46</v>
      </c>
      <c r="O198" s="236">
        <f>N198 / O12</f>
        <v>1.2751457847794212E-2</v>
      </c>
    </row>
    <row r="199" spans="1:15" ht="26.4" x14ac:dyDescent="0.25">
      <c r="A199" s="127" t="s">
        <v>511</v>
      </c>
      <c r="B199" s="127" t="s">
        <v>512</v>
      </c>
      <c r="C199" s="127" t="s">
        <v>41</v>
      </c>
      <c r="D199" s="127" t="s">
        <v>513</v>
      </c>
      <c r="E199" s="205" t="s">
        <v>25</v>
      </c>
      <c r="F199" s="204">
        <v>10386.34</v>
      </c>
      <c r="G199" s="235">
        <v>10.45</v>
      </c>
      <c r="H199" s="235">
        <f>TRUNC(TRUNC(G199 * J13, 2) + G199, 2)</f>
        <v>12.59</v>
      </c>
      <c r="I199" s="235">
        <f t="shared" si="4"/>
        <v>130764.02</v>
      </c>
      <c r="J199" s="236">
        <f>I199 / J12</f>
        <v>7.7952223514912728E-3</v>
      </c>
      <c r="K199" s="204">
        <v>10386.34</v>
      </c>
      <c r="L199" s="235">
        <v>10.119999999999999</v>
      </c>
      <c r="M199" s="235">
        <f>TRUNC(TRUNC(L199 * O13, 2) + L199, 2)</f>
        <v>12.55</v>
      </c>
      <c r="N199" s="235">
        <f t="shared" si="5"/>
        <v>130348.56</v>
      </c>
      <c r="O199" s="236">
        <f>N199 / O12</f>
        <v>7.6827071062478608E-3</v>
      </c>
    </row>
    <row r="200" spans="1:15" ht="27" thickBot="1" x14ac:dyDescent="0.3">
      <c r="A200" s="114" t="s">
        <v>514</v>
      </c>
      <c r="B200" s="114" t="s">
        <v>515</v>
      </c>
      <c r="C200" s="114" t="s">
        <v>41</v>
      </c>
      <c r="D200" s="114" t="s">
        <v>516</v>
      </c>
      <c r="E200" s="220" t="s">
        <v>25</v>
      </c>
      <c r="F200" s="221">
        <v>3539.5</v>
      </c>
      <c r="G200" s="222">
        <v>15.58</v>
      </c>
      <c r="H200" s="222">
        <f>TRUNC(TRUNC(G200 * J13, 2) + G200, 2)</f>
        <v>18.77</v>
      </c>
      <c r="I200" s="222">
        <f t="shared" si="4"/>
        <v>66436.41</v>
      </c>
      <c r="J200" s="223">
        <f>I200 / J12</f>
        <v>3.9604670167285947E-3</v>
      </c>
      <c r="K200" s="221">
        <v>3539.5</v>
      </c>
      <c r="L200" s="222">
        <v>15.26</v>
      </c>
      <c r="M200" s="222">
        <f>TRUNC(TRUNC(L200 * O13, 2) + L200, 2)</f>
        <v>18.93</v>
      </c>
      <c r="N200" s="222">
        <f t="shared" si="5"/>
        <v>67002.73</v>
      </c>
      <c r="O200" s="223">
        <f>N200 / O12</f>
        <v>3.9491218768278429E-3</v>
      </c>
    </row>
    <row r="201" spans="1:15" ht="14.4" thickBot="1" x14ac:dyDescent="0.3">
      <c r="A201" s="106" t="s">
        <v>517</v>
      </c>
      <c r="B201" s="107" t="s">
        <v>12</v>
      </c>
      <c r="C201" s="107"/>
      <c r="D201" s="107" t="s">
        <v>518</v>
      </c>
      <c r="E201" s="211"/>
      <c r="F201" s="212">
        <v>1</v>
      </c>
      <c r="G201" s="212" t="s">
        <v>14</v>
      </c>
      <c r="H201" s="213">
        <f>I202 + I203 + I204</f>
        <v>175679.47</v>
      </c>
      <c r="I201" s="213">
        <f t="shared" si="4"/>
        <v>175679.47</v>
      </c>
      <c r="J201" s="214">
        <f>I201 / J12</f>
        <v>1.0472762547695769E-2</v>
      </c>
      <c r="K201" s="212">
        <v>1</v>
      </c>
      <c r="L201" s="212" t="s">
        <v>14</v>
      </c>
      <c r="M201" s="213">
        <f>N202 + N203 + N204</f>
        <v>173035.75</v>
      </c>
      <c r="N201" s="213">
        <f t="shared" si="5"/>
        <v>173035.75</v>
      </c>
      <c r="O201" s="215">
        <f>N201 / O12</f>
        <v>1.0198677961305658E-2</v>
      </c>
    </row>
    <row r="202" spans="1:15" ht="26.4" x14ac:dyDescent="0.25">
      <c r="A202" s="96" t="s">
        <v>519</v>
      </c>
      <c r="B202" s="96" t="s">
        <v>520</v>
      </c>
      <c r="C202" s="96" t="s">
        <v>41</v>
      </c>
      <c r="D202" s="96" t="s">
        <v>521</v>
      </c>
      <c r="E202" s="216" t="s">
        <v>25</v>
      </c>
      <c r="F202" s="217">
        <v>2842.71</v>
      </c>
      <c r="G202" s="218">
        <v>5.69</v>
      </c>
      <c r="H202" s="218">
        <f>TRUNC(TRUNC(G202 * J13, 2) + G202, 2)</f>
        <v>6.85</v>
      </c>
      <c r="I202" s="218">
        <f t="shared" si="4"/>
        <v>19472.560000000001</v>
      </c>
      <c r="J202" s="219">
        <f>I202 / J12</f>
        <v>1.1608157576736696E-3</v>
      </c>
      <c r="K202" s="217">
        <v>2842.71</v>
      </c>
      <c r="L202" s="218">
        <v>5.5</v>
      </c>
      <c r="M202" s="218">
        <f>TRUNC(TRUNC(L202 * O13, 2) + L202, 2)</f>
        <v>6.82</v>
      </c>
      <c r="N202" s="218">
        <f t="shared" si="5"/>
        <v>19387.28</v>
      </c>
      <c r="O202" s="219">
        <f>N202 / O12</f>
        <v>1.1426807770397848E-3</v>
      </c>
    </row>
    <row r="203" spans="1:15" ht="26.4" x14ac:dyDescent="0.25">
      <c r="A203" s="127" t="s">
        <v>522</v>
      </c>
      <c r="B203" s="127" t="s">
        <v>523</v>
      </c>
      <c r="C203" s="127" t="s">
        <v>41</v>
      </c>
      <c r="D203" s="127" t="s">
        <v>524</v>
      </c>
      <c r="E203" s="205" t="s">
        <v>25</v>
      </c>
      <c r="F203" s="204">
        <v>2842.71</v>
      </c>
      <c r="G203" s="235">
        <v>32.619999999999997</v>
      </c>
      <c r="H203" s="235">
        <f>TRUNC(TRUNC(G203 * J13, 2) + G203, 2)</f>
        <v>39.299999999999997</v>
      </c>
      <c r="I203" s="235">
        <f t="shared" si="4"/>
        <v>111718.5</v>
      </c>
      <c r="J203" s="236">
        <f>I203 / J12</f>
        <v>6.6598636863188952E-3</v>
      </c>
      <c r="K203" s="204">
        <v>2842.71</v>
      </c>
      <c r="L203" s="235">
        <v>31.06</v>
      </c>
      <c r="M203" s="235">
        <f>TRUNC(TRUNC(L203 * O13, 2) + L203, 2)</f>
        <v>38.54</v>
      </c>
      <c r="N203" s="235">
        <f t="shared" si="5"/>
        <v>109558.04</v>
      </c>
      <c r="O203" s="236">
        <f>N203 / O12</f>
        <v>6.4573197621407355E-3</v>
      </c>
    </row>
    <row r="204" spans="1:15" ht="27" thickBot="1" x14ac:dyDescent="0.3">
      <c r="A204" s="114" t="s">
        <v>525</v>
      </c>
      <c r="B204" s="114" t="s">
        <v>526</v>
      </c>
      <c r="C204" s="114" t="s">
        <v>41</v>
      </c>
      <c r="D204" s="114" t="s">
        <v>527</v>
      </c>
      <c r="E204" s="220" t="s">
        <v>25</v>
      </c>
      <c r="F204" s="221">
        <v>2842.71</v>
      </c>
      <c r="G204" s="222">
        <v>12.99</v>
      </c>
      <c r="H204" s="222">
        <f>TRUNC(TRUNC(G204 * J13, 2) + G204, 2)</f>
        <v>15.65</v>
      </c>
      <c r="I204" s="222">
        <f t="shared" si="4"/>
        <v>44488.41</v>
      </c>
      <c r="J204" s="223">
        <f>I204 / J12</f>
        <v>2.652083103703204E-3</v>
      </c>
      <c r="K204" s="221">
        <v>2842.71</v>
      </c>
      <c r="L204" s="222">
        <v>12.5</v>
      </c>
      <c r="M204" s="222">
        <f>TRUNC(TRUNC(L204 * O13, 2) + L204, 2)</f>
        <v>15.51</v>
      </c>
      <c r="N204" s="222">
        <f t="shared" si="5"/>
        <v>44090.43</v>
      </c>
      <c r="O204" s="223">
        <f>N204 / O12</f>
        <v>2.598677422125138E-3</v>
      </c>
    </row>
    <row r="205" spans="1:15" ht="14.4" thickBot="1" x14ac:dyDescent="0.3">
      <c r="A205" s="106" t="s">
        <v>528</v>
      </c>
      <c r="B205" s="107" t="s">
        <v>12</v>
      </c>
      <c r="C205" s="107"/>
      <c r="D205" s="107" t="s">
        <v>273</v>
      </c>
      <c r="E205" s="211"/>
      <c r="F205" s="212">
        <v>1</v>
      </c>
      <c r="G205" s="212" t="s">
        <v>14</v>
      </c>
      <c r="H205" s="213">
        <f>I206 + I207</f>
        <v>46375.58</v>
      </c>
      <c r="I205" s="213">
        <f t="shared" si="4"/>
        <v>46375.58</v>
      </c>
      <c r="J205" s="214">
        <f>I205 / J12</f>
        <v>2.7645827788054514E-3</v>
      </c>
      <c r="K205" s="212">
        <v>1</v>
      </c>
      <c r="L205" s="212" t="s">
        <v>14</v>
      </c>
      <c r="M205" s="213">
        <f>N206 + N207</f>
        <v>46469.29</v>
      </c>
      <c r="N205" s="213">
        <f t="shared" si="5"/>
        <v>46469.29</v>
      </c>
      <c r="O205" s="215">
        <f>N205 / O12</f>
        <v>2.7388867549077078E-3</v>
      </c>
    </row>
    <row r="206" spans="1:15" ht="26.4" x14ac:dyDescent="0.25">
      <c r="A206" s="96" t="s">
        <v>529</v>
      </c>
      <c r="B206" s="96" t="s">
        <v>530</v>
      </c>
      <c r="C206" s="96" t="s">
        <v>41</v>
      </c>
      <c r="D206" s="96" t="s">
        <v>531</v>
      </c>
      <c r="E206" s="216" t="s">
        <v>25</v>
      </c>
      <c r="F206" s="217">
        <v>937.07</v>
      </c>
      <c r="G206" s="218">
        <v>21.88</v>
      </c>
      <c r="H206" s="218">
        <f>TRUNC(TRUNC(G206 * J13, 2) + G206, 2)</f>
        <v>26.36</v>
      </c>
      <c r="I206" s="218">
        <f t="shared" si="4"/>
        <v>24701.16</v>
      </c>
      <c r="J206" s="219">
        <f>I206 / J12</f>
        <v>1.4725077627604456E-3</v>
      </c>
      <c r="K206" s="217">
        <v>937.07</v>
      </c>
      <c r="L206" s="218">
        <v>21.41</v>
      </c>
      <c r="M206" s="218">
        <f>TRUNC(TRUNC(L206 * O13, 2) + L206, 2)</f>
        <v>26.56</v>
      </c>
      <c r="N206" s="218">
        <f t="shared" si="5"/>
        <v>24888.57</v>
      </c>
      <c r="O206" s="219">
        <f>N206 / O12</f>
        <v>1.4669252472244213E-3</v>
      </c>
    </row>
    <row r="207" spans="1:15" ht="27" thickBot="1" x14ac:dyDescent="0.3">
      <c r="A207" s="114" t="s">
        <v>532</v>
      </c>
      <c r="B207" s="114" t="s">
        <v>533</v>
      </c>
      <c r="C207" s="114" t="s">
        <v>41</v>
      </c>
      <c r="D207" s="114" t="s">
        <v>534</v>
      </c>
      <c r="E207" s="220" t="s">
        <v>25</v>
      </c>
      <c r="F207" s="221">
        <v>937.07</v>
      </c>
      <c r="G207" s="222">
        <v>19.2</v>
      </c>
      <c r="H207" s="222">
        <f>TRUNC(TRUNC(G207 * J13, 2) + G207, 2)</f>
        <v>23.13</v>
      </c>
      <c r="I207" s="222">
        <f t="shared" ref="I207:I270" si="6">TRUNC(F207 * H207,2)</f>
        <v>21674.42</v>
      </c>
      <c r="J207" s="223">
        <f>I207 / J12</f>
        <v>1.2920750160450058E-3</v>
      </c>
      <c r="K207" s="221">
        <v>937.07</v>
      </c>
      <c r="L207" s="222">
        <v>18.559999999999999</v>
      </c>
      <c r="M207" s="222">
        <f>TRUNC(TRUNC(L207 * O13, 2) + L207, 2)</f>
        <v>23.03</v>
      </c>
      <c r="N207" s="222">
        <f t="shared" ref="N207:N270" si="7">TRUNC(K207 * M207,2)</f>
        <v>21580.720000000001</v>
      </c>
      <c r="O207" s="223">
        <f>N207 / O12</f>
        <v>1.2719615076832865E-3</v>
      </c>
    </row>
    <row r="208" spans="1:15" ht="14.4" thickBot="1" x14ac:dyDescent="0.3">
      <c r="A208" s="106" t="s">
        <v>535</v>
      </c>
      <c r="B208" s="107" t="s">
        <v>12</v>
      </c>
      <c r="C208" s="107"/>
      <c r="D208" s="107" t="s">
        <v>536</v>
      </c>
      <c r="E208" s="211"/>
      <c r="F208" s="212">
        <v>1</v>
      </c>
      <c r="G208" s="212" t="s">
        <v>14</v>
      </c>
      <c r="H208" s="213">
        <f>I209</f>
        <v>38709.57</v>
      </c>
      <c r="I208" s="213">
        <f t="shared" si="6"/>
        <v>38709.57</v>
      </c>
      <c r="J208" s="214">
        <f>I208 / J12</f>
        <v>2.3075896969259281E-3</v>
      </c>
      <c r="K208" s="212">
        <v>1</v>
      </c>
      <c r="L208" s="212" t="s">
        <v>14</v>
      </c>
      <c r="M208" s="213">
        <f>N209</f>
        <v>39715.410000000003</v>
      </c>
      <c r="N208" s="213">
        <f t="shared" si="7"/>
        <v>39715.410000000003</v>
      </c>
      <c r="O208" s="215">
        <f>N208 / O12</f>
        <v>2.3408149858697891E-3</v>
      </c>
    </row>
    <row r="209" spans="1:15" ht="27" thickBot="1" x14ac:dyDescent="0.3">
      <c r="A209" s="118" t="s">
        <v>537</v>
      </c>
      <c r="B209" s="118" t="s">
        <v>538</v>
      </c>
      <c r="C209" s="118" t="s">
        <v>19</v>
      </c>
      <c r="D209" s="118" t="s">
        <v>539</v>
      </c>
      <c r="E209" s="224" t="s">
        <v>25</v>
      </c>
      <c r="F209" s="225">
        <v>47.49</v>
      </c>
      <c r="G209" s="226">
        <v>676.44</v>
      </c>
      <c r="H209" s="226">
        <f>TRUNC(TRUNC(G209 * J13, 2) + G209, 2)</f>
        <v>815.11</v>
      </c>
      <c r="I209" s="226">
        <f t="shared" si="6"/>
        <v>38709.57</v>
      </c>
      <c r="J209" s="227">
        <f>I209 / J12</f>
        <v>2.3075896969259281E-3</v>
      </c>
      <c r="K209" s="225">
        <v>47.49</v>
      </c>
      <c r="L209" s="226">
        <v>673.89</v>
      </c>
      <c r="M209" s="226">
        <f>TRUNC(TRUNC(L209 * O13, 2) + L209, 2)</f>
        <v>836.29</v>
      </c>
      <c r="N209" s="226">
        <f t="shared" si="7"/>
        <v>39715.410000000003</v>
      </c>
      <c r="O209" s="227">
        <f>N209 / O12</f>
        <v>2.3408149858697891E-3</v>
      </c>
    </row>
    <row r="210" spans="1:15" ht="14.4" thickBot="1" x14ac:dyDescent="0.3">
      <c r="A210" s="106" t="s">
        <v>540</v>
      </c>
      <c r="B210" s="107" t="s">
        <v>12</v>
      </c>
      <c r="C210" s="107"/>
      <c r="D210" s="107" t="s">
        <v>541</v>
      </c>
      <c r="E210" s="211"/>
      <c r="F210" s="212">
        <v>1</v>
      </c>
      <c r="G210" s="212" t="s">
        <v>14</v>
      </c>
      <c r="H210" s="213">
        <f>I211 + I213 + I229</f>
        <v>245219.79000000004</v>
      </c>
      <c r="I210" s="213">
        <f t="shared" si="6"/>
        <v>245219.79</v>
      </c>
      <c r="J210" s="214">
        <f>I210 / J12</f>
        <v>1.4618262638575933E-2</v>
      </c>
      <c r="K210" s="212">
        <v>1</v>
      </c>
      <c r="L210" s="212" t="s">
        <v>14</v>
      </c>
      <c r="M210" s="213">
        <f>N211 + N213 + N229</f>
        <v>250920.19</v>
      </c>
      <c r="N210" s="213">
        <f t="shared" si="7"/>
        <v>250920.19</v>
      </c>
      <c r="O210" s="215">
        <f>N210 / O12</f>
        <v>1.4789164735030931E-2</v>
      </c>
    </row>
    <row r="211" spans="1:15" ht="14.4" thickBot="1" x14ac:dyDescent="0.3">
      <c r="A211" s="106" t="s">
        <v>542</v>
      </c>
      <c r="B211" s="107" t="s">
        <v>12</v>
      </c>
      <c r="C211" s="107"/>
      <c r="D211" s="107" t="s">
        <v>543</v>
      </c>
      <c r="E211" s="211"/>
      <c r="F211" s="212">
        <v>1</v>
      </c>
      <c r="G211" s="212" t="s">
        <v>14</v>
      </c>
      <c r="H211" s="213">
        <f>I212</f>
        <v>935.95</v>
      </c>
      <c r="I211" s="213">
        <f t="shared" si="6"/>
        <v>935.95</v>
      </c>
      <c r="J211" s="214">
        <f>I211 / J12</f>
        <v>5.579469306525034E-5</v>
      </c>
      <c r="K211" s="212">
        <v>1</v>
      </c>
      <c r="L211" s="212" t="s">
        <v>14</v>
      </c>
      <c r="M211" s="213">
        <f>N212</f>
        <v>948.05</v>
      </c>
      <c r="N211" s="213">
        <f t="shared" si="7"/>
        <v>948.05</v>
      </c>
      <c r="O211" s="215">
        <f>N211 / O12</f>
        <v>5.5877797745355099E-5</v>
      </c>
    </row>
    <row r="212" spans="1:15" ht="27" thickBot="1" x14ac:dyDescent="0.3">
      <c r="A212" s="118" t="s">
        <v>544</v>
      </c>
      <c r="B212" s="118" t="s">
        <v>545</v>
      </c>
      <c r="C212" s="118" t="s">
        <v>41</v>
      </c>
      <c r="D212" s="118" t="s">
        <v>546</v>
      </c>
      <c r="E212" s="224" t="s">
        <v>43</v>
      </c>
      <c r="F212" s="225">
        <v>5</v>
      </c>
      <c r="G212" s="226">
        <v>155.35</v>
      </c>
      <c r="H212" s="226">
        <f>TRUNC(TRUNC(G212 * J13, 2) + G212, 2)</f>
        <v>187.19</v>
      </c>
      <c r="I212" s="226">
        <f t="shared" si="6"/>
        <v>935.95</v>
      </c>
      <c r="J212" s="227">
        <f>I212 / J12</f>
        <v>5.579469306525034E-5</v>
      </c>
      <c r="K212" s="225">
        <v>5</v>
      </c>
      <c r="L212" s="226">
        <v>152.79</v>
      </c>
      <c r="M212" s="226">
        <f>TRUNC(TRUNC(L212 * O13, 2) + L212, 2)</f>
        <v>189.61</v>
      </c>
      <c r="N212" s="226">
        <f t="shared" si="7"/>
        <v>948.05</v>
      </c>
      <c r="O212" s="227">
        <f>N212 / O12</f>
        <v>5.5877797745355099E-5</v>
      </c>
    </row>
    <row r="213" spans="1:15" ht="14.4" thickBot="1" x14ac:dyDescent="0.3">
      <c r="A213" s="106" t="s">
        <v>547</v>
      </c>
      <c r="B213" s="107" t="s">
        <v>12</v>
      </c>
      <c r="C213" s="107"/>
      <c r="D213" s="107" t="s">
        <v>548</v>
      </c>
      <c r="E213" s="211"/>
      <c r="F213" s="212">
        <v>1</v>
      </c>
      <c r="G213" s="212" t="s">
        <v>14</v>
      </c>
      <c r="H213" s="213">
        <f>I214 + I215 + I216 + I217 + I218 + I219 + I220 + I221 + I222 + I223 + I224 + I225 + I226 + I227 + I228</f>
        <v>170442.56999999998</v>
      </c>
      <c r="I213" s="213">
        <f t="shared" si="6"/>
        <v>170442.57</v>
      </c>
      <c r="J213" s="214">
        <f>I213 / J12</f>
        <v>1.0160575755545109E-2</v>
      </c>
      <c r="K213" s="212">
        <v>1</v>
      </c>
      <c r="L213" s="212" t="s">
        <v>14</v>
      </c>
      <c r="M213" s="213">
        <f>N214 + N215 + N216 + N217 + N218 + N219 + N220 + N221 + N222 + N223 + N224 + N225 + N226 + N227 + N228</f>
        <v>174460.84999999998</v>
      </c>
      <c r="N213" s="213">
        <f t="shared" si="7"/>
        <v>174460.85</v>
      </c>
      <c r="O213" s="215">
        <f>N213 / O12</f>
        <v>1.0282672950564564E-2</v>
      </c>
    </row>
    <row r="214" spans="1:15" ht="26.4" x14ac:dyDescent="0.25">
      <c r="A214" s="96" t="s">
        <v>549</v>
      </c>
      <c r="B214" s="96" t="s">
        <v>550</v>
      </c>
      <c r="C214" s="96" t="s">
        <v>41</v>
      </c>
      <c r="D214" s="96" t="s">
        <v>551</v>
      </c>
      <c r="E214" s="216" t="s">
        <v>43</v>
      </c>
      <c r="F214" s="217">
        <v>21</v>
      </c>
      <c r="G214" s="218">
        <v>218.46</v>
      </c>
      <c r="H214" s="218">
        <f>TRUNC(TRUNC(G214 * J13, 2) + G214, 2)</f>
        <v>263.24</v>
      </c>
      <c r="I214" s="218">
        <f t="shared" si="6"/>
        <v>5528.04</v>
      </c>
      <c r="J214" s="219">
        <f>I214 / J12</f>
        <v>3.2954249164210316E-4</v>
      </c>
      <c r="K214" s="217">
        <v>21</v>
      </c>
      <c r="L214" s="218">
        <v>217.64</v>
      </c>
      <c r="M214" s="218">
        <f>TRUNC(TRUNC(L214 * O13, 2) + L214, 2)</f>
        <v>270.08999999999997</v>
      </c>
      <c r="N214" s="218">
        <f t="shared" si="7"/>
        <v>5671.89</v>
      </c>
      <c r="O214" s="219">
        <f>N214 / O12</f>
        <v>3.3429958573271681E-4</v>
      </c>
    </row>
    <row r="215" spans="1:15" ht="26.4" x14ac:dyDescent="0.25">
      <c r="A215" s="127" t="s">
        <v>552</v>
      </c>
      <c r="B215" s="127" t="s">
        <v>553</v>
      </c>
      <c r="C215" s="127" t="s">
        <v>19</v>
      </c>
      <c r="D215" s="127" t="s">
        <v>554</v>
      </c>
      <c r="E215" s="205" t="s">
        <v>43</v>
      </c>
      <c r="F215" s="204">
        <v>2</v>
      </c>
      <c r="G215" s="235">
        <v>2366.5500000000002</v>
      </c>
      <c r="H215" s="235">
        <f>TRUNC(TRUNC(G215 * J13, 2) + G215, 2)</f>
        <v>2851.69</v>
      </c>
      <c r="I215" s="235">
        <f t="shared" si="6"/>
        <v>5703.38</v>
      </c>
      <c r="J215" s="236">
        <f>I215 / J12</f>
        <v>3.3999501739888615E-4</v>
      </c>
      <c r="K215" s="204">
        <v>2</v>
      </c>
      <c r="L215" s="235">
        <v>2365.5500000000002</v>
      </c>
      <c r="M215" s="235">
        <f>TRUNC(TRUNC(L215 * O13, 2) + L215, 2)</f>
        <v>2935.64</v>
      </c>
      <c r="N215" s="235">
        <f t="shared" si="7"/>
        <v>5871.28</v>
      </c>
      <c r="O215" s="236">
        <f>N215 / O12</f>
        <v>3.4605157570418067E-4</v>
      </c>
    </row>
    <row r="216" spans="1:15" ht="26.4" x14ac:dyDescent="0.25">
      <c r="A216" s="127" t="s">
        <v>555</v>
      </c>
      <c r="B216" s="127" t="s">
        <v>556</v>
      </c>
      <c r="C216" s="127" t="s">
        <v>19</v>
      </c>
      <c r="D216" s="127" t="s">
        <v>557</v>
      </c>
      <c r="E216" s="205" t="s">
        <v>43</v>
      </c>
      <c r="F216" s="204">
        <v>6</v>
      </c>
      <c r="G216" s="235">
        <v>357.25</v>
      </c>
      <c r="H216" s="235">
        <f>TRUNC(TRUNC(G216 * J13, 2) + G216, 2)</f>
        <v>430.48</v>
      </c>
      <c r="I216" s="235">
        <f t="shared" si="6"/>
        <v>2582.88</v>
      </c>
      <c r="J216" s="236">
        <f>I216 / J12</f>
        <v>1.5397296524854298E-4</v>
      </c>
      <c r="K216" s="204">
        <v>6</v>
      </c>
      <c r="L216" s="235">
        <v>334.27</v>
      </c>
      <c r="M216" s="235">
        <f>TRUNC(TRUNC(L216 * O13, 2) + L216, 2)</f>
        <v>414.82</v>
      </c>
      <c r="N216" s="235">
        <f t="shared" si="7"/>
        <v>2488.92</v>
      </c>
      <c r="O216" s="236">
        <f>N216 / O12</f>
        <v>1.4669623792454959E-4</v>
      </c>
    </row>
    <row r="217" spans="1:15" ht="39.6" x14ac:dyDescent="0.25">
      <c r="A217" s="127" t="s">
        <v>558</v>
      </c>
      <c r="B217" s="127" t="s">
        <v>559</v>
      </c>
      <c r="C217" s="127" t="s">
        <v>19</v>
      </c>
      <c r="D217" s="127" t="s">
        <v>560</v>
      </c>
      <c r="E217" s="205" t="s">
        <v>91</v>
      </c>
      <c r="F217" s="204">
        <v>4.4000000000000004</v>
      </c>
      <c r="G217" s="235">
        <v>81.34</v>
      </c>
      <c r="H217" s="235">
        <f>TRUNC(TRUNC(G217 * J13, 2) + G217, 2)</f>
        <v>98.01</v>
      </c>
      <c r="I217" s="235">
        <f t="shared" si="6"/>
        <v>431.24</v>
      </c>
      <c r="J217" s="236">
        <f>I217 / J12</f>
        <v>2.570746667819708E-5</v>
      </c>
      <c r="K217" s="204">
        <v>4.4000000000000004</v>
      </c>
      <c r="L217" s="235">
        <v>76.900000000000006</v>
      </c>
      <c r="M217" s="235">
        <f>TRUNC(TRUNC(L217 * O13, 2) + L217, 2)</f>
        <v>95.43</v>
      </c>
      <c r="N217" s="235">
        <f t="shared" si="7"/>
        <v>419.89</v>
      </c>
      <c r="O217" s="236">
        <f>N217 / O12</f>
        <v>2.4748197347499766E-5</v>
      </c>
    </row>
    <row r="218" spans="1:15" ht="26.4" x14ac:dyDescent="0.25">
      <c r="A218" s="127" t="s">
        <v>561</v>
      </c>
      <c r="B218" s="127" t="s">
        <v>562</v>
      </c>
      <c r="C218" s="127" t="s">
        <v>41</v>
      </c>
      <c r="D218" s="127" t="s">
        <v>563</v>
      </c>
      <c r="E218" s="205" t="s">
        <v>43</v>
      </c>
      <c r="F218" s="204">
        <v>7</v>
      </c>
      <c r="G218" s="235">
        <v>63.72</v>
      </c>
      <c r="H218" s="235">
        <f>TRUNC(TRUNC(G218 * J13, 2) + G218, 2)</f>
        <v>76.78</v>
      </c>
      <c r="I218" s="235">
        <f t="shared" si="6"/>
        <v>537.46</v>
      </c>
      <c r="J218" s="236">
        <f>I218 / J12</f>
        <v>3.2039548837918102E-5</v>
      </c>
      <c r="K218" s="204">
        <v>7</v>
      </c>
      <c r="L218" s="235">
        <v>63.37</v>
      </c>
      <c r="M218" s="235">
        <f>TRUNC(TRUNC(L218 * O13, 2) + L218, 2)</f>
        <v>78.64</v>
      </c>
      <c r="N218" s="235">
        <f t="shared" si="7"/>
        <v>550.48</v>
      </c>
      <c r="O218" s="236">
        <f>N218 / O12</f>
        <v>3.2445134858776515E-5</v>
      </c>
    </row>
    <row r="219" spans="1:15" ht="26.4" x14ac:dyDescent="0.25">
      <c r="A219" s="127" t="s">
        <v>564</v>
      </c>
      <c r="B219" s="127" t="s">
        <v>565</v>
      </c>
      <c r="C219" s="127" t="s">
        <v>19</v>
      </c>
      <c r="D219" s="127" t="s">
        <v>566</v>
      </c>
      <c r="E219" s="205" t="s">
        <v>43</v>
      </c>
      <c r="F219" s="204">
        <v>122</v>
      </c>
      <c r="G219" s="235">
        <v>271.89</v>
      </c>
      <c r="H219" s="235">
        <f>TRUNC(TRUNC(G219 * J13, 2) + G219, 2)</f>
        <v>327.62</v>
      </c>
      <c r="I219" s="235">
        <f t="shared" si="6"/>
        <v>39969.64</v>
      </c>
      <c r="J219" s="236">
        <f>I219 / J12</f>
        <v>2.3827061229003176E-3</v>
      </c>
      <c r="K219" s="204">
        <v>122</v>
      </c>
      <c r="L219" s="235">
        <v>270.41000000000003</v>
      </c>
      <c r="M219" s="235">
        <f>TRUNC(TRUNC(L219 * O13, 2) + L219, 2)</f>
        <v>335.57</v>
      </c>
      <c r="N219" s="235">
        <f t="shared" si="7"/>
        <v>40939.54</v>
      </c>
      <c r="O219" s="236">
        <f>N219 / O12</f>
        <v>2.4129648604059649E-3</v>
      </c>
    </row>
    <row r="220" spans="1:15" ht="26.4" x14ac:dyDescent="0.25">
      <c r="A220" s="127" t="s">
        <v>567</v>
      </c>
      <c r="B220" s="127" t="s">
        <v>568</v>
      </c>
      <c r="C220" s="127" t="s">
        <v>19</v>
      </c>
      <c r="D220" s="127" t="s">
        <v>569</v>
      </c>
      <c r="E220" s="205" t="s">
        <v>43</v>
      </c>
      <c r="F220" s="204">
        <v>33</v>
      </c>
      <c r="G220" s="235">
        <v>371.45</v>
      </c>
      <c r="H220" s="235">
        <f>TRUNC(TRUNC(G220 * J13, 2) + G220, 2)</f>
        <v>447.59</v>
      </c>
      <c r="I220" s="235">
        <f t="shared" si="6"/>
        <v>14770.47</v>
      </c>
      <c r="J220" s="236">
        <f>I220 / J12</f>
        <v>8.8051054017788141E-4</v>
      </c>
      <c r="K220" s="204">
        <v>33</v>
      </c>
      <c r="L220" s="235">
        <v>370.28</v>
      </c>
      <c r="M220" s="235">
        <f>TRUNC(TRUNC(L220 * O13, 2) + L220, 2)</f>
        <v>459.51</v>
      </c>
      <c r="N220" s="235">
        <f t="shared" si="7"/>
        <v>15163.83</v>
      </c>
      <c r="O220" s="236">
        <f>N220 / O12</f>
        <v>8.9375183353720597E-4</v>
      </c>
    </row>
    <row r="221" spans="1:15" ht="26.4" x14ac:dyDescent="0.25">
      <c r="A221" s="127" t="s">
        <v>570</v>
      </c>
      <c r="B221" s="127" t="s">
        <v>571</v>
      </c>
      <c r="C221" s="127" t="s">
        <v>19</v>
      </c>
      <c r="D221" s="127" t="s">
        <v>572</v>
      </c>
      <c r="E221" s="205" t="s">
        <v>43</v>
      </c>
      <c r="F221" s="204">
        <v>17</v>
      </c>
      <c r="G221" s="235">
        <v>816.29</v>
      </c>
      <c r="H221" s="235">
        <f>TRUNC(TRUNC(G221 * J13, 2) + G221, 2)</f>
        <v>983.62</v>
      </c>
      <c r="I221" s="235">
        <f t="shared" si="6"/>
        <v>16721.54</v>
      </c>
      <c r="J221" s="236">
        <f>I221 / J12</f>
        <v>9.9681947954303779E-4</v>
      </c>
      <c r="K221" s="204">
        <v>17</v>
      </c>
      <c r="L221" s="235">
        <v>815.44</v>
      </c>
      <c r="M221" s="235">
        <f>TRUNC(TRUNC(L221 * O13, 2) + L221, 2)</f>
        <v>1011.96</v>
      </c>
      <c r="N221" s="235">
        <f t="shared" si="7"/>
        <v>17203.32</v>
      </c>
      <c r="O221" s="236">
        <f>N221 / O12</f>
        <v>1.0139587949038787E-3</v>
      </c>
    </row>
    <row r="222" spans="1:15" ht="26.4" x14ac:dyDescent="0.25">
      <c r="A222" s="127" t="s">
        <v>573</v>
      </c>
      <c r="B222" s="127" t="s">
        <v>574</v>
      </c>
      <c r="C222" s="127" t="s">
        <v>19</v>
      </c>
      <c r="D222" s="127" t="s">
        <v>575</v>
      </c>
      <c r="E222" s="205" t="s">
        <v>43</v>
      </c>
      <c r="F222" s="204">
        <v>61</v>
      </c>
      <c r="G222" s="235">
        <v>223.89</v>
      </c>
      <c r="H222" s="235">
        <f>TRUNC(TRUNC(G222 * J13, 2) + G222, 2)</f>
        <v>269.77999999999997</v>
      </c>
      <c r="I222" s="235">
        <f t="shared" si="6"/>
        <v>16456.580000000002</v>
      </c>
      <c r="J222" s="236">
        <f>I222 / J12</f>
        <v>9.8102444575430049E-4</v>
      </c>
      <c r="K222" s="204">
        <v>61</v>
      </c>
      <c r="L222" s="235">
        <v>223.38</v>
      </c>
      <c r="M222" s="235">
        <f>TRUNC(TRUNC(L222 * O13, 2) + L222, 2)</f>
        <v>277.20999999999998</v>
      </c>
      <c r="N222" s="235">
        <f t="shared" si="7"/>
        <v>16909.810000000001</v>
      </c>
      <c r="O222" s="236">
        <f>N222 / O12</f>
        <v>9.9665939886333342E-4</v>
      </c>
    </row>
    <row r="223" spans="1:15" ht="26.4" x14ac:dyDescent="0.25">
      <c r="A223" s="127" t="s">
        <v>576</v>
      </c>
      <c r="B223" s="127" t="s">
        <v>361</v>
      </c>
      <c r="C223" s="127" t="s">
        <v>19</v>
      </c>
      <c r="D223" s="127" t="s">
        <v>362</v>
      </c>
      <c r="E223" s="205" t="s">
        <v>43</v>
      </c>
      <c r="F223" s="204">
        <v>59</v>
      </c>
      <c r="G223" s="235">
        <v>114.42</v>
      </c>
      <c r="H223" s="235">
        <f>TRUNC(TRUNC(G223 * J13, 2) + G223, 2)</f>
        <v>137.87</v>
      </c>
      <c r="I223" s="235">
        <f t="shared" si="6"/>
        <v>8134.33</v>
      </c>
      <c r="J223" s="236">
        <f>I223 / J12</f>
        <v>4.8491099486239409E-4</v>
      </c>
      <c r="K223" s="204">
        <v>59</v>
      </c>
      <c r="L223" s="235">
        <v>113.91</v>
      </c>
      <c r="M223" s="235">
        <f>TRUNC(TRUNC(L223 * O13, 2) + L223, 2)</f>
        <v>141.36000000000001</v>
      </c>
      <c r="N223" s="235">
        <f t="shared" si="7"/>
        <v>8340.24</v>
      </c>
      <c r="O223" s="236">
        <f>N223 / O12</f>
        <v>4.9157137689754811E-4</v>
      </c>
    </row>
    <row r="224" spans="1:15" ht="26.4" x14ac:dyDescent="0.25">
      <c r="A224" s="127" t="s">
        <v>577</v>
      </c>
      <c r="B224" s="127" t="s">
        <v>578</v>
      </c>
      <c r="C224" s="127" t="s">
        <v>41</v>
      </c>
      <c r="D224" s="127" t="s">
        <v>579</v>
      </c>
      <c r="E224" s="205" t="s">
        <v>43</v>
      </c>
      <c r="F224" s="204">
        <v>39</v>
      </c>
      <c r="G224" s="235">
        <v>373.72</v>
      </c>
      <c r="H224" s="235">
        <f>TRUNC(TRUNC(G224 * J13, 2) + G224, 2)</f>
        <v>450.33</v>
      </c>
      <c r="I224" s="235">
        <f t="shared" si="6"/>
        <v>17562.87</v>
      </c>
      <c r="J224" s="236">
        <f>I224 / J12</f>
        <v>1.0469736000800183E-3</v>
      </c>
      <c r="K224" s="204">
        <v>39</v>
      </c>
      <c r="L224" s="235">
        <v>371.26</v>
      </c>
      <c r="M224" s="235">
        <f>TRUNC(TRUNC(L224 * O13, 2) + L224, 2)</f>
        <v>460.73</v>
      </c>
      <c r="N224" s="235">
        <f t="shared" si="7"/>
        <v>17968.47</v>
      </c>
      <c r="O224" s="236">
        <f>N224 / O12</f>
        <v>1.0590565185944632E-3</v>
      </c>
    </row>
    <row r="225" spans="1:15" ht="26.4" x14ac:dyDescent="0.25">
      <c r="A225" s="127" t="s">
        <v>580</v>
      </c>
      <c r="B225" s="127" t="s">
        <v>581</v>
      </c>
      <c r="C225" s="127" t="s">
        <v>41</v>
      </c>
      <c r="D225" s="127" t="s">
        <v>582</v>
      </c>
      <c r="E225" s="205" t="s">
        <v>43</v>
      </c>
      <c r="F225" s="204">
        <v>2</v>
      </c>
      <c r="G225" s="235">
        <v>1068.8499999999999</v>
      </c>
      <c r="H225" s="235">
        <f>TRUNC(TRUNC(G225 * J13, 2) + G225, 2)</f>
        <v>1287.96</v>
      </c>
      <c r="I225" s="235">
        <f t="shared" si="6"/>
        <v>2575.92</v>
      </c>
      <c r="J225" s="236">
        <f>I225 / J12</f>
        <v>1.5355805946967214E-4</v>
      </c>
      <c r="K225" s="204">
        <v>2</v>
      </c>
      <c r="L225" s="235">
        <v>1065.58</v>
      </c>
      <c r="M225" s="235">
        <f>TRUNC(TRUNC(L225 * O13, 2) + L225, 2)</f>
        <v>1322.38</v>
      </c>
      <c r="N225" s="235">
        <f t="shared" si="7"/>
        <v>2644.76</v>
      </c>
      <c r="O225" s="236">
        <f>N225 / O12</f>
        <v>1.5588140326460142E-4</v>
      </c>
    </row>
    <row r="226" spans="1:15" ht="26.4" x14ac:dyDescent="0.25">
      <c r="A226" s="127" t="s">
        <v>583</v>
      </c>
      <c r="B226" s="127" t="s">
        <v>584</v>
      </c>
      <c r="C226" s="127" t="s">
        <v>19</v>
      </c>
      <c r="D226" s="127" t="s">
        <v>585</v>
      </c>
      <c r="E226" s="205" t="s">
        <v>43</v>
      </c>
      <c r="F226" s="204">
        <v>56</v>
      </c>
      <c r="G226" s="235">
        <v>330.24</v>
      </c>
      <c r="H226" s="235">
        <f>TRUNC(TRUNC(G226 * J13, 2) + G226, 2)</f>
        <v>397.93</v>
      </c>
      <c r="I226" s="235">
        <f t="shared" si="6"/>
        <v>22284.080000000002</v>
      </c>
      <c r="J226" s="236">
        <f>I226 / J12</f>
        <v>1.3284186162097161E-3</v>
      </c>
      <c r="K226" s="204">
        <v>56</v>
      </c>
      <c r="L226" s="235">
        <v>328.29</v>
      </c>
      <c r="M226" s="235">
        <f>TRUNC(TRUNC(L226 * O13, 2) + L226, 2)</f>
        <v>407.4</v>
      </c>
      <c r="N226" s="235">
        <f t="shared" si="7"/>
        <v>22814.400000000001</v>
      </c>
      <c r="O226" s="236">
        <f>N226 / O12</f>
        <v>1.3446742565071774E-3</v>
      </c>
    </row>
    <row r="227" spans="1:15" ht="26.4" x14ac:dyDescent="0.25">
      <c r="A227" s="127" t="s">
        <v>586</v>
      </c>
      <c r="B227" s="127" t="s">
        <v>587</v>
      </c>
      <c r="C227" s="127" t="s">
        <v>19</v>
      </c>
      <c r="D227" s="127" t="s">
        <v>588</v>
      </c>
      <c r="E227" s="205" t="s">
        <v>43</v>
      </c>
      <c r="F227" s="204">
        <v>68</v>
      </c>
      <c r="G227" s="235">
        <v>110.59</v>
      </c>
      <c r="H227" s="235">
        <f>TRUNC(TRUNC(G227 * J13, 2) + G227, 2)</f>
        <v>133.26</v>
      </c>
      <c r="I227" s="235">
        <f t="shared" si="6"/>
        <v>9061.68</v>
      </c>
      <c r="J227" s="236">
        <f>I227 / J12</f>
        <v>5.4019301699398229E-4</v>
      </c>
      <c r="K227" s="204">
        <v>68</v>
      </c>
      <c r="L227" s="235">
        <v>107.96</v>
      </c>
      <c r="M227" s="235">
        <f>TRUNC(TRUNC(L227 * O13, 2) + L227, 2)</f>
        <v>133.97</v>
      </c>
      <c r="N227" s="235">
        <f t="shared" si="7"/>
        <v>9109.9599999999991</v>
      </c>
      <c r="O227" s="236">
        <f>N227 / O12</f>
        <v>5.3693845509021165E-4</v>
      </c>
    </row>
    <row r="228" spans="1:15" ht="53.4" thickBot="1" x14ac:dyDescent="0.3">
      <c r="A228" s="114" t="s">
        <v>589</v>
      </c>
      <c r="B228" s="114" t="s">
        <v>590</v>
      </c>
      <c r="C228" s="114" t="s">
        <v>19</v>
      </c>
      <c r="D228" s="114" t="s">
        <v>591</v>
      </c>
      <c r="E228" s="220" t="s">
        <v>592</v>
      </c>
      <c r="F228" s="221">
        <v>2</v>
      </c>
      <c r="G228" s="222">
        <v>3370.32</v>
      </c>
      <c r="H228" s="222">
        <f>TRUNC(TRUNC(G228 * J13, 2) + G228, 2)</f>
        <v>4061.23</v>
      </c>
      <c r="I228" s="222">
        <f t="shared" si="6"/>
        <v>8122.46</v>
      </c>
      <c r="J228" s="223">
        <f>I228 / J12</f>
        <v>4.8420338974814175E-4</v>
      </c>
      <c r="K228" s="221">
        <v>2</v>
      </c>
      <c r="L228" s="222">
        <v>3369.89</v>
      </c>
      <c r="M228" s="222">
        <f>TRUNC(TRUNC(L228 * O13, 2) + L228, 2)</f>
        <v>4182.03</v>
      </c>
      <c r="N228" s="222">
        <f t="shared" si="7"/>
        <v>8364.06</v>
      </c>
      <c r="O228" s="223">
        <f>N228 / O12</f>
        <v>4.9297532093245584E-4</v>
      </c>
    </row>
    <row r="229" spans="1:15" ht="14.4" thickBot="1" x14ac:dyDescent="0.3">
      <c r="A229" s="106" t="s">
        <v>593</v>
      </c>
      <c r="B229" s="107" t="s">
        <v>12</v>
      </c>
      <c r="C229" s="107"/>
      <c r="D229" s="107" t="s">
        <v>594</v>
      </c>
      <c r="E229" s="211"/>
      <c r="F229" s="212">
        <v>1</v>
      </c>
      <c r="G229" s="212" t="s">
        <v>14</v>
      </c>
      <c r="H229" s="213">
        <f>I230 + I231 + I232 + I233 + I234 + I235</f>
        <v>73841.26999999999</v>
      </c>
      <c r="I229" s="213">
        <f t="shared" si="6"/>
        <v>73841.27</v>
      </c>
      <c r="J229" s="214">
        <f>I229 / J12</f>
        <v>4.4018921899655729E-3</v>
      </c>
      <c r="K229" s="212">
        <v>1</v>
      </c>
      <c r="L229" s="212" t="s">
        <v>14</v>
      </c>
      <c r="M229" s="213">
        <f>N230 + N231 + N232 + N233 + N234 + N235</f>
        <v>75511.290000000008</v>
      </c>
      <c r="N229" s="213">
        <f t="shared" si="7"/>
        <v>75511.289999999994</v>
      </c>
      <c r="O229" s="215">
        <f>N229 / O12</f>
        <v>4.4506139867210113E-3</v>
      </c>
    </row>
    <row r="230" spans="1:15" ht="39.6" x14ac:dyDescent="0.25">
      <c r="A230" s="96" t="s">
        <v>595</v>
      </c>
      <c r="B230" s="96" t="s">
        <v>596</v>
      </c>
      <c r="C230" s="96" t="s">
        <v>41</v>
      </c>
      <c r="D230" s="96" t="s">
        <v>597</v>
      </c>
      <c r="E230" s="216" t="s">
        <v>43</v>
      </c>
      <c r="F230" s="217">
        <v>42</v>
      </c>
      <c r="G230" s="218">
        <v>592.27</v>
      </c>
      <c r="H230" s="218">
        <f>TRUNC(TRUNC(G230 * J13, 2) + G230, 2)</f>
        <v>713.68</v>
      </c>
      <c r="I230" s="218">
        <f t="shared" si="6"/>
        <v>29974.560000000001</v>
      </c>
      <c r="J230" s="219">
        <f>I230 / J12</f>
        <v>1.786870425734206E-3</v>
      </c>
      <c r="K230" s="217">
        <v>42</v>
      </c>
      <c r="L230" s="218">
        <v>589.76</v>
      </c>
      <c r="M230" s="218">
        <f>TRUNC(TRUNC(L230 * O13, 2) + L230, 2)</f>
        <v>731.89</v>
      </c>
      <c r="N230" s="218">
        <f t="shared" si="7"/>
        <v>30739.38</v>
      </c>
      <c r="O230" s="219">
        <f>N230 / O12</f>
        <v>1.8117703269422644E-3</v>
      </c>
    </row>
    <row r="231" spans="1:15" ht="52.8" x14ac:dyDescent="0.25">
      <c r="A231" s="127" t="s">
        <v>598</v>
      </c>
      <c r="B231" s="127" t="s">
        <v>599</v>
      </c>
      <c r="C231" s="127" t="s">
        <v>19</v>
      </c>
      <c r="D231" s="127" t="s">
        <v>600</v>
      </c>
      <c r="E231" s="205" t="s">
        <v>43</v>
      </c>
      <c r="F231" s="204">
        <v>104</v>
      </c>
      <c r="G231" s="235">
        <v>198.08</v>
      </c>
      <c r="H231" s="235">
        <f>TRUNC(TRUNC(G231 * J13, 2) + G231, 2)</f>
        <v>238.68</v>
      </c>
      <c r="I231" s="235">
        <f t="shared" si="6"/>
        <v>24822.720000000001</v>
      </c>
      <c r="J231" s="236">
        <f>I231 / J12</f>
        <v>1.4797543067948619E-3</v>
      </c>
      <c r="K231" s="204">
        <v>104</v>
      </c>
      <c r="L231" s="235">
        <v>196.29</v>
      </c>
      <c r="M231" s="235">
        <f>TRUNC(TRUNC(L231 * O13, 2) + L231, 2)</f>
        <v>243.59</v>
      </c>
      <c r="N231" s="235">
        <f t="shared" si="7"/>
        <v>25333.360000000001</v>
      </c>
      <c r="O231" s="236">
        <f>N231 / O12</f>
        <v>1.4931410435000993E-3</v>
      </c>
    </row>
    <row r="232" spans="1:15" ht="26.4" x14ac:dyDescent="0.25">
      <c r="A232" s="127" t="s">
        <v>601</v>
      </c>
      <c r="B232" s="127" t="s">
        <v>602</v>
      </c>
      <c r="C232" s="127" t="s">
        <v>19</v>
      </c>
      <c r="D232" s="127" t="s">
        <v>603</v>
      </c>
      <c r="E232" s="205" t="s">
        <v>43</v>
      </c>
      <c r="F232" s="204">
        <v>6</v>
      </c>
      <c r="G232" s="235">
        <v>193.21</v>
      </c>
      <c r="H232" s="235">
        <f>TRUNC(TRUNC(G232 * J13, 2) + G232, 2)</f>
        <v>232.81</v>
      </c>
      <c r="I232" s="235">
        <f t="shared" si="6"/>
        <v>1396.86</v>
      </c>
      <c r="J232" s="236">
        <f>I232 / J12</f>
        <v>8.3270874464582066E-5</v>
      </c>
      <c r="K232" s="204">
        <v>6</v>
      </c>
      <c r="L232" s="235">
        <v>188.03</v>
      </c>
      <c r="M232" s="235">
        <f>TRUNC(TRUNC(L232 * O13, 2) + L232, 2)</f>
        <v>233.34</v>
      </c>
      <c r="N232" s="235">
        <f t="shared" si="7"/>
        <v>1400.04</v>
      </c>
      <c r="O232" s="236">
        <f>N232 / O12</f>
        <v>8.2517959976168934E-5</v>
      </c>
    </row>
    <row r="233" spans="1:15" ht="26.4" x14ac:dyDescent="0.25">
      <c r="A233" s="127" t="s">
        <v>604</v>
      </c>
      <c r="B233" s="127" t="s">
        <v>605</v>
      </c>
      <c r="C233" s="127" t="s">
        <v>19</v>
      </c>
      <c r="D233" s="127" t="s">
        <v>606</v>
      </c>
      <c r="E233" s="205" t="s">
        <v>43</v>
      </c>
      <c r="F233" s="204">
        <v>11</v>
      </c>
      <c r="G233" s="235">
        <v>613.87</v>
      </c>
      <c r="H233" s="235">
        <f>TRUNC(TRUNC(G233 * J13, 2) + G233, 2)</f>
        <v>739.71</v>
      </c>
      <c r="I233" s="235">
        <f t="shared" si="6"/>
        <v>8136.81</v>
      </c>
      <c r="J233" s="236">
        <f>I233 / J12</f>
        <v>4.8505883485256649E-4</v>
      </c>
      <c r="K233" s="204">
        <v>11</v>
      </c>
      <c r="L233" s="235">
        <v>607.48</v>
      </c>
      <c r="M233" s="235">
        <f>TRUNC(TRUNC(L233 * O13, 2) + L233, 2)</f>
        <v>753.88</v>
      </c>
      <c r="N233" s="235">
        <f t="shared" si="7"/>
        <v>8292.68</v>
      </c>
      <c r="O233" s="236">
        <f>N233 / O12</f>
        <v>4.8876820400501177E-4</v>
      </c>
    </row>
    <row r="234" spans="1:15" ht="52.8" x14ac:dyDescent="0.25">
      <c r="A234" s="127" t="s">
        <v>607</v>
      </c>
      <c r="B234" s="127" t="s">
        <v>608</v>
      </c>
      <c r="C234" s="127" t="s">
        <v>41</v>
      </c>
      <c r="D234" s="127" t="s">
        <v>609</v>
      </c>
      <c r="E234" s="205" t="s">
        <v>43</v>
      </c>
      <c r="F234" s="204">
        <v>7</v>
      </c>
      <c r="G234" s="235">
        <v>1004.53</v>
      </c>
      <c r="H234" s="235">
        <f>TRUNC(TRUNC(G234 * J13, 2) + G234, 2)</f>
        <v>1210.45</v>
      </c>
      <c r="I234" s="235">
        <f t="shared" si="6"/>
        <v>8473.15</v>
      </c>
      <c r="J234" s="236">
        <f>I234 / J12</f>
        <v>5.0510903739070024E-4</v>
      </c>
      <c r="K234" s="204">
        <v>7</v>
      </c>
      <c r="L234" s="235">
        <v>999.26</v>
      </c>
      <c r="M234" s="235">
        <f>TRUNC(TRUNC(L234 * O13, 2) + L234, 2)</f>
        <v>1240.08</v>
      </c>
      <c r="N234" s="235">
        <f t="shared" si="7"/>
        <v>8680.56</v>
      </c>
      <c r="O234" s="236">
        <f>N234 / O12</f>
        <v>5.116297410436366E-4</v>
      </c>
    </row>
    <row r="235" spans="1:15" ht="27" thickBot="1" x14ac:dyDescent="0.3">
      <c r="A235" s="114" t="s">
        <v>610</v>
      </c>
      <c r="B235" s="114" t="s">
        <v>611</v>
      </c>
      <c r="C235" s="114" t="s">
        <v>41</v>
      </c>
      <c r="D235" s="114" t="s">
        <v>612</v>
      </c>
      <c r="E235" s="220" t="s">
        <v>43</v>
      </c>
      <c r="F235" s="221">
        <v>1</v>
      </c>
      <c r="G235" s="222">
        <v>860.73</v>
      </c>
      <c r="H235" s="222">
        <f>TRUNC(TRUNC(G235 * J13, 2) + G235, 2)</f>
        <v>1037.17</v>
      </c>
      <c r="I235" s="222">
        <f t="shared" si="6"/>
        <v>1037.17</v>
      </c>
      <c r="J235" s="223">
        <f>I235 / J12</f>
        <v>6.1828710728656122E-5</v>
      </c>
      <c r="K235" s="221">
        <v>1</v>
      </c>
      <c r="L235" s="222">
        <v>858.4</v>
      </c>
      <c r="M235" s="222">
        <f>TRUNC(TRUNC(L235 * O13, 2) + L235, 2)</f>
        <v>1065.27</v>
      </c>
      <c r="N235" s="222">
        <f t="shared" si="7"/>
        <v>1065.27</v>
      </c>
      <c r="O235" s="223">
        <f>N235 / O12</f>
        <v>6.2786711253830943E-5</v>
      </c>
    </row>
    <row r="236" spans="1:15" ht="14.4" thickBot="1" x14ac:dyDescent="0.3">
      <c r="A236" s="106" t="s">
        <v>613</v>
      </c>
      <c r="B236" s="107" t="s">
        <v>12</v>
      </c>
      <c r="C236" s="107"/>
      <c r="D236" s="107" t="s">
        <v>614</v>
      </c>
      <c r="E236" s="211"/>
      <c r="F236" s="212">
        <v>1</v>
      </c>
      <c r="G236" s="212" t="s">
        <v>14</v>
      </c>
      <c r="H236" s="213">
        <f>I237 + I238</f>
        <v>16819.829999999998</v>
      </c>
      <c r="I236" s="213">
        <f t="shared" si="6"/>
        <v>16819.830000000002</v>
      </c>
      <c r="J236" s="214">
        <f>I236 / J12</f>
        <v>1.0026788314116029E-3</v>
      </c>
      <c r="K236" s="212">
        <v>1</v>
      </c>
      <c r="L236" s="212" t="s">
        <v>14</v>
      </c>
      <c r="M236" s="213">
        <f>N237 + N238</f>
        <v>17086.890000000003</v>
      </c>
      <c r="N236" s="213">
        <f t="shared" si="7"/>
        <v>17086.89</v>
      </c>
      <c r="O236" s="215">
        <f>N236 / O12</f>
        <v>1.0070964437710361E-3</v>
      </c>
    </row>
    <row r="237" spans="1:15" ht="39.6" x14ac:dyDescent="0.25">
      <c r="A237" s="96" t="s">
        <v>615</v>
      </c>
      <c r="B237" s="96" t="s">
        <v>616</v>
      </c>
      <c r="C237" s="96" t="s">
        <v>19</v>
      </c>
      <c r="D237" s="96" t="s">
        <v>617</v>
      </c>
      <c r="E237" s="216" t="s">
        <v>91</v>
      </c>
      <c r="F237" s="217">
        <v>15.13</v>
      </c>
      <c r="G237" s="218">
        <v>903.41</v>
      </c>
      <c r="H237" s="218">
        <f>TRUNC(TRUNC(G237 * J13, 2) + G237, 2)</f>
        <v>1088.5999999999999</v>
      </c>
      <c r="I237" s="218">
        <f t="shared" si="6"/>
        <v>16470.509999999998</v>
      </c>
      <c r="J237" s="219">
        <f>I237 / J12</f>
        <v>9.8185485344103453E-4</v>
      </c>
      <c r="K237" s="217">
        <v>15.13</v>
      </c>
      <c r="L237" s="218">
        <v>891.89</v>
      </c>
      <c r="M237" s="218">
        <f>TRUNC(TRUNC(L237 * O13, 2) + L237, 2)</f>
        <v>1106.83</v>
      </c>
      <c r="N237" s="218">
        <f t="shared" si="7"/>
        <v>16746.330000000002</v>
      </c>
      <c r="O237" s="219">
        <f>N237 / O12</f>
        <v>9.8702393409310979E-4</v>
      </c>
    </row>
    <row r="238" spans="1:15" ht="27" thickBot="1" x14ac:dyDescent="0.3">
      <c r="A238" s="114" t="s">
        <v>618</v>
      </c>
      <c r="B238" s="114" t="s">
        <v>619</v>
      </c>
      <c r="C238" s="114" t="s">
        <v>19</v>
      </c>
      <c r="D238" s="114" t="s">
        <v>620</v>
      </c>
      <c r="E238" s="220" t="s">
        <v>91</v>
      </c>
      <c r="F238" s="221">
        <v>12</v>
      </c>
      <c r="G238" s="222">
        <v>24.16</v>
      </c>
      <c r="H238" s="222">
        <f>TRUNC(TRUNC(G238 * J13, 2) + G238, 2)</f>
        <v>29.11</v>
      </c>
      <c r="I238" s="222">
        <f t="shared" si="6"/>
        <v>349.32</v>
      </c>
      <c r="J238" s="223">
        <f>I238 / J12</f>
        <v>2.0823977970568135E-5</v>
      </c>
      <c r="K238" s="221">
        <v>12</v>
      </c>
      <c r="L238" s="222">
        <v>22.87</v>
      </c>
      <c r="M238" s="222">
        <f>TRUNC(TRUNC(L238 * O13, 2) + L238, 2)</f>
        <v>28.38</v>
      </c>
      <c r="N238" s="222">
        <f t="shared" si="7"/>
        <v>340.56</v>
      </c>
      <c r="O238" s="223">
        <f>N238 / O12</f>
        <v>2.007250967792641E-5</v>
      </c>
    </row>
    <row r="239" spans="1:15" ht="14.4" thickBot="1" x14ac:dyDescent="0.3">
      <c r="A239" s="106" t="s">
        <v>621</v>
      </c>
      <c r="B239" s="107" t="s">
        <v>12</v>
      </c>
      <c r="C239" s="107"/>
      <c r="D239" s="107" t="s">
        <v>622</v>
      </c>
      <c r="E239" s="211"/>
      <c r="F239" s="212">
        <v>1</v>
      </c>
      <c r="G239" s="212" t="s">
        <v>14</v>
      </c>
      <c r="H239" s="213">
        <f>I240 + I319 + I378 + I393</f>
        <v>878707.65999999992</v>
      </c>
      <c r="I239" s="213">
        <f t="shared" si="6"/>
        <v>878707.66</v>
      </c>
      <c r="J239" s="214">
        <f>I239 / J12</f>
        <v>5.2382311217249164E-2</v>
      </c>
      <c r="K239" s="212">
        <v>1</v>
      </c>
      <c r="L239" s="212" t="s">
        <v>14</v>
      </c>
      <c r="M239" s="213">
        <f>N240 + N319 + N378 + N393</f>
        <v>888302.91999999993</v>
      </c>
      <c r="N239" s="213">
        <f t="shared" si="7"/>
        <v>888302.92</v>
      </c>
      <c r="O239" s="215">
        <f>N239 / O12</f>
        <v>5.2356321818858034E-2</v>
      </c>
    </row>
    <row r="240" spans="1:15" ht="14.4" thickBot="1" x14ac:dyDescent="0.3">
      <c r="A240" s="106" t="s">
        <v>623</v>
      </c>
      <c r="B240" s="107" t="s">
        <v>12</v>
      </c>
      <c r="C240" s="107"/>
      <c r="D240" s="107" t="s">
        <v>624</v>
      </c>
      <c r="E240" s="211"/>
      <c r="F240" s="212">
        <v>1</v>
      </c>
      <c r="G240" s="212" t="s">
        <v>14</v>
      </c>
      <c r="H240" s="213">
        <f>I241 + I242 + I243 + I244 + I245 + I246 + I247 + I248 + I249 + I250 + I251 + I252 + I253 + I254 + I255 + I256 + I257 + I258 + I259 + I260 + I261 + I262 + I263 + I264 + I265 + I266 + I267 + I268 + I269 + I270 + I271 + I272 + I273 + I274 + I275 + I276 + I277 + I278 + I279 + I280 + I281 + I282 + I283 + I284 + I285 + I286 + I287 + I288 + I289 + I290 + I291 + I292 + I293 + I294 + I295 + I296 + I297 + I298 + I299 + I300 + I301 + I302 + I303 + I304 + I305 + I306 + I307 + I308 + I309 + I310 + I311 + I312 + I313 + I314 + I315 + I316 + I317 + I318</f>
        <v>237958.85999999993</v>
      </c>
      <c r="I240" s="213">
        <f t="shared" si="6"/>
        <v>237958.86</v>
      </c>
      <c r="J240" s="214">
        <f>I240 / J12</f>
        <v>1.4185417549929883E-2</v>
      </c>
      <c r="K240" s="212">
        <v>1</v>
      </c>
      <c r="L240" s="212" t="s">
        <v>14</v>
      </c>
      <c r="M240" s="213">
        <f>N241 + N242 + N243 + N244 + N245 + N246 + N247 + N248 + N249 + N250 + N251 + N252 + N253 + N254 + N255 + N256 + N257 + N258 + N259 + N260 + N261 + N262 + N263 + N264 + N265 + N266 + N267 + N268 + N269 + N270 + N271 + N272 + N273 + N274 + N275 + N276 + N277 + N278 + N279 + N280 + N281 + N282 + N283 + N284 + N285 + N286 + N287 + N288 + N289 + N290 + N291 + N292 + N293 + N294 + N295 + N296 + N297 + N298 + N299 + N300 + N301 + N302 + N303 + N304 + N305 + N306 + N307 + N308 + N309 + N310 + N311 + N312 + N313 + N314 + N315 + N316 + N317 + N318</f>
        <v>241470.11000000016</v>
      </c>
      <c r="N240" s="213">
        <f t="shared" si="7"/>
        <v>241470.11</v>
      </c>
      <c r="O240" s="215">
        <f>N240 / O12</f>
        <v>1.4232179703737828E-2</v>
      </c>
    </row>
    <row r="241" spans="1:15" ht="26.4" x14ac:dyDescent="0.25">
      <c r="A241" s="96" t="s">
        <v>625</v>
      </c>
      <c r="B241" s="96" t="s">
        <v>626</v>
      </c>
      <c r="C241" s="96" t="s">
        <v>19</v>
      </c>
      <c r="D241" s="96" t="s">
        <v>627</v>
      </c>
      <c r="E241" s="216" t="s">
        <v>43</v>
      </c>
      <c r="F241" s="217">
        <v>2</v>
      </c>
      <c r="G241" s="218">
        <v>6408</v>
      </c>
      <c r="H241" s="218">
        <f>TRUNC(TRUNC(G241 * J13, 2) + G241, 2)</f>
        <v>7721.64</v>
      </c>
      <c r="I241" s="218">
        <f t="shared" si="6"/>
        <v>15443.28</v>
      </c>
      <c r="J241" s="219">
        <f>I241 / J12</f>
        <v>9.2061869493105324E-4</v>
      </c>
      <c r="K241" s="217">
        <v>2</v>
      </c>
      <c r="L241" s="218">
        <v>6390.28</v>
      </c>
      <c r="M241" s="218">
        <f>TRUNC(TRUNC(L241 * O13, 2) + L241, 2)</f>
        <v>7930.33</v>
      </c>
      <c r="N241" s="218">
        <f t="shared" si="7"/>
        <v>15860.66</v>
      </c>
      <c r="O241" s="219">
        <f>N241 / O12</f>
        <v>9.3482279583127878E-4</v>
      </c>
    </row>
    <row r="242" spans="1:15" ht="26.4" x14ac:dyDescent="0.25">
      <c r="A242" s="127" t="s">
        <v>628</v>
      </c>
      <c r="B242" s="127" t="s">
        <v>629</v>
      </c>
      <c r="C242" s="127" t="s">
        <v>19</v>
      </c>
      <c r="D242" s="127" t="s">
        <v>630</v>
      </c>
      <c r="E242" s="205" t="s">
        <v>43</v>
      </c>
      <c r="F242" s="204">
        <v>1</v>
      </c>
      <c r="G242" s="235">
        <v>5.91</v>
      </c>
      <c r="H242" s="235">
        <f>TRUNC(TRUNC(G242 * J13, 2) + G242, 2)</f>
        <v>7.12</v>
      </c>
      <c r="I242" s="235">
        <f t="shared" si="6"/>
        <v>7.12</v>
      </c>
      <c r="J242" s="236">
        <f>I242 / J12</f>
        <v>4.2444384275290601E-7</v>
      </c>
      <c r="K242" s="204">
        <v>1</v>
      </c>
      <c r="L242" s="235">
        <v>5.57</v>
      </c>
      <c r="M242" s="235">
        <f>TRUNC(TRUNC(L242 * O13, 2) + L242, 2)</f>
        <v>6.91</v>
      </c>
      <c r="N242" s="235">
        <f t="shared" si="7"/>
        <v>6.91</v>
      </c>
      <c r="O242" s="236">
        <f>N242 / O12</f>
        <v>4.0727343749844818E-7</v>
      </c>
    </row>
    <row r="243" spans="1:15" ht="26.4" x14ac:dyDescent="0.25">
      <c r="A243" s="127" t="s">
        <v>631</v>
      </c>
      <c r="B243" s="127" t="s">
        <v>632</v>
      </c>
      <c r="C243" s="127" t="s">
        <v>41</v>
      </c>
      <c r="D243" s="127" t="s">
        <v>633</v>
      </c>
      <c r="E243" s="205" t="s">
        <v>43</v>
      </c>
      <c r="F243" s="204">
        <v>1</v>
      </c>
      <c r="G243" s="235">
        <v>73.34</v>
      </c>
      <c r="H243" s="235">
        <f>TRUNC(TRUNC(G243 * J13, 2) + G243, 2)</f>
        <v>88.37</v>
      </c>
      <c r="I243" s="235">
        <f t="shared" si="6"/>
        <v>88.37</v>
      </c>
      <c r="J243" s="236">
        <f>I243 / J12</f>
        <v>5.2679919078756048E-6</v>
      </c>
      <c r="K243" s="204">
        <v>1</v>
      </c>
      <c r="L243" s="235">
        <v>72.55</v>
      </c>
      <c r="M243" s="235">
        <f>TRUNC(TRUNC(L243 * O13, 2) + L243, 2)</f>
        <v>90.03</v>
      </c>
      <c r="N243" s="235">
        <f t="shared" si="7"/>
        <v>90.03</v>
      </c>
      <c r="O243" s="236">
        <f>N243 / O12</f>
        <v>5.3063426306780441E-6</v>
      </c>
    </row>
    <row r="244" spans="1:15" ht="26.4" x14ac:dyDescent="0.25">
      <c r="A244" s="127" t="s">
        <v>634</v>
      </c>
      <c r="B244" s="127" t="s">
        <v>635</v>
      </c>
      <c r="C244" s="127" t="s">
        <v>41</v>
      </c>
      <c r="D244" s="127" t="s">
        <v>636</v>
      </c>
      <c r="E244" s="205" t="s">
        <v>43</v>
      </c>
      <c r="F244" s="204">
        <v>7</v>
      </c>
      <c r="G244" s="235">
        <v>66.06</v>
      </c>
      <c r="H244" s="235">
        <f>TRUNC(TRUNC(G244 * J13, 2) + G244, 2)</f>
        <v>79.599999999999994</v>
      </c>
      <c r="I244" s="235">
        <f t="shared" si="6"/>
        <v>557.20000000000005</v>
      </c>
      <c r="J244" s="236">
        <f>I244 / J12</f>
        <v>3.3216307469370685E-5</v>
      </c>
      <c r="K244" s="204">
        <v>7</v>
      </c>
      <c r="L244" s="235">
        <v>65.72</v>
      </c>
      <c r="M244" s="235">
        <f>TRUNC(TRUNC(L244 * O13, 2) + L244, 2)</f>
        <v>81.55</v>
      </c>
      <c r="N244" s="235">
        <f t="shared" si="7"/>
        <v>570.85</v>
      </c>
      <c r="O244" s="236">
        <f>N244 / O12</f>
        <v>3.3645736873515067E-5</v>
      </c>
    </row>
    <row r="245" spans="1:15" ht="26.4" x14ac:dyDescent="0.25">
      <c r="A245" s="127" t="s">
        <v>637</v>
      </c>
      <c r="B245" s="127" t="s">
        <v>638</v>
      </c>
      <c r="C245" s="127" t="s">
        <v>41</v>
      </c>
      <c r="D245" s="127" t="s">
        <v>639</v>
      </c>
      <c r="E245" s="205" t="s">
        <v>43</v>
      </c>
      <c r="F245" s="204">
        <v>1</v>
      </c>
      <c r="G245" s="235">
        <v>173.33</v>
      </c>
      <c r="H245" s="235">
        <f>TRUNC(TRUNC(G245 * J13, 2) + G245, 2)</f>
        <v>208.86</v>
      </c>
      <c r="I245" s="235">
        <f t="shared" si="6"/>
        <v>208.86</v>
      </c>
      <c r="J245" s="236">
        <f>I245 / J12</f>
        <v>1.2450750140080331E-5</v>
      </c>
      <c r="K245" s="204">
        <v>1</v>
      </c>
      <c r="L245" s="235">
        <v>172.54</v>
      </c>
      <c r="M245" s="235">
        <f>TRUNC(TRUNC(L245 * O13, 2) + L245, 2)</f>
        <v>214.12</v>
      </c>
      <c r="N245" s="235">
        <f t="shared" si="7"/>
        <v>214.12</v>
      </c>
      <c r="O245" s="236">
        <f>N245 / O12</f>
        <v>1.2620171988012695E-5</v>
      </c>
    </row>
    <row r="246" spans="1:15" ht="26.4" x14ac:dyDescent="0.25">
      <c r="A246" s="127" t="s">
        <v>640</v>
      </c>
      <c r="B246" s="127" t="s">
        <v>641</v>
      </c>
      <c r="C246" s="127" t="s">
        <v>41</v>
      </c>
      <c r="D246" s="127" t="s">
        <v>642</v>
      </c>
      <c r="E246" s="205" t="s">
        <v>43</v>
      </c>
      <c r="F246" s="204">
        <v>2</v>
      </c>
      <c r="G246" s="235">
        <v>312.69</v>
      </c>
      <c r="H246" s="235">
        <f>TRUNC(TRUNC(G246 * J13, 2) + G246, 2)</f>
        <v>376.79</v>
      </c>
      <c r="I246" s="235">
        <f t="shared" si="6"/>
        <v>753.58</v>
      </c>
      <c r="J246" s="236">
        <f>I246 / J12</f>
        <v>4.4923088626648165E-5</v>
      </c>
      <c r="K246" s="204">
        <v>2</v>
      </c>
      <c r="L246" s="235">
        <v>311.89999999999998</v>
      </c>
      <c r="M246" s="235">
        <f>TRUNC(TRUNC(L246 * O13, 2) + L246, 2)</f>
        <v>387.06</v>
      </c>
      <c r="N246" s="235">
        <f t="shared" si="7"/>
        <v>774.12</v>
      </c>
      <c r="O246" s="236">
        <f>N246 / O12</f>
        <v>4.5626412943024413E-5</v>
      </c>
    </row>
    <row r="247" spans="1:15" ht="39.6" x14ac:dyDescent="0.25">
      <c r="A247" s="127" t="s">
        <v>643</v>
      </c>
      <c r="B247" s="127" t="s">
        <v>644</v>
      </c>
      <c r="C247" s="127" t="s">
        <v>41</v>
      </c>
      <c r="D247" s="127" t="s">
        <v>645</v>
      </c>
      <c r="E247" s="205" t="s">
        <v>43</v>
      </c>
      <c r="F247" s="204">
        <v>1</v>
      </c>
      <c r="G247" s="235">
        <v>51.49</v>
      </c>
      <c r="H247" s="235">
        <f>TRUNC(TRUNC(G247 * J13, 2) + G247, 2)</f>
        <v>62.04</v>
      </c>
      <c r="I247" s="235">
        <f t="shared" si="6"/>
        <v>62.04</v>
      </c>
      <c r="J247" s="236">
        <f>I247 / J12</f>
        <v>3.6983842702795352E-6</v>
      </c>
      <c r="K247" s="204">
        <v>1</v>
      </c>
      <c r="L247" s="235">
        <v>50.91</v>
      </c>
      <c r="M247" s="235">
        <f>TRUNC(TRUNC(L247 * O13, 2) + L247, 2)</f>
        <v>63.17</v>
      </c>
      <c r="N247" s="235">
        <f t="shared" si="7"/>
        <v>63.17</v>
      </c>
      <c r="O247" s="236">
        <f>N247 / O12</f>
        <v>3.7232218591573037E-6</v>
      </c>
    </row>
    <row r="248" spans="1:15" ht="39.6" x14ac:dyDescent="0.25">
      <c r="A248" s="127" t="s">
        <v>646</v>
      </c>
      <c r="B248" s="127" t="s">
        <v>647</v>
      </c>
      <c r="C248" s="127" t="s">
        <v>41</v>
      </c>
      <c r="D248" s="127" t="s">
        <v>648</v>
      </c>
      <c r="E248" s="205" t="s">
        <v>43</v>
      </c>
      <c r="F248" s="204">
        <v>1</v>
      </c>
      <c r="G248" s="235">
        <v>38.25</v>
      </c>
      <c r="H248" s="235">
        <f>TRUNC(TRUNC(G248 * J13, 2) + G248, 2)</f>
        <v>46.09</v>
      </c>
      <c r="I248" s="235">
        <f t="shared" si="6"/>
        <v>46.09</v>
      </c>
      <c r="J248" s="236">
        <f>I248 / J12</f>
        <v>2.7475585270339103E-6</v>
      </c>
      <c r="K248" s="204">
        <v>1</v>
      </c>
      <c r="L248" s="235">
        <v>37.799999999999997</v>
      </c>
      <c r="M248" s="235">
        <f>TRUNC(TRUNC(L248 * O13, 2) + L248, 2)</f>
        <v>46.9</v>
      </c>
      <c r="N248" s="235">
        <f t="shared" si="7"/>
        <v>46.9</v>
      </c>
      <c r="O248" s="236">
        <f>N248 / O12</f>
        <v>2.7642726799822313E-6</v>
      </c>
    </row>
    <row r="249" spans="1:15" ht="39.6" x14ac:dyDescent="0.25">
      <c r="A249" s="127" t="s">
        <v>649</v>
      </c>
      <c r="B249" s="127" t="s">
        <v>650</v>
      </c>
      <c r="C249" s="127" t="s">
        <v>41</v>
      </c>
      <c r="D249" s="127" t="s">
        <v>651</v>
      </c>
      <c r="E249" s="205" t="s">
        <v>43</v>
      </c>
      <c r="F249" s="204">
        <v>21</v>
      </c>
      <c r="G249" s="235">
        <v>11.52</v>
      </c>
      <c r="H249" s="235">
        <f>TRUNC(TRUNC(G249 * J13, 2) + G249, 2)</f>
        <v>13.88</v>
      </c>
      <c r="I249" s="235">
        <f t="shared" si="6"/>
        <v>291.48</v>
      </c>
      <c r="J249" s="236">
        <f>I249 / J12</f>
        <v>1.7375967877193406E-5</v>
      </c>
      <c r="K249" s="204">
        <v>21</v>
      </c>
      <c r="L249" s="235">
        <v>11.24</v>
      </c>
      <c r="M249" s="235">
        <f>TRUNC(TRUNC(L249 * O13, 2) + L249, 2)</f>
        <v>13.94</v>
      </c>
      <c r="N249" s="235">
        <f t="shared" si="7"/>
        <v>292.74</v>
      </c>
      <c r="O249" s="236">
        <f>N249 / O12</f>
        <v>1.7254012459232374E-5</v>
      </c>
    </row>
    <row r="250" spans="1:15" ht="39.6" x14ac:dyDescent="0.25">
      <c r="A250" s="127" t="s">
        <v>652</v>
      </c>
      <c r="B250" s="127" t="s">
        <v>653</v>
      </c>
      <c r="C250" s="127" t="s">
        <v>41</v>
      </c>
      <c r="D250" s="127" t="s">
        <v>654</v>
      </c>
      <c r="E250" s="205" t="s">
        <v>43</v>
      </c>
      <c r="F250" s="204">
        <v>5</v>
      </c>
      <c r="G250" s="235">
        <v>25.48</v>
      </c>
      <c r="H250" s="235">
        <f>TRUNC(TRUNC(G250 * J13, 2) + G250, 2)</f>
        <v>30.7</v>
      </c>
      <c r="I250" s="235">
        <f t="shared" si="6"/>
        <v>153.5</v>
      </c>
      <c r="J250" s="236">
        <f>I250 / J12</f>
        <v>9.1505800368779599E-6</v>
      </c>
      <c r="K250" s="204">
        <v>5</v>
      </c>
      <c r="L250" s="235">
        <v>24.79</v>
      </c>
      <c r="M250" s="235">
        <f>TRUNC(TRUNC(L250 * O13, 2) + L250, 2)</f>
        <v>30.76</v>
      </c>
      <c r="N250" s="235">
        <f t="shared" si="7"/>
        <v>153.80000000000001</v>
      </c>
      <c r="O250" s="236">
        <f>N250 / O12</f>
        <v>9.0649283194300041E-6</v>
      </c>
    </row>
    <row r="251" spans="1:15" ht="39.6" x14ac:dyDescent="0.25">
      <c r="A251" s="127" t="s">
        <v>655</v>
      </c>
      <c r="B251" s="127" t="s">
        <v>656</v>
      </c>
      <c r="C251" s="127" t="s">
        <v>41</v>
      </c>
      <c r="D251" s="127" t="s">
        <v>657</v>
      </c>
      <c r="E251" s="205" t="s">
        <v>43</v>
      </c>
      <c r="F251" s="204">
        <v>37</v>
      </c>
      <c r="G251" s="235">
        <v>29.63</v>
      </c>
      <c r="H251" s="235">
        <f>TRUNC(TRUNC(G251 * J13, 2) + G251, 2)</f>
        <v>35.700000000000003</v>
      </c>
      <c r="I251" s="235">
        <f t="shared" si="6"/>
        <v>1320.9</v>
      </c>
      <c r="J251" s="236">
        <f>I251 / J12</f>
        <v>7.87426786365609E-5</v>
      </c>
      <c r="K251" s="204">
        <v>37</v>
      </c>
      <c r="L251" s="235">
        <v>28.94</v>
      </c>
      <c r="M251" s="235">
        <f>TRUNC(TRUNC(L251 * O13, 2) + L251, 2)</f>
        <v>35.909999999999997</v>
      </c>
      <c r="N251" s="235">
        <f t="shared" si="7"/>
        <v>1328.67</v>
      </c>
      <c r="O251" s="236">
        <f>N251 / O12</f>
        <v>7.8311432445884674E-5</v>
      </c>
    </row>
    <row r="252" spans="1:15" ht="26.4" x14ac:dyDescent="0.25">
      <c r="A252" s="127" t="s">
        <v>658</v>
      </c>
      <c r="B252" s="127" t="s">
        <v>659</v>
      </c>
      <c r="C252" s="127" t="s">
        <v>41</v>
      </c>
      <c r="D252" s="127" t="s">
        <v>660</v>
      </c>
      <c r="E252" s="205" t="s">
        <v>43</v>
      </c>
      <c r="F252" s="204">
        <v>2</v>
      </c>
      <c r="G252" s="235">
        <v>153.22999999999999</v>
      </c>
      <c r="H252" s="235">
        <f>TRUNC(TRUNC(G252 * J13, 2) + G252, 2)</f>
        <v>184.64</v>
      </c>
      <c r="I252" s="235">
        <f t="shared" si="6"/>
        <v>369.28</v>
      </c>
      <c r="J252" s="236">
        <f>I252 / J12</f>
        <v>2.2013851439858584E-5</v>
      </c>
      <c r="K252" s="204">
        <v>2</v>
      </c>
      <c r="L252" s="235">
        <v>151.84</v>
      </c>
      <c r="M252" s="235">
        <f>TRUNC(TRUNC(L252 * O13, 2) + L252, 2)</f>
        <v>188.43</v>
      </c>
      <c r="N252" s="235">
        <f t="shared" si="7"/>
        <v>376.86</v>
      </c>
      <c r="O252" s="236">
        <f>N252 / O12</f>
        <v>2.2212021368403063E-5</v>
      </c>
    </row>
    <row r="253" spans="1:15" ht="26.4" x14ac:dyDescent="0.25">
      <c r="A253" s="127" t="s">
        <v>661</v>
      </c>
      <c r="B253" s="127" t="s">
        <v>662</v>
      </c>
      <c r="C253" s="127" t="s">
        <v>41</v>
      </c>
      <c r="D253" s="127" t="s">
        <v>663</v>
      </c>
      <c r="E253" s="205" t="s">
        <v>91</v>
      </c>
      <c r="F253" s="204">
        <v>504.7</v>
      </c>
      <c r="G253" s="235">
        <v>32.43</v>
      </c>
      <c r="H253" s="235">
        <f>TRUNC(TRUNC(G253 * J13, 2) + G253, 2)</f>
        <v>39.07</v>
      </c>
      <c r="I253" s="235">
        <f t="shared" si="6"/>
        <v>19718.62</v>
      </c>
      <c r="J253" s="236">
        <f>I253 / J12</f>
        <v>1.1754841076663353E-3</v>
      </c>
      <c r="K253" s="204">
        <v>504.7</v>
      </c>
      <c r="L253" s="235">
        <v>31.62</v>
      </c>
      <c r="M253" s="235">
        <f>TRUNC(TRUNC(L253 * O13, 2) + L253, 2)</f>
        <v>39.24</v>
      </c>
      <c r="N253" s="235">
        <f t="shared" si="7"/>
        <v>19804.419999999998</v>
      </c>
      <c r="O253" s="236">
        <f>N253 / O12</f>
        <v>1.167266890168309E-3</v>
      </c>
    </row>
    <row r="254" spans="1:15" ht="39.6" x14ac:dyDescent="0.25">
      <c r="A254" s="127" t="s">
        <v>664</v>
      </c>
      <c r="B254" s="127" t="s">
        <v>665</v>
      </c>
      <c r="C254" s="127" t="s">
        <v>41</v>
      </c>
      <c r="D254" s="127" t="s">
        <v>666</v>
      </c>
      <c r="E254" s="205" t="s">
        <v>43</v>
      </c>
      <c r="F254" s="204">
        <v>13</v>
      </c>
      <c r="G254" s="235">
        <v>33.72</v>
      </c>
      <c r="H254" s="235">
        <f>TRUNC(TRUNC(G254 * J13, 2) + G254, 2)</f>
        <v>40.630000000000003</v>
      </c>
      <c r="I254" s="235">
        <f t="shared" si="6"/>
        <v>528.19000000000005</v>
      </c>
      <c r="J254" s="236">
        <f>I254 / J12</f>
        <v>3.148693726174964E-5</v>
      </c>
      <c r="K254" s="204">
        <v>13</v>
      </c>
      <c r="L254" s="235">
        <v>32.92</v>
      </c>
      <c r="M254" s="235">
        <f>TRUNC(TRUNC(L254 * O13, 2) + L254, 2)</f>
        <v>40.85</v>
      </c>
      <c r="N254" s="235">
        <f t="shared" si="7"/>
        <v>531.04999999999995</v>
      </c>
      <c r="O254" s="236">
        <f>N254 / O12</f>
        <v>3.1299936177069588E-5</v>
      </c>
    </row>
    <row r="255" spans="1:15" ht="26.4" x14ac:dyDescent="0.25">
      <c r="A255" s="127" t="s">
        <v>667</v>
      </c>
      <c r="B255" s="127" t="s">
        <v>668</v>
      </c>
      <c r="C255" s="127" t="s">
        <v>19</v>
      </c>
      <c r="D255" s="127" t="s">
        <v>669</v>
      </c>
      <c r="E255" s="205" t="s">
        <v>43</v>
      </c>
      <c r="F255" s="204">
        <v>2</v>
      </c>
      <c r="G255" s="235">
        <v>8022.37</v>
      </c>
      <c r="H255" s="235">
        <f>TRUNC(TRUNC(G255 * J13, 2) + G255, 2)</f>
        <v>9666.9500000000007</v>
      </c>
      <c r="I255" s="235">
        <f t="shared" si="6"/>
        <v>19333.900000000001</v>
      </c>
      <c r="J255" s="236">
        <f>I255 / J12</f>
        <v>1.1525498330618555E-3</v>
      </c>
      <c r="K255" s="204">
        <v>2</v>
      </c>
      <c r="L255" s="235">
        <v>8016.37</v>
      </c>
      <c r="M255" s="235">
        <f>TRUNC(TRUNC(L255 * O13, 2) + L255, 2)</f>
        <v>9948.31</v>
      </c>
      <c r="N255" s="235">
        <f t="shared" si="7"/>
        <v>19896.62</v>
      </c>
      <c r="O255" s="236">
        <f>N255 / O12</f>
        <v>1.1727011319826878E-3</v>
      </c>
    </row>
    <row r="256" spans="1:15" ht="26.4" x14ac:dyDescent="0.25">
      <c r="A256" s="127" t="s">
        <v>670</v>
      </c>
      <c r="B256" s="127" t="s">
        <v>671</v>
      </c>
      <c r="C256" s="127" t="s">
        <v>19</v>
      </c>
      <c r="D256" s="127" t="s">
        <v>672</v>
      </c>
      <c r="E256" s="205" t="s">
        <v>43</v>
      </c>
      <c r="F256" s="204">
        <v>2</v>
      </c>
      <c r="G256" s="235">
        <v>6171.4</v>
      </c>
      <c r="H256" s="235">
        <f>TRUNC(TRUNC(G256 * J13, 2) + G256, 2)</f>
        <v>7436.53</v>
      </c>
      <c r="I256" s="235">
        <f t="shared" si="6"/>
        <v>14873.06</v>
      </c>
      <c r="J256" s="236">
        <f>I256 / J12</f>
        <v>8.8662622751327759E-4</v>
      </c>
      <c r="K256" s="204">
        <v>2</v>
      </c>
      <c r="L256" s="235">
        <v>6165.4</v>
      </c>
      <c r="M256" s="235">
        <f>TRUNC(TRUNC(L256 * O13, 2) + L256, 2)</f>
        <v>7651.26</v>
      </c>
      <c r="N256" s="235">
        <f t="shared" si="7"/>
        <v>15302.52</v>
      </c>
      <c r="O256" s="236">
        <f>N256 / O12</f>
        <v>9.0192618274801057E-4</v>
      </c>
    </row>
    <row r="257" spans="1:15" ht="26.4" x14ac:dyDescent="0.25">
      <c r="A257" s="127" t="s">
        <v>673</v>
      </c>
      <c r="B257" s="127" t="s">
        <v>674</v>
      </c>
      <c r="C257" s="127" t="s">
        <v>19</v>
      </c>
      <c r="D257" s="127" t="s">
        <v>675</v>
      </c>
      <c r="E257" s="205" t="s">
        <v>43</v>
      </c>
      <c r="F257" s="204">
        <v>1</v>
      </c>
      <c r="G257" s="235">
        <v>4612.07</v>
      </c>
      <c r="H257" s="235">
        <f>TRUNC(TRUNC(G257 * J13, 2) + G257, 2)</f>
        <v>5557.54</v>
      </c>
      <c r="I257" s="235">
        <f t="shared" si="6"/>
        <v>5557.54</v>
      </c>
      <c r="J257" s="236">
        <f>I257 / J12</f>
        <v>3.313010721703631E-4</v>
      </c>
      <c r="K257" s="204">
        <v>1</v>
      </c>
      <c r="L257" s="235">
        <v>4457.1099999999997</v>
      </c>
      <c r="M257" s="235">
        <f>TRUNC(TRUNC(L257 * O13, 2) + L257, 2)</f>
        <v>5531.27</v>
      </c>
      <c r="N257" s="235">
        <f t="shared" si="7"/>
        <v>5531.27</v>
      </c>
      <c r="O257" s="236">
        <f>N257 / O12</f>
        <v>3.2601148287004941E-4</v>
      </c>
    </row>
    <row r="258" spans="1:15" ht="26.4" x14ac:dyDescent="0.25">
      <c r="A258" s="127" t="s">
        <v>676</v>
      </c>
      <c r="B258" s="127" t="s">
        <v>677</v>
      </c>
      <c r="C258" s="127" t="s">
        <v>41</v>
      </c>
      <c r="D258" s="127" t="s">
        <v>678</v>
      </c>
      <c r="E258" s="205" t="s">
        <v>43</v>
      </c>
      <c r="F258" s="204">
        <v>2</v>
      </c>
      <c r="G258" s="235">
        <v>822.17</v>
      </c>
      <c r="H258" s="235">
        <f>TRUNC(TRUNC(G258 * J13, 2) + G258, 2)</f>
        <v>990.71</v>
      </c>
      <c r="I258" s="235">
        <f t="shared" si="6"/>
        <v>1981.42</v>
      </c>
      <c r="J258" s="236">
        <f>I258 / J12</f>
        <v>1.1811819085778976E-4</v>
      </c>
      <c r="K258" s="204">
        <v>2</v>
      </c>
      <c r="L258" s="235">
        <v>819.98</v>
      </c>
      <c r="M258" s="235">
        <f>TRUNC(TRUNC(L258 * O13, 2) + L258, 2)</f>
        <v>1017.59</v>
      </c>
      <c r="N258" s="235">
        <f t="shared" si="7"/>
        <v>2035.18</v>
      </c>
      <c r="O258" s="236">
        <f>N258 / O12</f>
        <v>1.1995293119075133E-4</v>
      </c>
    </row>
    <row r="259" spans="1:15" ht="26.4" x14ac:dyDescent="0.25">
      <c r="A259" s="127" t="s">
        <v>679</v>
      </c>
      <c r="B259" s="127" t="s">
        <v>680</v>
      </c>
      <c r="C259" s="127" t="s">
        <v>41</v>
      </c>
      <c r="D259" s="127" t="s">
        <v>681</v>
      </c>
      <c r="E259" s="205" t="s">
        <v>43</v>
      </c>
      <c r="F259" s="204">
        <v>2</v>
      </c>
      <c r="G259" s="235">
        <v>918.08</v>
      </c>
      <c r="H259" s="235">
        <f>TRUNC(TRUNC(G259 * J13, 2) + G259, 2)</f>
        <v>1106.28</v>
      </c>
      <c r="I259" s="235">
        <f t="shared" si="6"/>
        <v>2212.56</v>
      </c>
      <c r="J259" s="236">
        <f>I259 / J12</f>
        <v>1.318971163934508E-4</v>
      </c>
      <c r="K259" s="204">
        <v>2</v>
      </c>
      <c r="L259" s="235">
        <v>915.89</v>
      </c>
      <c r="M259" s="235">
        <f>TRUNC(TRUNC(L259 * O13, 2) + L259, 2)</f>
        <v>1136.6099999999999</v>
      </c>
      <c r="N259" s="235">
        <f t="shared" si="7"/>
        <v>2273.2199999999998</v>
      </c>
      <c r="O259" s="236">
        <f>N259 / O12</f>
        <v>1.3398294118527093E-4</v>
      </c>
    </row>
    <row r="260" spans="1:15" ht="39.6" x14ac:dyDescent="0.25">
      <c r="A260" s="127" t="s">
        <v>682</v>
      </c>
      <c r="B260" s="127" t="s">
        <v>683</v>
      </c>
      <c r="C260" s="127" t="s">
        <v>41</v>
      </c>
      <c r="D260" s="127" t="s">
        <v>684</v>
      </c>
      <c r="E260" s="205" t="s">
        <v>43</v>
      </c>
      <c r="F260" s="204">
        <v>3</v>
      </c>
      <c r="G260" s="235">
        <v>41.96</v>
      </c>
      <c r="H260" s="235">
        <f>TRUNC(TRUNC(G260 * J13, 2) + G260, 2)</f>
        <v>50.56</v>
      </c>
      <c r="I260" s="235">
        <f t="shared" si="6"/>
        <v>151.68</v>
      </c>
      <c r="J260" s="236">
        <f>I260 / J12</f>
        <v>9.0420845602192114E-6</v>
      </c>
      <c r="K260" s="204">
        <v>3</v>
      </c>
      <c r="L260" s="235">
        <v>41.3</v>
      </c>
      <c r="M260" s="235">
        <f>TRUNC(TRUNC(L260 * O13, 2) + L260, 2)</f>
        <v>51.25</v>
      </c>
      <c r="N260" s="235">
        <f t="shared" si="7"/>
        <v>153.75</v>
      </c>
      <c r="O260" s="236">
        <f>N260 / O12</f>
        <v>9.0619813336304489E-6</v>
      </c>
    </row>
    <row r="261" spans="1:15" ht="39.6" x14ac:dyDescent="0.25">
      <c r="A261" s="127" t="s">
        <v>685</v>
      </c>
      <c r="B261" s="127" t="s">
        <v>686</v>
      </c>
      <c r="C261" s="127" t="s">
        <v>41</v>
      </c>
      <c r="D261" s="127" t="s">
        <v>687</v>
      </c>
      <c r="E261" s="205" t="s">
        <v>43</v>
      </c>
      <c r="F261" s="204">
        <v>10</v>
      </c>
      <c r="G261" s="235">
        <v>31.89</v>
      </c>
      <c r="H261" s="235">
        <f>TRUNC(TRUNC(G261 * J13, 2) + G261, 2)</f>
        <v>38.42</v>
      </c>
      <c r="I261" s="235">
        <f t="shared" si="6"/>
        <v>384.2</v>
      </c>
      <c r="J261" s="236">
        <f>I261 / J12</f>
        <v>2.2903275896863272E-5</v>
      </c>
      <c r="K261" s="204">
        <v>10</v>
      </c>
      <c r="L261" s="235">
        <v>31.35</v>
      </c>
      <c r="M261" s="235">
        <f>TRUNC(TRUNC(L261 * O13, 2) + L261, 2)</f>
        <v>38.9</v>
      </c>
      <c r="N261" s="235">
        <f t="shared" si="7"/>
        <v>389</v>
      </c>
      <c r="O261" s="236">
        <f>N261 / O12</f>
        <v>2.2927549520534924E-5</v>
      </c>
    </row>
    <row r="262" spans="1:15" ht="26.4" x14ac:dyDescent="0.25">
      <c r="A262" s="127" t="s">
        <v>688</v>
      </c>
      <c r="B262" s="127" t="s">
        <v>689</v>
      </c>
      <c r="C262" s="127" t="s">
        <v>19</v>
      </c>
      <c r="D262" s="127" t="s">
        <v>690</v>
      </c>
      <c r="E262" s="205" t="s">
        <v>91</v>
      </c>
      <c r="F262" s="204">
        <v>5</v>
      </c>
      <c r="G262" s="235">
        <v>55.09</v>
      </c>
      <c r="H262" s="235">
        <f>TRUNC(TRUNC(G262 * J13, 2) + G262, 2)</f>
        <v>66.38</v>
      </c>
      <c r="I262" s="235">
        <f t="shared" si="6"/>
        <v>331.9</v>
      </c>
      <c r="J262" s="236">
        <f>I262 / J12</f>
        <v>1.9785521265405827E-5</v>
      </c>
      <c r="K262" s="204">
        <v>5</v>
      </c>
      <c r="L262" s="235">
        <v>53.57</v>
      </c>
      <c r="M262" s="235">
        <f>TRUNC(TRUNC(L262 * O13, 2) + L262, 2)</f>
        <v>66.48</v>
      </c>
      <c r="N262" s="235">
        <f t="shared" si="7"/>
        <v>332.4</v>
      </c>
      <c r="O262" s="236">
        <f>N262 / O12</f>
        <v>1.9591561595439097E-5</v>
      </c>
    </row>
    <row r="263" spans="1:15" ht="39.6" x14ac:dyDescent="0.25">
      <c r="A263" s="127" t="s">
        <v>691</v>
      </c>
      <c r="B263" s="127" t="s">
        <v>692</v>
      </c>
      <c r="C263" s="127" t="s">
        <v>41</v>
      </c>
      <c r="D263" s="127" t="s">
        <v>693</v>
      </c>
      <c r="E263" s="205" t="s">
        <v>43</v>
      </c>
      <c r="F263" s="204">
        <v>1</v>
      </c>
      <c r="G263" s="235">
        <v>44.66</v>
      </c>
      <c r="H263" s="235">
        <f>TRUNC(TRUNC(G263 * J13, 2) + G263, 2)</f>
        <v>53.81</v>
      </c>
      <c r="I263" s="235">
        <f t="shared" si="6"/>
        <v>53.81</v>
      </c>
      <c r="J263" s="236">
        <f>I263 / J12</f>
        <v>3.2077701093446453E-6</v>
      </c>
      <c r="K263" s="204">
        <v>1</v>
      </c>
      <c r="L263" s="235">
        <v>43.77</v>
      </c>
      <c r="M263" s="235">
        <f>TRUNC(TRUNC(L263 * O13, 2) + L263, 2)</f>
        <v>54.31</v>
      </c>
      <c r="N263" s="235">
        <f t="shared" si="7"/>
        <v>54.31</v>
      </c>
      <c r="O263" s="236">
        <f>N263 / O12</f>
        <v>3.2010159754762256E-6</v>
      </c>
    </row>
    <row r="264" spans="1:15" ht="39.6" x14ac:dyDescent="0.25">
      <c r="A264" s="127" t="s">
        <v>694</v>
      </c>
      <c r="B264" s="127" t="s">
        <v>695</v>
      </c>
      <c r="C264" s="127" t="s">
        <v>41</v>
      </c>
      <c r="D264" s="127" t="s">
        <v>696</v>
      </c>
      <c r="E264" s="205" t="s">
        <v>43</v>
      </c>
      <c r="F264" s="204">
        <v>8</v>
      </c>
      <c r="G264" s="235">
        <v>73.09</v>
      </c>
      <c r="H264" s="235">
        <f>TRUNC(TRUNC(G264 * J13, 2) + G264, 2)</f>
        <v>88.07</v>
      </c>
      <c r="I264" s="235">
        <f t="shared" si="6"/>
        <v>704.56</v>
      </c>
      <c r="J264" s="236">
        <f>I264 / J12</f>
        <v>4.2000864304773514E-5</v>
      </c>
      <c r="K264" s="204">
        <v>8</v>
      </c>
      <c r="L264" s="235">
        <v>71.95</v>
      </c>
      <c r="M264" s="235">
        <f>TRUNC(TRUNC(L264 * O13, 2) + L264, 2)</f>
        <v>89.28</v>
      </c>
      <c r="N264" s="235">
        <f t="shared" si="7"/>
        <v>714.24</v>
      </c>
      <c r="O264" s="236">
        <f>N264 / O12</f>
        <v>4.2097102749477804E-5</v>
      </c>
    </row>
    <row r="265" spans="1:15" ht="26.4" x14ac:dyDescent="0.25">
      <c r="A265" s="127" t="s">
        <v>697</v>
      </c>
      <c r="B265" s="127" t="s">
        <v>698</v>
      </c>
      <c r="C265" s="127" t="s">
        <v>19</v>
      </c>
      <c r="D265" s="127" t="s">
        <v>699</v>
      </c>
      <c r="E265" s="205" t="s">
        <v>43</v>
      </c>
      <c r="F265" s="204">
        <v>1</v>
      </c>
      <c r="G265" s="235">
        <v>996.36</v>
      </c>
      <c r="H265" s="235">
        <f>TRUNC(TRUNC(G265 * J13, 2) + G265, 2)</f>
        <v>1200.6099999999999</v>
      </c>
      <c r="I265" s="235">
        <f t="shared" si="6"/>
        <v>1200.6099999999999</v>
      </c>
      <c r="J265" s="236">
        <f>I265 / J12</f>
        <v>7.1571842984208774E-5</v>
      </c>
      <c r="K265" s="204">
        <v>1</v>
      </c>
      <c r="L265" s="235">
        <v>992.71</v>
      </c>
      <c r="M265" s="235">
        <f>TRUNC(TRUNC(L265 * O13, 2) + L265, 2)</f>
        <v>1231.95</v>
      </c>
      <c r="N265" s="235">
        <f t="shared" si="7"/>
        <v>1231.95</v>
      </c>
      <c r="O265" s="236">
        <f>N265 / O12</f>
        <v>7.2610783115226228E-5</v>
      </c>
    </row>
    <row r="266" spans="1:15" ht="26.4" x14ac:dyDescent="0.25">
      <c r="A266" s="127" t="s">
        <v>700</v>
      </c>
      <c r="B266" s="127" t="s">
        <v>701</v>
      </c>
      <c r="C266" s="127" t="s">
        <v>41</v>
      </c>
      <c r="D266" s="127" t="s">
        <v>702</v>
      </c>
      <c r="E266" s="205" t="s">
        <v>43</v>
      </c>
      <c r="F266" s="204">
        <v>1</v>
      </c>
      <c r="G266" s="235">
        <v>45.69</v>
      </c>
      <c r="H266" s="235">
        <f>TRUNC(TRUNC(G266 * J13, 2) + G266, 2)</f>
        <v>55.05</v>
      </c>
      <c r="I266" s="235">
        <f t="shared" si="6"/>
        <v>55.05</v>
      </c>
      <c r="J266" s="236">
        <f>I266 / J12</f>
        <v>3.2816901044308251E-6</v>
      </c>
      <c r="K266" s="204">
        <v>1</v>
      </c>
      <c r="L266" s="235">
        <v>45.36</v>
      </c>
      <c r="M266" s="235">
        <f>TRUNC(TRUNC(L266 * O13, 2) + L266, 2)</f>
        <v>56.29</v>
      </c>
      <c r="N266" s="235">
        <f t="shared" si="7"/>
        <v>56.29</v>
      </c>
      <c r="O266" s="236">
        <f>N266 / O12</f>
        <v>3.3177166131385886E-6</v>
      </c>
    </row>
    <row r="267" spans="1:15" ht="39.6" x14ac:dyDescent="0.25">
      <c r="A267" s="127" t="s">
        <v>703</v>
      </c>
      <c r="B267" s="127" t="s">
        <v>704</v>
      </c>
      <c r="C267" s="127" t="s">
        <v>41</v>
      </c>
      <c r="D267" s="127" t="s">
        <v>705</v>
      </c>
      <c r="E267" s="205" t="s">
        <v>43</v>
      </c>
      <c r="F267" s="204">
        <v>6</v>
      </c>
      <c r="G267" s="235">
        <v>192.31</v>
      </c>
      <c r="H267" s="235">
        <f>TRUNC(TRUNC(G267 * J13, 2) + G267, 2)</f>
        <v>231.73</v>
      </c>
      <c r="I267" s="235">
        <f t="shared" si="6"/>
        <v>1390.38</v>
      </c>
      <c r="J267" s="236">
        <f>I267 / J12</f>
        <v>8.288458287735752E-5</v>
      </c>
      <c r="K267" s="204">
        <v>6</v>
      </c>
      <c r="L267" s="235">
        <v>191.17</v>
      </c>
      <c r="M267" s="235">
        <f>TRUNC(TRUNC(L267 * O13, 2) + L267, 2)</f>
        <v>237.24</v>
      </c>
      <c r="N267" s="235">
        <f t="shared" si="7"/>
        <v>1423.44</v>
      </c>
      <c r="O267" s="236">
        <f>N267 / O12</f>
        <v>8.3897149330360496E-5</v>
      </c>
    </row>
    <row r="268" spans="1:15" ht="39.6" x14ac:dyDescent="0.25">
      <c r="A268" s="127" t="s">
        <v>706</v>
      </c>
      <c r="B268" s="127" t="s">
        <v>707</v>
      </c>
      <c r="C268" s="127" t="s">
        <v>41</v>
      </c>
      <c r="D268" s="127" t="s">
        <v>708</v>
      </c>
      <c r="E268" s="205" t="s">
        <v>43</v>
      </c>
      <c r="F268" s="204">
        <v>136</v>
      </c>
      <c r="G268" s="235">
        <v>108.61</v>
      </c>
      <c r="H268" s="235">
        <f>TRUNC(TRUNC(G268 * J13, 2) + G268, 2)</f>
        <v>130.87</v>
      </c>
      <c r="I268" s="235">
        <f t="shared" si="6"/>
        <v>17798.32</v>
      </c>
      <c r="J268" s="236">
        <f>I268 / J12</f>
        <v>1.0610094572115032E-3</v>
      </c>
      <c r="K268" s="204">
        <v>136</v>
      </c>
      <c r="L268" s="235">
        <v>107.94</v>
      </c>
      <c r="M268" s="235">
        <f>TRUNC(TRUNC(L268 * O13, 2) + L268, 2)</f>
        <v>133.94999999999999</v>
      </c>
      <c r="N268" s="235">
        <f t="shared" si="7"/>
        <v>18217.2</v>
      </c>
      <c r="O268" s="236">
        <f>N268 / O12</f>
        <v>1.0737165941529275E-3</v>
      </c>
    </row>
    <row r="269" spans="1:15" ht="39.6" x14ac:dyDescent="0.25">
      <c r="A269" s="127" t="s">
        <v>709</v>
      </c>
      <c r="B269" s="127" t="s">
        <v>710</v>
      </c>
      <c r="C269" s="127" t="s">
        <v>41</v>
      </c>
      <c r="D269" s="127" t="s">
        <v>711</v>
      </c>
      <c r="E269" s="205" t="s">
        <v>43</v>
      </c>
      <c r="F269" s="204">
        <v>7</v>
      </c>
      <c r="G269" s="235">
        <v>103.13</v>
      </c>
      <c r="H269" s="235">
        <f>TRUNC(TRUNC(G269 * J13, 2) + G269, 2)</f>
        <v>124.27</v>
      </c>
      <c r="I269" s="235">
        <f t="shared" si="6"/>
        <v>869.89</v>
      </c>
      <c r="J269" s="236">
        <f>I269 / J12</f>
        <v>5.1856664939933348E-5</v>
      </c>
      <c r="K269" s="204">
        <v>7</v>
      </c>
      <c r="L269" s="235">
        <v>102.46</v>
      </c>
      <c r="M269" s="235">
        <f>TRUNC(TRUNC(L269 * O13, 2) + L269, 2)</f>
        <v>127.15</v>
      </c>
      <c r="N269" s="235">
        <f t="shared" si="7"/>
        <v>890.05</v>
      </c>
      <c r="O269" s="236">
        <f>N269 / O12</f>
        <v>5.2459294217871746E-5</v>
      </c>
    </row>
    <row r="270" spans="1:15" ht="26.4" x14ac:dyDescent="0.25">
      <c r="A270" s="127" t="s">
        <v>712</v>
      </c>
      <c r="B270" s="127" t="s">
        <v>713</v>
      </c>
      <c r="C270" s="127" t="s">
        <v>41</v>
      </c>
      <c r="D270" s="127" t="s">
        <v>714</v>
      </c>
      <c r="E270" s="205" t="s">
        <v>43</v>
      </c>
      <c r="F270" s="204">
        <v>1</v>
      </c>
      <c r="G270" s="235">
        <v>120.81</v>
      </c>
      <c r="H270" s="235">
        <f>TRUNC(TRUNC(G270 * J13, 2) + G270, 2)</f>
        <v>145.57</v>
      </c>
      <c r="I270" s="235">
        <f t="shared" si="6"/>
        <v>145.57</v>
      </c>
      <c r="J270" s="236">
        <f>I270 / J12</f>
        <v>8.6778497457219834E-6</v>
      </c>
      <c r="K270" s="204">
        <v>1</v>
      </c>
      <c r="L270" s="235">
        <v>120.25</v>
      </c>
      <c r="M270" s="235">
        <f>TRUNC(TRUNC(L270 * O13, 2) + L270, 2)</f>
        <v>149.22999999999999</v>
      </c>
      <c r="N270" s="235">
        <f t="shared" si="7"/>
        <v>149.22999999999999</v>
      </c>
      <c r="O270" s="236">
        <f>N270 / O12</f>
        <v>8.7955738173507109E-6</v>
      </c>
    </row>
    <row r="271" spans="1:15" ht="39.6" x14ac:dyDescent="0.25">
      <c r="A271" s="127" t="s">
        <v>715</v>
      </c>
      <c r="B271" s="127" t="s">
        <v>716</v>
      </c>
      <c r="C271" s="127" t="s">
        <v>41</v>
      </c>
      <c r="D271" s="127" t="s">
        <v>717</v>
      </c>
      <c r="E271" s="205" t="s">
        <v>91</v>
      </c>
      <c r="F271" s="204">
        <v>2</v>
      </c>
      <c r="G271" s="235">
        <v>57.55</v>
      </c>
      <c r="H271" s="235">
        <f>TRUNC(TRUNC(G271 * J13, 2) + G271, 2)</f>
        <v>69.34</v>
      </c>
      <c r="I271" s="235">
        <f t="shared" ref="I271:I334" si="8">TRUNC(F271 * H271,2)</f>
        <v>138.68</v>
      </c>
      <c r="J271" s="236">
        <f>I271 / J12</f>
        <v>8.2671168697995797E-6</v>
      </c>
      <c r="K271" s="204">
        <v>2</v>
      </c>
      <c r="L271" s="235">
        <v>56.96</v>
      </c>
      <c r="M271" s="235">
        <f>TRUNC(TRUNC(L271 * O13, 2) + L271, 2)</f>
        <v>70.680000000000007</v>
      </c>
      <c r="N271" s="235">
        <f t="shared" ref="N271:N334" si="9">TRUNC(K271 * M271,2)</f>
        <v>141.36000000000001</v>
      </c>
      <c r="O271" s="236">
        <f>N271 / O12</f>
        <v>8.3317182525008158E-6</v>
      </c>
    </row>
    <row r="272" spans="1:15" ht="39.6" x14ac:dyDescent="0.25">
      <c r="A272" s="127" t="s">
        <v>718</v>
      </c>
      <c r="B272" s="127" t="s">
        <v>719</v>
      </c>
      <c r="C272" s="127" t="s">
        <v>41</v>
      </c>
      <c r="D272" s="127" t="s">
        <v>720</v>
      </c>
      <c r="E272" s="205" t="s">
        <v>91</v>
      </c>
      <c r="F272" s="204">
        <v>5</v>
      </c>
      <c r="G272" s="235">
        <v>99.91</v>
      </c>
      <c r="H272" s="235">
        <f>TRUNC(TRUNC(G272 * J13, 2) + G272, 2)</f>
        <v>120.39</v>
      </c>
      <c r="I272" s="235">
        <f t="shared" si="8"/>
        <v>601.95000000000005</v>
      </c>
      <c r="J272" s="236">
        <f>I272 / J12</f>
        <v>3.5883984711392107E-5</v>
      </c>
      <c r="K272" s="204">
        <v>5</v>
      </c>
      <c r="L272" s="235">
        <v>99.01</v>
      </c>
      <c r="M272" s="235">
        <f>TRUNC(TRUNC(L272 * O13, 2) + L272, 2)</f>
        <v>122.87</v>
      </c>
      <c r="N272" s="235">
        <f t="shared" si="9"/>
        <v>614.35</v>
      </c>
      <c r="O272" s="236">
        <f>N272 / O12</f>
        <v>3.6209614519127586E-5</v>
      </c>
    </row>
    <row r="273" spans="1:15" ht="26.4" x14ac:dyDescent="0.25">
      <c r="A273" s="127" t="s">
        <v>721</v>
      </c>
      <c r="B273" s="127" t="s">
        <v>722</v>
      </c>
      <c r="C273" s="127" t="s">
        <v>41</v>
      </c>
      <c r="D273" s="127" t="s">
        <v>723</v>
      </c>
      <c r="E273" s="205" t="s">
        <v>43</v>
      </c>
      <c r="F273" s="204">
        <v>1</v>
      </c>
      <c r="G273" s="235">
        <v>514.54</v>
      </c>
      <c r="H273" s="235">
        <f>TRUNC(TRUNC(G273 * J13, 2) + G273, 2)</f>
        <v>620.02</v>
      </c>
      <c r="I273" s="235">
        <f t="shared" si="8"/>
        <v>620.02</v>
      </c>
      <c r="J273" s="236">
        <f>I273 / J12</f>
        <v>3.696118980107539E-5</v>
      </c>
      <c r="K273" s="204">
        <v>1</v>
      </c>
      <c r="L273" s="235">
        <v>511.73</v>
      </c>
      <c r="M273" s="235">
        <f>TRUNC(TRUNC(L273 * O13, 2) + L273, 2)</f>
        <v>635.04999999999995</v>
      </c>
      <c r="N273" s="235">
        <f t="shared" si="9"/>
        <v>635.04999999999995</v>
      </c>
      <c r="O273" s="236">
        <f>N273 / O12</f>
        <v>3.7429666640143197E-5</v>
      </c>
    </row>
    <row r="274" spans="1:15" ht="39.6" x14ac:dyDescent="0.25">
      <c r="A274" s="127" t="s">
        <v>724</v>
      </c>
      <c r="B274" s="127" t="s">
        <v>725</v>
      </c>
      <c r="C274" s="127" t="s">
        <v>41</v>
      </c>
      <c r="D274" s="127" t="s">
        <v>726</v>
      </c>
      <c r="E274" s="205" t="s">
        <v>43</v>
      </c>
      <c r="F274" s="204">
        <v>7</v>
      </c>
      <c r="G274" s="235">
        <v>7.63</v>
      </c>
      <c r="H274" s="235">
        <f>TRUNC(TRUNC(G274 * J13, 2) + G274, 2)</f>
        <v>9.19</v>
      </c>
      <c r="I274" s="235">
        <f t="shared" si="8"/>
        <v>64.33</v>
      </c>
      <c r="J274" s="236">
        <f>I274 / J12</f>
        <v>3.8348978095919163E-6</v>
      </c>
      <c r="K274" s="204">
        <v>7</v>
      </c>
      <c r="L274" s="235">
        <v>7.34</v>
      </c>
      <c r="M274" s="235">
        <f>TRUNC(TRUNC(L274 * O13, 2) + L274, 2)</f>
        <v>9.1</v>
      </c>
      <c r="N274" s="235">
        <f t="shared" si="9"/>
        <v>63.7</v>
      </c>
      <c r="O274" s="236">
        <f>N274 / O12</f>
        <v>3.7544599086325829E-6</v>
      </c>
    </row>
    <row r="275" spans="1:15" ht="26.4" x14ac:dyDescent="0.25">
      <c r="A275" s="127" t="s">
        <v>727</v>
      </c>
      <c r="B275" s="127" t="s">
        <v>728</v>
      </c>
      <c r="C275" s="127" t="s">
        <v>41</v>
      </c>
      <c r="D275" s="127" t="s">
        <v>729</v>
      </c>
      <c r="E275" s="205" t="s">
        <v>43</v>
      </c>
      <c r="F275" s="204">
        <v>2</v>
      </c>
      <c r="G275" s="235">
        <v>26.22</v>
      </c>
      <c r="H275" s="235">
        <f>TRUNC(TRUNC(G275 * J13, 2) + G275, 2)</f>
        <v>31.59</v>
      </c>
      <c r="I275" s="235">
        <f t="shared" si="8"/>
        <v>63.18</v>
      </c>
      <c r="J275" s="236">
        <f>I275 / J12</f>
        <v>3.7663429754394106E-6</v>
      </c>
      <c r="K275" s="204">
        <v>2</v>
      </c>
      <c r="L275" s="235">
        <v>26</v>
      </c>
      <c r="M275" s="235">
        <f>TRUNC(TRUNC(L275 * O13, 2) + L275, 2)</f>
        <v>32.26</v>
      </c>
      <c r="N275" s="235">
        <f t="shared" si="9"/>
        <v>64.52</v>
      </c>
      <c r="O275" s="236">
        <f>N275 / O12</f>
        <v>3.8027904757452781E-6</v>
      </c>
    </row>
    <row r="276" spans="1:15" ht="39.6" x14ac:dyDescent="0.25">
      <c r="A276" s="127" t="s">
        <v>730</v>
      </c>
      <c r="B276" s="127" t="s">
        <v>731</v>
      </c>
      <c r="C276" s="127" t="s">
        <v>41</v>
      </c>
      <c r="D276" s="127" t="s">
        <v>732</v>
      </c>
      <c r="E276" s="205" t="s">
        <v>43</v>
      </c>
      <c r="F276" s="204">
        <v>1</v>
      </c>
      <c r="G276" s="235">
        <v>60.62</v>
      </c>
      <c r="H276" s="235">
        <f>TRUNC(TRUNC(G276 * J13, 2) + G276, 2)</f>
        <v>73.040000000000006</v>
      </c>
      <c r="I276" s="235">
        <f t="shared" si="8"/>
        <v>73.040000000000006</v>
      </c>
      <c r="J276" s="236">
        <f>I276 / J12</f>
        <v>4.3541261621730702E-6</v>
      </c>
      <c r="K276" s="204">
        <v>1</v>
      </c>
      <c r="L276" s="235">
        <v>60.16</v>
      </c>
      <c r="M276" s="235">
        <f>TRUNC(TRUNC(L276 * O13, 2) + L276, 2)</f>
        <v>74.650000000000006</v>
      </c>
      <c r="N276" s="235">
        <f t="shared" si="9"/>
        <v>74.650000000000006</v>
      </c>
      <c r="O276" s="236">
        <f>N276 / O12</f>
        <v>4.3998497987350444E-6</v>
      </c>
    </row>
    <row r="277" spans="1:15" ht="39.6" x14ac:dyDescent="0.25">
      <c r="A277" s="127" t="s">
        <v>733</v>
      </c>
      <c r="B277" s="127" t="s">
        <v>734</v>
      </c>
      <c r="C277" s="127" t="s">
        <v>41</v>
      </c>
      <c r="D277" s="127" t="s">
        <v>735</v>
      </c>
      <c r="E277" s="205" t="s">
        <v>43</v>
      </c>
      <c r="F277" s="204">
        <v>281</v>
      </c>
      <c r="G277" s="235">
        <v>3.68</v>
      </c>
      <c r="H277" s="235">
        <f>TRUNC(TRUNC(G277 * J13, 2) + G277, 2)</f>
        <v>4.43</v>
      </c>
      <c r="I277" s="235">
        <f t="shared" si="8"/>
        <v>1244.83</v>
      </c>
      <c r="J277" s="236">
        <f>I277 / J12</f>
        <v>7.4207925389620783E-5</v>
      </c>
      <c r="K277" s="204">
        <v>281</v>
      </c>
      <c r="L277" s="235">
        <v>3.56</v>
      </c>
      <c r="M277" s="235">
        <f>TRUNC(TRUNC(L277 * O13, 2) + L277, 2)</f>
        <v>4.41</v>
      </c>
      <c r="N277" s="235">
        <f t="shared" si="9"/>
        <v>1239.21</v>
      </c>
      <c r="O277" s="236">
        <f>N277 / O12</f>
        <v>7.3038685453321559E-5</v>
      </c>
    </row>
    <row r="278" spans="1:15" ht="39.6" x14ac:dyDescent="0.25">
      <c r="A278" s="127" t="s">
        <v>736</v>
      </c>
      <c r="B278" s="127" t="s">
        <v>737</v>
      </c>
      <c r="C278" s="127" t="s">
        <v>41</v>
      </c>
      <c r="D278" s="127" t="s">
        <v>738</v>
      </c>
      <c r="E278" s="205" t="s">
        <v>43</v>
      </c>
      <c r="F278" s="204">
        <v>5</v>
      </c>
      <c r="G278" s="235">
        <v>18.5</v>
      </c>
      <c r="H278" s="235">
        <f>TRUNC(TRUNC(G278 * J13, 2) + G278, 2)</f>
        <v>22.29</v>
      </c>
      <c r="I278" s="235">
        <f t="shared" si="8"/>
        <v>111.45</v>
      </c>
      <c r="J278" s="236">
        <f>I278 / J12</f>
        <v>6.643857622866767E-6</v>
      </c>
      <c r="K278" s="204">
        <v>5</v>
      </c>
      <c r="L278" s="235">
        <v>18.100000000000001</v>
      </c>
      <c r="M278" s="235">
        <f>TRUNC(TRUNC(L278 * O13, 2) + L278, 2)</f>
        <v>22.46</v>
      </c>
      <c r="N278" s="235">
        <f t="shared" si="9"/>
        <v>112.3</v>
      </c>
      <c r="O278" s="236">
        <f>N278 / O12</f>
        <v>6.6189301057996708E-6</v>
      </c>
    </row>
    <row r="279" spans="1:15" ht="39.6" x14ac:dyDescent="0.25">
      <c r="A279" s="127" t="s">
        <v>739</v>
      </c>
      <c r="B279" s="127" t="s">
        <v>740</v>
      </c>
      <c r="C279" s="127" t="s">
        <v>41</v>
      </c>
      <c r="D279" s="127" t="s">
        <v>741</v>
      </c>
      <c r="E279" s="205" t="s">
        <v>43</v>
      </c>
      <c r="F279" s="204">
        <v>4</v>
      </c>
      <c r="G279" s="235">
        <v>15.73</v>
      </c>
      <c r="H279" s="235">
        <f>TRUNC(TRUNC(G279 * J13, 2) + G279, 2)</f>
        <v>18.95</v>
      </c>
      <c r="I279" s="235">
        <f t="shared" si="8"/>
        <v>75.8</v>
      </c>
      <c r="J279" s="236">
        <f>I279 / J12</f>
        <v>4.5186577641390838E-6</v>
      </c>
      <c r="K279" s="204">
        <v>4</v>
      </c>
      <c r="L279" s="235">
        <v>15.44</v>
      </c>
      <c r="M279" s="235">
        <f>TRUNC(TRUNC(L279 * O13, 2) + L279, 2)</f>
        <v>19.16</v>
      </c>
      <c r="N279" s="235">
        <f t="shared" si="9"/>
        <v>76.64</v>
      </c>
      <c r="O279" s="236">
        <f>N279 / O12</f>
        <v>4.5171398335573175E-6</v>
      </c>
    </row>
    <row r="280" spans="1:15" ht="39.6" x14ac:dyDescent="0.25">
      <c r="A280" s="127" t="s">
        <v>742</v>
      </c>
      <c r="B280" s="127" t="s">
        <v>743</v>
      </c>
      <c r="C280" s="127" t="s">
        <v>41</v>
      </c>
      <c r="D280" s="127" t="s">
        <v>744</v>
      </c>
      <c r="E280" s="205" t="s">
        <v>43</v>
      </c>
      <c r="F280" s="204">
        <v>20</v>
      </c>
      <c r="G280" s="235">
        <v>10.16</v>
      </c>
      <c r="H280" s="235">
        <f>TRUNC(TRUNC(G280 * J13, 2) + G280, 2)</f>
        <v>12.24</v>
      </c>
      <c r="I280" s="235">
        <f t="shared" si="8"/>
        <v>244.8</v>
      </c>
      <c r="J280" s="236">
        <f>I280 / J12</f>
        <v>1.4593237739594298E-5</v>
      </c>
      <c r="K280" s="204">
        <v>20</v>
      </c>
      <c r="L280" s="235">
        <v>9.9600000000000009</v>
      </c>
      <c r="M280" s="235">
        <f>TRUNC(TRUNC(L280 * O13, 2) + L280, 2)</f>
        <v>12.36</v>
      </c>
      <c r="N280" s="235">
        <f t="shared" si="9"/>
        <v>247.2</v>
      </c>
      <c r="O280" s="236">
        <f>N280 / O12</f>
        <v>1.4569897792998028E-5</v>
      </c>
    </row>
    <row r="281" spans="1:15" ht="26.4" x14ac:dyDescent="0.25">
      <c r="A281" s="127" t="s">
        <v>745</v>
      </c>
      <c r="B281" s="127" t="s">
        <v>746</v>
      </c>
      <c r="C281" s="127" t="s">
        <v>41</v>
      </c>
      <c r="D281" s="127" t="s">
        <v>747</v>
      </c>
      <c r="E281" s="205" t="s">
        <v>43</v>
      </c>
      <c r="F281" s="204">
        <v>1</v>
      </c>
      <c r="G281" s="235">
        <v>7.59</v>
      </c>
      <c r="H281" s="235">
        <f>TRUNC(TRUNC(G281 * J13, 2) + G281, 2)</f>
        <v>9.14</v>
      </c>
      <c r="I281" s="235">
        <f t="shared" si="8"/>
        <v>9.14</v>
      </c>
      <c r="J281" s="236">
        <f>I281 / J12</f>
        <v>5.4486189926426425E-7</v>
      </c>
      <c r="K281" s="204">
        <v>1</v>
      </c>
      <c r="L281" s="235">
        <v>7.38</v>
      </c>
      <c r="M281" s="235">
        <f>TRUNC(TRUNC(L281 * O13, 2) + L281, 2)</f>
        <v>9.15</v>
      </c>
      <c r="N281" s="235">
        <f t="shared" si="9"/>
        <v>9.15</v>
      </c>
      <c r="O281" s="236">
        <f>N281 / O12</f>
        <v>5.3929840131849507E-7</v>
      </c>
    </row>
    <row r="282" spans="1:15" ht="26.4" x14ac:dyDescent="0.25">
      <c r="A282" s="127" t="s">
        <v>748</v>
      </c>
      <c r="B282" s="127" t="s">
        <v>749</v>
      </c>
      <c r="C282" s="127" t="s">
        <v>41</v>
      </c>
      <c r="D282" s="127" t="s">
        <v>750</v>
      </c>
      <c r="E282" s="205" t="s">
        <v>43</v>
      </c>
      <c r="F282" s="204">
        <v>394</v>
      </c>
      <c r="G282" s="235">
        <v>8.18</v>
      </c>
      <c r="H282" s="235">
        <f>TRUNC(TRUNC(G282 * J13, 2) + G282, 2)</f>
        <v>9.85</v>
      </c>
      <c r="I282" s="235">
        <f t="shared" si="8"/>
        <v>3880.9</v>
      </c>
      <c r="J282" s="236">
        <f>I282 / J12</f>
        <v>2.3135170074996533E-4</v>
      </c>
      <c r="K282" s="204">
        <v>394</v>
      </c>
      <c r="L282" s="235">
        <v>7.97</v>
      </c>
      <c r="M282" s="235">
        <f>TRUNC(TRUNC(L282 * O13, 2) + L282, 2)</f>
        <v>9.89</v>
      </c>
      <c r="N282" s="235">
        <f t="shared" si="9"/>
        <v>3896.66</v>
      </c>
      <c r="O282" s="236">
        <f>N282 / O12</f>
        <v>2.2966803371384992E-4</v>
      </c>
    </row>
    <row r="283" spans="1:15" ht="26.4" x14ac:dyDescent="0.25">
      <c r="A283" s="127" t="s">
        <v>751</v>
      </c>
      <c r="B283" s="127" t="s">
        <v>752</v>
      </c>
      <c r="C283" s="127" t="s">
        <v>41</v>
      </c>
      <c r="D283" s="127" t="s">
        <v>753</v>
      </c>
      <c r="E283" s="205" t="s">
        <v>43</v>
      </c>
      <c r="F283" s="204">
        <v>10</v>
      </c>
      <c r="G283" s="235">
        <v>49.42</v>
      </c>
      <c r="H283" s="235">
        <f>TRUNC(TRUNC(G283 * J13, 2) + G283, 2)</f>
        <v>59.55</v>
      </c>
      <c r="I283" s="235">
        <f t="shared" si="8"/>
        <v>595.5</v>
      </c>
      <c r="J283" s="236">
        <f>I283 / J12</f>
        <v>3.5499481511145443E-5</v>
      </c>
      <c r="K283" s="204">
        <v>10</v>
      </c>
      <c r="L283" s="235">
        <v>48.97</v>
      </c>
      <c r="M283" s="235">
        <f>TRUNC(TRUNC(L283 * O13, 2) + L283, 2)</f>
        <v>60.77</v>
      </c>
      <c r="N283" s="235">
        <f t="shared" si="9"/>
        <v>607.70000000000005</v>
      </c>
      <c r="O283" s="236">
        <f>N283 / O12</f>
        <v>3.5817665407786826E-5</v>
      </c>
    </row>
    <row r="284" spans="1:15" ht="39.6" x14ac:dyDescent="0.25">
      <c r="A284" s="127" t="s">
        <v>754</v>
      </c>
      <c r="B284" s="127" t="s">
        <v>755</v>
      </c>
      <c r="C284" s="127" t="s">
        <v>41</v>
      </c>
      <c r="D284" s="127" t="s">
        <v>756</v>
      </c>
      <c r="E284" s="205" t="s">
        <v>43</v>
      </c>
      <c r="F284" s="204">
        <v>3</v>
      </c>
      <c r="G284" s="235">
        <v>13.97</v>
      </c>
      <c r="H284" s="235">
        <f>TRUNC(TRUNC(G284 * J13, 2) + G284, 2)</f>
        <v>16.829999999999998</v>
      </c>
      <c r="I284" s="235">
        <f t="shared" si="8"/>
        <v>50.49</v>
      </c>
      <c r="J284" s="236">
        <f>I284 / J12</f>
        <v>3.0098552837913239E-6</v>
      </c>
      <c r="K284" s="204">
        <v>3</v>
      </c>
      <c r="L284" s="235">
        <v>13.66</v>
      </c>
      <c r="M284" s="235">
        <f>TRUNC(TRUNC(L284 * O13, 2) + L284, 2)</f>
        <v>16.95</v>
      </c>
      <c r="N284" s="235">
        <f t="shared" si="9"/>
        <v>50.85</v>
      </c>
      <c r="O284" s="236">
        <f>N284 / O12</f>
        <v>2.9970845581470464E-6</v>
      </c>
    </row>
    <row r="285" spans="1:15" ht="26.4" x14ac:dyDescent="0.25">
      <c r="A285" s="127" t="s">
        <v>757</v>
      </c>
      <c r="B285" s="127" t="s">
        <v>758</v>
      </c>
      <c r="C285" s="127" t="s">
        <v>41</v>
      </c>
      <c r="D285" s="127" t="s">
        <v>759</v>
      </c>
      <c r="E285" s="205" t="s">
        <v>43</v>
      </c>
      <c r="F285" s="204">
        <v>138</v>
      </c>
      <c r="G285" s="235">
        <v>17.22</v>
      </c>
      <c r="H285" s="235">
        <f>TRUNC(TRUNC(G285 * J13, 2) + G285, 2)</f>
        <v>20.75</v>
      </c>
      <c r="I285" s="235">
        <f t="shared" si="8"/>
        <v>2863.5</v>
      </c>
      <c r="J285" s="236">
        <f>I285 / J12</f>
        <v>1.7070153703973966E-4</v>
      </c>
      <c r="K285" s="204">
        <v>138</v>
      </c>
      <c r="L285" s="235">
        <v>17.079999999999998</v>
      </c>
      <c r="M285" s="235">
        <f>TRUNC(TRUNC(L285 * O13, 2) + L285, 2)</f>
        <v>21.19</v>
      </c>
      <c r="N285" s="235">
        <f t="shared" si="9"/>
        <v>2924.22</v>
      </c>
      <c r="O285" s="236">
        <f>N285 / O12</f>
        <v>1.7235269629547206E-4</v>
      </c>
    </row>
    <row r="286" spans="1:15" ht="26.4" x14ac:dyDescent="0.25">
      <c r="A286" s="127" t="s">
        <v>760</v>
      </c>
      <c r="B286" s="127" t="s">
        <v>761</v>
      </c>
      <c r="C286" s="127" t="s">
        <v>41</v>
      </c>
      <c r="D286" s="127" t="s">
        <v>762</v>
      </c>
      <c r="E286" s="205" t="s">
        <v>43</v>
      </c>
      <c r="F286" s="204">
        <v>8</v>
      </c>
      <c r="G286" s="235">
        <v>38.83</v>
      </c>
      <c r="H286" s="235">
        <f>TRUNC(TRUNC(G286 * J13, 2) + G286, 2)</f>
        <v>46.79</v>
      </c>
      <c r="I286" s="235">
        <f t="shared" si="8"/>
        <v>374.32</v>
      </c>
      <c r="J286" s="236">
        <f>I286 / J12</f>
        <v>2.2314300452144352E-5</v>
      </c>
      <c r="K286" s="204">
        <v>8</v>
      </c>
      <c r="L286" s="235">
        <v>38.57</v>
      </c>
      <c r="M286" s="235">
        <f>TRUNC(TRUNC(L286 * O13, 2) + L286, 2)</f>
        <v>47.86</v>
      </c>
      <c r="N286" s="235">
        <f t="shared" si="9"/>
        <v>382.88</v>
      </c>
      <c r="O286" s="236">
        <f>N286 / O12</f>
        <v>2.2566838458669438E-5</v>
      </c>
    </row>
    <row r="287" spans="1:15" ht="26.4" x14ac:dyDescent="0.25">
      <c r="A287" s="127" t="s">
        <v>763</v>
      </c>
      <c r="B287" s="127" t="s">
        <v>764</v>
      </c>
      <c r="C287" s="127" t="s">
        <v>41</v>
      </c>
      <c r="D287" s="127" t="s">
        <v>765</v>
      </c>
      <c r="E287" s="205" t="s">
        <v>91</v>
      </c>
      <c r="F287" s="204">
        <v>1174</v>
      </c>
      <c r="G287" s="235">
        <v>25.6</v>
      </c>
      <c r="H287" s="235">
        <f>TRUNC(TRUNC(G287 * J13, 2) + G287, 2)</f>
        <v>30.84</v>
      </c>
      <c r="I287" s="235">
        <f t="shared" si="8"/>
        <v>36206.160000000003</v>
      </c>
      <c r="J287" s="236">
        <f>I287 / J12</f>
        <v>2.15835416878182E-3</v>
      </c>
      <c r="K287" s="204">
        <v>1174</v>
      </c>
      <c r="L287" s="235">
        <v>24.45</v>
      </c>
      <c r="M287" s="235">
        <f>TRUNC(TRUNC(L287 * O13, 2) + L287, 2)</f>
        <v>30.34</v>
      </c>
      <c r="N287" s="235">
        <f t="shared" si="9"/>
        <v>35619.160000000003</v>
      </c>
      <c r="O287" s="236">
        <f>N287 / O12</f>
        <v>2.0993831742412775E-3</v>
      </c>
    </row>
    <row r="288" spans="1:15" ht="26.4" x14ac:dyDescent="0.25">
      <c r="A288" s="127" t="s">
        <v>766</v>
      </c>
      <c r="B288" s="127" t="s">
        <v>767</v>
      </c>
      <c r="C288" s="127" t="s">
        <v>41</v>
      </c>
      <c r="D288" s="127" t="s">
        <v>768</v>
      </c>
      <c r="E288" s="205" t="s">
        <v>91</v>
      </c>
      <c r="F288" s="204">
        <v>0.4</v>
      </c>
      <c r="G288" s="235">
        <v>28.48</v>
      </c>
      <c r="H288" s="235">
        <f>TRUNC(TRUNC(G288 * J13, 2) + G288, 2)</f>
        <v>34.31</v>
      </c>
      <c r="I288" s="235">
        <f t="shared" si="8"/>
        <v>13.72</v>
      </c>
      <c r="J288" s="236">
        <f>I288 / J12</f>
        <v>8.178889778890268E-7</v>
      </c>
      <c r="K288" s="204">
        <v>0.4</v>
      </c>
      <c r="L288" s="235">
        <v>27.8</v>
      </c>
      <c r="M288" s="235">
        <f>TRUNC(TRUNC(L288 * O13, 2) + L288, 2)</f>
        <v>34.49</v>
      </c>
      <c r="N288" s="235">
        <f t="shared" si="9"/>
        <v>13.79</v>
      </c>
      <c r="O288" s="236">
        <f>N288 / O12</f>
        <v>8.1277868351716353E-7</v>
      </c>
    </row>
    <row r="289" spans="1:15" ht="26.4" x14ac:dyDescent="0.25">
      <c r="A289" s="127" t="s">
        <v>769</v>
      </c>
      <c r="B289" s="127" t="s">
        <v>770</v>
      </c>
      <c r="C289" s="127" t="s">
        <v>41</v>
      </c>
      <c r="D289" s="127" t="s">
        <v>771</v>
      </c>
      <c r="E289" s="205" t="s">
        <v>91</v>
      </c>
      <c r="F289" s="204">
        <v>164.1</v>
      </c>
      <c r="G289" s="235">
        <v>31.56</v>
      </c>
      <c r="H289" s="235">
        <f>TRUNC(TRUNC(G289 * J13, 2) + G289, 2)</f>
        <v>38.020000000000003</v>
      </c>
      <c r="I289" s="235">
        <f t="shared" si="8"/>
        <v>6239.08</v>
      </c>
      <c r="J289" s="236">
        <f>I289 / J12</f>
        <v>3.7192964753410127E-4</v>
      </c>
      <c r="K289" s="204">
        <v>164.1</v>
      </c>
      <c r="L289" s="235">
        <v>31.44</v>
      </c>
      <c r="M289" s="235">
        <f>TRUNC(TRUNC(L289 * O13, 2) + L289, 2)</f>
        <v>39.01</v>
      </c>
      <c r="N289" s="235">
        <f t="shared" si="9"/>
        <v>6401.54</v>
      </c>
      <c r="O289" s="236">
        <f>N289 / O12</f>
        <v>3.7730494950561732E-4</v>
      </c>
    </row>
    <row r="290" spans="1:15" ht="26.4" x14ac:dyDescent="0.25">
      <c r="A290" s="127" t="s">
        <v>772</v>
      </c>
      <c r="B290" s="127" t="s">
        <v>773</v>
      </c>
      <c r="C290" s="127" t="s">
        <v>41</v>
      </c>
      <c r="D290" s="127" t="s">
        <v>774</v>
      </c>
      <c r="E290" s="205" t="s">
        <v>43</v>
      </c>
      <c r="F290" s="204">
        <v>118</v>
      </c>
      <c r="G290" s="235">
        <v>10.91</v>
      </c>
      <c r="H290" s="235">
        <f>TRUNC(TRUNC(G290 * J13, 2) + G290, 2)</f>
        <v>13.14</v>
      </c>
      <c r="I290" s="235">
        <f t="shared" si="8"/>
        <v>1550.52</v>
      </c>
      <c r="J290" s="236">
        <f>I290 / J12</f>
        <v>9.2430992565342113E-5</v>
      </c>
      <c r="K290" s="204">
        <v>118</v>
      </c>
      <c r="L290" s="235">
        <v>10.47</v>
      </c>
      <c r="M290" s="235">
        <f>TRUNC(TRUNC(L290 * O13, 2) + L290, 2)</f>
        <v>12.99</v>
      </c>
      <c r="N290" s="235">
        <f t="shared" si="9"/>
        <v>1532.82</v>
      </c>
      <c r="O290" s="236">
        <f>N290 / O12</f>
        <v>9.0343975465466173E-5</v>
      </c>
    </row>
    <row r="291" spans="1:15" ht="26.4" x14ac:dyDescent="0.25">
      <c r="A291" s="127" t="s">
        <v>775</v>
      </c>
      <c r="B291" s="127" t="s">
        <v>776</v>
      </c>
      <c r="C291" s="127" t="s">
        <v>41</v>
      </c>
      <c r="D291" s="127" t="s">
        <v>777</v>
      </c>
      <c r="E291" s="205" t="s">
        <v>43</v>
      </c>
      <c r="F291" s="204">
        <v>4</v>
      </c>
      <c r="G291" s="235">
        <v>50.49</v>
      </c>
      <c r="H291" s="235">
        <f>TRUNC(TRUNC(G291 * J13, 2) + G291, 2)</f>
        <v>60.84</v>
      </c>
      <c r="I291" s="235">
        <f t="shared" si="8"/>
        <v>243.36</v>
      </c>
      <c r="J291" s="236">
        <f>I291 / J12</f>
        <v>1.4507395164655508E-5</v>
      </c>
      <c r="K291" s="204">
        <v>4</v>
      </c>
      <c r="L291" s="235">
        <v>49.88</v>
      </c>
      <c r="M291" s="235">
        <f>TRUNC(TRUNC(L291 * O13, 2) + L291, 2)</f>
        <v>61.9</v>
      </c>
      <c r="N291" s="235">
        <f t="shared" si="9"/>
        <v>247.6</v>
      </c>
      <c r="O291" s="236">
        <f>N291 / O12</f>
        <v>1.4593473679394466E-5</v>
      </c>
    </row>
    <row r="292" spans="1:15" ht="26.4" x14ac:dyDescent="0.25">
      <c r="A292" s="127" t="s">
        <v>778</v>
      </c>
      <c r="B292" s="127" t="s">
        <v>779</v>
      </c>
      <c r="C292" s="127" t="s">
        <v>41</v>
      </c>
      <c r="D292" s="127" t="s">
        <v>780</v>
      </c>
      <c r="E292" s="205" t="s">
        <v>43</v>
      </c>
      <c r="F292" s="204">
        <v>73</v>
      </c>
      <c r="G292" s="235">
        <v>21.25</v>
      </c>
      <c r="H292" s="235">
        <f>TRUNC(TRUNC(G292 * J13, 2) + G292, 2)</f>
        <v>25.6</v>
      </c>
      <c r="I292" s="235">
        <f t="shared" si="8"/>
        <v>1868.8</v>
      </c>
      <c r="J292" s="236">
        <f>I292 / J12</f>
        <v>1.1140458614278522E-4</v>
      </c>
      <c r="K292" s="204">
        <v>73</v>
      </c>
      <c r="L292" s="235">
        <v>20.85</v>
      </c>
      <c r="M292" s="235">
        <f>TRUNC(TRUNC(L292 * O13, 2) + L292, 2)</f>
        <v>25.87</v>
      </c>
      <c r="N292" s="235">
        <f t="shared" si="9"/>
        <v>1888.51</v>
      </c>
      <c r="O292" s="236">
        <f>N292 / O12</f>
        <v>1.1130824304633782E-4</v>
      </c>
    </row>
    <row r="293" spans="1:15" ht="26.4" x14ac:dyDescent="0.25">
      <c r="A293" s="127" t="s">
        <v>781</v>
      </c>
      <c r="B293" s="127" t="s">
        <v>782</v>
      </c>
      <c r="C293" s="127" t="s">
        <v>19</v>
      </c>
      <c r="D293" s="127" t="s">
        <v>783</v>
      </c>
      <c r="E293" s="205" t="s">
        <v>43</v>
      </c>
      <c r="F293" s="204">
        <v>23</v>
      </c>
      <c r="G293" s="235">
        <v>44.55</v>
      </c>
      <c r="H293" s="235">
        <f>TRUNC(TRUNC(G293 * J13, 2) + G293, 2)</f>
        <v>53.68</v>
      </c>
      <c r="I293" s="235">
        <f t="shared" si="8"/>
        <v>1234.6400000000001</v>
      </c>
      <c r="J293" s="236">
        <f>I293 / J12</f>
        <v>7.3600469946130323E-5</v>
      </c>
      <c r="K293" s="204">
        <v>23</v>
      </c>
      <c r="L293" s="235">
        <v>43.72</v>
      </c>
      <c r="M293" s="235">
        <f>TRUNC(TRUNC(L293 * O13, 2) + L293, 2)</f>
        <v>54.25</v>
      </c>
      <c r="N293" s="235">
        <f t="shared" si="9"/>
        <v>1247.75</v>
      </c>
      <c r="O293" s="236">
        <f>N293 / O12</f>
        <v>7.3542030627885477E-5</v>
      </c>
    </row>
    <row r="294" spans="1:15" ht="26.4" x14ac:dyDescent="0.25">
      <c r="A294" s="127" t="s">
        <v>784</v>
      </c>
      <c r="B294" s="127" t="s">
        <v>785</v>
      </c>
      <c r="C294" s="127" t="s">
        <v>19</v>
      </c>
      <c r="D294" s="127" t="s">
        <v>786</v>
      </c>
      <c r="E294" s="205" t="s">
        <v>43</v>
      </c>
      <c r="F294" s="204">
        <v>6</v>
      </c>
      <c r="G294" s="235">
        <v>32.409999999999997</v>
      </c>
      <c r="H294" s="235">
        <f>TRUNC(TRUNC(G294 * J13, 2) + G294, 2)</f>
        <v>39.049999999999997</v>
      </c>
      <c r="I294" s="235">
        <f t="shared" si="8"/>
        <v>234.3</v>
      </c>
      <c r="J294" s="236">
        <f>I294 / J12</f>
        <v>1.3967302297332288E-5</v>
      </c>
      <c r="K294" s="204">
        <v>6</v>
      </c>
      <c r="L294" s="235">
        <v>30.79</v>
      </c>
      <c r="M294" s="235">
        <f>TRUNC(TRUNC(L294 * O13, 2) + L294, 2)</f>
        <v>38.21</v>
      </c>
      <c r="N294" s="235">
        <f t="shared" si="9"/>
        <v>229.26</v>
      </c>
      <c r="O294" s="236">
        <f>N294 / O12</f>
        <v>1.3512519288117832E-5</v>
      </c>
    </row>
    <row r="295" spans="1:15" ht="39.6" x14ac:dyDescent="0.25">
      <c r="A295" s="127" t="s">
        <v>787</v>
      </c>
      <c r="B295" s="127" t="s">
        <v>788</v>
      </c>
      <c r="C295" s="127" t="s">
        <v>41</v>
      </c>
      <c r="D295" s="127" t="s">
        <v>789</v>
      </c>
      <c r="E295" s="205" t="s">
        <v>43</v>
      </c>
      <c r="F295" s="204">
        <v>30</v>
      </c>
      <c r="G295" s="235">
        <v>17.53</v>
      </c>
      <c r="H295" s="235">
        <f>TRUNC(TRUNC(G295 * J13, 2) + G295, 2)</f>
        <v>21.12</v>
      </c>
      <c r="I295" s="235">
        <f t="shared" si="8"/>
        <v>633.6</v>
      </c>
      <c r="J295" s="236">
        <f>I295 / J12</f>
        <v>3.7770732973067596E-5</v>
      </c>
      <c r="K295" s="204">
        <v>30</v>
      </c>
      <c r="L295" s="235">
        <v>17.100000000000001</v>
      </c>
      <c r="M295" s="235">
        <f>TRUNC(TRUNC(L295 * O13, 2) + L295, 2)</f>
        <v>21.22</v>
      </c>
      <c r="N295" s="235">
        <f t="shared" si="9"/>
        <v>636.6</v>
      </c>
      <c r="O295" s="236">
        <f>N295 / O12</f>
        <v>3.7521023199929393E-5</v>
      </c>
    </row>
    <row r="296" spans="1:15" ht="39.6" x14ac:dyDescent="0.25">
      <c r="A296" s="127" t="s">
        <v>790</v>
      </c>
      <c r="B296" s="127" t="s">
        <v>791</v>
      </c>
      <c r="C296" s="127" t="s">
        <v>41</v>
      </c>
      <c r="D296" s="127" t="s">
        <v>792</v>
      </c>
      <c r="E296" s="205" t="s">
        <v>43</v>
      </c>
      <c r="F296" s="204">
        <v>213</v>
      </c>
      <c r="G296" s="235">
        <v>13.98</v>
      </c>
      <c r="H296" s="235">
        <f>TRUNC(TRUNC(G296 * J13, 2) + G296, 2)</f>
        <v>16.84</v>
      </c>
      <c r="I296" s="235">
        <f t="shared" si="8"/>
        <v>3586.92</v>
      </c>
      <c r="J296" s="236">
        <f>I296 / J12</f>
        <v>2.1382670062461428E-4</v>
      </c>
      <c r="K296" s="204">
        <v>213</v>
      </c>
      <c r="L296" s="235">
        <v>13.59</v>
      </c>
      <c r="M296" s="235">
        <f>TRUNC(TRUNC(L296 * O13, 2) + L296, 2)</f>
        <v>16.86</v>
      </c>
      <c r="N296" s="235">
        <f t="shared" si="9"/>
        <v>3591.18</v>
      </c>
      <c r="O296" s="236">
        <f>N296 / O12</f>
        <v>2.1166312927289101E-4</v>
      </c>
    </row>
    <row r="297" spans="1:15" ht="39.6" x14ac:dyDescent="0.25">
      <c r="A297" s="127" t="s">
        <v>793</v>
      </c>
      <c r="B297" s="127" t="s">
        <v>794</v>
      </c>
      <c r="C297" s="127" t="s">
        <v>41</v>
      </c>
      <c r="D297" s="127" t="s">
        <v>795</v>
      </c>
      <c r="E297" s="205" t="s">
        <v>43</v>
      </c>
      <c r="F297" s="204">
        <v>4</v>
      </c>
      <c r="G297" s="235">
        <v>21.95</v>
      </c>
      <c r="H297" s="235">
        <f>TRUNC(TRUNC(G297 * J13, 2) + G297, 2)</f>
        <v>26.44</v>
      </c>
      <c r="I297" s="235">
        <f t="shared" si="8"/>
        <v>105.76</v>
      </c>
      <c r="J297" s="236">
        <f>I297 / J12</f>
        <v>6.3046602260600202E-6</v>
      </c>
      <c r="K297" s="204">
        <v>4</v>
      </c>
      <c r="L297" s="235">
        <v>21.42</v>
      </c>
      <c r="M297" s="235">
        <f>TRUNC(TRUNC(L297 * O13, 2) + L297, 2)</f>
        <v>26.58</v>
      </c>
      <c r="N297" s="235">
        <f t="shared" si="9"/>
        <v>106.32</v>
      </c>
      <c r="O297" s="236">
        <f>N297 / O12</f>
        <v>6.2664706041729384E-6</v>
      </c>
    </row>
    <row r="298" spans="1:15" ht="26.4" x14ac:dyDescent="0.25">
      <c r="A298" s="127" t="s">
        <v>796</v>
      </c>
      <c r="B298" s="127" t="s">
        <v>797</v>
      </c>
      <c r="C298" s="127" t="s">
        <v>19</v>
      </c>
      <c r="D298" s="127" t="s">
        <v>798</v>
      </c>
      <c r="E298" s="205" t="s">
        <v>43</v>
      </c>
      <c r="F298" s="204">
        <v>1</v>
      </c>
      <c r="G298" s="235">
        <v>5687.36</v>
      </c>
      <c r="H298" s="235">
        <f>TRUNC(TRUNC(G298 * J13, 2) + G298, 2)</f>
        <v>6853.26</v>
      </c>
      <c r="I298" s="235">
        <f t="shared" si="8"/>
        <v>6853.26</v>
      </c>
      <c r="J298" s="236">
        <f>I298 / J12</f>
        <v>4.0854269800348045E-4</v>
      </c>
      <c r="K298" s="204">
        <v>1</v>
      </c>
      <c r="L298" s="235">
        <v>5681.62</v>
      </c>
      <c r="M298" s="235">
        <f>TRUNC(TRUNC(L298 * O13, 2) + L298, 2)</f>
        <v>7050.89</v>
      </c>
      <c r="N298" s="235">
        <f t="shared" si="9"/>
        <v>7050.89</v>
      </c>
      <c r="O298" s="236">
        <f>N298 / O12</f>
        <v>4.1557745408443318E-4</v>
      </c>
    </row>
    <row r="299" spans="1:15" ht="52.8" x14ac:dyDescent="0.25">
      <c r="A299" s="127" t="s">
        <v>799</v>
      </c>
      <c r="B299" s="127" t="s">
        <v>800</v>
      </c>
      <c r="C299" s="127" t="s">
        <v>19</v>
      </c>
      <c r="D299" s="127" t="s">
        <v>801</v>
      </c>
      <c r="E299" s="205" t="s">
        <v>43</v>
      </c>
      <c r="F299" s="204">
        <v>1</v>
      </c>
      <c r="G299" s="235">
        <v>27336.74</v>
      </c>
      <c r="H299" s="235">
        <f>TRUNC(TRUNC(G299 * J13, 2) + G299, 2)</f>
        <v>32940.769999999997</v>
      </c>
      <c r="I299" s="235">
        <f t="shared" si="8"/>
        <v>32940.769999999997</v>
      </c>
      <c r="J299" s="236">
        <f>I299 / J12</f>
        <v>1.9636948036572534E-3</v>
      </c>
      <c r="K299" s="204">
        <v>1</v>
      </c>
      <c r="L299" s="235">
        <v>27304.54</v>
      </c>
      <c r="M299" s="235">
        <f>TRUNC(TRUNC(L299 * O13, 2) + L299, 2)</f>
        <v>33884.93</v>
      </c>
      <c r="N299" s="235">
        <f t="shared" si="9"/>
        <v>33884.93</v>
      </c>
      <c r="O299" s="236">
        <f>N299 / O12</f>
        <v>1.9971681505780449E-3</v>
      </c>
    </row>
    <row r="300" spans="1:15" ht="26.4" x14ac:dyDescent="0.25">
      <c r="A300" s="127" t="s">
        <v>802</v>
      </c>
      <c r="B300" s="127" t="s">
        <v>803</v>
      </c>
      <c r="C300" s="127" t="s">
        <v>41</v>
      </c>
      <c r="D300" s="127" t="s">
        <v>804</v>
      </c>
      <c r="E300" s="205" t="s">
        <v>43</v>
      </c>
      <c r="F300" s="204">
        <v>1</v>
      </c>
      <c r="G300" s="235">
        <v>335.3</v>
      </c>
      <c r="H300" s="235">
        <f>TRUNC(TRUNC(G300 * J13, 2) + G300, 2)</f>
        <v>404.03</v>
      </c>
      <c r="I300" s="235">
        <f t="shared" si="8"/>
        <v>404.03</v>
      </c>
      <c r="J300" s="236">
        <f>I300 / J12</f>
        <v>2.4085399689249526E-5</v>
      </c>
      <c r="K300" s="204">
        <v>1</v>
      </c>
      <c r="L300" s="235">
        <v>333.92</v>
      </c>
      <c r="M300" s="235">
        <f>TRUNC(TRUNC(L300 * O13, 2) + L300, 2)</f>
        <v>414.39</v>
      </c>
      <c r="N300" s="235">
        <f t="shared" si="9"/>
        <v>414.39</v>
      </c>
      <c r="O300" s="236">
        <f>N300 / O12</f>
        <v>2.4424028909548758E-5</v>
      </c>
    </row>
    <row r="301" spans="1:15" ht="39.6" x14ac:dyDescent="0.25">
      <c r="A301" s="127" t="s">
        <v>805</v>
      </c>
      <c r="B301" s="127" t="s">
        <v>806</v>
      </c>
      <c r="C301" s="127" t="s">
        <v>41</v>
      </c>
      <c r="D301" s="127" t="s">
        <v>807</v>
      </c>
      <c r="E301" s="205" t="s">
        <v>43</v>
      </c>
      <c r="F301" s="204">
        <v>1</v>
      </c>
      <c r="G301" s="235">
        <v>253.03</v>
      </c>
      <c r="H301" s="235">
        <f>TRUNC(TRUNC(G301 * J13, 2) + G301, 2)</f>
        <v>304.89999999999998</v>
      </c>
      <c r="I301" s="235">
        <f t="shared" si="8"/>
        <v>304.89999999999998</v>
      </c>
      <c r="J301" s="236">
        <f>I301 / J12</f>
        <v>1.8175972985303517E-5</v>
      </c>
      <c r="K301" s="204">
        <v>1</v>
      </c>
      <c r="L301" s="235">
        <v>252.21</v>
      </c>
      <c r="M301" s="235">
        <f>TRUNC(TRUNC(L301 * O13, 2) + L301, 2)</f>
        <v>312.99</v>
      </c>
      <c r="N301" s="235">
        <f t="shared" si="9"/>
        <v>312.99</v>
      </c>
      <c r="O301" s="236">
        <f>N301 / O12</f>
        <v>1.8447541708051996E-5</v>
      </c>
    </row>
    <row r="302" spans="1:15" ht="39.6" x14ac:dyDescent="0.25">
      <c r="A302" s="127" t="s">
        <v>808</v>
      </c>
      <c r="B302" s="127" t="s">
        <v>809</v>
      </c>
      <c r="C302" s="127" t="s">
        <v>41</v>
      </c>
      <c r="D302" s="127" t="s">
        <v>810</v>
      </c>
      <c r="E302" s="205" t="s">
        <v>43</v>
      </c>
      <c r="F302" s="204">
        <v>2</v>
      </c>
      <c r="G302" s="235">
        <v>34.520000000000003</v>
      </c>
      <c r="H302" s="235">
        <f>TRUNC(TRUNC(G302 * J13, 2) + G302, 2)</f>
        <v>41.59</v>
      </c>
      <c r="I302" s="235">
        <f t="shared" si="8"/>
        <v>83.18</v>
      </c>
      <c r="J302" s="236">
        <f>I302 / J12</f>
        <v>4.9586009607003831E-6</v>
      </c>
      <c r="K302" s="204">
        <v>2</v>
      </c>
      <c r="L302" s="235">
        <v>33.950000000000003</v>
      </c>
      <c r="M302" s="235">
        <f>TRUNC(TRUNC(L302 * O13, 2) + L302, 2)</f>
        <v>42.13</v>
      </c>
      <c r="N302" s="235">
        <f t="shared" si="9"/>
        <v>84.26</v>
      </c>
      <c r="O302" s="236">
        <f>N302 / O12</f>
        <v>4.966260469409442E-6</v>
      </c>
    </row>
    <row r="303" spans="1:15" ht="39.6" x14ac:dyDescent="0.25">
      <c r="A303" s="127" t="s">
        <v>811</v>
      </c>
      <c r="B303" s="127" t="s">
        <v>812</v>
      </c>
      <c r="C303" s="127" t="s">
        <v>41</v>
      </c>
      <c r="D303" s="127" t="s">
        <v>813</v>
      </c>
      <c r="E303" s="205" t="s">
        <v>43</v>
      </c>
      <c r="F303" s="204">
        <v>3</v>
      </c>
      <c r="G303" s="235">
        <v>30.52</v>
      </c>
      <c r="H303" s="235">
        <f>TRUNC(TRUNC(G303 * J13, 2) + G303, 2)</f>
        <v>36.770000000000003</v>
      </c>
      <c r="I303" s="235">
        <f t="shared" si="8"/>
        <v>110.31</v>
      </c>
      <c r="J303" s="236">
        <f>I303 / J12</f>
        <v>6.5758989177068907E-6</v>
      </c>
      <c r="K303" s="204">
        <v>3</v>
      </c>
      <c r="L303" s="235">
        <v>30.22</v>
      </c>
      <c r="M303" s="235">
        <f>TRUNC(TRUNC(L303 * O13, 2) + L303, 2)</f>
        <v>37.5</v>
      </c>
      <c r="N303" s="235">
        <f t="shared" si="9"/>
        <v>112.5</v>
      </c>
      <c r="O303" s="236">
        <f>N303 / O12</f>
        <v>6.6307180489978897E-6</v>
      </c>
    </row>
    <row r="304" spans="1:15" ht="39.6" x14ac:dyDescent="0.25">
      <c r="A304" s="127" t="s">
        <v>814</v>
      </c>
      <c r="B304" s="127" t="s">
        <v>815</v>
      </c>
      <c r="C304" s="127" t="s">
        <v>41</v>
      </c>
      <c r="D304" s="127" t="s">
        <v>816</v>
      </c>
      <c r="E304" s="205" t="s">
        <v>43</v>
      </c>
      <c r="F304" s="204">
        <v>3</v>
      </c>
      <c r="G304" s="235">
        <v>78.27</v>
      </c>
      <c r="H304" s="235">
        <f>TRUNC(TRUNC(G304 * J13, 2) + G304, 2)</f>
        <v>94.31</v>
      </c>
      <c r="I304" s="235">
        <f t="shared" si="8"/>
        <v>282.93</v>
      </c>
      <c r="J304" s="236">
        <f>I304 / J12</f>
        <v>1.686627758849434E-5</v>
      </c>
      <c r="K304" s="204">
        <v>3</v>
      </c>
      <c r="L304" s="235">
        <v>77.42</v>
      </c>
      <c r="M304" s="235">
        <f>TRUNC(TRUNC(L304 * O13, 2) + L304, 2)</f>
        <v>96.07</v>
      </c>
      <c r="N304" s="235">
        <f t="shared" si="9"/>
        <v>288.20999999999998</v>
      </c>
      <c r="O304" s="236">
        <f>N304 / O12</f>
        <v>1.6987015545792726E-5</v>
      </c>
    </row>
    <row r="305" spans="1:15" ht="26.4" x14ac:dyDescent="0.25">
      <c r="A305" s="127" t="s">
        <v>817</v>
      </c>
      <c r="B305" s="127" t="s">
        <v>818</v>
      </c>
      <c r="C305" s="127" t="s">
        <v>41</v>
      </c>
      <c r="D305" s="127" t="s">
        <v>819</v>
      </c>
      <c r="E305" s="205" t="s">
        <v>91</v>
      </c>
      <c r="F305" s="204">
        <v>68.2</v>
      </c>
      <c r="G305" s="235">
        <v>60.86</v>
      </c>
      <c r="H305" s="235">
        <f>TRUNC(TRUNC(G305 * J13, 2) + G305, 2)</f>
        <v>73.33</v>
      </c>
      <c r="I305" s="235">
        <f t="shared" si="8"/>
        <v>5001.1000000000004</v>
      </c>
      <c r="J305" s="236">
        <f>I305 / J12</f>
        <v>2.9813007050443239E-4</v>
      </c>
      <c r="K305" s="204">
        <v>68.2</v>
      </c>
      <c r="L305" s="235">
        <v>60.18</v>
      </c>
      <c r="M305" s="235">
        <f>TRUNC(TRUNC(L305 * O13, 2) + L305, 2)</f>
        <v>74.680000000000007</v>
      </c>
      <c r="N305" s="235">
        <f t="shared" si="9"/>
        <v>5093.17</v>
      </c>
      <c r="O305" s="236">
        <f>N305 / O12</f>
        <v>3.0018999329435185E-4</v>
      </c>
    </row>
    <row r="306" spans="1:15" ht="26.4" x14ac:dyDescent="0.25">
      <c r="A306" s="127" t="s">
        <v>820</v>
      </c>
      <c r="B306" s="127" t="s">
        <v>821</v>
      </c>
      <c r="C306" s="127" t="s">
        <v>41</v>
      </c>
      <c r="D306" s="127" t="s">
        <v>822</v>
      </c>
      <c r="E306" s="205" t="s">
        <v>43</v>
      </c>
      <c r="F306" s="204">
        <v>3</v>
      </c>
      <c r="G306" s="235">
        <v>84.88</v>
      </c>
      <c r="H306" s="235">
        <f>TRUNC(TRUNC(G306 * J13, 2) + G306, 2)</f>
        <v>102.28</v>
      </c>
      <c r="I306" s="235">
        <f t="shared" si="8"/>
        <v>306.83999999999997</v>
      </c>
      <c r="J306" s="236">
        <f>I306 / J12</f>
        <v>1.8291622009873832E-5</v>
      </c>
      <c r="K306" s="204">
        <v>3</v>
      </c>
      <c r="L306" s="235">
        <v>84.13</v>
      </c>
      <c r="M306" s="235">
        <f>TRUNC(TRUNC(L306 * O13, 2) + L306, 2)</f>
        <v>104.4</v>
      </c>
      <c r="N306" s="235">
        <f t="shared" si="9"/>
        <v>313.2</v>
      </c>
      <c r="O306" s="236">
        <f>N306 / O12</f>
        <v>1.8459919048410123E-5</v>
      </c>
    </row>
    <row r="307" spans="1:15" ht="26.4" x14ac:dyDescent="0.25">
      <c r="A307" s="127" t="s">
        <v>823</v>
      </c>
      <c r="B307" s="127" t="s">
        <v>824</v>
      </c>
      <c r="C307" s="127" t="s">
        <v>41</v>
      </c>
      <c r="D307" s="127" t="s">
        <v>825</v>
      </c>
      <c r="E307" s="205" t="s">
        <v>43</v>
      </c>
      <c r="F307" s="204">
        <v>3</v>
      </c>
      <c r="G307" s="235">
        <v>64.41</v>
      </c>
      <c r="H307" s="235">
        <f>TRUNC(TRUNC(G307 * J13, 2) + G307, 2)</f>
        <v>77.61</v>
      </c>
      <c r="I307" s="235">
        <f t="shared" si="8"/>
        <v>232.83</v>
      </c>
      <c r="J307" s="236">
        <f>I307 / J12</f>
        <v>1.3879671335415605E-5</v>
      </c>
      <c r="K307" s="204">
        <v>3</v>
      </c>
      <c r="L307" s="235">
        <v>63.78</v>
      </c>
      <c r="M307" s="235">
        <f>TRUNC(TRUNC(L307 * O13, 2) + L307, 2)</f>
        <v>79.150000000000006</v>
      </c>
      <c r="N307" s="235">
        <f t="shared" si="9"/>
        <v>237.45</v>
      </c>
      <c r="O307" s="236">
        <f>N307 / O12</f>
        <v>1.3995235562084879E-5</v>
      </c>
    </row>
    <row r="308" spans="1:15" ht="26.4" x14ac:dyDescent="0.25">
      <c r="A308" s="127" t="s">
        <v>826</v>
      </c>
      <c r="B308" s="127" t="s">
        <v>827</v>
      </c>
      <c r="C308" s="127" t="s">
        <v>19</v>
      </c>
      <c r="D308" s="127" t="s">
        <v>828</v>
      </c>
      <c r="E308" s="205" t="s">
        <v>43</v>
      </c>
      <c r="F308" s="204">
        <v>1</v>
      </c>
      <c r="G308" s="235">
        <v>392.94</v>
      </c>
      <c r="H308" s="235">
        <f>TRUNC(TRUNC(G308 * J13, 2) + G308, 2)</f>
        <v>473.49</v>
      </c>
      <c r="I308" s="235">
        <f t="shared" si="8"/>
        <v>473.49</v>
      </c>
      <c r="J308" s="236">
        <f>I308 / J12</f>
        <v>2.8226111672060881E-5</v>
      </c>
      <c r="K308" s="204">
        <v>1</v>
      </c>
      <c r="L308" s="235">
        <v>389.15</v>
      </c>
      <c r="M308" s="235">
        <f>TRUNC(TRUNC(L308 * O13, 2) + L308, 2)</f>
        <v>482.93</v>
      </c>
      <c r="N308" s="235">
        <f t="shared" si="9"/>
        <v>482.93</v>
      </c>
      <c r="O308" s="236">
        <f>N308 / O12</f>
        <v>2.8463757043578228E-5</v>
      </c>
    </row>
    <row r="309" spans="1:15" ht="26.4" x14ac:dyDescent="0.25">
      <c r="A309" s="127" t="s">
        <v>829</v>
      </c>
      <c r="B309" s="127" t="s">
        <v>830</v>
      </c>
      <c r="C309" s="127" t="s">
        <v>41</v>
      </c>
      <c r="D309" s="127" t="s">
        <v>831</v>
      </c>
      <c r="E309" s="205" t="s">
        <v>43</v>
      </c>
      <c r="F309" s="204">
        <v>2</v>
      </c>
      <c r="G309" s="235">
        <v>47.16</v>
      </c>
      <c r="H309" s="235">
        <f>TRUNC(TRUNC(G309 * J13, 2) + G309, 2)</f>
        <v>56.82</v>
      </c>
      <c r="I309" s="235">
        <f t="shared" si="8"/>
        <v>113.64</v>
      </c>
      <c r="J309" s="236">
        <f>I309 / J12</f>
        <v>6.7744098722528428E-6</v>
      </c>
      <c r="K309" s="204">
        <v>2</v>
      </c>
      <c r="L309" s="235">
        <v>46.91</v>
      </c>
      <c r="M309" s="235">
        <f>TRUNC(TRUNC(L309 * O13, 2) + L309, 2)</f>
        <v>58.21</v>
      </c>
      <c r="N309" s="235">
        <f t="shared" si="9"/>
        <v>116.42</v>
      </c>
      <c r="O309" s="236">
        <f>N309 / O12</f>
        <v>6.8617617356829719E-6</v>
      </c>
    </row>
    <row r="310" spans="1:15" ht="26.4" x14ac:dyDescent="0.25">
      <c r="A310" s="127" t="s">
        <v>832</v>
      </c>
      <c r="B310" s="127" t="s">
        <v>833</v>
      </c>
      <c r="C310" s="127" t="s">
        <v>41</v>
      </c>
      <c r="D310" s="127" t="s">
        <v>834</v>
      </c>
      <c r="E310" s="205" t="s">
        <v>43</v>
      </c>
      <c r="F310" s="204">
        <v>1</v>
      </c>
      <c r="G310" s="235">
        <v>186.45</v>
      </c>
      <c r="H310" s="235">
        <f>TRUNC(TRUNC(G310 * J13, 2) + G310, 2)</f>
        <v>224.67</v>
      </c>
      <c r="I310" s="235">
        <f t="shared" si="8"/>
        <v>224.67</v>
      </c>
      <c r="J310" s="236">
        <f>I310 / J12</f>
        <v>1.3393230077429128E-5</v>
      </c>
      <c r="K310" s="204">
        <v>1</v>
      </c>
      <c r="L310" s="235">
        <v>186</v>
      </c>
      <c r="M310" s="235">
        <f>TRUNC(TRUNC(L310 * O13, 2) + L310, 2)</f>
        <v>230.82</v>
      </c>
      <c r="N310" s="235">
        <f t="shared" si="9"/>
        <v>230.82</v>
      </c>
      <c r="O310" s="236">
        <f>N310 / O12</f>
        <v>1.3604465245063936E-5</v>
      </c>
    </row>
    <row r="311" spans="1:15" ht="39.6" x14ac:dyDescent="0.25">
      <c r="A311" s="127" t="s">
        <v>835</v>
      </c>
      <c r="B311" s="127" t="s">
        <v>836</v>
      </c>
      <c r="C311" s="127" t="s">
        <v>41</v>
      </c>
      <c r="D311" s="127" t="s">
        <v>837</v>
      </c>
      <c r="E311" s="205" t="s">
        <v>43</v>
      </c>
      <c r="F311" s="204">
        <v>4</v>
      </c>
      <c r="G311" s="235">
        <v>8.65</v>
      </c>
      <c r="H311" s="235">
        <f>TRUNC(TRUNC(G311 * J13, 2) + G311, 2)</f>
        <v>10.42</v>
      </c>
      <c r="I311" s="235">
        <f t="shared" si="8"/>
        <v>41.68</v>
      </c>
      <c r="J311" s="236">
        <f>I311 / J12</f>
        <v>2.4846656412838656E-6</v>
      </c>
      <c r="K311" s="204">
        <v>4</v>
      </c>
      <c r="L311" s="235">
        <v>8.36</v>
      </c>
      <c r="M311" s="235">
        <f>TRUNC(TRUNC(L311 * O13, 2) + L311, 2)</f>
        <v>10.37</v>
      </c>
      <c r="N311" s="235">
        <f t="shared" si="9"/>
        <v>41.48</v>
      </c>
      <c r="O311" s="236">
        <f>N311 / O12</f>
        <v>2.4448194193105105E-6</v>
      </c>
    </row>
    <row r="312" spans="1:15" ht="39.6" x14ac:dyDescent="0.25">
      <c r="A312" s="127" t="s">
        <v>838</v>
      </c>
      <c r="B312" s="127" t="s">
        <v>839</v>
      </c>
      <c r="C312" s="127" t="s">
        <v>41</v>
      </c>
      <c r="D312" s="127" t="s">
        <v>840</v>
      </c>
      <c r="E312" s="205" t="s">
        <v>43</v>
      </c>
      <c r="F312" s="204">
        <v>2</v>
      </c>
      <c r="G312" s="235">
        <v>8.3699999999999992</v>
      </c>
      <c r="H312" s="235">
        <f>TRUNC(TRUNC(G312 * J13, 2) + G312, 2)</f>
        <v>10.08</v>
      </c>
      <c r="I312" s="235">
        <f t="shared" si="8"/>
        <v>20.16</v>
      </c>
      <c r="J312" s="236">
        <f>I312 / J12</f>
        <v>1.2017960491430597E-6</v>
      </c>
      <c r="K312" s="204">
        <v>2</v>
      </c>
      <c r="L312" s="235">
        <v>8.0299999999999994</v>
      </c>
      <c r="M312" s="235">
        <f>TRUNC(TRUNC(L312 * O13, 2) + L312, 2)</f>
        <v>9.9600000000000009</v>
      </c>
      <c r="N312" s="235">
        <f t="shared" si="9"/>
        <v>19.920000000000002</v>
      </c>
      <c r="O312" s="236">
        <f>N312 / O12</f>
        <v>1.1740791425425598E-6</v>
      </c>
    </row>
    <row r="313" spans="1:15" ht="39.6" x14ac:dyDescent="0.25">
      <c r="A313" s="127" t="s">
        <v>841</v>
      </c>
      <c r="B313" s="127" t="s">
        <v>842</v>
      </c>
      <c r="C313" s="127" t="s">
        <v>41</v>
      </c>
      <c r="D313" s="127" t="s">
        <v>843</v>
      </c>
      <c r="E313" s="205" t="s">
        <v>43</v>
      </c>
      <c r="F313" s="204">
        <v>8</v>
      </c>
      <c r="G313" s="235">
        <v>17.399999999999999</v>
      </c>
      <c r="H313" s="235">
        <f>TRUNC(TRUNC(G313 * J13, 2) + G313, 2)</f>
        <v>20.96</v>
      </c>
      <c r="I313" s="235">
        <f t="shared" si="8"/>
        <v>167.68</v>
      </c>
      <c r="J313" s="236">
        <f>I313 / J12</f>
        <v>9.9958909484279897E-6</v>
      </c>
      <c r="K313" s="204">
        <v>8</v>
      </c>
      <c r="L313" s="235">
        <v>16.91</v>
      </c>
      <c r="M313" s="235">
        <f>TRUNC(TRUNC(L313 * O13, 2) + L313, 2)</f>
        <v>20.98</v>
      </c>
      <c r="N313" s="235">
        <f t="shared" si="9"/>
        <v>167.84</v>
      </c>
      <c r="O313" s="236">
        <f>N313 / O12</f>
        <v>9.8924419319449399E-6</v>
      </c>
    </row>
    <row r="314" spans="1:15" ht="26.4" x14ac:dyDescent="0.25">
      <c r="A314" s="127" t="s">
        <v>844</v>
      </c>
      <c r="B314" s="127" t="s">
        <v>845</v>
      </c>
      <c r="C314" s="127" t="s">
        <v>41</v>
      </c>
      <c r="D314" s="127" t="s">
        <v>846</v>
      </c>
      <c r="E314" s="205" t="s">
        <v>91</v>
      </c>
      <c r="F314" s="204">
        <v>158.5</v>
      </c>
      <c r="G314" s="235">
        <v>35.15</v>
      </c>
      <c r="H314" s="235">
        <f>TRUNC(TRUNC(G314 * J13, 2) + G314, 2)</f>
        <v>42.35</v>
      </c>
      <c r="I314" s="235">
        <f t="shared" si="8"/>
        <v>6712.47</v>
      </c>
      <c r="J314" s="236">
        <f>I314 / J12</f>
        <v>4.0014979791623583E-4</v>
      </c>
      <c r="K314" s="204">
        <v>158.5</v>
      </c>
      <c r="L314" s="235">
        <v>33.770000000000003</v>
      </c>
      <c r="M314" s="235">
        <f>TRUNC(TRUNC(L314 * O13, 2) + L314, 2)</f>
        <v>41.9</v>
      </c>
      <c r="N314" s="235">
        <f t="shared" si="9"/>
        <v>6641.15</v>
      </c>
      <c r="O314" s="236">
        <f>N314 / O12</f>
        <v>3.9142749485424294E-4</v>
      </c>
    </row>
    <row r="315" spans="1:15" ht="26.4" x14ac:dyDescent="0.25">
      <c r="A315" s="127" t="s">
        <v>847</v>
      </c>
      <c r="B315" s="127" t="s">
        <v>848</v>
      </c>
      <c r="C315" s="127" t="s">
        <v>41</v>
      </c>
      <c r="D315" s="127" t="s">
        <v>849</v>
      </c>
      <c r="E315" s="205" t="s">
        <v>43</v>
      </c>
      <c r="F315" s="204">
        <v>1</v>
      </c>
      <c r="G315" s="235">
        <v>11.75</v>
      </c>
      <c r="H315" s="235">
        <f>TRUNC(TRUNC(G315 * J13, 2) + G315, 2)</f>
        <v>14.15</v>
      </c>
      <c r="I315" s="235">
        <f t="shared" si="8"/>
        <v>14.15</v>
      </c>
      <c r="J315" s="236">
        <f>I315 / J12</f>
        <v>8.4352252457213774E-7</v>
      </c>
      <c r="K315" s="204">
        <v>1</v>
      </c>
      <c r="L315" s="235">
        <v>11.45</v>
      </c>
      <c r="M315" s="235">
        <f>TRUNC(TRUNC(L315 * O13, 2) + L315, 2)</f>
        <v>14.2</v>
      </c>
      <c r="N315" s="235">
        <f t="shared" si="9"/>
        <v>14.2</v>
      </c>
      <c r="O315" s="236">
        <f>N315 / O12</f>
        <v>8.3694396707351136E-7</v>
      </c>
    </row>
    <row r="316" spans="1:15" ht="39.6" x14ac:dyDescent="0.25">
      <c r="A316" s="127" t="s">
        <v>850</v>
      </c>
      <c r="B316" s="127" t="s">
        <v>851</v>
      </c>
      <c r="C316" s="127" t="s">
        <v>41</v>
      </c>
      <c r="D316" s="127" t="s">
        <v>852</v>
      </c>
      <c r="E316" s="205" t="s">
        <v>43</v>
      </c>
      <c r="F316" s="204">
        <v>7</v>
      </c>
      <c r="G316" s="235">
        <v>21.4</v>
      </c>
      <c r="H316" s="235">
        <f>TRUNC(TRUNC(G316 * J13, 2) + G316, 2)</f>
        <v>25.78</v>
      </c>
      <c r="I316" s="235">
        <f t="shared" si="8"/>
        <v>180.46</v>
      </c>
      <c r="J316" s="236">
        <f>I316 / J12</f>
        <v>1.0757743801009751E-5</v>
      </c>
      <c r="K316" s="204">
        <v>7</v>
      </c>
      <c r="L316" s="235">
        <v>20.72</v>
      </c>
      <c r="M316" s="235">
        <f>TRUNC(TRUNC(L316 * O13, 2) + L316, 2)</f>
        <v>25.71</v>
      </c>
      <c r="N316" s="235">
        <f t="shared" si="9"/>
        <v>179.97</v>
      </c>
      <c r="O316" s="236">
        <f>N316 / O12</f>
        <v>1.0607380686916891E-5</v>
      </c>
    </row>
    <row r="317" spans="1:15" ht="26.4" x14ac:dyDescent="0.25">
      <c r="A317" s="127" t="s">
        <v>853</v>
      </c>
      <c r="B317" s="127" t="s">
        <v>854</v>
      </c>
      <c r="C317" s="127" t="s">
        <v>19</v>
      </c>
      <c r="D317" s="127" t="s">
        <v>855</v>
      </c>
      <c r="E317" s="205" t="s">
        <v>43</v>
      </c>
      <c r="F317" s="204">
        <v>1</v>
      </c>
      <c r="G317" s="235">
        <v>4499.9399999999996</v>
      </c>
      <c r="H317" s="235">
        <f>TRUNC(TRUNC(G317 * J13, 2) + G317, 2)</f>
        <v>5422.42</v>
      </c>
      <c r="I317" s="235">
        <f t="shared" si="8"/>
        <v>5422.42</v>
      </c>
      <c r="J317" s="236">
        <f>I317 / J12</f>
        <v>3.2324617722193999E-4</v>
      </c>
      <c r="K317" s="204">
        <v>1</v>
      </c>
      <c r="L317" s="235">
        <v>4486.92</v>
      </c>
      <c r="M317" s="235">
        <f>TRUNC(TRUNC(L317 * O13, 2) + L317, 2)</f>
        <v>5568.26</v>
      </c>
      <c r="N317" s="235">
        <f t="shared" si="9"/>
        <v>5568.26</v>
      </c>
      <c r="O317" s="236">
        <f>N317 / O12</f>
        <v>3.2819166296455991E-4</v>
      </c>
    </row>
    <row r="318" spans="1:15" ht="40.200000000000003" thickBot="1" x14ac:dyDescent="0.3">
      <c r="A318" s="114" t="s">
        <v>856</v>
      </c>
      <c r="B318" s="114" t="s">
        <v>857</v>
      </c>
      <c r="C318" s="114" t="s">
        <v>19</v>
      </c>
      <c r="D318" s="114" t="s">
        <v>858</v>
      </c>
      <c r="E318" s="220" t="s">
        <v>859</v>
      </c>
      <c r="F318" s="221">
        <v>1</v>
      </c>
      <c r="G318" s="222">
        <v>7092.24</v>
      </c>
      <c r="H318" s="222">
        <f>TRUNC(TRUNC(G318 * J13, 2) + G318, 2)</f>
        <v>8546.14</v>
      </c>
      <c r="I318" s="222">
        <f t="shared" si="8"/>
        <v>8546.14</v>
      </c>
      <c r="J318" s="223">
        <f>I318 / J12</f>
        <v>5.0946018290791016E-4</v>
      </c>
      <c r="K318" s="221">
        <v>1</v>
      </c>
      <c r="L318" s="222">
        <v>7087.18</v>
      </c>
      <c r="M318" s="222">
        <f>TRUNC(TRUNC(L318 * O13, 2) + L318, 2)</f>
        <v>8795.19</v>
      </c>
      <c r="N318" s="222">
        <f t="shared" si="9"/>
        <v>8795.19</v>
      </c>
      <c r="O318" s="223">
        <f>N318 / O12</f>
        <v>5.1838600068769558E-4</v>
      </c>
    </row>
    <row r="319" spans="1:15" ht="14.4" thickBot="1" x14ac:dyDescent="0.3">
      <c r="A319" s="106" t="s">
        <v>860</v>
      </c>
      <c r="B319" s="107" t="s">
        <v>12</v>
      </c>
      <c r="C319" s="107"/>
      <c r="D319" s="107" t="s">
        <v>861</v>
      </c>
      <c r="E319" s="211"/>
      <c r="F319" s="212">
        <v>1</v>
      </c>
      <c r="G319" s="212" t="s">
        <v>14</v>
      </c>
      <c r="H319" s="213">
        <f>I320 + I321 + I322 + I323 + I324 + I325 + I326 + I327 + I328 + I329 + I330 + I331 + I332 + I333 + I334 + I335 + I336 + I337 + I338 + I339 + I340 + I341 + I342 + I343 + I344 + I345 + I346 + I347 + I348 + I349 + I350 + I351 + I352 + I353 + I354 + I355 + I356 + I357 + I358 + I359 + I360 + I361 + I362 + I363 + I364 + I365 + I366 + I367 + I368 + I369 + I370 + I371 + I372 + I373 + I374 + I375 + I376 + I377</f>
        <v>307480.82000000012</v>
      </c>
      <c r="I319" s="213">
        <f t="shared" si="8"/>
        <v>307480.82</v>
      </c>
      <c r="J319" s="214">
        <f>I319 / J12</f>
        <v>1.8329823147979579E-2</v>
      </c>
      <c r="K319" s="212">
        <v>1</v>
      </c>
      <c r="L319" s="212" t="s">
        <v>14</v>
      </c>
      <c r="M319" s="213">
        <f>N320 + N321 + N322 + N323 + N324 + N325 + N326 + N327 + N328 + N329 + N330 + N331 + N332 + N333 + N334 + N335 + N336 + N337 + N338 + N339 + N340 + N341 + N342 + N343 + N344 + N345 + N346 + N347 + N348 + N349 + N350 + N351 + N352 + N353 + N354 + N355 + N356 + N357 + N358 + N359 + N360 + N361 + N362 + N363 + N364 + N365 + N366 + N367 + N368 + N369 + N370 + N371 + N372 + N373 + N374 + N375 + N376 + N377</f>
        <v>307730.97999999992</v>
      </c>
      <c r="N319" s="213">
        <f t="shared" si="9"/>
        <v>307730.98</v>
      </c>
      <c r="O319" s="215">
        <f>N319 / O12</f>
        <v>1.8137576562860521E-2</v>
      </c>
    </row>
    <row r="320" spans="1:15" ht="39.6" x14ac:dyDescent="0.25">
      <c r="A320" s="96" t="s">
        <v>862</v>
      </c>
      <c r="B320" s="96" t="s">
        <v>863</v>
      </c>
      <c r="C320" s="96" t="s">
        <v>41</v>
      </c>
      <c r="D320" s="96" t="s">
        <v>864</v>
      </c>
      <c r="E320" s="216" t="s">
        <v>43</v>
      </c>
      <c r="F320" s="217">
        <v>20</v>
      </c>
      <c r="G320" s="218">
        <v>820.51</v>
      </c>
      <c r="H320" s="218">
        <f>TRUNC(TRUNC(G320 * J13, 2) + G320, 2)</f>
        <v>988.71</v>
      </c>
      <c r="I320" s="218">
        <f t="shared" si="8"/>
        <v>19774.2</v>
      </c>
      <c r="J320" s="219">
        <f>I320 / J12</f>
        <v>1.1787973926073757E-3</v>
      </c>
      <c r="K320" s="217">
        <v>20</v>
      </c>
      <c r="L320" s="218">
        <v>793.93</v>
      </c>
      <c r="M320" s="218">
        <f>TRUNC(TRUNC(L320 * O13, 2) + L320, 2)</f>
        <v>985.26</v>
      </c>
      <c r="N320" s="218">
        <f t="shared" si="9"/>
        <v>19705.2</v>
      </c>
      <c r="O320" s="219">
        <f>N320 / O12</f>
        <v>1.1614188915476731E-3</v>
      </c>
    </row>
    <row r="321" spans="1:15" ht="39.6" x14ac:dyDescent="0.25">
      <c r="A321" s="127" t="s">
        <v>865</v>
      </c>
      <c r="B321" s="127" t="s">
        <v>866</v>
      </c>
      <c r="C321" s="127" t="s">
        <v>41</v>
      </c>
      <c r="D321" s="127" t="s">
        <v>867</v>
      </c>
      <c r="E321" s="205" t="s">
        <v>43</v>
      </c>
      <c r="F321" s="204">
        <v>6</v>
      </c>
      <c r="G321" s="235">
        <v>567.89</v>
      </c>
      <c r="H321" s="235">
        <f>TRUNC(TRUNC(G321 * J13, 2) + G321, 2)</f>
        <v>684.3</v>
      </c>
      <c r="I321" s="235">
        <f t="shared" si="8"/>
        <v>4105.8</v>
      </c>
      <c r="J321" s="236">
        <f>I321 / J12</f>
        <v>2.4475864179422495E-4</v>
      </c>
      <c r="K321" s="204">
        <v>6</v>
      </c>
      <c r="L321" s="235">
        <v>548.87</v>
      </c>
      <c r="M321" s="235">
        <f>TRUNC(TRUNC(L321 * O13, 2) + L321, 2)</f>
        <v>681.14</v>
      </c>
      <c r="N321" s="235">
        <f t="shared" si="9"/>
        <v>4086.84</v>
      </c>
      <c r="O321" s="236">
        <f>N321 / O12</f>
        <v>2.4087718890103586E-4</v>
      </c>
    </row>
    <row r="322" spans="1:15" ht="39.6" x14ac:dyDescent="0.25">
      <c r="A322" s="127" t="s">
        <v>868</v>
      </c>
      <c r="B322" s="127" t="s">
        <v>869</v>
      </c>
      <c r="C322" s="127" t="s">
        <v>41</v>
      </c>
      <c r="D322" s="127" t="s">
        <v>870</v>
      </c>
      <c r="E322" s="205" t="s">
        <v>43</v>
      </c>
      <c r="F322" s="204">
        <v>68</v>
      </c>
      <c r="G322" s="235">
        <v>49</v>
      </c>
      <c r="H322" s="235">
        <f>TRUNC(TRUNC(G322 * J13, 2) + G322, 2)</f>
        <v>59.04</v>
      </c>
      <c r="I322" s="235">
        <f t="shared" si="8"/>
        <v>4014.72</v>
      </c>
      <c r="J322" s="236">
        <f>I322 / J12</f>
        <v>2.3932909892934647E-4</v>
      </c>
      <c r="K322" s="204">
        <v>68</v>
      </c>
      <c r="L322" s="235">
        <v>47.8</v>
      </c>
      <c r="M322" s="235">
        <f>TRUNC(TRUNC(L322 * O13, 2) + L322, 2)</f>
        <v>59.31</v>
      </c>
      <c r="N322" s="235">
        <f t="shared" si="9"/>
        <v>4033.08</v>
      </c>
      <c r="O322" s="236">
        <f>N322 / O12</f>
        <v>2.3770858976935474E-4</v>
      </c>
    </row>
    <row r="323" spans="1:15" ht="39.6" x14ac:dyDescent="0.25">
      <c r="A323" s="127" t="s">
        <v>871</v>
      </c>
      <c r="B323" s="127" t="s">
        <v>872</v>
      </c>
      <c r="C323" s="127" t="s">
        <v>41</v>
      </c>
      <c r="D323" s="127" t="s">
        <v>873</v>
      </c>
      <c r="E323" s="205" t="s">
        <v>43</v>
      </c>
      <c r="F323" s="204">
        <v>9</v>
      </c>
      <c r="G323" s="235">
        <v>69.63</v>
      </c>
      <c r="H323" s="235">
        <f>TRUNC(TRUNC(G323 * J13, 2) + G323, 2)</f>
        <v>83.9</v>
      </c>
      <c r="I323" s="235">
        <f t="shared" si="8"/>
        <v>755.1</v>
      </c>
      <c r="J323" s="236">
        <f>I323 / J12</f>
        <v>4.5013700233527999E-5</v>
      </c>
      <c r="K323" s="204">
        <v>9</v>
      </c>
      <c r="L323" s="235">
        <v>68.34</v>
      </c>
      <c r="M323" s="235">
        <f>TRUNC(TRUNC(L323 * O13, 2) + L323, 2)</f>
        <v>84.8</v>
      </c>
      <c r="N323" s="235">
        <f t="shared" si="9"/>
        <v>763.2</v>
      </c>
      <c r="O323" s="236">
        <f>N323 / O12</f>
        <v>4.4982791244401688E-5</v>
      </c>
    </row>
    <row r="324" spans="1:15" ht="39.6" x14ac:dyDescent="0.25">
      <c r="A324" s="127" t="s">
        <v>874</v>
      </c>
      <c r="B324" s="127" t="s">
        <v>875</v>
      </c>
      <c r="C324" s="127" t="s">
        <v>41</v>
      </c>
      <c r="D324" s="127" t="s">
        <v>876</v>
      </c>
      <c r="E324" s="205" t="s">
        <v>43</v>
      </c>
      <c r="F324" s="204">
        <v>5</v>
      </c>
      <c r="G324" s="235">
        <v>101.58</v>
      </c>
      <c r="H324" s="235">
        <f>TRUNC(TRUNC(G324 * J13, 2) + G324, 2)</f>
        <v>122.4</v>
      </c>
      <c r="I324" s="235">
        <f t="shared" si="8"/>
        <v>612</v>
      </c>
      <c r="J324" s="236">
        <f>I324 / J12</f>
        <v>3.648309434898574E-5</v>
      </c>
      <c r="K324" s="204">
        <v>5</v>
      </c>
      <c r="L324" s="235">
        <v>100.12</v>
      </c>
      <c r="M324" s="235">
        <f>TRUNC(TRUNC(L324 * O13, 2) + L324, 2)</f>
        <v>124.24</v>
      </c>
      <c r="N324" s="235">
        <f t="shared" si="9"/>
        <v>621.20000000000005</v>
      </c>
      <c r="O324" s="236">
        <f>N324 / O12</f>
        <v>3.6613351573666572E-5</v>
      </c>
    </row>
    <row r="325" spans="1:15" ht="39.6" x14ac:dyDescent="0.25">
      <c r="A325" s="127" t="s">
        <v>877</v>
      </c>
      <c r="B325" s="127" t="s">
        <v>878</v>
      </c>
      <c r="C325" s="127" t="s">
        <v>41</v>
      </c>
      <c r="D325" s="127" t="s">
        <v>879</v>
      </c>
      <c r="E325" s="205" t="s">
        <v>43</v>
      </c>
      <c r="F325" s="204">
        <v>4</v>
      </c>
      <c r="G325" s="235">
        <v>21.01</v>
      </c>
      <c r="H325" s="235">
        <f>TRUNC(TRUNC(G325 * J13, 2) + G325, 2)</f>
        <v>25.31</v>
      </c>
      <c r="I325" s="235">
        <f t="shared" si="8"/>
        <v>101.24</v>
      </c>
      <c r="J325" s="236">
        <f>I325 / J12</f>
        <v>6.0352099213910397E-6</v>
      </c>
      <c r="K325" s="204">
        <v>4</v>
      </c>
      <c r="L325" s="235">
        <v>20.5</v>
      </c>
      <c r="M325" s="235">
        <f>TRUNC(TRUNC(L325 * O13, 2) + L325, 2)</f>
        <v>25.44</v>
      </c>
      <c r="N325" s="235">
        <f t="shared" si="9"/>
        <v>101.76</v>
      </c>
      <c r="O325" s="236">
        <f>N325 / O12</f>
        <v>5.9977054992535584E-6</v>
      </c>
    </row>
    <row r="326" spans="1:15" ht="26.4" x14ac:dyDescent="0.25">
      <c r="A326" s="127" t="s">
        <v>880</v>
      </c>
      <c r="B326" s="127" t="s">
        <v>881</v>
      </c>
      <c r="C326" s="127" t="s">
        <v>41</v>
      </c>
      <c r="D326" s="127" t="s">
        <v>882</v>
      </c>
      <c r="E326" s="205" t="s">
        <v>43</v>
      </c>
      <c r="F326" s="204">
        <v>150</v>
      </c>
      <c r="G326" s="235">
        <v>11.15</v>
      </c>
      <c r="H326" s="235">
        <f>TRUNC(TRUNC(G326 * J13, 2) + G326, 2)</f>
        <v>13.43</v>
      </c>
      <c r="I326" s="235">
        <f t="shared" si="8"/>
        <v>2014.5</v>
      </c>
      <c r="J326" s="236">
        <f>I326 / J12</f>
        <v>1.2009018556541141E-4</v>
      </c>
      <c r="K326" s="204">
        <v>150</v>
      </c>
      <c r="L326" s="235">
        <v>10.95</v>
      </c>
      <c r="M326" s="235">
        <f>TRUNC(TRUNC(L326 * O13, 2) + L326, 2)</f>
        <v>13.58</v>
      </c>
      <c r="N326" s="235">
        <f t="shared" si="9"/>
        <v>2037</v>
      </c>
      <c r="O326" s="236">
        <f>N326 / O12</f>
        <v>1.2006020147385512E-4</v>
      </c>
    </row>
    <row r="327" spans="1:15" ht="26.4" x14ac:dyDescent="0.25">
      <c r="A327" s="127" t="s">
        <v>883</v>
      </c>
      <c r="B327" s="127" t="s">
        <v>884</v>
      </c>
      <c r="C327" s="127" t="s">
        <v>41</v>
      </c>
      <c r="D327" s="127" t="s">
        <v>885</v>
      </c>
      <c r="E327" s="205" t="s">
        <v>43</v>
      </c>
      <c r="F327" s="204">
        <v>9</v>
      </c>
      <c r="G327" s="235">
        <v>20.74</v>
      </c>
      <c r="H327" s="235">
        <f>TRUNC(TRUNC(G327 * J13, 2) + G327, 2)</f>
        <v>24.99</v>
      </c>
      <c r="I327" s="235">
        <f t="shared" si="8"/>
        <v>224.91</v>
      </c>
      <c r="J327" s="236">
        <f>I327 / J12</f>
        <v>1.3407537173252261E-5</v>
      </c>
      <c r="K327" s="204">
        <v>9</v>
      </c>
      <c r="L327" s="235">
        <v>20.43</v>
      </c>
      <c r="M327" s="235">
        <f>TRUNC(TRUNC(L327 * O13, 2) + L327, 2)</f>
        <v>25.35</v>
      </c>
      <c r="N327" s="235">
        <f t="shared" si="9"/>
        <v>228.15</v>
      </c>
      <c r="O327" s="236">
        <f>N327 / O12</f>
        <v>1.3447096203367721E-5</v>
      </c>
    </row>
    <row r="328" spans="1:15" ht="26.4" x14ac:dyDescent="0.25">
      <c r="A328" s="127" t="s">
        <v>886</v>
      </c>
      <c r="B328" s="127" t="s">
        <v>887</v>
      </c>
      <c r="C328" s="127" t="s">
        <v>19</v>
      </c>
      <c r="D328" s="127" t="s">
        <v>888</v>
      </c>
      <c r="E328" s="205" t="s">
        <v>43</v>
      </c>
      <c r="F328" s="204">
        <v>1</v>
      </c>
      <c r="G328" s="235">
        <v>218.37</v>
      </c>
      <c r="H328" s="235">
        <f>TRUNC(TRUNC(G328 * J13, 2) + G328, 2)</f>
        <v>263.13</v>
      </c>
      <c r="I328" s="235">
        <f t="shared" si="8"/>
        <v>263.13</v>
      </c>
      <c r="J328" s="236">
        <f>I328 / J12</f>
        <v>1.5685942183085978E-5</v>
      </c>
      <c r="K328" s="204">
        <v>1</v>
      </c>
      <c r="L328" s="235">
        <v>215.93</v>
      </c>
      <c r="M328" s="235">
        <f>TRUNC(TRUNC(L328 * O13, 2) + L328, 2)</f>
        <v>267.95999999999998</v>
      </c>
      <c r="N328" s="235">
        <f t="shared" si="9"/>
        <v>267.95999999999998</v>
      </c>
      <c r="O328" s="236">
        <f>N328 / O12</f>
        <v>1.5793486296973104E-5</v>
      </c>
    </row>
    <row r="329" spans="1:15" ht="26.4" x14ac:dyDescent="0.25">
      <c r="A329" s="127" t="s">
        <v>889</v>
      </c>
      <c r="B329" s="127" t="s">
        <v>890</v>
      </c>
      <c r="C329" s="127" t="s">
        <v>41</v>
      </c>
      <c r="D329" s="127" t="s">
        <v>891</v>
      </c>
      <c r="E329" s="205" t="s">
        <v>43</v>
      </c>
      <c r="F329" s="204">
        <v>159</v>
      </c>
      <c r="G329" s="235">
        <v>8.81</v>
      </c>
      <c r="H329" s="235">
        <f>TRUNC(TRUNC(G329 * J13, 2) + G329, 2)</f>
        <v>10.61</v>
      </c>
      <c r="I329" s="235">
        <f t="shared" si="8"/>
        <v>1686.99</v>
      </c>
      <c r="J329" s="236">
        <f>I329 / J12</f>
        <v>1.0056636492777036E-4</v>
      </c>
      <c r="K329" s="204">
        <v>159</v>
      </c>
      <c r="L329" s="235">
        <v>8.58</v>
      </c>
      <c r="M329" s="235">
        <f>TRUNC(TRUNC(L329 * O13, 2) + L329, 2)</f>
        <v>10.64</v>
      </c>
      <c r="N329" s="235">
        <f t="shared" si="9"/>
        <v>1691.76</v>
      </c>
      <c r="O329" s="236">
        <f>N329 / O12</f>
        <v>9.9711853925090396E-5</v>
      </c>
    </row>
    <row r="330" spans="1:15" ht="26.4" x14ac:dyDescent="0.25">
      <c r="A330" s="127" t="s">
        <v>892</v>
      </c>
      <c r="B330" s="127" t="s">
        <v>893</v>
      </c>
      <c r="C330" s="127" t="s">
        <v>41</v>
      </c>
      <c r="D330" s="127" t="s">
        <v>894</v>
      </c>
      <c r="E330" s="205" t="s">
        <v>43</v>
      </c>
      <c r="F330" s="204">
        <v>118</v>
      </c>
      <c r="G330" s="235">
        <v>59.54</v>
      </c>
      <c r="H330" s="235">
        <f>TRUNC(TRUNC(G330 * J13, 2) + G330, 2)</f>
        <v>71.739999999999995</v>
      </c>
      <c r="I330" s="235">
        <f t="shared" si="8"/>
        <v>8465.32</v>
      </c>
      <c r="J330" s="236">
        <f>I330 / J12</f>
        <v>5.046422683894705E-4</v>
      </c>
      <c r="K330" s="204">
        <v>118</v>
      </c>
      <c r="L330" s="235">
        <v>59.2</v>
      </c>
      <c r="M330" s="235">
        <f>TRUNC(TRUNC(L330 * O13, 2) + L330, 2)</f>
        <v>73.459999999999994</v>
      </c>
      <c r="N330" s="235">
        <f t="shared" si="9"/>
        <v>8668.2800000000007</v>
      </c>
      <c r="O330" s="236">
        <f>N330 / O12</f>
        <v>5.1090596133126609E-4</v>
      </c>
    </row>
    <row r="331" spans="1:15" ht="39.6" x14ac:dyDescent="0.25">
      <c r="A331" s="127" t="s">
        <v>895</v>
      </c>
      <c r="B331" s="127" t="s">
        <v>683</v>
      </c>
      <c r="C331" s="127" t="s">
        <v>41</v>
      </c>
      <c r="D331" s="127" t="s">
        <v>684</v>
      </c>
      <c r="E331" s="205" t="s">
        <v>43</v>
      </c>
      <c r="F331" s="204">
        <v>49</v>
      </c>
      <c r="G331" s="235">
        <v>41.96</v>
      </c>
      <c r="H331" s="235">
        <f>TRUNC(TRUNC(G331 * J13, 2) + G331, 2)</f>
        <v>50.56</v>
      </c>
      <c r="I331" s="235">
        <f t="shared" si="8"/>
        <v>2477.44</v>
      </c>
      <c r="J331" s="236">
        <f>I331 / J12</f>
        <v>1.4768738115024713E-4</v>
      </c>
      <c r="K331" s="204">
        <v>49</v>
      </c>
      <c r="L331" s="235">
        <v>41.3</v>
      </c>
      <c r="M331" s="235">
        <f>TRUNC(TRUNC(L331 * O13, 2) + L331, 2)</f>
        <v>51.25</v>
      </c>
      <c r="N331" s="235">
        <f t="shared" si="9"/>
        <v>2511.25</v>
      </c>
      <c r="O331" s="236">
        <f>N331 / O12</f>
        <v>1.4801236178263067E-4</v>
      </c>
    </row>
    <row r="332" spans="1:15" ht="39.6" x14ac:dyDescent="0.25">
      <c r="A332" s="127" t="s">
        <v>896</v>
      </c>
      <c r="B332" s="127" t="s">
        <v>897</v>
      </c>
      <c r="C332" s="127" t="s">
        <v>41</v>
      </c>
      <c r="D332" s="127" t="s">
        <v>898</v>
      </c>
      <c r="E332" s="205" t="s">
        <v>43</v>
      </c>
      <c r="F332" s="204">
        <v>232</v>
      </c>
      <c r="G332" s="235">
        <v>12.98</v>
      </c>
      <c r="H332" s="235">
        <f>TRUNC(TRUNC(G332 * J13, 2) + G332, 2)</f>
        <v>15.64</v>
      </c>
      <c r="I332" s="235">
        <f t="shared" si="8"/>
        <v>3628.48</v>
      </c>
      <c r="J332" s="236">
        <f>I332 / J12</f>
        <v>2.1630421271798657E-4</v>
      </c>
      <c r="K332" s="204">
        <v>232</v>
      </c>
      <c r="L332" s="235">
        <v>12.59</v>
      </c>
      <c r="M332" s="235">
        <f>TRUNC(TRUNC(L332 * O13, 2) + L332, 2)</f>
        <v>15.62</v>
      </c>
      <c r="N332" s="235">
        <f t="shared" si="9"/>
        <v>3623.84</v>
      </c>
      <c r="O332" s="236">
        <f>N332 / O12</f>
        <v>2.1358810039716011E-4</v>
      </c>
    </row>
    <row r="333" spans="1:15" ht="39.6" x14ac:dyDescent="0.25">
      <c r="A333" s="127" t="s">
        <v>899</v>
      </c>
      <c r="B333" s="127" t="s">
        <v>900</v>
      </c>
      <c r="C333" s="127" t="s">
        <v>41</v>
      </c>
      <c r="D333" s="127" t="s">
        <v>901</v>
      </c>
      <c r="E333" s="205" t="s">
        <v>43</v>
      </c>
      <c r="F333" s="204">
        <v>179</v>
      </c>
      <c r="G333" s="235">
        <v>10.67</v>
      </c>
      <c r="H333" s="235">
        <f>TRUNC(TRUNC(G333 * J13, 2) + G333, 2)</f>
        <v>12.85</v>
      </c>
      <c r="I333" s="235">
        <f t="shared" si="8"/>
        <v>2300.15</v>
      </c>
      <c r="J333" s="236">
        <f>I333 / J12</f>
        <v>1.3711861023990124E-4</v>
      </c>
      <c r="K333" s="204">
        <v>179</v>
      </c>
      <c r="L333" s="235">
        <v>10.28</v>
      </c>
      <c r="M333" s="235">
        <f>TRUNC(TRUNC(L333 * O13, 2) + L333, 2)</f>
        <v>12.75</v>
      </c>
      <c r="N333" s="235">
        <f t="shared" si="9"/>
        <v>2282.25</v>
      </c>
      <c r="O333" s="236">
        <f>N333 / O12</f>
        <v>1.3451516682067051E-4</v>
      </c>
    </row>
    <row r="334" spans="1:15" ht="39.6" x14ac:dyDescent="0.25">
      <c r="A334" s="127" t="s">
        <v>902</v>
      </c>
      <c r="B334" s="127" t="s">
        <v>903</v>
      </c>
      <c r="C334" s="127" t="s">
        <v>41</v>
      </c>
      <c r="D334" s="127" t="s">
        <v>904</v>
      </c>
      <c r="E334" s="205" t="s">
        <v>43</v>
      </c>
      <c r="F334" s="204">
        <v>134</v>
      </c>
      <c r="G334" s="235">
        <v>16.05</v>
      </c>
      <c r="H334" s="235">
        <f>TRUNC(TRUNC(G334 * J13, 2) + G334, 2)</f>
        <v>19.34</v>
      </c>
      <c r="I334" s="235">
        <f t="shared" si="8"/>
        <v>2591.56</v>
      </c>
      <c r="J334" s="236">
        <f>I334 / J12</f>
        <v>1.5449040521414622E-4</v>
      </c>
      <c r="K334" s="204">
        <v>134</v>
      </c>
      <c r="L334" s="235">
        <v>15.62</v>
      </c>
      <c r="M334" s="235">
        <f>TRUNC(TRUNC(L334 * O13, 2) + L334, 2)</f>
        <v>19.38</v>
      </c>
      <c r="N334" s="235">
        <f t="shared" si="9"/>
        <v>2596.92</v>
      </c>
      <c r="O334" s="236">
        <f>N334 / O12</f>
        <v>1.5306172725158755E-4</v>
      </c>
    </row>
    <row r="335" spans="1:15" ht="39.6" x14ac:dyDescent="0.25">
      <c r="A335" s="127" t="s">
        <v>905</v>
      </c>
      <c r="B335" s="127" t="s">
        <v>906</v>
      </c>
      <c r="C335" s="127" t="s">
        <v>41</v>
      </c>
      <c r="D335" s="127" t="s">
        <v>907</v>
      </c>
      <c r="E335" s="205" t="s">
        <v>43</v>
      </c>
      <c r="F335" s="204">
        <v>14</v>
      </c>
      <c r="G335" s="235">
        <v>23.63</v>
      </c>
      <c r="H335" s="235">
        <f>TRUNC(TRUNC(G335 * J13, 2) + G335, 2)</f>
        <v>28.47</v>
      </c>
      <c r="I335" s="235">
        <f t="shared" ref="I335:I398" si="10">TRUNC(F335 * H335,2)</f>
        <v>398.58</v>
      </c>
      <c r="J335" s="236">
        <f>I335 / J12</f>
        <v>2.3760509388265909E-5</v>
      </c>
      <c r="K335" s="204">
        <v>14</v>
      </c>
      <c r="L335" s="235">
        <v>23.12</v>
      </c>
      <c r="M335" s="235">
        <f>TRUNC(TRUNC(L335 * O13, 2) + L335, 2)</f>
        <v>28.69</v>
      </c>
      <c r="N335" s="235">
        <f t="shared" ref="N335:N398" si="11">TRUNC(K335 * M335,2)</f>
        <v>401.66</v>
      </c>
      <c r="O335" s="236">
        <f>N335 / O12</f>
        <v>2.3673726324982155E-5</v>
      </c>
    </row>
    <row r="336" spans="1:15" ht="39.6" x14ac:dyDescent="0.25">
      <c r="A336" s="127" t="s">
        <v>908</v>
      </c>
      <c r="B336" s="127" t="s">
        <v>909</v>
      </c>
      <c r="C336" s="127" t="s">
        <v>41</v>
      </c>
      <c r="D336" s="127" t="s">
        <v>910</v>
      </c>
      <c r="E336" s="205" t="s">
        <v>43</v>
      </c>
      <c r="F336" s="204">
        <v>155</v>
      </c>
      <c r="G336" s="235">
        <v>10.47</v>
      </c>
      <c r="H336" s="235">
        <f>TRUNC(TRUNC(G336 * J13, 2) + G336, 2)</f>
        <v>12.61</v>
      </c>
      <c r="I336" s="235">
        <f t="shared" si="10"/>
        <v>1954.55</v>
      </c>
      <c r="J336" s="236">
        <f>I336 / J12</f>
        <v>1.1651639225459164E-4</v>
      </c>
      <c r="K336" s="204">
        <v>155</v>
      </c>
      <c r="L336" s="235">
        <v>10.08</v>
      </c>
      <c r="M336" s="235">
        <f>TRUNC(TRUNC(L336 * O13, 2) + L336, 2)</f>
        <v>12.5</v>
      </c>
      <c r="N336" s="235">
        <f t="shared" si="11"/>
        <v>1937.5</v>
      </c>
      <c r="O336" s="236">
        <f>N336 / O12</f>
        <v>1.1419569973274144E-4</v>
      </c>
    </row>
    <row r="337" spans="1:15" ht="39.6" x14ac:dyDescent="0.25">
      <c r="A337" s="127" t="s">
        <v>911</v>
      </c>
      <c r="B337" s="127" t="s">
        <v>912</v>
      </c>
      <c r="C337" s="127" t="s">
        <v>41</v>
      </c>
      <c r="D337" s="127" t="s">
        <v>913</v>
      </c>
      <c r="E337" s="205" t="s">
        <v>43</v>
      </c>
      <c r="F337" s="204">
        <v>192</v>
      </c>
      <c r="G337" s="235">
        <v>15.42</v>
      </c>
      <c r="H337" s="235">
        <f>TRUNC(TRUNC(G337 * J13, 2) + G337, 2)</f>
        <v>18.579999999999998</v>
      </c>
      <c r="I337" s="235">
        <f t="shared" si="10"/>
        <v>3567.36</v>
      </c>
      <c r="J337" s="236">
        <f>I337 / J12</f>
        <v>2.1266067231502905E-4</v>
      </c>
      <c r="K337" s="204">
        <v>192</v>
      </c>
      <c r="L337" s="235">
        <v>14.99</v>
      </c>
      <c r="M337" s="235">
        <f>TRUNC(TRUNC(L337 * O13, 2) + L337, 2)</f>
        <v>18.600000000000001</v>
      </c>
      <c r="N337" s="235">
        <f t="shared" si="11"/>
        <v>3571.2</v>
      </c>
      <c r="O337" s="236">
        <f>N337 / O12</f>
        <v>2.1048551374738901E-4</v>
      </c>
    </row>
    <row r="338" spans="1:15" ht="52.8" x14ac:dyDescent="0.25">
      <c r="A338" s="127" t="s">
        <v>914</v>
      </c>
      <c r="B338" s="127" t="s">
        <v>915</v>
      </c>
      <c r="C338" s="127" t="s">
        <v>41</v>
      </c>
      <c r="D338" s="127" t="s">
        <v>916</v>
      </c>
      <c r="E338" s="205" t="s">
        <v>43</v>
      </c>
      <c r="F338" s="204">
        <v>55</v>
      </c>
      <c r="G338" s="235">
        <v>41.8</v>
      </c>
      <c r="H338" s="235">
        <f>TRUNC(TRUNC(G338 * J13, 2) + G338, 2)</f>
        <v>50.36</v>
      </c>
      <c r="I338" s="235">
        <f t="shared" si="10"/>
        <v>2769.8</v>
      </c>
      <c r="J338" s="236">
        <f>I338 / J12</f>
        <v>1.6511580837879201E-4</v>
      </c>
      <c r="K338" s="204">
        <v>55</v>
      </c>
      <c r="L338" s="235">
        <v>41.09</v>
      </c>
      <c r="M338" s="235">
        <f>TRUNC(TRUNC(L338 * O13, 2) + L338, 2)</f>
        <v>50.99</v>
      </c>
      <c r="N338" s="235">
        <f t="shared" si="11"/>
        <v>2804.45</v>
      </c>
      <c r="O338" s="236">
        <f>N338 / O12</f>
        <v>1.6529348651121893E-4</v>
      </c>
    </row>
    <row r="339" spans="1:15" ht="52.8" x14ac:dyDescent="0.25">
      <c r="A339" s="127" t="s">
        <v>917</v>
      </c>
      <c r="B339" s="127" t="s">
        <v>918</v>
      </c>
      <c r="C339" s="127" t="s">
        <v>41</v>
      </c>
      <c r="D339" s="127" t="s">
        <v>919</v>
      </c>
      <c r="E339" s="205" t="s">
        <v>43</v>
      </c>
      <c r="F339" s="204">
        <v>2</v>
      </c>
      <c r="G339" s="235">
        <v>46.41</v>
      </c>
      <c r="H339" s="235">
        <f>TRUNC(TRUNC(G339 * J13, 2) + G339, 2)</f>
        <v>55.92</v>
      </c>
      <c r="I339" s="235">
        <f t="shared" si="10"/>
        <v>111.84</v>
      </c>
      <c r="J339" s="236">
        <f>I339 / J12</f>
        <v>6.6671066535793557E-6</v>
      </c>
      <c r="K339" s="204">
        <v>2</v>
      </c>
      <c r="L339" s="235">
        <v>45.67</v>
      </c>
      <c r="M339" s="235">
        <f>TRUNC(TRUNC(L339 * O13, 2) + L339, 2)</f>
        <v>56.67</v>
      </c>
      <c r="N339" s="235">
        <f t="shared" si="11"/>
        <v>113.34</v>
      </c>
      <c r="O339" s="236">
        <f>N339 / O12</f>
        <v>6.6802274104304072E-6</v>
      </c>
    </row>
    <row r="340" spans="1:15" ht="39.6" x14ac:dyDescent="0.25">
      <c r="A340" s="127" t="s">
        <v>920</v>
      </c>
      <c r="B340" s="127" t="s">
        <v>921</v>
      </c>
      <c r="C340" s="127" t="s">
        <v>41</v>
      </c>
      <c r="D340" s="127" t="s">
        <v>922</v>
      </c>
      <c r="E340" s="205" t="s">
        <v>43</v>
      </c>
      <c r="F340" s="204">
        <v>3</v>
      </c>
      <c r="G340" s="235">
        <v>49.77</v>
      </c>
      <c r="H340" s="235">
        <f>TRUNC(TRUNC(G340 * J13, 2) + G340, 2)</f>
        <v>59.97</v>
      </c>
      <c r="I340" s="235">
        <f t="shared" si="10"/>
        <v>179.91</v>
      </c>
      <c r="J340" s="236">
        <f>I340 / J12</f>
        <v>1.0724956706415072E-5</v>
      </c>
      <c r="K340" s="204">
        <v>3</v>
      </c>
      <c r="L340" s="235">
        <v>48.99</v>
      </c>
      <c r="M340" s="235">
        <f>TRUNC(TRUNC(L340 * O13, 2) + L340, 2)</f>
        <v>60.79</v>
      </c>
      <c r="N340" s="235">
        <f t="shared" si="11"/>
        <v>182.37</v>
      </c>
      <c r="O340" s="236">
        <f>N340 / O12</f>
        <v>1.0748836005295512E-5</v>
      </c>
    </row>
    <row r="341" spans="1:15" ht="39.6" x14ac:dyDescent="0.25">
      <c r="A341" s="127" t="s">
        <v>923</v>
      </c>
      <c r="B341" s="127" t="s">
        <v>924</v>
      </c>
      <c r="C341" s="127" t="s">
        <v>41</v>
      </c>
      <c r="D341" s="127" t="s">
        <v>925</v>
      </c>
      <c r="E341" s="205" t="s">
        <v>43</v>
      </c>
      <c r="F341" s="204">
        <v>34</v>
      </c>
      <c r="G341" s="235">
        <v>15.09</v>
      </c>
      <c r="H341" s="235">
        <f>TRUNC(TRUNC(G341 * J13, 2) + G341, 2)</f>
        <v>18.18</v>
      </c>
      <c r="I341" s="235">
        <f t="shared" si="10"/>
        <v>618.12</v>
      </c>
      <c r="J341" s="236">
        <f>I341 / J12</f>
        <v>3.6847925292475603E-5</v>
      </c>
      <c r="K341" s="204">
        <v>34</v>
      </c>
      <c r="L341" s="235">
        <v>14.58</v>
      </c>
      <c r="M341" s="235">
        <f>TRUNC(TRUNC(L341 * O13, 2) + L341, 2)</f>
        <v>18.09</v>
      </c>
      <c r="N341" s="235">
        <f t="shared" si="11"/>
        <v>615.05999999999995</v>
      </c>
      <c r="O341" s="236">
        <f>N341 / O12</f>
        <v>3.625146171748126E-5</v>
      </c>
    </row>
    <row r="342" spans="1:15" ht="39.6" x14ac:dyDescent="0.25">
      <c r="A342" s="127" t="s">
        <v>926</v>
      </c>
      <c r="B342" s="127" t="s">
        <v>927</v>
      </c>
      <c r="C342" s="127" t="s">
        <v>41</v>
      </c>
      <c r="D342" s="127" t="s">
        <v>928</v>
      </c>
      <c r="E342" s="205" t="s">
        <v>43</v>
      </c>
      <c r="F342" s="204">
        <v>2</v>
      </c>
      <c r="G342" s="235">
        <v>26.42</v>
      </c>
      <c r="H342" s="235">
        <f>TRUNC(TRUNC(G342 * J13, 2) + G342, 2)</f>
        <v>31.83</v>
      </c>
      <c r="I342" s="235">
        <f t="shared" si="10"/>
        <v>63.66</v>
      </c>
      <c r="J342" s="236">
        <f>I342 / J12</f>
        <v>3.7949571670856738E-6</v>
      </c>
      <c r="K342" s="204">
        <v>2</v>
      </c>
      <c r="L342" s="235">
        <v>25.86</v>
      </c>
      <c r="M342" s="235">
        <f>TRUNC(TRUNC(L342 * O13, 2) + L342, 2)</f>
        <v>32.090000000000003</v>
      </c>
      <c r="N342" s="235">
        <f t="shared" si="11"/>
        <v>64.180000000000007</v>
      </c>
      <c r="O342" s="236">
        <f>N342 / O12</f>
        <v>3.7827509723083073E-6</v>
      </c>
    </row>
    <row r="343" spans="1:15" ht="39.6" x14ac:dyDescent="0.25">
      <c r="A343" s="127" t="s">
        <v>929</v>
      </c>
      <c r="B343" s="127" t="s">
        <v>930</v>
      </c>
      <c r="C343" s="127" t="s">
        <v>41</v>
      </c>
      <c r="D343" s="127" t="s">
        <v>931</v>
      </c>
      <c r="E343" s="205" t="s">
        <v>43</v>
      </c>
      <c r="F343" s="204">
        <v>11</v>
      </c>
      <c r="G343" s="235">
        <v>29.13</v>
      </c>
      <c r="H343" s="235">
        <f>TRUNC(TRUNC(G343 * J13, 2) + G343, 2)</f>
        <v>35.1</v>
      </c>
      <c r="I343" s="235">
        <f t="shared" si="10"/>
        <v>386.1</v>
      </c>
      <c r="J343" s="236">
        <f>I343 / J12</f>
        <v>2.3016540405463066E-5</v>
      </c>
      <c r="K343" s="204">
        <v>11</v>
      </c>
      <c r="L343" s="235">
        <v>28.74</v>
      </c>
      <c r="M343" s="235">
        <f>TRUNC(TRUNC(L343 * O13, 2) + L343, 2)</f>
        <v>35.659999999999997</v>
      </c>
      <c r="N343" s="235">
        <f t="shared" si="11"/>
        <v>392.26</v>
      </c>
      <c r="O343" s="236">
        <f>N343 / O12</f>
        <v>2.3119692994665884E-5</v>
      </c>
    </row>
    <row r="344" spans="1:15" ht="26.4" x14ac:dyDescent="0.25">
      <c r="A344" s="127" t="s">
        <v>932</v>
      </c>
      <c r="B344" s="127" t="s">
        <v>933</v>
      </c>
      <c r="C344" s="127" t="s">
        <v>19</v>
      </c>
      <c r="D344" s="127" t="s">
        <v>934</v>
      </c>
      <c r="E344" s="205" t="s">
        <v>43</v>
      </c>
      <c r="F344" s="204">
        <v>3</v>
      </c>
      <c r="G344" s="235">
        <v>60.2</v>
      </c>
      <c r="H344" s="235">
        <f>TRUNC(TRUNC(G344 * J13, 2) + G344, 2)</f>
        <v>72.540000000000006</v>
      </c>
      <c r="I344" s="235">
        <f t="shared" si="10"/>
        <v>217.62</v>
      </c>
      <c r="J344" s="236">
        <f>I344 / J12</f>
        <v>1.2972959137624636E-5</v>
      </c>
      <c r="K344" s="204">
        <v>3</v>
      </c>
      <c r="L344" s="235">
        <v>57.1</v>
      </c>
      <c r="M344" s="235">
        <f>TRUNC(TRUNC(L344 * O13, 2) + L344, 2)</f>
        <v>70.86</v>
      </c>
      <c r="N344" s="235">
        <f t="shared" si="11"/>
        <v>212.58</v>
      </c>
      <c r="O344" s="236">
        <f>N344 / O12</f>
        <v>1.2529404825386412E-5</v>
      </c>
    </row>
    <row r="345" spans="1:15" ht="39.6" x14ac:dyDescent="0.25">
      <c r="A345" s="127" t="s">
        <v>935</v>
      </c>
      <c r="B345" s="127" t="s">
        <v>936</v>
      </c>
      <c r="C345" s="127" t="s">
        <v>41</v>
      </c>
      <c r="D345" s="127" t="s">
        <v>937</v>
      </c>
      <c r="E345" s="205" t="s">
        <v>43</v>
      </c>
      <c r="F345" s="204">
        <v>10</v>
      </c>
      <c r="G345" s="235">
        <v>18.25</v>
      </c>
      <c r="H345" s="235">
        <f>TRUNC(TRUNC(G345 * J13, 2) + G345, 2)</f>
        <v>21.99</v>
      </c>
      <c r="I345" s="235">
        <f t="shared" si="10"/>
        <v>219.9</v>
      </c>
      <c r="J345" s="236">
        <f>I345 / J12</f>
        <v>1.3108876547944387E-5</v>
      </c>
      <c r="K345" s="204">
        <v>10</v>
      </c>
      <c r="L345" s="235">
        <v>18.09</v>
      </c>
      <c r="M345" s="235">
        <f>TRUNC(TRUNC(L345 * O13, 2) + L345, 2)</f>
        <v>22.44</v>
      </c>
      <c r="N345" s="235">
        <f t="shared" si="11"/>
        <v>224.4</v>
      </c>
      <c r="O345" s="236">
        <f>N345 / O12</f>
        <v>1.3226072268401124E-5</v>
      </c>
    </row>
    <row r="346" spans="1:15" ht="26.4" x14ac:dyDescent="0.25">
      <c r="A346" s="127" t="s">
        <v>938</v>
      </c>
      <c r="B346" s="127" t="s">
        <v>939</v>
      </c>
      <c r="C346" s="127" t="s">
        <v>19</v>
      </c>
      <c r="D346" s="127" t="s">
        <v>940</v>
      </c>
      <c r="E346" s="205" t="s">
        <v>91</v>
      </c>
      <c r="F346" s="204">
        <v>876</v>
      </c>
      <c r="G346" s="235">
        <v>120.06</v>
      </c>
      <c r="H346" s="235">
        <f>TRUNC(TRUNC(G346 * J13, 2) + G346, 2)</f>
        <v>144.66999999999999</v>
      </c>
      <c r="I346" s="235">
        <f t="shared" si="10"/>
        <v>126730.92</v>
      </c>
      <c r="J346" s="236">
        <f>I346 / J12</f>
        <v>7.5547975674734712E-3</v>
      </c>
      <c r="K346" s="204">
        <v>876</v>
      </c>
      <c r="L346" s="235">
        <v>116.71</v>
      </c>
      <c r="M346" s="235">
        <f>TRUNC(TRUNC(L346 * O13, 2) + L346, 2)</f>
        <v>144.83000000000001</v>
      </c>
      <c r="N346" s="235">
        <f t="shared" si="11"/>
        <v>126871.08</v>
      </c>
      <c r="O346" s="236">
        <f>N346 / O12</f>
        <v>7.4777454226831568E-3</v>
      </c>
    </row>
    <row r="347" spans="1:15" ht="26.4" x14ac:dyDescent="0.25">
      <c r="A347" s="127" t="s">
        <v>941</v>
      </c>
      <c r="B347" s="127" t="s">
        <v>942</v>
      </c>
      <c r="C347" s="127" t="s">
        <v>19</v>
      </c>
      <c r="D347" s="127" t="s">
        <v>943</v>
      </c>
      <c r="E347" s="205" t="s">
        <v>91</v>
      </c>
      <c r="F347" s="204">
        <v>42.7</v>
      </c>
      <c r="G347" s="235">
        <v>182.84</v>
      </c>
      <c r="H347" s="235">
        <f>TRUNC(TRUNC(G347 * J13, 2) + G347, 2)</f>
        <v>220.32</v>
      </c>
      <c r="I347" s="235">
        <f t="shared" si="10"/>
        <v>9407.66</v>
      </c>
      <c r="J347" s="236">
        <f>I347 / J12</f>
        <v>5.6081788788101179E-4</v>
      </c>
      <c r="K347" s="204">
        <v>42.7</v>
      </c>
      <c r="L347" s="235">
        <v>179.49</v>
      </c>
      <c r="M347" s="235">
        <f>TRUNC(TRUNC(L347 * O13, 2) + L347, 2)</f>
        <v>222.74</v>
      </c>
      <c r="N347" s="235">
        <f t="shared" si="11"/>
        <v>9510.99</v>
      </c>
      <c r="O347" s="236">
        <f>N347 / O12</f>
        <v>5.6057504939411944E-4</v>
      </c>
    </row>
    <row r="348" spans="1:15" ht="26.4" x14ac:dyDescent="0.25">
      <c r="A348" s="127" t="s">
        <v>944</v>
      </c>
      <c r="B348" s="127" t="s">
        <v>945</v>
      </c>
      <c r="C348" s="127" t="s">
        <v>19</v>
      </c>
      <c r="D348" s="127" t="s">
        <v>946</v>
      </c>
      <c r="E348" s="205" t="s">
        <v>91</v>
      </c>
      <c r="F348" s="204">
        <v>220.3</v>
      </c>
      <c r="G348" s="235">
        <v>60.06</v>
      </c>
      <c r="H348" s="235">
        <f>TRUNC(TRUNC(G348 * J13, 2) + G348, 2)</f>
        <v>72.37</v>
      </c>
      <c r="I348" s="235">
        <f t="shared" si="10"/>
        <v>15943.11</v>
      </c>
      <c r="J348" s="236">
        <f>I348 / J12</f>
        <v>9.5041501036970274E-4</v>
      </c>
      <c r="K348" s="204">
        <v>220.3</v>
      </c>
      <c r="L348" s="235">
        <v>58.24</v>
      </c>
      <c r="M348" s="235">
        <f>TRUNC(TRUNC(L348 * O13, 2) + L348, 2)</f>
        <v>72.27</v>
      </c>
      <c r="N348" s="235">
        <f t="shared" si="11"/>
        <v>15921.08</v>
      </c>
      <c r="O348" s="236">
        <f>N348 / O12</f>
        <v>9.383839334714606E-4</v>
      </c>
    </row>
    <row r="349" spans="1:15" ht="26.4" x14ac:dyDescent="0.25">
      <c r="A349" s="127" t="s">
        <v>947</v>
      </c>
      <c r="B349" s="127" t="s">
        <v>948</v>
      </c>
      <c r="C349" s="127" t="s">
        <v>19</v>
      </c>
      <c r="D349" s="127" t="s">
        <v>949</v>
      </c>
      <c r="E349" s="205" t="s">
        <v>91</v>
      </c>
      <c r="F349" s="204">
        <v>53.8</v>
      </c>
      <c r="G349" s="235">
        <v>108.28</v>
      </c>
      <c r="H349" s="235">
        <f>TRUNC(TRUNC(G349 * J13, 2) + G349, 2)</f>
        <v>130.47</v>
      </c>
      <c r="I349" s="235">
        <f t="shared" si="10"/>
        <v>7019.28</v>
      </c>
      <c r="J349" s="236">
        <f>I349 / J12</f>
        <v>4.1843963153913175E-4</v>
      </c>
      <c r="K349" s="204">
        <v>53.8</v>
      </c>
      <c r="L349" s="235">
        <v>104.93</v>
      </c>
      <c r="M349" s="235">
        <f>TRUNC(TRUNC(L349 * O13, 2) + L349, 2)</f>
        <v>130.21</v>
      </c>
      <c r="N349" s="235">
        <f t="shared" si="11"/>
        <v>7005.29</v>
      </c>
      <c r="O349" s="236">
        <f>N349 / O12</f>
        <v>4.1288980303523932E-4</v>
      </c>
    </row>
    <row r="350" spans="1:15" ht="26.4" x14ac:dyDescent="0.25">
      <c r="A350" s="127" t="s">
        <v>950</v>
      </c>
      <c r="B350" s="127" t="s">
        <v>951</v>
      </c>
      <c r="C350" s="127" t="s">
        <v>19</v>
      </c>
      <c r="D350" s="127" t="s">
        <v>952</v>
      </c>
      <c r="E350" s="205" t="s">
        <v>91</v>
      </c>
      <c r="F350" s="204">
        <v>344.2</v>
      </c>
      <c r="G350" s="235">
        <v>50.91</v>
      </c>
      <c r="H350" s="235">
        <f>TRUNC(TRUNC(G350 * J13, 2) + G350, 2)</f>
        <v>61.34</v>
      </c>
      <c r="I350" s="235">
        <f t="shared" si="10"/>
        <v>21113.22</v>
      </c>
      <c r="J350" s="236">
        <f>I350 / J12</f>
        <v>1.258620256978583E-3</v>
      </c>
      <c r="K350" s="204">
        <v>344.2</v>
      </c>
      <c r="L350" s="235">
        <v>49.39</v>
      </c>
      <c r="M350" s="235">
        <f>TRUNC(TRUNC(L350 * O13, 2) + L350, 2)</f>
        <v>61.29</v>
      </c>
      <c r="N350" s="235">
        <f t="shared" si="11"/>
        <v>21096.01</v>
      </c>
      <c r="O350" s="236">
        <f>N350 / O12</f>
        <v>1.2433928379452441E-3</v>
      </c>
    </row>
    <row r="351" spans="1:15" ht="26.4" x14ac:dyDescent="0.25">
      <c r="A351" s="127" t="s">
        <v>953</v>
      </c>
      <c r="B351" s="127" t="s">
        <v>954</v>
      </c>
      <c r="C351" s="127" t="s">
        <v>19</v>
      </c>
      <c r="D351" s="127" t="s">
        <v>955</v>
      </c>
      <c r="E351" s="205" t="s">
        <v>91</v>
      </c>
      <c r="F351" s="204">
        <v>400.1</v>
      </c>
      <c r="G351" s="235">
        <v>49.55</v>
      </c>
      <c r="H351" s="235">
        <f>TRUNC(TRUNC(G351 * J13, 2) + G351, 2)</f>
        <v>59.7</v>
      </c>
      <c r="I351" s="235">
        <f t="shared" si="10"/>
        <v>23885.97</v>
      </c>
      <c r="J351" s="236">
        <f>I351 / J12</f>
        <v>1.4239119234102011E-3</v>
      </c>
      <c r="K351" s="204">
        <v>400.1</v>
      </c>
      <c r="L351" s="235">
        <v>48.03</v>
      </c>
      <c r="M351" s="235">
        <f>TRUNC(TRUNC(L351 * O13, 2) + L351, 2)</f>
        <v>59.6</v>
      </c>
      <c r="N351" s="235">
        <f t="shared" si="11"/>
        <v>23845.96</v>
      </c>
      <c r="O351" s="236">
        <f>N351 / O12</f>
        <v>1.4054741099349486E-3</v>
      </c>
    </row>
    <row r="352" spans="1:15" ht="26.4" x14ac:dyDescent="0.25">
      <c r="A352" s="127" t="s">
        <v>956</v>
      </c>
      <c r="B352" s="127" t="s">
        <v>957</v>
      </c>
      <c r="C352" s="127" t="s">
        <v>19</v>
      </c>
      <c r="D352" s="127" t="s">
        <v>958</v>
      </c>
      <c r="E352" s="205" t="s">
        <v>91</v>
      </c>
      <c r="F352" s="204">
        <v>93</v>
      </c>
      <c r="G352" s="235">
        <v>40.56</v>
      </c>
      <c r="H352" s="235">
        <f>TRUNC(TRUNC(G352 * J13, 2) + G352, 2)</f>
        <v>48.87</v>
      </c>
      <c r="I352" s="235">
        <f t="shared" si="10"/>
        <v>4544.91</v>
      </c>
      <c r="J352" s="236">
        <f>I352 / J12</f>
        <v>2.709352619896222E-4</v>
      </c>
      <c r="K352" s="204">
        <v>93</v>
      </c>
      <c r="L352" s="235">
        <v>39.04</v>
      </c>
      <c r="M352" s="235">
        <f>TRUNC(TRUNC(L352 * O13, 2) + L352, 2)</f>
        <v>48.44</v>
      </c>
      <c r="N352" s="235">
        <f t="shared" si="11"/>
        <v>4504.92</v>
      </c>
      <c r="O352" s="236">
        <f>N352 / O12</f>
        <v>2.6551870536259176E-4</v>
      </c>
    </row>
    <row r="353" spans="1:15" ht="39.6" x14ac:dyDescent="0.25">
      <c r="A353" s="127" t="s">
        <v>959</v>
      </c>
      <c r="B353" s="127" t="s">
        <v>960</v>
      </c>
      <c r="C353" s="127" t="s">
        <v>41</v>
      </c>
      <c r="D353" s="127" t="s">
        <v>961</v>
      </c>
      <c r="E353" s="205" t="s">
        <v>43</v>
      </c>
      <c r="F353" s="204">
        <v>4</v>
      </c>
      <c r="G353" s="235">
        <v>15</v>
      </c>
      <c r="H353" s="235">
        <f>TRUNC(TRUNC(G353 * J13, 2) + G353, 2)</f>
        <v>18.07</v>
      </c>
      <c r="I353" s="235">
        <f t="shared" si="10"/>
        <v>72.28</v>
      </c>
      <c r="J353" s="236">
        <f>I353 / J12</f>
        <v>4.3088203587331524E-6</v>
      </c>
      <c r="K353" s="204">
        <v>4</v>
      </c>
      <c r="L353" s="235">
        <v>14.49</v>
      </c>
      <c r="M353" s="235">
        <f>TRUNC(TRUNC(L353 * O13, 2) + L353, 2)</f>
        <v>17.98</v>
      </c>
      <c r="N353" s="235">
        <f t="shared" si="11"/>
        <v>71.92</v>
      </c>
      <c r="O353" s="236">
        <f>N353 / O12</f>
        <v>4.2389443740793623E-6</v>
      </c>
    </row>
    <row r="354" spans="1:15" ht="39.6" x14ac:dyDescent="0.25">
      <c r="A354" s="127" t="s">
        <v>962</v>
      </c>
      <c r="B354" s="127" t="s">
        <v>725</v>
      </c>
      <c r="C354" s="127" t="s">
        <v>41</v>
      </c>
      <c r="D354" s="127" t="s">
        <v>726</v>
      </c>
      <c r="E354" s="205" t="s">
        <v>43</v>
      </c>
      <c r="F354" s="204">
        <v>69</v>
      </c>
      <c r="G354" s="235">
        <v>7.63</v>
      </c>
      <c r="H354" s="235">
        <f>TRUNC(TRUNC(G354 * J13, 2) + G354, 2)</f>
        <v>9.19</v>
      </c>
      <c r="I354" s="235">
        <f t="shared" si="10"/>
        <v>634.11</v>
      </c>
      <c r="J354" s="236">
        <f>I354 / J12</f>
        <v>3.7801135551691751E-5</v>
      </c>
      <c r="K354" s="204">
        <v>69</v>
      </c>
      <c r="L354" s="235">
        <v>7.34</v>
      </c>
      <c r="M354" s="235">
        <f>TRUNC(TRUNC(L354 * O13, 2) + L354, 2)</f>
        <v>9.1</v>
      </c>
      <c r="N354" s="235">
        <f t="shared" si="11"/>
        <v>627.9</v>
      </c>
      <c r="O354" s="236">
        <f>N354 / O12</f>
        <v>3.7008247670806886E-5</v>
      </c>
    </row>
    <row r="355" spans="1:15" ht="39.6" x14ac:dyDescent="0.25">
      <c r="A355" s="127" t="s">
        <v>963</v>
      </c>
      <c r="B355" s="127" t="s">
        <v>964</v>
      </c>
      <c r="C355" s="127" t="s">
        <v>41</v>
      </c>
      <c r="D355" s="127" t="s">
        <v>965</v>
      </c>
      <c r="E355" s="205" t="s">
        <v>43</v>
      </c>
      <c r="F355" s="204">
        <v>69</v>
      </c>
      <c r="G355" s="235">
        <v>11.43</v>
      </c>
      <c r="H355" s="235">
        <f>TRUNC(TRUNC(G355 * J13, 2) + G355, 2)</f>
        <v>13.77</v>
      </c>
      <c r="I355" s="235">
        <f t="shared" si="10"/>
        <v>950.13</v>
      </c>
      <c r="J355" s="236">
        <f>I355 / J12</f>
        <v>5.6640003976800368E-5</v>
      </c>
      <c r="K355" s="204">
        <v>69</v>
      </c>
      <c r="L355" s="235">
        <v>11.1</v>
      </c>
      <c r="M355" s="235">
        <f>TRUNC(TRUNC(L355 * O13, 2) + L355, 2)</f>
        <v>13.77</v>
      </c>
      <c r="N355" s="235">
        <f t="shared" si="11"/>
        <v>950.13</v>
      </c>
      <c r="O355" s="236">
        <f>N355 / O12</f>
        <v>5.6000392354616576E-5</v>
      </c>
    </row>
    <row r="356" spans="1:15" ht="39.6" x14ac:dyDescent="0.25">
      <c r="A356" s="127" t="s">
        <v>966</v>
      </c>
      <c r="B356" s="127" t="s">
        <v>755</v>
      </c>
      <c r="C356" s="127" t="s">
        <v>41</v>
      </c>
      <c r="D356" s="127" t="s">
        <v>756</v>
      </c>
      <c r="E356" s="205" t="s">
        <v>43</v>
      </c>
      <c r="F356" s="204">
        <v>69</v>
      </c>
      <c r="G356" s="235">
        <v>13.97</v>
      </c>
      <c r="H356" s="235">
        <f>TRUNC(TRUNC(G356 * J13, 2) + G356, 2)</f>
        <v>16.829999999999998</v>
      </c>
      <c r="I356" s="235">
        <f t="shared" si="10"/>
        <v>1161.27</v>
      </c>
      <c r="J356" s="236">
        <f>I356 / J12</f>
        <v>6.9226671527200442E-5</v>
      </c>
      <c r="K356" s="204">
        <v>69</v>
      </c>
      <c r="L356" s="235">
        <v>13.66</v>
      </c>
      <c r="M356" s="235">
        <f>TRUNC(TRUNC(L356 * O13, 2) + L356, 2)</f>
        <v>16.95</v>
      </c>
      <c r="N356" s="235">
        <f t="shared" si="11"/>
        <v>1169.55</v>
      </c>
      <c r="O356" s="236">
        <f>N356 / O12</f>
        <v>6.8932944837382063E-5</v>
      </c>
    </row>
    <row r="357" spans="1:15" ht="39.6" x14ac:dyDescent="0.25">
      <c r="A357" s="127" t="s">
        <v>967</v>
      </c>
      <c r="B357" s="127" t="s">
        <v>968</v>
      </c>
      <c r="C357" s="127" t="s">
        <v>41</v>
      </c>
      <c r="D357" s="127" t="s">
        <v>969</v>
      </c>
      <c r="E357" s="205" t="s">
        <v>43</v>
      </c>
      <c r="F357" s="204">
        <v>138</v>
      </c>
      <c r="G357" s="235">
        <v>9.2799999999999994</v>
      </c>
      <c r="H357" s="235">
        <f>TRUNC(TRUNC(G357 * J13, 2) + G357, 2)</f>
        <v>11.18</v>
      </c>
      <c r="I357" s="235">
        <f t="shared" si="10"/>
        <v>1542.84</v>
      </c>
      <c r="J357" s="236">
        <f>I357 / J12</f>
        <v>9.1973165499001895E-5</v>
      </c>
      <c r="K357" s="204">
        <v>138</v>
      </c>
      <c r="L357" s="235">
        <v>8.8699999999999992</v>
      </c>
      <c r="M357" s="235">
        <f>TRUNC(TRUNC(L357 * O13, 2) + L357, 2)</f>
        <v>11</v>
      </c>
      <c r="N357" s="235">
        <f t="shared" si="11"/>
        <v>1518</v>
      </c>
      <c r="O357" s="236">
        <f>N357 / O12</f>
        <v>8.9470488874478194E-5</v>
      </c>
    </row>
    <row r="358" spans="1:15" ht="26.4" x14ac:dyDescent="0.25">
      <c r="A358" s="127" t="s">
        <v>970</v>
      </c>
      <c r="B358" s="127" t="s">
        <v>764</v>
      </c>
      <c r="C358" s="127" t="s">
        <v>41</v>
      </c>
      <c r="D358" s="127" t="s">
        <v>765</v>
      </c>
      <c r="E358" s="205" t="s">
        <v>91</v>
      </c>
      <c r="F358" s="204">
        <v>414</v>
      </c>
      <c r="G358" s="235">
        <v>25.6</v>
      </c>
      <c r="H358" s="235">
        <f>TRUNC(TRUNC(G358 * J13, 2) + G358, 2)</f>
        <v>30.84</v>
      </c>
      <c r="I358" s="235">
        <f t="shared" si="10"/>
        <v>12767.76</v>
      </c>
      <c r="J358" s="236">
        <f>I358 / J12</f>
        <v>7.6112319069478141E-4</v>
      </c>
      <c r="K358" s="204">
        <v>414</v>
      </c>
      <c r="L358" s="235">
        <v>24.45</v>
      </c>
      <c r="M358" s="235">
        <f>TRUNC(TRUNC(L358 * O13, 2) + L358, 2)</f>
        <v>30.34</v>
      </c>
      <c r="N358" s="235">
        <f t="shared" si="11"/>
        <v>12560.76</v>
      </c>
      <c r="O358" s="236">
        <f>N358 / O12</f>
        <v>7.4032762703227315E-4</v>
      </c>
    </row>
    <row r="359" spans="1:15" ht="26.4" x14ac:dyDescent="0.25">
      <c r="A359" s="127" t="s">
        <v>971</v>
      </c>
      <c r="B359" s="127" t="s">
        <v>689</v>
      </c>
      <c r="C359" s="127" t="s">
        <v>19</v>
      </c>
      <c r="D359" s="127" t="s">
        <v>690</v>
      </c>
      <c r="E359" s="205" t="s">
        <v>91</v>
      </c>
      <c r="F359" s="204">
        <v>4.5999999999999996</v>
      </c>
      <c r="G359" s="235">
        <v>55.09</v>
      </c>
      <c r="H359" s="235">
        <f>TRUNC(TRUNC(G359 * J13, 2) + G359, 2)</f>
        <v>66.38</v>
      </c>
      <c r="I359" s="235">
        <f t="shared" si="10"/>
        <v>305.33999999999997</v>
      </c>
      <c r="J359" s="236">
        <f>I359 / J12</f>
        <v>1.8202202660979259E-5</v>
      </c>
      <c r="K359" s="204">
        <v>4.5999999999999996</v>
      </c>
      <c r="L359" s="235">
        <v>53.57</v>
      </c>
      <c r="M359" s="235">
        <f>TRUNC(TRUNC(L359 * O13, 2) + L359, 2)</f>
        <v>66.48</v>
      </c>
      <c r="N359" s="235">
        <f t="shared" si="11"/>
        <v>305.8</v>
      </c>
      <c r="O359" s="236">
        <f>N359 / O12</f>
        <v>1.8023765150076043E-5</v>
      </c>
    </row>
    <row r="360" spans="1:15" ht="39.6" x14ac:dyDescent="0.25">
      <c r="A360" s="127" t="s">
        <v>972</v>
      </c>
      <c r="B360" s="127" t="s">
        <v>99</v>
      </c>
      <c r="C360" s="127" t="s">
        <v>41</v>
      </c>
      <c r="D360" s="127" t="s">
        <v>100</v>
      </c>
      <c r="E360" s="205" t="s">
        <v>56</v>
      </c>
      <c r="F360" s="204">
        <v>2.1</v>
      </c>
      <c r="G360" s="235">
        <v>192.32</v>
      </c>
      <c r="H360" s="235">
        <f>TRUNC(TRUNC(G360 * J13, 2) + G360, 2)</f>
        <v>231.74</v>
      </c>
      <c r="I360" s="235">
        <f t="shared" si="10"/>
        <v>486.65</v>
      </c>
      <c r="J360" s="236">
        <f>I360 / J12</f>
        <v>2.9010617426362599E-5</v>
      </c>
      <c r="K360" s="204">
        <v>2.1</v>
      </c>
      <c r="L360" s="235">
        <v>188.84</v>
      </c>
      <c r="M360" s="235">
        <f>TRUNC(TRUNC(L360 * O13, 2) + L360, 2)</f>
        <v>234.35</v>
      </c>
      <c r="N360" s="235">
        <f t="shared" si="11"/>
        <v>492.13</v>
      </c>
      <c r="O360" s="236">
        <f>N360 / O12</f>
        <v>2.9006002430696279E-5</v>
      </c>
    </row>
    <row r="361" spans="1:15" ht="39.6" x14ac:dyDescent="0.25">
      <c r="A361" s="127" t="s">
        <v>973</v>
      </c>
      <c r="B361" s="127" t="s">
        <v>974</v>
      </c>
      <c r="C361" s="127" t="s">
        <v>41</v>
      </c>
      <c r="D361" s="127" t="s">
        <v>975</v>
      </c>
      <c r="E361" s="205" t="s">
        <v>56</v>
      </c>
      <c r="F361" s="204">
        <v>0.2</v>
      </c>
      <c r="G361" s="235">
        <v>461.33</v>
      </c>
      <c r="H361" s="235">
        <f>TRUNC(TRUNC(G361 * J13, 2) + G361, 2)</f>
        <v>555.9</v>
      </c>
      <c r="I361" s="235">
        <f t="shared" si="10"/>
        <v>111.18</v>
      </c>
      <c r="J361" s="236">
        <f>I361 / J12</f>
        <v>6.6277621400657439E-6</v>
      </c>
      <c r="K361" s="204">
        <v>0.2</v>
      </c>
      <c r="L361" s="235">
        <v>456.5</v>
      </c>
      <c r="M361" s="235">
        <f>TRUNC(TRUNC(L361 * O13, 2) + L361, 2)</f>
        <v>566.51</v>
      </c>
      <c r="N361" s="235">
        <f t="shared" si="11"/>
        <v>113.3</v>
      </c>
      <c r="O361" s="236">
        <f>N361 / O12</f>
        <v>6.6778698217907634E-6</v>
      </c>
    </row>
    <row r="362" spans="1:15" ht="26.4" x14ac:dyDescent="0.25">
      <c r="A362" s="127" t="s">
        <v>976</v>
      </c>
      <c r="B362" s="127" t="s">
        <v>977</v>
      </c>
      <c r="C362" s="127" t="s">
        <v>41</v>
      </c>
      <c r="D362" s="127" t="s">
        <v>978</v>
      </c>
      <c r="E362" s="205" t="s">
        <v>43</v>
      </c>
      <c r="F362" s="204">
        <v>4</v>
      </c>
      <c r="G362" s="235">
        <v>368.05</v>
      </c>
      <c r="H362" s="235">
        <f>TRUNC(TRUNC(G362 * J13, 2) + G362, 2)</f>
        <v>443.5</v>
      </c>
      <c r="I362" s="235">
        <f t="shared" si="10"/>
        <v>1774</v>
      </c>
      <c r="J362" s="236">
        <f>I362 / J12</f>
        <v>1.0575328329264821E-4</v>
      </c>
      <c r="K362" s="204">
        <v>4</v>
      </c>
      <c r="L362" s="235">
        <v>367.17</v>
      </c>
      <c r="M362" s="235">
        <f>TRUNC(TRUNC(L362 * O13, 2) + L362, 2)</f>
        <v>455.65</v>
      </c>
      <c r="N362" s="235">
        <f t="shared" si="11"/>
        <v>1822.6</v>
      </c>
      <c r="O362" s="236">
        <f>N362 / O12</f>
        <v>1.0742352636536491E-4</v>
      </c>
    </row>
    <row r="363" spans="1:15" ht="26.4" x14ac:dyDescent="0.25">
      <c r="A363" s="127" t="s">
        <v>979</v>
      </c>
      <c r="B363" s="127" t="s">
        <v>980</v>
      </c>
      <c r="C363" s="127" t="s">
        <v>19</v>
      </c>
      <c r="D363" s="127" t="s">
        <v>981</v>
      </c>
      <c r="E363" s="205" t="s">
        <v>43</v>
      </c>
      <c r="F363" s="204">
        <v>1</v>
      </c>
      <c r="G363" s="235">
        <v>34.979999999999997</v>
      </c>
      <c r="H363" s="235">
        <f>TRUNC(TRUNC(G363 * J13, 2) + G363, 2)</f>
        <v>42.15</v>
      </c>
      <c r="I363" s="235">
        <f t="shared" si="10"/>
        <v>42.15</v>
      </c>
      <c r="J363" s="236">
        <f>I363 / J12</f>
        <v>2.5126837039374986E-6</v>
      </c>
      <c r="K363" s="204">
        <v>1</v>
      </c>
      <c r="L363" s="235">
        <v>33.119999999999997</v>
      </c>
      <c r="M363" s="235">
        <f>TRUNC(TRUNC(L363 * O13, 2) + L363, 2)</f>
        <v>41.1</v>
      </c>
      <c r="N363" s="235">
        <f t="shared" si="11"/>
        <v>41.1</v>
      </c>
      <c r="O363" s="236">
        <f>N363 / O12</f>
        <v>2.4224223272338955E-6</v>
      </c>
    </row>
    <row r="364" spans="1:15" ht="26.4" x14ac:dyDescent="0.25">
      <c r="A364" s="127" t="s">
        <v>982</v>
      </c>
      <c r="B364" s="127" t="s">
        <v>983</v>
      </c>
      <c r="C364" s="127" t="s">
        <v>19</v>
      </c>
      <c r="D364" s="127" t="s">
        <v>984</v>
      </c>
      <c r="E364" s="205" t="s">
        <v>43</v>
      </c>
      <c r="F364" s="204">
        <v>2</v>
      </c>
      <c r="G364" s="235">
        <v>4.92</v>
      </c>
      <c r="H364" s="235">
        <f>TRUNC(TRUNC(G364 * J13, 2) + G364, 2)</f>
        <v>5.92</v>
      </c>
      <c r="I364" s="235">
        <f t="shared" si="10"/>
        <v>11.84</v>
      </c>
      <c r="J364" s="236">
        <f>I364 / J12</f>
        <v>7.0581672727449542E-7</v>
      </c>
      <c r="K364" s="204">
        <v>2</v>
      </c>
      <c r="L364" s="235">
        <v>4.75</v>
      </c>
      <c r="M364" s="235">
        <f>TRUNC(TRUNC(L364 * O13, 2) + L364, 2)</f>
        <v>5.89</v>
      </c>
      <c r="N364" s="235">
        <f t="shared" si="11"/>
        <v>11.78</v>
      </c>
      <c r="O364" s="236">
        <f>N364 / O12</f>
        <v>6.9430985437506791E-7</v>
      </c>
    </row>
    <row r="365" spans="1:15" ht="39.6" x14ac:dyDescent="0.25">
      <c r="A365" s="127" t="s">
        <v>985</v>
      </c>
      <c r="B365" s="127" t="s">
        <v>986</v>
      </c>
      <c r="C365" s="127" t="s">
        <v>41</v>
      </c>
      <c r="D365" s="127" t="s">
        <v>987</v>
      </c>
      <c r="E365" s="205" t="s">
        <v>43</v>
      </c>
      <c r="F365" s="204">
        <v>2</v>
      </c>
      <c r="G365" s="235">
        <v>15.58</v>
      </c>
      <c r="H365" s="235">
        <f>TRUNC(TRUNC(G365 * J13, 2) + G365, 2)</f>
        <v>18.77</v>
      </c>
      <c r="I365" s="235">
        <f t="shared" si="10"/>
        <v>37.54</v>
      </c>
      <c r="J365" s="236">
        <f>I365 / J12</f>
        <v>2.2378682383348444E-6</v>
      </c>
      <c r="K365" s="204">
        <v>2</v>
      </c>
      <c r="L365" s="235">
        <v>15.4</v>
      </c>
      <c r="M365" s="235">
        <f>TRUNC(TRUNC(L365 * O13, 2) + L365, 2)</f>
        <v>19.11</v>
      </c>
      <c r="N365" s="235">
        <f t="shared" si="11"/>
        <v>38.22</v>
      </c>
      <c r="O365" s="236">
        <f>N365 / O12</f>
        <v>2.2526759451795497E-6</v>
      </c>
    </row>
    <row r="366" spans="1:15" ht="26.4" x14ac:dyDescent="0.25">
      <c r="A366" s="127" t="s">
        <v>988</v>
      </c>
      <c r="B366" s="127" t="s">
        <v>989</v>
      </c>
      <c r="C366" s="127" t="s">
        <v>41</v>
      </c>
      <c r="D366" s="127" t="s">
        <v>990</v>
      </c>
      <c r="E366" s="205" t="s">
        <v>91</v>
      </c>
      <c r="F366" s="204">
        <v>0.2</v>
      </c>
      <c r="G366" s="235">
        <v>46.87</v>
      </c>
      <c r="H366" s="235">
        <f>TRUNC(TRUNC(G366 * J13, 2) + G366, 2)</f>
        <v>56.47</v>
      </c>
      <c r="I366" s="235">
        <f t="shared" si="10"/>
        <v>11.29</v>
      </c>
      <c r="J366" s="236">
        <f>I366 / J12</f>
        <v>6.7302963267981866E-7</v>
      </c>
      <c r="K366" s="204">
        <v>0.2</v>
      </c>
      <c r="L366" s="235">
        <v>45.64</v>
      </c>
      <c r="M366" s="235">
        <f>TRUNC(TRUNC(L366 * O13, 2) + L366, 2)</f>
        <v>56.63</v>
      </c>
      <c r="N366" s="235">
        <f t="shared" si="11"/>
        <v>11.32</v>
      </c>
      <c r="O366" s="236">
        <f>N366 / O12</f>
        <v>6.6719758501916546E-7</v>
      </c>
    </row>
    <row r="367" spans="1:15" ht="26.4" x14ac:dyDescent="0.25">
      <c r="A367" s="127" t="s">
        <v>991</v>
      </c>
      <c r="B367" s="127" t="s">
        <v>992</v>
      </c>
      <c r="C367" s="127" t="s">
        <v>41</v>
      </c>
      <c r="D367" s="127" t="s">
        <v>993</v>
      </c>
      <c r="E367" s="205" t="s">
        <v>91</v>
      </c>
      <c r="F367" s="204">
        <v>1</v>
      </c>
      <c r="G367" s="235">
        <v>21.71</v>
      </c>
      <c r="H367" s="235">
        <f>TRUNC(TRUNC(G367 * J13, 2) + G367, 2)</f>
        <v>26.16</v>
      </c>
      <c r="I367" s="235">
        <f t="shared" si="10"/>
        <v>26.16</v>
      </c>
      <c r="J367" s="236">
        <f>I367 / J12</f>
        <v>1.5594734447213513E-6</v>
      </c>
      <c r="K367" s="204">
        <v>1</v>
      </c>
      <c r="L367" s="235">
        <v>21.13</v>
      </c>
      <c r="M367" s="235">
        <f>TRUNC(TRUNC(L367 * O13, 2) + L367, 2)</f>
        <v>26.22</v>
      </c>
      <c r="N367" s="235">
        <f t="shared" si="11"/>
        <v>26.22</v>
      </c>
      <c r="O367" s="236">
        <f>N367 / O12</f>
        <v>1.5453993532864415E-6</v>
      </c>
    </row>
    <row r="368" spans="1:15" ht="26.4" x14ac:dyDescent="0.25">
      <c r="A368" s="127" t="s">
        <v>994</v>
      </c>
      <c r="B368" s="127" t="s">
        <v>674</v>
      </c>
      <c r="C368" s="127" t="s">
        <v>19</v>
      </c>
      <c r="D368" s="127" t="s">
        <v>675</v>
      </c>
      <c r="E368" s="205" t="s">
        <v>43</v>
      </c>
      <c r="F368" s="204">
        <v>1</v>
      </c>
      <c r="G368" s="235">
        <v>4612.07</v>
      </c>
      <c r="H368" s="235">
        <f>TRUNC(TRUNC(G368 * J13, 2) + G368, 2)</f>
        <v>5557.54</v>
      </c>
      <c r="I368" s="235">
        <f t="shared" si="10"/>
        <v>5557.54</v>
      </c>
      <c r="J368" s="236">
        <f>I368 / J12</f>
        <v>3.313010721703631E-4</v>
      </c>
      <c r="K368" s="204">
        <v>1</v>
      </c>
      <c r="L368" s="235">
        <v>4457.1099999999997</v>
      </c>
      <c r="M368" s="235">
        <f>TRUNC(TRUNC(L368 * O13, 2) + L368, 2)</f>
        <v>5531.27</v>
      </c>
      <c r="N368" s="235">
        <f t="shared" si="11"/>
        <v>5531.27</v>
      </c>
      <c r="O368" s="236">
        <f>N368 / O12</f>
        <v>3.2601148287004941E-4</v>
      </c>
    </row>
    <row r="369" spans="1:15" ht="39.6" x14ac:dyDescent="0.25">
      <c r="A369" s="127" t="s">
        <v>995</v>
      </c>
      <c r="B369" s="127" t="s">
        <v>996</v>
      </c>
      <c r="C369" s="127" t="s">
        <v>41</v>
      </c>
      <c r="D369" s="127" t="s">
        <v>997</v>
      </c>
      <c r="E369" s="205" t="s">
        <v>43</v>
      </c>
      <c r="F369" s="204">
        <v>12</v>
      </c>
      <c r="G369" s="235">
        <v>22.79</v>
      </c>
      <c r="H369" s="235">
        <f>TRUNC(TRUNC(G369 * J13, 2) + G369, 2)</f>
        <v>27.46</v>
      </c>
      <c r="I369" s="235">
        <f t="shared" si="10"/>
        <v>329.52</v>
      </c>
      <c r="J369" s="236">
        <f>I369 / J12</f>
        <v>1.9643642565159774E-5</v>
      </c>
      <c r="K369" s="204">
        <v>12</v>
      </c>
      <c r="L369" s="235">
        <v>22.28</v>
      </c>
      <c r="M369" s="235">
        <f>TRUNC(TRUNC(L369 * O13, 2) + L369, 2)</f>
        <v>27.64</v>
      </c>
      <c r="N369" s="235">
        <f t="shared" si="11"/>
        <v>331.68</v>
      </c>
      <c r="O369" s="236">
        <f>N369 / O12</f>
        <v>1.9549124999925513E-5</v>
      </c>
    </row>
    <row r="370" spans="1:15" ht="39.6" x14ac:dyDescent="0.25">
      <c r="A370" s="127" t="s">
        <v>998</v>
      </c>
      <c r="B370" s="127" t="s">
        <v>999</v>
      </c>
      <c r="C370" s="127" t="s">
        <v>41</v>
      </c>
      <c r="D370" s="127" t="s">
        <v>1000</v>
      </c>
      <c r="E370" s="205" t="s">
        <v>43</v>
      </c>
      <c r="F370" s="204">
        <v>1</v>
      </c>
      <c r="G370" s="235">
        <v>39.799999999999997</v>
      </c>
      <c r="H370" s="235">
        <f>TRUNC(TRUNC(G370 * J13, 2) + G370, 2)</f>
        <v>47.95</v>
      </c>
      <c r="I370" s="235">
        <f t="shared" si="10"/>
        <v>47.95</v>
      </c>
      <c r="J370" s="236">
        <f>I370 / J12</f>
        <v>2.8584385196631803E-6</v>
      </c>
      <c r="K370" s="204">
        <v>1</v>
      </c>
      <c r="L370" s="235">
        <v>39.119999999999997</v>
      </c>
      <c r="M370" s="235">
        <f>TRUNC(TRUNC(L370 * O13, 2) + L370, 2)</f>
        <v>48.54</v>
      </c>
      <c r="N370" s="235">
        <f t="shared" si="11"/>
        <v>48.54</v>
      </c>
      <c r="O370" s="236">
        <f>N370 / O12</f>
        <v>2.8609338142076227E-6</v>
      </c>
    </row>
    <row r="371" spans="1:15" ht="39.6" x14ac:dyDescent="0.25">
      <c r="A371" s="127" t="s">
        <v>1001</v>
      </c>
      <c r="B371" s="127" t="s">
        <v>1002</v>
      </c>
      <c r="C371" s="127" t="s">
        <v>41</v>
      </c>
      <c r="D371" s="127" t="s">
        <v>1003</v>
      </c>
      <c r="E371" s="205" t="s">
        <v>43</v>
      </c>
      <c r="F371" s="204">
        <v>1</v>
      </c>
      <c r="G371" s="235">
        <v>19.97</v>
      </c>
      <c r="H371" s="235">
        <f>TRUNC(TRUNC(G371 * J13, 2) + G371, 2)</f>
        <v>24.06</v>
      </c>
      <c r="I371" s="235">
        <f t="shared" si="10"/>
        <v>24.06</v>
      </c>
      <c r="J371" s="236">
        <f>I371 / J12</f>
        <v>1.4342863562689493E-6</v>
      </c>
      <c r="K371" s="204">
        <v>1</v>
      </c>
      <c r="L371" s="235">
        <v>19.690000000000001</v>
      </c>
      <c r="M371" s="235">
        <f>TRUNC(TRUNC(L371 * O13, 2) + L371, 2)</f>
        <v>24.43</v>
      </c>
      <c r="N371" s="235">
        <f t="shared" si="11"/>
        <v>24.43</v>
      </c>
      <c r="O371" s="236">
        <f>N371 / O12</f>
        <v>1.4398972616623862E-6</v>
      </c>
    </row>
    <row r="372" spans="1:15" ht="39.6" x14ac:dyDescent="0.25">
      <c r="A372" s="127" t="s">
        <v>1004</v>
      </c>
      <c r="B372" s="127" t="s">
        <v>1005</v>
      </c>
      <c r="C372" s="127" t="s">
        <v>41</v>
      </c>
      <c r="D372" s="127" t="s">
        <v>1006</v>
      </c>
      <c r="E372" s="205" t="s">
        <v>43</v>
      </c>
      <c r="F372" s="204">
        <v>65</v>
      </c>
      <c r="G372" s="235">
        <v>9.76</v>
      </c>
      <c r="H372" s="235">
        <f>TRUNC(TRUNC(G372 * J13, 2) + G372, 2)</f>
        <v>11.76</v>
      </c>
      <c r="I372" s="235">
        <f t="shared" si="10"/>
        <v>764.4</v>
      </c>
      <c r="J372" s="236">
        <f>I372 / J12</f>
        <v>4.556810019667435E-5</v>
      </c>
      <c r="K372" s="204">
        <v>65</v>
      </c>
      <c r="L372" s="235">
        <v>9.7200000000000006</v>
      </c>
      <c r="M372" s="235">
        <f>TRUNC(TRUNC(L372 * O13, 2) + L372, 2)</f>
        <v>12.06</v>
      </c>
      <c r="N372" s="235">
        <f t="shared" si="11"/>
        <v>783.9</v>
      </c>
      <c r="O372" s="236">
        <f>N372 / O12</f>
        <v>4.6202843365417293E-5</v>
      </c>
    </row>
    <row r="373" spans="1:15" ht="39.6" x14ac:dyDescent="0.25">
      <c r="A373" s="127" t="s">
        <v>1007</v>
      </c>
      <c r="B373" s="127" t="s">
        <v>1008</v>
      </c>
      <c r="C373" s="127" t="s">
        <v>41</v>
      </c>
      <c r="D373" s="127" t="s">
        <v>1009</v>
      </c>
      <c r="E373" s="205" t="s">
        <v>43</v>
      </c>
      <c r="F373" s="204">
        <v>9</v>
      </c>
      <c r="G373" s="235">
        <v>20.440000000000001</v>
      </c>
      <c r="H373" s="235">
        <f>TRUNC(TRUNC(G373 * J13, 2) + G373, 2)</f>
        <v>24.63</v>
      </c>
      <c r="I373" s="235">
        <f t="shared" si="10"/>
        <v>221.67</v>
      </c>
      <c r="J373" s="236">
        <f>I373 / J12</f>
        <v>1.3214391379639983E-5</v>
      </c>
      <c r="K373" s="204">
        <v>9</v>
      </c>
      <c r="L373" s="235">
        <v>20.309999999999999</v>
      </c>
      <c r="M373" s="235">
        <f>TRUNC(TRUNC(L373 * O13, 2) + L373, 2)</f>
        <v>25.2</v>
      </c>
      <c r="N373" s="235">
        <f t="shared" si="11"/>
        <v>226.8</v>
      </c>
      <c r="O373" s="236">
        <f>N373 / O12</f>
        <v>1.3367527586779746E-5</v>
      </c>
    </row>
    <row r="374" spans="1:15" ht="26.4" x14ac:dyDescent="0.25">
      <c r="A374" s="127" t="s">
        <v>1010</v>
      </c>
      <c r="B374" s="127" t="s">
        <v>1011</v>
      </c>
      <c r="C374" s="127" t="s">
        <v>19</v>
      </c>
      <c r="D374" s="127" t="s">
        <v>1012</v>
      </c>
      <c r="E374" s="205" t="s">
        <v>91</v>
      </c>
      <c r="F374" s="204">
        <v>46</v>
      </c>
      <c r="G374" s="235">
        <v>117.74</v>
      </c>
      <c r="H374" s="235">
        <f>TRUNC(TRUNC(G374 * J13, 2) + G374, 2)</f>
        <v>141.87</v>
      </c>
      <c r="I374" s="235">
        <f t="shared" si="10"/>
        <v>6526.02</v>
      </c>
      <c r="J374" s="236">
        <f>I374 / J12</f>
        <v>3.8903497284864042E-4</v>
      </c>
      <c r="K374" s="204">
        <v>46</v>
      </c>
      <c r="L374" s="235">
        <v>115.01</v>
      </c>
      <c r="M374" s="235">
        <f>TRUNC(TRUNC(L374 * O13, 2) + L374, 2)</f>
        <v>142.72</v>
      </c>
      <c r="N374" s="235">
        <f t="shared" si="11"/>
        <v>6565.12</v>
      </c>
      <c r="O374" s="236">
        <f>N374 / O12</f>
        <v>3.8694630824744021E-4</v>
      </c>
    </row>
    <row r="375" spans="1:15" ht="39.6" x14ac:dyDescent="0.25">
      <c r="A375" s="127" t="s">
        <v>1013</v>
      </c>
      <c r="B375" s="127" t="s">
        <v>1014</v>
      </c>
      <c r="C375" s="127" t="s">
        <v>41</v>
      </c>
      <c r="D375" s="127" t="s">
        <v>1015</v>
      </c>
      <c r="E375" s="205" t="s">
        <v>43</v>
      </c>
      <c r="F375" s="204">
        <v>2</v>
      </c>
      <c r="G375" s="235">
        <v>44.35</v>
      </c>
      <c r="H375" s="235">
        <f>TRUNC(TRUNC(G375 * J13, 2) + G375, 2)</f>
        <v>53.44</v>
      </c>
      <c r="I375" s="235">
        <f t="shared" si="10"/>
        <v>106.88</v>
      </c>
      <c r="J375" s="236">
        <f>I375 / J12</f>
        <v>6.3714266732346342E-6</v>
      </c>
      <c r="K375" s="204">
        <v>2</v>
      </c>
      <c r="L375" s="235">
        <v>43.59</v>
      </c>
      <c r="M375" s="235">
        <f>TRUNC(TRUNC(L375 * O13, 2) + L375, 2)</f>
        <v>54.09</v>
      </c>
      <c r="N375" s="235">
        <f t="shared" si="11"/>
        <v>108.18</v>
      </c>
      <c r="O375" s="236">
        <f>N375 / O12</f>
        <v>6.3760984759163714E-6</v>
      </c>
    </row>
    <row r="376" spans="1:15" ht="39.6" x14ac:dyDescent="0.25">
      <c r="A376" s="127" t="s">
        <v>1016</v>
      </c>
      <c r="B376" s="127" t="s">
        <v>1017</v>
      </c>
      <c r="C376" s="127" t="s">
        <v>41</v>
      </c>
      <c r="D376" s="127" t="s">
        <v>1018</v>
      </c>
      <c r="E376" s="205" t="s">
        <v>43</v>
      </c>
      <c r="F376" s="204">
        <v>79</v>
      </c>
      <c r="G376" s="235">
        <v>16.899999999999999</v>
      </c>
      <c r="H376" s="235">
        <f>TRUNC(TRUNC(G376 * J13, 2) + G376, 2)</f>
        <v>20.36</v>
      </c>
      <c r="I376" s="235">
        <f t="shared" si="10"/>
        <v>1608.44</v>
      </c>
      <c r="J376" s="236">
        <f>I376 / J12</f>
        <v>9.5883771690657898E-5</v>
      </c>
      <c r="K376" s="204">
        <v>79</v>
      </c>
      <c r="L376" s="235">
        <v>16.760000000000002</v>
      </c>
      <c r="M376" s="235">
        <f>TRUNC(TRUNC(L376 * O13, 2) + L376, 2)</f>
        <v>20.79</v>
      </c>
      <c r="N376" s="235">
        <f t="shared" si="11"/>
        <v>1642.41</v>
      </c>
      <c r="O376" s="236">
        <f>N376 / O12</f>
        <v>9.680317894093E-5</v>
      </c>
    </row>
    <row r="377" spans="1:15" ht="40.200000000000003" thickBot="1" x14ac:dyDescent="0.3">
      <c r="A377" s="114" t="s">
        <v>1019</v>
      </c>
      <c r="B377" s="114" t="s">
        <v>1020</v>
      </c>
      <c r="C377" s="114" t="s">
        <v>41</v>
      </c>
      <c r="D377" s="114" t="s">
        <v>1021</v>
      </c>
      <c r="E377" s="220" t="s">
        <v>43</v>
      </c>
      <c r="F377" s="221">
        <v>5</v>
      </c>
      <c r="G377" s="222">
        <v>35.15</v>
      </c>
      <c r="H377" s="222">
        <f>TRUNC(TRUNC(G377 * J13, 2) + G377, 2)</f>
        <v>42.35</v>
      </c>
      <c r="I377" s="222">
        <f t="shared" si="10"/>
        <v>211.75</v>
      </c>
      <c r="J377" s="223">
        <f>I377 / J12</f>
        <v>1.2623031418950542E-5</v>
      </c>
      <c r="K377" s="221">
        <v>5</v>
      </c>
      <c r="L377" s="222">
        <v>34.64</v>
      </c>
      <c r="M377" s="222">
        <f>TRUNC(TRUNC(L377 * O13, 2) + L377, 2)</f>
        <v>42.98</v>
      </c>
      <c r="N377" s="222">
        <f t="shared" si="11"/>
        <v>214.9</v>
      </c>
      <c r="O377" s="223">
        <f>N377 / O12</f>
        <v>1.2666144966485746E-5</v>
      </c>
    </row>
    <row r="378" spans="1:15" ht="14.4" thickBot="1" x14ac:dyDescent="0.3">
      <c r="A378" s="106" t="s">
        <v>1022</v>
      </c>
      <c r="B378" s="107" t="s">
        <v>12</v>
      </c>
      <c r="C378" s="107"/>
      <c r="D378" s="107" t="s">
        <v>1023</v>
      </c>
      <c r="E378" s="211"/>
      <c r="F378" s="212">
        <v>1</v>
      </c>
      <c r="G378" s="212" t="s">
        <v>14</v>
      </c>
      <c r="H378" s="213">
        <f>I379 + I380 + I381 + I382 + I383 + I384 + I385 + I386 + I387 + I388 + I389 + I390 + I391 + I392</f>
        <v>118736.61000000002</v>
      </c>
      <c r="I378" s="213">
        <f t="shared" si="10"/>
        <v>118736.61</v>
      </c>
      <c r="J378" s="214">
        <f>I378 / J12</f>
        <v>7.0782335707658892E-3</v>
      </c>
      <c r="K378" s="212">
        <v>1</v>
      </c>
      <c r="L378" s="212" t="s">
        <v>14</v>
      </c>
      <c r="M378" s="213">
        <f>N379 + N380 + N381 + N382 + N383 + N384 + N385 + N386 + N387 + N388 + N389 + N390 + N391 + N392</f>
        <v>120210.62</v>
      </c>
      <c r="N378" s="213">
        <f t="shared" si="11"/>
        <v>120210.62</v>
      </c>
      <c r="O378" s="215">
        <f>N378 / O12</f>
        <v>7.0851798019131258E-3</v>
      </c>
    </row>
    <row r="379" spans="1:15" ht="39.6" x14ac:dyDescent="0.25">
      <c r="A379" s="96" t="s">
        <v>1024</v>
      </c>
      <c r="B379" s="96" t="s">
        <v>1025</v>
      </c>
      <c r="C379" s="96" t="s">
        <v>41</v>
      </c>
      <c r="D379" s="96" t="s">
        <v>1026</v>
      </c>
      <c r="E379" s="216" t="s">
        <v>43</v>
      </c>
      <c r="F379" s="217">
        <v>4</v>
      </c>
      <c r="G379" s="218">
        <v>2501.2199999999998</v>
      </c>
      <c r="H379" s="218">
        <f>TRUNC(TRUNC(G379 * J13, 2) + G379, 2)</f>
        <v>3013.97</v>
      </c>
      <c r="I379" s="218">
        <f t="shared" si="10"/>
        <v>12055.88</v>
      </c>
      <c r="J379" s="219">
        <f>I379 / J12</f>
        <v>7.1868595996740228E-4</v>
      </c>
      <c r="K379" s="217">
        <v>4</v>
      </c>
      <c r="L379" s="218">
        <v>2450.25</v>
      </c>
      <c r="M379" s="218">
        <f>TRUNC(TRUNC(L379 * O13, 2) + L379, 2)</f>
        <v>3040.76</v>
      </c>
      <c r="N379" s="218">
        <f t="shared" si="11"/>
        <v>12163.04</v>
      </c>
      <c r="O379" s="219">
        <f>N379 / O12</f>
        <v>7.1688612318829596E-4</v>
      </c>
    </row>
    <row r="380" spans="1:15" ht="26.4" x14ac:dyDescent="0.25">
      <c r="A380" s="127" t="s">
        <v>1027</v>
      </c>
      <c r="B380" s="127" t="s">
        <v>1028</v>
      </c>
      <c r="C380" s="127" t="s">
        <v>19</v>
      </c>
      <c r="D380" s="127" t="s">
        <v>1029</v>
      </c>
      <c r="E380" s="205" t="s">
        <v>91</v>
      </c>
      <c r="F380" s="204">
        <v>261.10000000000002</v>
      </c>
      <c r="G380" s="235">
        <v>129.26</v>
      </c>
      <c r="H380" s="235">
        <f>TRUNC(TRUNC(G380 * J13, 2) + G380, 2)</f>
        <v>155.75</v>
      </c>
      <c r="I380" s="235">
        <f t="shared" si="10"/>
        <v>40666.32</v>
      </c>
      <c r="J380" s="236">
        <f>I380 / J12</f>
        <v>2.4242372375588984E-3</v>
      </c>
      <c r="K380" s="204">
        <v>261.10000000000002</v>
      </c>
      <c r="L380" s="235">
        <v>127.06</v>
      </c>
      <c r="M380" s="235">
        <f>TRUNC(TRUNC(L380 * O13, 2) + L380, 2)</f>
        <v>157.68</v>
      </c>
      <c r="N380" s="235">
        <f t="shared" si="11"/>
        <v>41170.239999999998</v>
      </c>
      <c r="O380" s="236">
        <f>N380 / O12</f>
        <v>2.4265622528851097E-3</v>
      </c>
    </row>
    <row r="381" spans="1:15" ht="26.4" x14ac:dyDescent="0.25">
      <c r="A381" s="127" t="s">
        <v>1030</v>
      </c>
      <c r="B381" s="127" t="s">
        <v>1031</v>
      </c>
      <c r="C381" s="127" t="s">
        <v>19</v>
      </c>
      <c r="D381" s="127" t="s">
        <v>1032</v>
      </c>
      <c r="E381" s="205" t="s">
        <v>91</v>
      </c>
      <c r="F381" s="204">
        <v>65.7</v>
      </c>
      <c r="G381" s="235">
        <v>196.52</v>
      </c>
      <c r="H381" s="235">
        <f>TRUNC(TRUNC(G381 * J13, 2) + G381, 2)</f>
        <v>236.8</v>
      </c>
      <c r="I381" s="235">
        <f t="shared" si="10"/>
        <v>15557.76</v>
      </c>
      <c r="J381" s="236">
        <f>I381 / J12</f>
        <v>9.2744317963868697E-4</v>
      </c>
      <c r="K381" s="204">
        <v>65.7</v>
      </c>
      <c r="L381" s="235">
        <v>194.32</v>
      </c>
      <c r="M381" s="235">
        <f>TRUNC(TRUNC(L381 * O13, 2) + L381, 2)</f>
        <v>241.15</v>
      </c>
      <c r="N381" s="235">
        <f t="shared" si="11"/>
        <v>15843.55</v>
      </c>
      <c r="O381" s="236">
        <f>N381 / O12</f>
        <v>9.3381433729067113E-4</v>
      </c>
    </row>
    <row r="382" spans="1:15" ht="26.4" x14ac:dyDescent="0.25">
      <c r="A382" s="127" t="s">
        <v>1033</v>
      </c>
      <c r="B382" s="127" t="s">
        <v>1034</v>
      </c>
      <c r="C382" s="127" t="s">
        <v>19</v>
      </c>
      <c r="D382" s="127" t="s">
        <v>1035</v>
      </c>
      <c r="E382" s="205" t="s">
        <v>91</v>
      </c>
      <c r="F382" s="204">
        <v>16</v>
      </c>
      <c r="G382" s="235">
        <v>275.3</v>
      </c>
      <c r="H382" s="235">
        <f>TRUNC(TRUNC(G382 * J13, 2) + G382, 2)</f>
        <v>331.73</v>
      </c>
      <c r="I382" s="235">
        <f t="shared" si="10"/>
        <v>5307.68</v>
      </c>
      <c r="J382" s="236">
        <f>I382 / J12</f>
        <v>3.1640619316049783E-4</v>
      </c>
      <c r="K382" s="204">
        <v>16</v>
      </c>
      <c r="L382" s="235">
        <v>273.10000000000002</v>
      </c>
      <c r="M382" s="235">
        <f>TRUNC(TRUNC(L382 * O13, 2) + L382, 2)</f>
        <v>338.91</v>
      </c>
      <c r="N382" s="235">
        <f t="shared" si="11"/>
        <v>5422.56</v>
      </c>
      <c r="O382" s="236">
        <f>N382 / O12</f>
        <v>3.1960414634465777E-4</v>
      </c>
    </row>
    <row r="383" spans="1:15" ht="52.8" x14ac:dyDescent="0.25">
      <c r="A383" s="127" t="s">
        <v>1036</v>
      </c>
      <c r="B383" s="127" t="s">
        <v>1037</v>
      </c>
      <c r="C383" s="127" t="s">
        <v>19</v>
      </c>
      <c r="D383" s="127" t="s">
        <v>1038</v>
      </c>
      <c r="E383" s="205" t="s">
        <v>43</v>
      </c>
      <c r="F383" s="204">
        <v>9</v>
      </c>
      <c r="G383" s="235">
        <v>225.92</v>
      </c>
      <c r="H383" s="235">
        <f>TRUNC(TRUNC(G383 * J13, 2) + G383, 2)</f>
        <v>272.23</v>
      </c>
      <c r="I383" s="235">
        <f t="shared" si="10"/>
        <v>2450.0700000000002</v>
      </c>
      <c r="J383" s="236">
        <f>I383 / J12</f>
        <v>1.460557760974175E-4</v>
      </c>
      <c r="K383" s="204">
        <v>9</v>
      </c>
      <c r="L383" s="235">
        <v>225.2</v>
      </c>
      <c r="M383" s="235">
        <f>TRUNC(TRUNC(L383 * O13, 2) + L383, 2)</f>
        <v>279.47000000000003</v>
      </c>
      <c r="N383" s="235">
        <f t="shared" si="11"/>
        <v>2515.23</v>
      </c>
      <c r="O383" s="236">
        <f>N383 / O12</f>
        <v>1.4824694185227522E-4</v>
      </c>
    </row>
    <row r="384" spans="1:15" ht="26.4" x14ac:dyDescent="0.25">
      <c r="A384" s="127" t="s">
        <v>1039</v>
      </c>
      <c r="B384" s="127" t="s">
        <v>1040</v>
      </c>
      <c r="C384" s="127" t="s">
        <v>19</v>
      </c>
      <c r="D384" s="127" t="s">
        <v>1041</v>
      </c>
      <c r="E384" s="205" t="s">
        <v>43</v>
      </c>
      <c r="F384" s="204">
        <v>32</v>
      </c>
      <c r="G384" s="235">
        <v>334.59</v>
      </c>
      <c r="H384" s="235">
        <f>TRUNC(TRUNC(G384 * J13, 2) + G384, 2)</f>
        <v>403.18</v>
      </c>
      <c r="I384" s="235">
        <f t="shared" si="10"/>
        <v>12901.76</v>
      </c>
      <c r="J384" s="236">
        <f>I384 / J12</f>
        <v>7.6911131919602991E-4</v>
      </c>
      <c r="K384" s="204">
        <v>32</v>
      </c>
      <c r="L384" s="235">
        <v>332.45</v>
      </c>
      <c r="M384" s="235">
        <f>TRUNC(TRUNC(L384 * O13, 2) + L384, 2)</f>
        <v>412.57</v>
      </c>
      <c r="N384" s="235">
        <f t="shared" si="11"/>
        <v>13202.24</v>
      </c>
      <c r="O384" s="236">
        <f>N384 / O12</f>
        <v>7.7813627604623905E-4</v>
      </c>
    </row>
    <row r="385" spans="1:15" ht="26.4" x14ac:dyDescent="0.25">
      <c r="A385" s="127" t="s">
        <v>1042</v>
      </c>
      <c r="B385" s="127" t="s">
        <v>1043</v>
      </c>
      <c r="C385" s="127" t="s">
        <v>19</v>
      </c>
      <c r="D385" s="127" t="s">
        <v>1044</v>
      </c>
      <c r="E385" s="205" t="s">
        <v>43</v>
      </c>
      <c r="F385" s="204">
        <v>3</v>
      </c>
      <c r="G385" s="235">
        <v>626.51</v>
      </c>
      <c r="H385" s="235">
        <f>TRUNC(TRUNC(G385 * J13, 2) + G385, 2)</f>
        <v>754.94</v>
      </c>
      <c r="I385" s="235">
        <f t="shared" si="10"/>
        <v>2264.8200000000002</v>
      </c>
      <c r="J385" s="236">
        <f>I385 / J12</f>
        <v>1.3501248650893774E-4</v>
      </c>
      <c r="K385" s="204">
        <v>3</v>
      </c>
      <c r="L385" s="235">
        <v>624.37</v>
      </c>
      <c r="M385" s="235">
        <f>TRUNC(TRUNC(L385 * O13, 2) + L385, 2)</f>
        <v>774.84</v>
      </c>
      <c r="N385" s="235">
        <f t="shared" si="11"/>
        <v>2324.52</v>
      </c>
      <c r="O385" s="236">
        <f>N385 / O12</f>
        <v>1.3700654861561399E-4</v>
      </c>
    </row>
    <row r="386" spans="1:15" ht="39.6" x14ac:dyDescent="0.25">
      <c r="A386" s="127" t="s">
        <v>1045</v>
      </c>
      <c r="B386" s="127" t="s">
        <v>1046</v>
      </c>
      <c r="C386" s="127" t="s">
        <v>41</v>
      </c>
      <c r="D386" s="127" t="s">
        <v>1047</v>
      </c>
      <c r="E386" s="205" t="s">
        <v>91</v>
      </c>
      <c r="F386" s="204">
        <v>42</v>
      </c>
      <c r="G386" s="235">
        <v>125.63</v>
      </c>
      <c r="H386" s="235">
        <f>TRUNC(TRUNC(G386 * J13, 2) + G386, 2)</f>
        <v>151.38</v>
      </c>
      <c r="I386" s="235">
        <f t="shared" si="10"/>
        <v>6357.96</v>
      </c>
      <c r="J386" s="236">
        <f>I386 / J12</f>
        <v>3.7901642899849247E-4</v>
      </c>
      <c r="K386" s="204">
        <v>42</v>
      </c>
      <c r="L386" s="235">
        <v>125.4</v>
      </c>
      <c r="M386" s="235">
        <f>TRUNC(TRUNC(L386 * O13, 2) + L386, 2)</f>
        <v>155.62</v>
      </c>
      <c r="N386" s="235">
        <f t="shared" si="11"/>
        <v>6536.04</v>
      </c>
      <c r="O386" s="236">
        <f>N386 / O12</f>
        <v>3.8523234130641927E-4</v>
      </c>
    </row>
    <row r="387" spans="1:15" ht="39.6" x14ac:dyDescent="0.25">
      <c r="A387" s="127" t="s">
        <v>1048</v>
      </c>
      <c r="B387" s="127" t="s">
        <v>1049</v>
      </c>
      <c r="C387" s="127" t="s">
        <v>41</v>
      </c>
      <c r="D387" s="127" t="s">
        <v>1050</v>
      </c>
      <c r="E387" s="205" t="s">
        <v>91</v>
      </c>
      <c r="F387" s="204">
        <v>11.4</v>
      </c>
      <c r="G387" s="235">
        <v>194.7</v>
      </c>
      <c r="H387" s="235">
        <f>TRUNC(TRUNC(G387 * J13, 2) + G387, 2)</f>
        <v>234.61</v>
      </c>
      <c r="I387" s="235">
        <f t="shared" si="10"/>
        <v>2674.55</v>
      </c>
      <c r="J387" s="236">
        <f>I387 / J12</f>
        <v>1.5943767972398664E-4</v>
      </c>
      <c r="K387" s="204">
        <v>11.4</v>
      </c>
      <c r="L387" s="235">
        <v>194.44</v>
      </c>
      <c r="M387" s="235">
        <f>TRUNC(TRUNC(L387 * O13, 2) + L387, 2)</f>
        <v>241.3</v>
      </c>
      <c r="N387" s="235">
        <f t="shared" si="11"/>
        <v>2750.82</v>
      </c>
      <c r="O387" s="236">
        <f>N387 / O12</f>
        <v>1.6213254954261668E-4</v>
      </c>
    </row>
    <row r="388" spans="1:15" ht="26.4" x14ac:dyDescent="0.25">
      <c r="A388" s="127" t="s">
        <v>1051</v>
      </c>
      <c r="B388" s="127" t="s">
        <v>1052</v>
      </c>
      <c r="C388" s="127" t="s">
        <v>41</v>
      </c>
      <c r="D388" s="127" t="s">
        <v>1053</v>
      </c>
      <c r="E388" s="205" t="s">
        <v>43</v>
      </c>
      <c r="F388" s="204">
        <v>6</v>
      </c>
      <c r="G388" s="235">
        <v>247.4</v>
      </c>
      <c r="H388" s="235">
        <f>TRUNC(TRUNC(G388 * J13, 2) + G388, 2)</f>
        <v>298.11</v>
      </c>
      <c r="I388" s="235">
        <f t="shared" si="10"/>
        <v>1788.66</v>
      </c>
      <c r="J388" s="236">
        <f>I388 / J12</f>
        <v>1.0662720839584451E-4</v>
      </c>
      <c r="K388" s="204">
        <v>6</v>
      </c>
      <c r="L388" s="235">
        <v>246.84</v>
      </c>
      <c r="M388" s="235">
        <f>TRUNC(TRUNC(L388 * O13, 2) + L388, 2)</f>
        <v>306.32</v>
      </c>
      <c r="N388" s="235">
        <f t="shared" si="11"/>
        <v>1837.92</v>
      </c>
      <c r="O388" s="236">
        <f>N388 / O12</f>
        <v>1.0832648281434846E-4</v>
      </c>
    </row>
    <row r="389" spans="1:15" ht="26.4" x14ac:dyDescent="0.25">
      <c r="A389" s="127" t="s">
        <v>1054</v>
      </c>
      <c r="B389" s="127" t="s">
        <v>1055</v>
      </c>
      <c r="C389" s="127" t="s">
        <v>41</v>
      </c>
      <c r="D389" s="127" t="s">
        <v>1056</v>
      </c>
      <c r="E389" s="205" t="s">
        <v>43</v>
      </c>
      <c r="F389" s="204">
        <v>5</v>
      </c>
      <c r="G389" s="235">
        <v>11</v>
      </c>
      <c r="H389" s="235">
        <f>TRUNC(TRUNC(G389 * J13, 2) + G389, 2)</f>
        <v>13.25</v>
      </c>
      <c r="I389" s="235">
        <f t="shared" si="10"/>
        <v>66.25</v>
      </c>
      <c r="J389" s="236">
        <f>I389 / J12</f>
        <v>3.94935457617697E-6</v>
      </c>
      <c r="K389" s="204">
        <v>5</v>
      </c>
      <c r="L389" s="235">
        <v>10.54</v>
      </c>
      <c r="M389" s="235">
        <f>TRUNC(TRUNC(L389 * O13, 2) + L389, 2)</f>
        <v>13.08</v>
      </c>
      <c r="N389" s="235">
        <f t="shared" si="11"/>
        <v>65.400000000000006</v>
      </c>
      <c r="O389" s="236">
        <f>N389 / O12</f>
        <v>3.8546574258174399E-6</v>
      </c>
    </row>
    <row r="390" spans="1:15" ht="39.6" x14ac:dyDescent="0.25">
      <c r="A390" s="127" t="s">
        <v>1057</v>
      </c>
      <c r="B390" s="127" t="s">
        <v>968</v>
      </c>
      <c r="C390" s="127" t="s">
        <v>41</v>
      </c>
      <c r="D390" s="127" t="s">
        <v>969</v>
      </c>
      <c r="E390" s="205" t="s">
        <v>43</v>
      </c>
      <c r="F390" s="204">
        <v>38</v>
      </c>
      <c r="G390" s="235">
        <v>9.2799999999999994</v>
      </c>
      <c r="H390" s="235">
        <f>TRUNC(TRUNC(G390 * J13, 2) + G390, 2)</f>
        <v>11.18</v>
      </c>
      <c r="I390" s="235">
        <f t="shared" si="10"/>
        <v>424.84</v>
      </c>
      <c r="J390" s="236">
        <f>I390 / J12</f>
        <v>2.5325944122913566E-5</v>
      </c>
      <c r="K390" s="204">
        <v>38</v>
      </c>
      <c r="L390" s="235">
        <v>8.8699999999999992</v>
      </c>
      <c r="M390" s="235">
        <f>TRUNC(TRUNC(L390 * O13, 2) + L390, 2)</f>
        <v>11</v>
      </c>
      <c r="N390" s="235">
        <f t="shared" si="11"/>
        <v>418</v>
      </c>
      <c r="O390" s="236">
        <f>N390 / O12</f>
        <v>2.4636801284276604E-5</v>
      </c>
    </row>
    <row r="391" spans="1:15" ht="26.4" x14ac:dyDescent="0.25">
      <c r="A391" s="127" t="s">
        <v>1058</v>
      </c>
      <c r="B391" s="127" t="s">
        <v>764</v>
      </c>
      <c r="C391" s="127" t="s">
        <v>41</v>
      </c>
      <c r="D391" s="127" t="s">
        <v>765</v>
      </c>
      <c r="E391" s="205" t="s">
        <v>91</v>
      </c>
      <c r="F391" s="204">
        <v>499.1</v>
      </c>
      <c r="G391" s="235">
        <v>25.6</v>
      </c>
      <c r="H391" s="235">
        <f>TRUNC(TRUNC(G391 * J13, 2) + G391, 2)</f>
        <v>30.84</v>
      </c>
      <c r="I391" s="235">
        <f t="shared" si="10"/>
        <v>15392.24</v>
      </c>
      <c r="J391" s="236">
        <f>I391 / J12</f>
        <v>9.175760525526671E-4</v>
      </c>
      <c r="K391" s="204">
        <v>499.1</v>
      </c>
      <c r="L391" s="235">
        <v>24.45</v>
      </c>
      <c r="M391" s="235">
        <f>TRUNC(TRUNC(L391 * O13, 2) + L391, 2)</f>
        <v>30.34</v>
      </c>
      <c r="N391" s="235">
        <f t="shared" si="11"/>
        <v>15142.69</v>
      </c>
      <c r="O391" s="236">
        <f>N391 / O12</f>
        <v>8.9250584794115428E-4</v>
      </c>
    </row>
    <row r="392" spans="1:15" ht="27" thickBot="1" x14ac:dyDescent="0.3">
      <c r="A392" s="114" t="s">
        <v>1059</v>
      </c>
      <c r="B392" s="114" t="s">
        <v>773</v>
      </c>
      <c r="C392" s="114" t="s">
        <v>41</v>
      </c>
      <c r="D392" s="114" t="s">
        <v>774</v>
      </c>
      <c r="E392" s="220" t="s">
        <v>43</v>
      </c>
      <c r="F392" s="221">
        <v>63</v>
      </c>
      <c r="G392" s="222">
        <v>10.91</v>
      </c>
      <c r="H392" s="222">
        <f>TRUNC(TRUNC(G392 * J13, 2) + G392, 2)</f>
        <v>13.14</v>
      </c>
      <c r="I392" s="222">
        <f t="shared" si="10"/>
        <v>827.82</v>
      </c>
      <c r="J392" s="223">
        <f>I392 / J12</f>
        <v>4.9348750267936891E-5</v>
      </c>
      <c r="K392" s="221">
        <v>63</v>
      </c>
      <c r="L392" s="222">
        <v>10.47</v>
      </c>
      <c r="M392" s="222">
        <f>TRUNC(TRUNC(L392 * O13, 2) + L392, 2)</f>
        <v>12.99</v>
      </c>
      <c r="N392" s="222">
        <f t="shared" si="11"/>
        <v>818.37</v>
      </c>
      <c r="O392" s="223">
        <f>N392 / O12</f>
        <v>4.8234495375630245E-5</v>
      </c>
    </row>
    <row r="393" spans="1:15" ht="14.4" thickBot="1" x14ac:dyDescent="0.3">
      <c r="A393" s="106" t="s">
        <v>1060</v>
      </c>
      <c r="B393" s="107" t="s">
        <v>12</v>
      </c>
      <c r="C393" s="107"/>
      <c r="D393" s="107" t="s">
        <v>1061</v>
      </c>
      <c r="E393" s="211"/>
      <c r="F393" s="212">
        <v>1</v>
      </c>
      <c r="G393" s="212" t="s">
        <v>14</v>
      </c>
      <c r="H393" s="213">
        <f>I394 + I405 + I410</f>
        <v>214531.37</v>
      </c>
      <c r="I393" s="213">
        <f t="shared" si="10"/>
        <v>214531.37</v>
      </c>
      <c r="J393" s="214">
        <f>I393 / J12</f>
        <v>1.2788836948573806E-2</v>
      </c>
      <c r="K393" s="212">
        <v>1</v>
      </c>
      <c r="L393" s="212" t="s">
        <v>14</v>
      </c>
      <c r="M393" s="213">
        <f>N394 + N405 + N410</f>
        <v>218891.21000000002</v>
      </c>
      <c r="N393" s="213">
        <f t="shared" si="11"/>
        <v>218891.21</v>
      </c>
      <c r="O393" s="215">
        <f>N393 / O12</f>
        <v>1.2901385750346554E-2</v>
      </c>
    </row>
    <row r="394" spans="1:15" ht="14.4" thickBot="1" x14ac:dyDescent="0.3">
      <c r="A394" s="106" t="s">
        <v>1062</v>
      </c>
      <c r="B394" s="107" t="s">
        <v>12</v>
      </c>
      <c r="C394" s="107"/>
      <c r="D394" s="107" t="s">
        <v>1063</v>
      </c>
      <c r="E394" s="211"/>
      <c r="F394" s="212">
        <v>1</v>
      </c>
      <c r="G394" s="212" t="s">
        <v>14</v>
      </c>
      <c r="H394" s="213">
        <f>I395 + I396 + I397 + I398 + I399 + I400 + I401 + I402 + I403 + I404</f>
        <v>19438.519999999997</v>
      </c>
      <c r="I394" s="213">
        <f t="shared" si="10"/>
        <v>19438.52</v>
      </c>
      <c r="J394" s="214">
        <f>I394 / J12</f>
        <v>1.1587865345827554E-3</v>
      </c>
      <c r="K394" s="212">
        <v>1</v>
      </c>
      <c r="L394" s="212" t="s">
        <v>14</v>
      </c>
      <c r="M394" s="213">
        <f>N395 + N396 + N397 + N398 + N399 + N400 + N401 + N402 + N403 + N404</f>
        <v>19925.650000000001</v>
      </c>
      <c r="N394" s="213">
        <f t="shared" si="11"/>
        <v>19925.650000000001</v>
      </c>
      <c r="O394" s="215">
        <f>N394 / O12</f>
        <v>1.1744121519379094E-3</v>
      </c>
    </row>
    <row r="395" spans="1:15" ht="26.4" x14ac:dyDescent="0.25">
      <c r="A395" s="96" t="s">
        <v>1064</v>
      </c>
      <c r="B395" s="96" t="s">
        <v>1065</v>
      </c>
      <c r="C395" s="96" t="s">
        <v>19</v>
      </c>
      <c r="D395" s="96" t="s">
        <v>1066</v>
      </c>
      <c r="E395" s="216" t="s">
        <v>43</v>
      </c>
      <c r="F395" s="217">
        <v>14</v>
      </c>
      <c r="G395" s="218">
        <v>19.260000000000002</v>
      </c>
      <c r="H395" s="218">
        <f>TRUNC(TRUNC(G395 * J13, 2) + G395, 2)</f>
        <v>23.2</v>
      </c>
      <c r="I395" s="218">
        <f t="shared" si="10"/>
        <v>324.8</v>
      </c>
      <c r="J395" s="219">
        <f>I395 / J12</f>
        <v>1.9362269680638184E-5</v>
      </c>
      <c r="K395" s="217">
        <v>14</v>
      </c>
      <c r="L395" s="218">
        <v>19</v>
      </c>
      <c r="M395" s="218">
        <f>TRUNC(TRUNC(L395 * O13, 2) + L395, 2)</f>
        <v>23.57</v>
      </c>
      <c r="N395" s="218">
        <f t="shared" si="11"/>
        <v>329.98</v>
      </c>
      <c r="O395" s="219">
        <f>N395 / O12</f>
        <v>1.9448927482740655E-5</v>
      </c>
    </row>
    <row r="396" spans="1:15" ht="26.4" x14ac:dyDescent="0.25">
      <c r="A396" s="127" t="s">
        <v>1067</v>
      </c>
      <c r="B396" s="127" t="s">
        <v>1068</v>
      </c>
      <c r="C396" s="127" t="s">
        <v>41</v>
      </c>
      <c r="D396" s="127" t="s">
        <v>1069</v>
      </c>
      <c r="E396" s="205" t="s">
        <v>43</v>
      </c>
      <c r="F396" s="204">
        <v>26</v>
      </c>
      <c r="G396" s="235">
        <v>371.13</v>
      </c>
      <c r="H396" s="235">
        <f>TRUNC(TRUNC(G396 * J13, 2) + G396, 2)</f>
        <v>447.21</v>
      </c>
      <c r="I396" s="235">
        <f t="shared" si="10"/>
        <v>11627.46</v>
      </c>
      <c r="J396" s="236">
        <f>I396 / J12</f>
        <v>6.9314660166512696E-4</v>
      </c>
      <c r="K396" s="204">
        <v>26</v>
      </c>
      <c r="L396" s="235">
        <v>369.83</v>
      </c>
      <c r="M396" s="235">
        <f>TRUNC(TRUNC(L396 * O13, 2) + L396, 2)</f>
        <v>458.95</v>
      </c>
      <c r="N396" s="235">
        <f t="shared" si="11"/>
        <v>11932.7</v>
      </c>
      <c r="O396" s="236">
        <f>N396 / O12</f>
        <v>7.0330994900690772E-4</v>
      </c>
    </row>
    <row r="397" spans="1:15" ht="26.4" x14ac:dyDescent="0.25">
      <c r="A397" s="127" t="s">
        <v>1070</v>
      </c>
      <c r="B397" s="127" t="s">
        <v>1071</v>
      </c>
      <c r="C397" s="127" t="s">
        <v>19</v>
      </c>
      <c r="D397" s="127" t="s">
        <v>1072</v>
      </c>
      <c r="E397" s="205" t="s">
        <v>43</v>
      </c>
      <c r="F397" s="204">
        <v>21</v>
      </c>
      <c r="G397" s="235">
        <v>27.92</v>
      </c>
      <c r="H397" s="235">
        <f>TRUNC(TRUNC(G397 * J13, 2) + G397, 2)</f>
        <v>33.64</v>
      </c>
      <c r="I397" s="235">
        <f t="shared" si="10"/>
        <v>706.44</v>
      </c>
      <c r="J397" s="236">
        <f>I397 / J12</f>
        <v>4.2112936555388058E-5</v>
      </c>
      <c r="K397" s="204">
        <v>21</v>
      </c>
      <c r="L397" s="235">
        <v>27.48</v>
      </c>
      <c r="M397" s="235">
        <f>TRUNC(TRUNC(L397 * O13, 2) + L397, 2)</f>
        <v>34.1</v>
      </c>
      <c r="N397" s="235">
        <f t="shared" si="11"/>
        <v>716.1</v>
      </c>
      <c r="O397" s="236">
        <f>N397 / O12</f>
        <v>4.2206730621221233E-5</v>
      </c>
    </row>
    <row r="398" spans="1:15" ht="26.4" x14ac:dyDescent="0.25">
      <c r="A398" s="127" t="s">
        <v>1073</v>
      </c>
      <c r="B398" s="127" t="s">
        <v>1074</v>
      </c>
      <c r="C398" s="127" t="s">
        <v>19</v>
      </c>
      <c r="D398" s="127" t="s">
        <v>1075</v>
      </c>
      <c r="E398" s="205" t="s">
        <v>43</v>
      </c>
      <c r="F398" s="204">
        <v>26</v>
      </c>
      <c r="G398" s="235">
        <v>17.899999999999999</v>
      </c>
      <c r="H398" s="235">
        <f>TRUNC(TRUNC(G398 * J13, 2) + G398, 2)</f>
        <v>21.56</v>
      </c>
      <c r="I398" s="235">
        <f t="shared" si="10"/>
        <v>560.55999999999995</v>
      </c>
      <c r="J398" s="236">
        <f>I398 / J12</f>
        <v>3.3416606810894521E-5</v>
      </c>
      <c r="K398" s="204">
        <v>26</v>
      </c>
      <c r="L398" s="235">
        <v>17.64</v>
      </c>
      <c r="M398" s="235">
        <f>TRUNC(TRUNC(L398 * O13, 2) + L398, 2)</f>
        <v>21.89</v>
      </c>
      <c r="N398" s="235">
        <f t="shared" si="11"/>
        <v>569.14</v>
      </c>
      <c r="O398" s="236">
        <f>N398 / O12</f>
        <v>3.3544949959170303E-5</v>
      </c>
    </row>
    <row r="399" spans="1:15" ht="39.6" x14ac:dyDescent="0.25">
      <c r="A399" s="127" t="s">
        <v>1076</v>
      </c>
      <c r="B399" s="127" t="s">
        <v>1077</v>
      </c>
      <c r="C399" s="127" t="s">
        <v>19</v>
      </c>
      <c r="D399" s="127" t="s">
        <v>1078</v>
      </c>
      <c r="E399" s="205" t="s">
        <v>43</v>
      </c>
      <c r="F399" s="204">
        <v>7</v>
      </c>
      <c r="G399" s="235">
        <v>23.7</v>
      </c>
      <c r="H399" s="235">
        <f>TRUNC(TRUNC(G399 * J13, 2) + G399, 2)</f>
        <v>28.55</v>
      </c>
      <c r="I399" s="235">
        <f t="shared" ref="I399:I462" si="12">TRUNC(F399 * H399,2)</f>
        <v>199.85</v>
      </c>
      <c r="J399" s="236">
        <f>I399 / J12</f>
        <v>1.1913637917720263E-5</v>
      </c>
      <c r="K399" s="204">
        <v>7</v>
      </c>
      <c r="L399" s="235">
        <v>23.26</v>
      </c>
      <c r="M399" s="235">
        <f>TRUNC(TRUNC(L399 * O13, 2) + L399, 2)</f>
        <v>28.86</v>
      </c>
      <c r="N399" s="235">
        <f t="shared" ref="N399:N462" si="13">TRUNC(K399 * M399,2)</f>
        <v>202.02</v>
      </c>
      <c r="O399" s="236">
        <f>N399 / O12</f>
        <v>1.1907001424520478E-5</v>
      </c>
    </row>
    <row r="400" spans="1:15" ht="26.4" x14ac:dyDescent="0.25">
      <c r="A400" s="127" t="s">
        <v>1079</v>
      </c>
      <c r="B400" s="127" t="s">
        <v>1080</v>
      </c>
      <c r="C400" s="127" t="s">
        <v>41</v>
      </c>
      <c r="D400" s="127" t="s">
        <v>1081</v>
      </c>
      <c r="E400" s="205" t="s">
        <v>25</v>
      </c>
      <c r="F400" s="204">
        <v>7</v>
      </c>
      <c r="G400" s="235">
        <v>76.78</v>
      </c>
      <c r="H400" s="235">
        <f>TRUNC(TRUNC(G400 * J13, 2) + G400, 2)</f>
        <v>92.51</v>
      </c>
      <c r="I400" s="235">
        <f t="shared" si="12"/>
        <v>647.57000000000005</v>
      </c>
      <c r="J400" s="236">
        <f>I400 / J12</f>
        <v>3.8603525175772387E-5</v>
      </c>
      <c r="K400" s="204">
        <v>7</v>
      </c>
      <c r="L400" s="235">
        <v>76.17</v>
      </c>
      <c r="M400" s="235">
        <f>TRUNC(TRUNC(L400 * O13, 2) + L400, 2)</f>
        <v>94.52</v>
      </c>
      <c r="N400" s="235">
        <f t="shared" si="13"/>
        <v>661.64</v>
      </c>
      <c r="O400" s="236">
        <f>N400 / O12</f>
        <v>3.8996873688346345E-5</v>
      </c>
    </row>
    <row r="401" spans="1:15" ht="26.4" x14ac:dyDescent="0.25">
      <c r="A401" s="127" t="s">
        <v>1082</v>
      </c>
      <c r="B401" s="127" t="s">
        <v>1083</v>
      </c>
      <c r="C401" s="127" t="s">
        <v>19</v>
      </c>
      <c r="D401" s="127" t="s">
        <v>1084</v>
      </c>
      <c r="E401" s="205" t="s">
        <v>43</v>
      </c>
      <c r="F401" s="204">
        <v>1</v>
      </c>
      <c r="G401" s="235">
        <v>269.79000000000002</v>
      </c>
      <c r="H401" s="235">
        <f>TRUNC(TRUNC(G401 * J13, 2) + G401, 2)</f>
        <v>325.08999999999997</v>
      </c>
      <c r="I401" s="235">
        <f t="shared" si="12"/>
        <v>325.08999999999997</v>
      </c>
      <c r="J401" s="236">
        <f>I401 / J12</f>
        <v>1.9379557421424467E-5</v>
      </c>
      <c r="K401" s="204">
        <v>1</v>
      </c>
      <c r="L401" s="235">
        <v>269.54000000000002</v>
      </c>
      <c r="M401" s="235">
        <f>TRUNC(TRUNC(L401 * O13, 2) + L401, 2)</f>
        <v>334.49</v>
      </c>
      <c r="N401" s="235">
        <f t="shared" si="13"/>
        <v>334.49</v>
      </c>
      <c r="O401" s="236">
        <f>N401 / O12</f>
        <v>1.971474560186048E-5</v>
      </c>
    </row>
    <row r="402" spans="1:15" ht="39.6" x14ac:dyDescent="0.25">
      <c r="A402" s="127" t="s">
        <v>1085</v>
      </c>
      <c r="B402" s="127" t="s">
        <v>1086</v>
      </c>
      <c r="C402" s="127" t="s">
        <v>19</v>
      </c>
      <c r="D402" s="127" t="s">
        <v>1087</v>
      </c>
      <c r="E402" s="205" t="s">
        <v>43</v>
      </c>
      <c r="F402" s="204">
        <v>61</v>
      </c>
      <c r="G402" s="235">
        <v>55.93</v>
      </c>
      <c r="H402" s="235">
        <f>TRUNC(TRUNC(G402 * J13, 2) + G402, 2)</f>
        <v>67.39</v>
      </c>
      <c r="I402" s="235">
        <f t="shared" si="12"/>
        <v>4110.79</v>
      </c>
      <c r="J402" s="236">
        <f>I402 / J12</f>
        <v>2.4505611016154753E-4</v>
      </c>
      <c r="K402" s="204">
        <v>61</v>
      </c>
      <c r="L402" s="235">
        <v>55.93</v>
      </c>
      <c r="M402" s="235">
        <f>TRUNC(TRUNC(L402 * O13, 2) + L402, 2)</f>
        <v>69.400000000000006</v>
      </c>
      <c r="N402" s="235">
        <f t="shared" si="13"/>
        <v>4233.3999999999996</v>
      </c>
      <c r="O402" s="236">
        <f>N402 / O12</f>
        <v>2.4951539367669033E-4</v>
      </c>
    </row>
    <row r="403" spans="1:15" ht="26.4" x14ac:dyDescent="0.25">
      <c r="A403" s="127" t="s">
        <v>1088</v>
      </c>
      <c r="B403" s="127" t="s">
        <v>1089</v>
      </c>
      <c r="C403" s="127" t="s">
        <v>19</v>
      </c>
      <c r="D403" s="127" t="s">
        <v>1090</v>
      </c>
      <c r="E403" s="205" t="s">
        <v>43</v>
      </c>
      <c r="F403" s="204">
        <v>42</v>
      </c>
      <c r="G403" s="235">
        <v>15.29</v>
      </c>
      <c r="H403" s="235">
        <f>TRUNC(TRUNC(G403 * J13, 2) + G403, 2)</f>
        <v>18.420000000000002</v>
      </c>
      <c r="I403" s="235">
        <f t="shared" si="12"/>
        <v>773.64</v>
      </c>
      <c r="J403" s="236">
        <f>I403 / J12</f>
        <v>4.6118923385864917E-5</v>
      </c>
      <c r="K403" s="204">
        <v>42</v>
      </c>
      <c r="L403" s="235">
        <v>15.03</v>
      </c>
      <c r="M403" s="235">
        <f>TRUNC(TRUNC(L403 * O13, 2) + L403, 2)</f>
        <v>18.649999999999999</v>
      </c>
      <c r="N403" s="235">
        <f t="shared" si="13"/>
        <v>783.3</v>
      </c>
      <c r="O403" s="236">
        <f>N403 / O12</f>
        <v>4.6167479535822638E-5</v>
      </c>
    </row>
    <row r="404" spans="1:15" ht="27" thickBot="1" x14ac:dyDescent="0.3">
      <c r="A404" s="114" t="s">
        <v>1091</v>
      </c>
      <c r="B404" s="114" t="s">
        <v>1092</v>
      </c>
      <c r="C404" s="114" t="s">
        <v>19</v>
      </c>
      <c r="D404" s="114" t="s">
        <v>1093</v>
      </c>
      <c r="E404" s="220" t="s">
        <v>43</v>
      </c>
      <c r="F404" s="221">
        <v>8</v>
      </c>
      <c r="G404" s="222">
        <v>16.84</v>
      </c>
      <c r="H404" s="222">
        <f>TRUNC(TRUNC(G404 * J13, 2) + G404, 2)</f>
        <v>20.29</v>
      </c>
      <c r="I404" s="222">
        <f t="shared" si="12"/>
        <v>162.32</v>
      </c>
      <c r="J404" s="223">
        <f>I404 / J12</f>
        <v>9.6763658083780485E-6</v>
      </c>
      <c r="K404" s="221">
        <v>8</v>
      </c>
      <c r="L404" s="222">
        <v>16.41</v>
      </c>
      <c r="M404" s="222">
        <f>TRUNC(TRUNC(L404 * O13, 2) + L404, 2)</f>
        <v>20.36</v>
      </c>
      <c r="N404" s="222">
        <f t="shared" si="13"/>
        <v>162.88</v>
      </c>
      <c r="O404" s="223">
        <f>N404 / O12</f>
        <v>9.6001009406291221E-6</v>
      </c>
    </row>
    <row r="405" spans="1:15" ht="14.4" thickBot="1" x14ac:dyDescent="0.3">
      <c r="A405" s="106" t="s">
        <v>1094</v>
      </c>
      <c r="B405" s="107" t="s">
        <v>12</v>
      </c>
      <c r="C405" s="107"/>
      <c r="D405" s="107" t="s">
        <v>1095</v>
      </c>
      <c r="E405" s="211"/>
      <c r="F405" s="212">
        <v>1</v>
      </c>
      <c r="G405" s="212" t="s">
        <v>14</v>
      </c>
      <c r="H405" s="213">
        <f>I406 + I407 + I408 + I409</f>
        <v>97946.78</v>
      </c>
      <c r="I405" s="213">
        <f t="shared" si="12"/>
        <v>97946.78</v>
      </c>
      <c r="J405" s="214">
        <f>I405 / J12</f>
        <v>5.8388915292799833E-3</v>
      </c>
      <c r="K405" s="212">
        <v>1</v>
      </c>
      <c r="L405" s="212" t="s">
        <v>14</v>
      </c>
      <c r="M405" s="213">
        <f>N406 + N407 + N408 + N409</f>
        <v>99722.669999999984</v>
      </c>
      <c r="N405" s="213">
        <f t="shared" si="13"/>
        <v>99722.67</v>
      </c>
      <c r="O405" s="215">
        <f>N405 / O12</f>
        <v>5.8776258476734254E-3</v>
      </c>
    </row>
    <row r="406" spans="1:15" ht="26.4" x14ac:dyDescent="0.25">
      <c r="A406" s="96" t="s">
        <v>1096</v>
      </c>
      <c r="B406" s="96" t="s">
        <v>1097</v>
      </c>
      <c r="C406" s="96" t="s">
        <v>19</v>
      </c>
      <c r="D406" s="96" t="s">
        <v>1098</v>
      </c>
      <c r="E406" s="216" t="s">
        <v>43</v>
      </c>
      <c r="F406" s="217">
        <v>283</v>
      </c>
      <c r="G406" s="218">
        <v>244.95</v>
      </c>
      <c r="H406" s="218">
        <f>TRUNC(TRUNC(G406 * J13, 2) + G406, 2)</f>
        <v>295.16000000000003</v>
      </c>
      <c r="I406" s="218">
        <f t="shared" si="12"/>
        <v>83530.28</v>
      </c>
      <c r="J406" s="219">
        <f>I406 / J12</f>
        <v>4.9794821670542432E-3</v>
      </c>
      <c r="K406" s="217">
        <v>283</v>
      </c>
      <c r="L406" s="218">
        <v>241.85</v>
      </c>
      <c r="M406" s="218">
        <f>TRUNC(TRUNC(L406 * O13, 2) + L406, 2)</f>
        <v>300.13</v>
      </c>
      <c r="N406" s="218">
        <f t="shared" si="13"/>
        <v>84936.79</v>
      </c>
      <c r="O406" s="219">
        <f>N406 / O12</f>
        <v>5.0061502797950526E-3</v>
      </c>
    </row>
    <row r="407" spans="1:15" ht="39.6" x14ac:dyDescent="0.25">
      <c r="A407" s="127" t="s">
        <v>1099</v>
      </c>
      <c r="B407" s="127" t="s">
        <v>1100</v>
      </c>
      <c r="C407" s="127" t="s">
        <v>19</v>
      </c>
      <c r="D407" s="127" t="s">
        <v>1101</v>
      </c>
      <c r="E407" s="205" t="s">
        <v>43</v>
      </c>
      <c r="F407" s="204">
        <v>1</v>
      </c>
      <c r="G407" s="235">
        <v>6749.34</v>
      </c>
      <c r="H407" s="235">
        <f>TRUNC(TRUNC(G407 * J13, 2) + G407, 2)</f>
        <v>8132.95</v>
      </c>
      <c r="I407" s="235">
        <f t="shared" si="12"/>
        <v>8132.95</v>
      </c>
      <c r="J407" s="236">
        <f>I407 / J12</f>
        <v>4.848287290614111E-4</v>
      </c>
      <c r="K407" s="204">
        <v>1</v>
      </c>
      <c r="L407" s="235">
        <v>6747.61</v>
      </c>
      <c r="M407" s="235">
        <f>TRUNC(TRUNC(L407 * O13, 2) + L407, 2)</f>
        <v>8373.7800000000007</v>
      </c>
      <c r="N407" s="235">
        <f t="shared" si="13"/>
        <v>8373.7800000000007</v>
      </c>
      <c r="O407" s="236">
        <f>N407 / O12</f>
        <v>4.9354821497188937E-4</v>
      </c>
    </row>
    <row r="408" spans="1:15" ht="26.4" x14ac:dyDescent="0.25">
      <c r="A408" s="127" t="s">
        <v>1102</v>
      </c>
      <c r="B408" s="127" t="s">
        <v>1103</v>
      </c>
      <c r="C408" s="127" t="s">
        <v>19</v>
      </c>
      <c r="D408" s="127" t="s">
        <v>1104</v>
      </c>
      <c r="E408" s="205" t="s">
        <v>43</v>
      </c>
      <c r="F408" s="204">
        <v>5</v>
      </c>
      <c r="G408" s="235">
        <v>453</v>
      </c>
      <c r="H408" s="235">
        <f>TRUNC(TRUNC(G408 * J13, 2) + G408, 2)</f>
        <v>545.86</v>
      </c>
      <c r="I408" s="235">
        <f t="shared" si="12"/>
        <v>2729.3</v>
      </c>
      <c r="J408" s="236">
        <f>I408 / J12</f>
        <v>1.6270148595863855E-4</v>
      </c>
      <c r="K408" s="204">
        <v>5</v>
      </c>
      <c r="L408" s="235">
        <v>446.29</v>
      </c>
      <c r="M408" s="235">
        <f>TRUNC(TRUNC(L408 * O13, 2) + L408, 2)</f>
        <v>553.84</v>
      </c>
      <c r="N408" s="235">
        <f t="shared" si="13"/>
        <v>2769.2</v>
      </c>
      <c r="O408" s="236">
        <f>N408 / O12</f>
        <v>1.6321586152253292E-4</v>
      </c>
    </row>
    <row r="409" spans="1:15" ht="27" thickBot="1" x14ac:dyDescent="0.3">
      <c r="A409" s="114" t="s">
        <v>1105</v>
      </c>
      <c r="B409" s="114" t="s">
        <v>1106</v>
      </c>
      <c r="C409" s="114" t="s">
        <v>19</v>
      </c>
      <c r="D409" s="114" t="s">
        <v>1107</v>
      </c>
      <c r="E409" s="220" t="s">
        <v>43</v>
      </c>
      <c r="F409" s="221">
        <v>15</v>
      </c>
      <c r="G409" s="222">
        <v>196.64</v>
      </c>
      <c r="H409" s="222">
        <f>TRUNC(TRUNC(G409 * J13, 2) + G409, 2)</f>
        <v>236.95</v>
      </c>
      <c r="I409" s="222">
        <f t="shared" si="12"/>
        <v>3554.25</v>
      </c>
      <c r="J409" s="223">
        <f>I409 / J12</f>
        <v>2.1187914720569048E-4</v>
      </c>
      <c r="K409" s="221">
        <v>15</v>
      </c>
      <c r="L409" s="222">
        <v>195.7</v>
      </c>
      <c r="M409" s="222">
        <f>TRUNC(TRUNC(L409 * O13, 2) + L409, 2)</f>
        <v>242.86</v>
      </c>
      <c r="N409" s="222">
        <f t="shared" si="13"/>
        <v>3642.9</v>
      </c>
      <c r="O409" s="223">
        <f>N409 / O12</f>
        <v>2.1471149138395035E-4</v>
      </c>
    </row>
    <row r="410" spans="1:15" ht="14.4" thickBot="1" x14ac:dyDescent="0.3">
      <c r="A410" s="106" t="s">
        <v>1108</v>
      </c>
      <c r="B410" s="107" t="s">
        <v>12</v>
      </c>
      <c r="C410" s="107"/>
      <c r="D410" s="107" t="s">
        <v>1109</v>
      </c>
      <c r="E410" s="211"/>
      <c r="F410" s="212">
        <v>1</v>
      </c>
      <c r="G410" s="212" t="s">
        <v>14</v>
      </c>
      <c r="H410" s="213">
        <f>I411 + I412 + I413 + I414 + I415 + I416 + I417 + I418 + I419 + I420 + I421 + I422 + I423 + I424 + I425 + I426 + I427 + I428 + I429</f>
        <v>97146.069999999992</v>
      </c>
      <c r="I410" s="213">
        <f t="shared" si="12"/>
        <v>97146.07</v>
      </c>
      <c r="J410" s="214">
        <f>I410 / J12</f>
        <v>5.7911588847110677E-3</v>
      </c>
      <c r="K410" s="212">
        <v>1</v>
      </c>
      <c r="L410" s="212" t="s">
        <v>14</v>
      </c>
      <c r="M410" s="213">
        <f>N411 + N412 + N413 + N414 + N415 + N416 + N417 + N418 + N419 + N420 + N421 + N422 + N423 + N424 + N425 + N426 + N427 + N428 + N429</f>
        <v>99242.88999999997</v>
      </c>
      <c r="N410" s="213">
        <f t="shared" si="13"/>
        <v>99242.89</v>
      </c>
      <c r="O410" s="215">
        <f>N410 / O12</f>
        <v>5.8493477507352192E-3</v>
      </c>
    </row>
    <row r="411" spans="1:15" ht="26.4" x14ac:dyDescent="0.25">
      <c r="A411" s="96" t="s">
        <v>1110</v>
      </c>
      <c r="B411" s="96" t="s">
        <v>1111</v>
      </c>
      <c r="C411" s="96" t="s">
        <v>41</v>
      </c>
      <c r="D411" s="96" t="s">
        <v>1112</v>
      </c>
      <c r="E411" s="216" t="s">
        <v>43</v>
      </c>
      <c r="F411" s="217">
        <v>1</v>
      </c>
      <c r="G411" s="218">
        <v>337.68</v>
      </c>
      <c r="H411" s="218">
        <f>TRUNC(TRUNC(G411 * J13, 2) + G411, 2)</f>
        <v>406.9</v>
      </c>
      <c r="I411" s="218">
        <f t="shared" si="12"/>
        <v>406.9</v>
      </c>
      <c r="J411" s="219">
        <f>I411 / J12</f>
        <v>2.4256488710134474E-5</v>
      </c>
      <c r="K411" s="217">
        <v>1</v>
      </c>
      <c r="L411" s="218">
        <v>334.95</v>
      </c>
      <c r="M411" s="218">
        <f>TRUNC(TRUNC(L411 * O13, 2) + L411, 2)</f>
        <v>415.67</v>
      </c>
      <c r="N411" s="218">
        <f t="shared" si="13"/>
        <v>415.67</v>
      </c>
      <c r="O411" s="219">
        <f>N411 / O12</f>
        <v>2.4499471746017359E-5</v>
      </c>
    </row>
    <row r="412" spans="1:15" ht="52.8" x14ac:dyDescent="0.25">
      <c r="A412" s="127" t="s">
        <v>1113</v>
      </c>
      <c r="B412" s="127" t="s">
        <v>1114</v>
      </c>
      <c r="C412" s="127" t="s">
        <v>41</v>
      </c>
      <c r="D412" s="127" t="s">
        <v>1115</v>
      </c>
      <c r="E412" s="205" t="s">
        <v>43</v>
      </c>
      <c r="F412" s="204">
        <v>9</v>
      </c>
      <c r="G412" s="235">
        <v>1768.07</v>
      </c>
      <c r="H412" s="235">
        <f>TRUNC(TRUNC(G412 * J13, 2) + G412, 2)</f>
        <v>2130.52</v>
      </c>
      <c r="I412" s="235">
        <f t="shared" si="12"/>
        <v>19174.68</v>
      </c>
      <c r="J412" s="236">
        <f>I412 / J12</f>
        <v>1.1430582672411927E-3</v>
      </c>
      <c r="K412" s="204">
        <v>9</v>
      </c>
      <c r="L412" s="235">
        <v>1761.05</v>
      </c>
      <c r="M412" s="235">
        <f>TRUNC(TRUNC(L412 * O13, 2) + L412, 2)</f>
        <v>2185.46</v>
      </c>
      <c r="N412" s="235">
        <f t="shared" si="13"/>
        <v>19669.14</v>
      </c>
      <c r="O412" s="236">
        <f>N412 / O12</f>
        <v>1.1592935253890342E-3</v>
      </c>
    </row>
    <row r="413" spans="1:15" ht="39.6" x14ac:dyDescent="0.25">
      <c r="A413" s="127" t="s">
        <v>1116</v>
      </c>
      <c r="B413" s="127" t="s">
        <v>1117</v>
      </c>
      <c r="C413" s="127" t="s">
        <v>41</v>
      </c>
      <c r="D413" s="127" t="s">
        <v>1118</v>
      </c>
      <c r="E413" s="205" t="s">
        <v>43</v>
      </c>
      <c r="F413" s="204">
        <v>1</v>
      </c>
      <c r="G413" s="235">
        <v>234.73</v>
      </c>
      <c r="H413" s="235">
        <f>TRUNC(TRUNC(G413 * J13, 2) + G413, 2)</f>
        <v>282.83999999999997</v>
      </c>
      <c r="I413" s="235">
        <f t="shared" si="12"/>
        <v>282.83999999999997</v>
      </c>
      <c r="J413" s="236">
        <f>I413 / J12</f>
        <v>1.6860912427560666E-5</v>
      </c>
      <c r="K413" s="204">
        <v>1</v>
      </c>
      <c r="L413" s="235">
        <v>230.62</v>
      </c>
      <c r="M413" s="235">
        <f>TRUNC(TRUNC(L413 * O13, 2) + L413, 2)</f>
        <v>286.19</v>
      </c>
      <c r="N413" s="235">
        <f t="shared" si="13"/>
        <v>286.19</v>
      </c>
      <c r="O413" s="236">
        <f>N413 / O12</f>
        <v>1.6867957319490718E-5</v>
      </c>
    </row>
    <row r="414" spans="1:15" ht="26.4" x14ac:dyDescent="0.25">
      <c r="A414" s="127" t="s">
        <v>1119</v>
      </c>
      <c r="B414" s="127" t="s">
        <v>1120</v>
      </c>
      <c r="C414" s="127" t="s">
        <v>19</v>
      </c>
      <c r="D414" s="127" t="s">
        <v>1121</v>
      </c>
      <c r="E414" s="205" t="s">
        <v>43</v>
      </c>
      <c r="F414" s="204">
        <v>1</v>
      </c>
      <c r="G414" s="235">
        <v>9774.9500000000007</v>
      </c>
      <c r="H414" s="235">
        <f>TRUNC(TRUNC(G414 * J13, 2) + G414, 2)</f>
        <v>11778.81</v>
      </c>
      <c r="I414" s="235">
        <f t="shared" si="12"/>
        <v>11778.81</v>
      </c>
      <c r="J414" s="236">
        <f>I414 / J12</f>
        <v>7.0216901396858941E-4</v>
      </c>
      <c r="K414" s="204">
        <v>1</v>
      </c>
      <c r="L414" s="235">
        <v>9757.23</v>
      </c>
      <c r="M414" s="235">
        <f>TRUNC(TRUNC(L414 * O13, 2) + L414, 2)</f>
        <v>12108.72</v>
      </c>
      <c r="N414" s="235">
        <f t="shared" si="13"/>
        <v>12108.72</v>
      </c>
      <c r="O414" s="236">
        <f>N414 / O12</f>
        <v>7.1368451781565973E-4</v>
      </c>
    </row>
    <row r="415" spans="1:15" ht="26.4" x14ac:dyDescent="0.25">
      <c r="A415" s="127" t="s">
        <v>1122</v>
      </c>
      <c r="B415" s="127" t="s">
        <v>803</v>
      </c>
      <c r="C415" s="127" t="s">
        <v>41</v>
      </c>
      <c r="D415" s="127" t="s">
        <v>804</v>
      </c>
      <c r="E415" s="205" t="s">
        <v>43</v>
      </c>
      <c r="F415" s="204">
        <v>2</v>
      </c>
      <c r="G415" s="235">
        <v>335.3</v>
      </c>
      <c r="H415" s="235">
        <f>TRUNC(TRUNC(G415 * J13, 2) + G415, 2)</f>
        <v>404.03</v>
      </c>
      <c r="I415" s="235">
        <f t="shared" si="12"/>
        <v>808.06</v>
      </c>
      <c r="J415" s="236">
        <f>I415 / J12</f>
        <v>4.8170799378499051E-5</v>
      </c>
      <c r="K415" s="204">
        <v>2</v>
      </c>
      <c r="L415" s="235">
        <v>333.92</v>
      </c>
      <c r="M415" s="235">
        <f>TRUNC(TRUNC(L415 * O13, 2) + L415, 2)</f>
        <v>414.39</v>
      </c>
      <c r="N415" s="235">
        <f t="shared" si="13"/>
        <v>828.78</v>
      </c>
      <c r="O415" s="236">
        <f>N415 / O12</f>
        <v>4.8848057819097516E-5</v>
      </c>
    </row>
    <row r="416" spans="1:15" ht="26.4" x14ac:dyDescent="0.25">
      <c r="A416" s="127" t="s">
        <v>1123</v>
      </c>
      <c r="B416" s="127" t="s">
        <v>1124</v>
      </c>
      <c r="C416" s="127" t="s">
        <v>41</v>
      </c>
      <c r="D416" s="127" t="s">
        <v>1125</v>
      </c>
      <c r="E416" s="205" t="s">
        <v>43</v>
      </c>
      <c r="F416" s="204">
        <v>1</v>
      </c>
      <c r="G416" s="235">
        <v>622.38</v>
      </c>
      <c r="H416" s="235">
        <f>TRUNC(TRUNC(G416 * J13, 2) + G416, 2)</f>
        <v>749.96</v>
      </c>
      <c r="I416" s="235">
        <f t="shared" si="12"/>
        <v>749.96</v>
      </c>
      <c r="J416" s="236">
        <f>I416 / J12</f>
        <v>4.4707289931315932E-5</v>
      </c>
      <c r="K416" s="204">
        <v>1</v>
      </c>
      <c r="L416" s="235">
        <v>621</v>
      </c>
      <c r="M416" s="235">
        <f>TRUNC(TRUNC(L416 * O13, 2) + L416, 2)</f>
        <v>770.66</v>
      </c>
      <c r="N416" s="235">
        <f t="shared" si="13"/>
        <v>770.66</v>
      </c>
      <c r="O416" s="236">
        <f>N416 / O12</f>
        <v>4.5422481525695233E-5</v>
      </c>
    </row>
    <row r="417" spans="1:15" ht="39.6" x14ac:dyDescent="0.25">
      <c r="A417" s="127" t="s">
        <v>1126</v>
      </c>
      <c r="B417" s="127" t="s">
        <v>1127</v>
      </c>
      <c r="C417" s="127" t="s">
        <v>41</v>
      </c>
      <c r="D417" s="127" t="s">
        <v>1128</v>
      </c>
      <c r="E417" s="205" t="s">
        <v>43</v>
      </c>
      <c r="F417" s="204">
        <v>1</v>
      </c>
      <c r="G417" s="235">
        <v>474.34</v>
      </c>
      <c r="H417" s="235">
        <f>TRUNC(TRUNC(G417 * J13, 2) + G417, 2)</f>
        <v>571.57000000000005</v>
      </c>
      <c r="I417" s="235">
        <f t="shared" si="12"/>
        <v>571.57000000000005</v>
      </c>
      <c r="J417" s="236">
        <f>I417 / J12</f>
        <v>3.4072944831780693E-5</v>
      </c>
      <c r="K417" s="204">
        <v>1</v>
      </c>
      <c r="L417" s="235">
        <v>471.1</v>
      </c>
      <c r="M417" s="235">
        <f>TRUNC(TRUNC(L417 * O13, 2) + L417, 2)</f>
        <v>584.63</v>
      </c>
      <c r="N417" s="235">
        <f t="shared" si="13"/>
        <v>584.63</v>
      </c>
      <c r="O417" s="236">
        <f>N417 / O12</f>
        <v>3.4457926159872324E-5</v>
      </c>
    </row>
    <row r="418" spans="1:15" ht="26.4" x14ac:dyDescent="0.25">
      <c r="A418" s="127" t="s">
        <v>1129</v>
      </c>
      <c r="B418" s="127" t="s">
        <v>1130</v>
      </c>
      <c r="C418" s="127" t="s">
        <v>41</v>
      </c>
      <c r="D418" s="127" t="s">
        <v>1131</v>
      </c>
      <c r="E418" s="205" t="s">
        <v>43</v>
      </c>
      <c r="F418" s="204">
        <v>42</v>
      </c>
      <c r="G418" s="235">
        <v>178.36</v>
      </c>
      <c r="H418" s="235">
        <f>TRUNC(TRUNC(G418 * J13, 2) + G418, 2)</f>
        <v>214.92</v>
      </c>
      <c r="I418" s="235">
        <f t="shared" si="12"/>
        <v>9026.64</v>
      </c>
      <c r="J418" s="236">
        <f>I418 / J12</f>
        <v>5.3810418100380501E-4</v>
      </c>
      <c r="K418" s="204">
        <v>42</v>
      </c>
      <c r="L418" s="235">
        <v>175.95</v>
      </c>
      <c r="M418" s="235">
        <f>TRUNC(TRUNC(L418 * O13, 2) + L418, 2)</f>
        <v>218.35</v>
      </c>
      <c r="N418" s="235">
        <f t="shared" si="13"/>
        <v>9170.7000000000007</v>
      </c>
      <c r="O418" s="236">
        <f>N418 / O12</f>
        <v>5.4051845343951069E-4</v>
      </c>
    </row>
    <row r="419" spans="1:15" ht="26.4" x14ac:dyDescent="0.25">
      <c r="A419" s="127" t="s">
        <v>1132</v>
      </c>
      <c r="B419" s="127" t="s">
        <v>1133</v>
      </c>
      <c r="C419" s="127" t="s">
        <v>19</v>
      </c>
      <c r="D419" s="127" t="s">
        <v>1134</v>
      </c>
      <c r="E419" s="205" t="s">
        <v>43</v>
      </c>
      <c r="F419" s="204">
        <v>2</v>
      </c>
      <c r="G419" s="235">
        <v>36.159999999999997</v>
      </c>
      <c r="H419" s="235">
        <f>TRUNC(TRUNC(G419 * J13, 2) + G419, 2)</f>
        <v>43.57</v>
      </c>
      <c r="I419" s="235">
        <f t="shared" si="12"/>
        <v>87.14</v>
      </c>
      <c r="J419" s="236">
        <f>I419 / J12</f>
        <v>5.1946680417820554E-6</v>
      </c>
      <c r="K419" s="204">
        <v>2</v>
      </c>
      <c r="L419" s="235">
        <v>34.14</v>
      </c>
      <c r="M419" s="235">
        <f>TRUNC(TRUNC(L419 * O13, 2) + L419, 2)</f>
        <v>42.36</v>
      </c>
      <c r="N419" s="235">
        <f t="shared" si="13"/>
        <v>84.72</v>
      </c>
      <c r="O419" s="236">
        <f>N419 / O12</f>
        <v>4.9933727387653437E-6</v>
      </c>
    </row>
    <row r="420" spans="1:15" ht="39.6" x14ac:dyDescent="0.25">
      <c r="A420" s="127" t="s">
        <v>1135</v>
      </c>
      <c r="B420" s="127" t="s">
        <v>1136</v>
      </c>
      <c r="C420" s="127" t="s">
        <v>41</v>
      </c>
      <c r="D420" s="127" t="s">
        <v>1137</v>
      </c>
      <c r="E420" s="205" t="s">
        <v>43</v>
      </c>
      <c r="F420" s="204">
        <v>2</v>
      </c>
      <c r="G420" s="235">
        <v>129.26</v>
      </c>
      <c r="H420" s="235">
        <f>TRUNC(TRUNC(G420 * J13, 2) + G420, 2)</f>
        <v>155.75</v>
      </c>
      <c r="I420" s="235">
        <f t="shared" si="12"/>
        <v>311.5</v>
      </c>
      <c r="J420" s="236">
        <f>I420 / J12</f>
        <v>1.856941812043964E-5</v>
      </c>
      <c r="K420" s="204">
        <v>2</v>
      </c>
      <c r="L420" s="235">
        <v>127.62</v>
      </c>
      <c r="M420" s="235">
        <f>TRUNC(TRUNC(L420 * O13, 2) + L420, 2)</f>
        <v>158.37</v>
      </c>
      <c r="N420" s="235">
        <f t="shared" si="13"/>
        <v>316.74</v>
      </c>
      <c r="O420" s="236">
        <f>N420 / O12</f>
        <v>1.8668565643018591E-5</v>
      </c>
    </row>
    <row r="421" spans="1:15" ht="39.6" x14ac:dyDescent="0.25">
      <c r="A421" s="127" t="s">
        <v>1138</v>
      </c>
      <c r="B421" s="127" t="s">
        <v>1139</v>
      </c>
      <c r="C421" s="127" t="s">
        <v>41</v>
      </c>
      <c r="D421" s="127" t="s">
        <v>1140</v>
      </c>
      <c r="E421" s="205" t="s">
        <v>43</v>
      </c>
      <c r="F421" s="204">
        <v>2</v>
      </c>
      <c r="G421" s="235">
        <v>84.82</v>
      </c>
      <c r="H421" s="235">
        <f>TRUNC(TRUNC(G421 * J13, 2) + G421, 2)</f>
        <v>102.2</v>
      </c>
      <c r="I421" s="235">
        <f t="shared" si="12"/>
        <v>204.4</v>
      </c>
      <c r="J421" s="236">
        <f>I421 / J12</f>
        <v>1.2184876609367134E-5</v>
      </c>
      <c r="K421" s="204">
        <v>2</v>
      </c>
      <c r="L421" s="235">
        <v>83.34</v>
      </c>
      <c r="M421" s="235">
        <f>TRUNC(TRUNC(L421 * O13, 2) + L421, 2)</f>
        <v>103.42</v>
      </c>
      <c r="N421" s="235">
        <f t="shared" si="13"/>
        <v>206.84</v>
      </c>
      <c r="O421" s="236">
        <f>N421 / O12</f>
        <v>1.2191090855597542E-5</v>
      </c>
    </row>
    <row r="422" spans="1:15" ht="26.4" x14ac:dyDescent="0.25">
      <c r="A422" s="127" t="s">
        <v>1141</v>
      </c>
      <c r="B422" s="127" t="s">
        <v>1142</v>
      </c>
      <c r="C422" s="127" t="s">
        <v>19</v>
      </c>
      <c r="D422" s="127" t="s">
        <v>1143</v>
      </c>
      <c r="E422" s="205" t="s">
        <v>43</v>
      </c>
      <c r="F422" s="204">
        <v>1</v>
      </c>
      <c r="G422" s="235">
        <v>95.22</v>
      </c>
      <c r="H422" s="235">
        <f>TRUNC(TRUNC(G422 * J13, 2) + G422, 2)</f>
        <v>114.74</v>
      </c>
      <c r="I422" s="235">
        <f t="shared" si="12"/>
        <v>114.74</v>
      </c>
      <c r="J422" s="236">
        <f>I422 / J12</f>
        <v>6.8399840614421963E-6</v>
      </c>
      <c r="K422" s="204">
        <v>1</v>
      </c>
      <c r="L422" s="235">
        <v>89.88</v>
      </c>
      <c r="M422" s="235">
        <f>TRUNC(TRUNC(L422 * O13, 2) + L422, 2)</f>
        <v>111.54</v>
      </c>
      <c r="N422" s="235">
        <f t="shared" si="13"/>
        <v>111.54</v>
      </c>
      <c r="O422" s="236">
        <f>N422 / O12</f>
        <v>6.5741359216464416E-6</v>
      </c>
    </row>
    <row r="423" spans="1:15" ht="39.6" x14ac:dyDescent="0.25">
      <c r="A423" s="127" t="s">
        <v>1144</v>
      </c>
      <c r="B423" s="127" t="s">
        <v>719</v>
      </c>
      <c r="C423" s="127" t="s">
        <v>41</v>
      </c>
      <c r="D423" s="127" t="s">
        <v>720</v>
      </c>
      <c r="E423" s="205" t="s">
        <v>91</v>
      </c>
      <c r="F423" s="204">
        <v>228</v>
      </c>
      <c r="G423" s="235">
        <v>99.91</v>
      </c>
      <c r="H423" s="235">
        <f>TRUNC(TRUNC(G423 * J13, 2) + G423, 2)</f>
        <v>120.39</v>
      </c>
      <c r="I423" s="235">
        <f t="shared" si="12"/>
        <v>27448.92</v>
      </c>
      <c r="J423" s="236">
        <f>I423 / J12</f>
        <v>1.6363097028394798E-3</v>
      </c>
      <c r="K423" s="204">
        <v>228</v>
      </c>
      <c r="L423" s="235">
        <v>99.01</v>
      </c>
      <c r="M423" s="235">
        <f>TRUNC(TRUNC(L423 * O13, 2) + L423, 2)</f>
        <v>122.87</v>
      </c>
      <c r="N423" s="235">
        <f t="shared" si="13"/>
        <v>28014.36</v>
      </c>
      <c r="O423" s="236">
        <f>N423 / O12</f>
        <v>1.6511584220722179E-3</v>
      </c>
    </row>
    <row r="424" spans="1:15" ht="39.6" x14ac:dyDescent="0.25">
      <c r="A424" s="127" t="s">
        <v>1145</v>
      </c>
      <c r="B424" s="127" t="s">
        <v>1146</v>
      </c>
      <c r="C424" s="127" t="s">
        <v>41</v>
      </c>
      <c r="D424" s="127" t="s">
        <v>1147</v>
      </c>
      <c r="E424" s="205" t="s">
        <v>91</v>
      </c>
      <c r="F424" s="204">
        <v>6</v>
      </c>
      <c r="G424" s="235">
        <v>49.92</v>
      </c>
      <c r="H424" s="235">
        <f>TRUNC(TRUNC(G424 * J13, 2) + G424, 2)</f>
        <v>60.15</v>
      </c>
      <c r="I424" s="235">
        <f t="shared" si="12"/>
        <v>360.9</v>
      </c>
      <c r="J424" s="236">
        <f>I424 / J12</f>
        <v>2.1514295344034237E-5</v>
      </c>
      <c r="K424" s="204">
        <v>6</v>
      </c>
      <c r="L424" s="235">
        <v>49.38</v>
      </c>
      <c r="M424" s="235">
        <f>TRUNC(TRUNC(L424 * O13, 2) + L424, 2)</f>
        <v>61.28</v>
      </c>
      <c r="N424" s="235">
        <f t="shared" si="13"/>
        <v>367.68</v>
      </c>
      <c r="O424" s="236">
        <f>N424 / O12</f>
        <v>2.1670954775604835E-5</v>
      </c>
    </row>
    <row r="425" spans="1:15" ht="52.8" x14ac:dyDescent="0.25">
      <c r="A425" s="127" t="s">
        <v>1148</v>
      </c>
      <c r="B425" s="127" t="s">
        <v>1149</v>
      </c>
      <c r="C425" s="127" t="s">
        <v>41</v>
      </c>
      <c r="D425" s="127" t="s">
        <v>1150</v>
      </c>
      <c r="E425" s="205" t="s">
        <v>43</v>
      </c>
      <c r="F425" s="204">
        <v>7</v>
      </c>
      <c r="G425" s="235">
        <v>1916.46</v>
      </c>
      <c r="H425" s="235">
        <f>TRUNC(TRUNC(G425 * J13, 2) + G425, 2)</f>
        <v>2309.33</v>
      </c>
      <c r="I425" s="235">
        <f t="shared" si="12"/>
        <v>16165.31</v>
      </c>
      <c r="J425" s="236">
        <f>I425 / J12</f>
        <v>9.6366099658595208E-4</v>
      </c>
      <c r="K425" s="204">
        <v>7</v>
      </c>
      <c r="L425" s="235">
        <v>1908.48</v>
      </c>
      <c r="M425" s="235">
        <f>TRUNC(TRUNC(L425 * O13, 2) + L425, 2)</f>
        <v>2368.42</v>
      </c>
      <c r="N425" s="235">
        <f t="shared" si="13"/>
        <v>16578.939999999999</v>
      </c>
      <c r="O425" s="236">
        <f>N425 / O12</f>
        <v>9.7715801503336051E-4</v>
      </c>
    </row>
    <row r="426" spans="1:15" ht="26.4" x14ac:dyDescent="0.25">
      <c r="A426" s="127" t="s">
        <v>1151</v>
      </c>
      <c r="B426" s="127" t="s">
        <v>1152</v>
      </c>
      <c r="C426" s="127" t="s">
        <v>41</v>
      </c>
      <c r="D426" s="127" t="s">
        <v>1153</v>
      </c>
      <c r="E426" s="205" t="s">
        <v>43</v>
      </c>
      <c r="F426" s="204">
        <v>7</v>
      </c>
      <c r="G426" s="235">
        <v>165.01</v>
      </c>
      <c r="H426" s="235">
        <f>TRUNC(TRUNC(G426 * J13, 2) + G426, 2)</f>
        <v>198.83</v>
      </c>
      <c r="I426" s="235">
        <f t="shared" si="12"/>
        <v>1391.81</v>
      </c>
      <c r="J426" s="236">
        <f>I426 / J12</f>
        <v>8.2969829323303673E-5</v>
      </c>
      <c r="K426" s="204">
        <v>7</v>
      </c>
      <c r="L426" s="235">
        <v>162.59</v>
      </c>
      <c r="M426" s="235">
        <f>TRUNC(TRUNC(L426 * O13, 2) + L426, 2)</f>
        <v>201.77</v>
      </c>
      <c r="N426" s="235">
        <f t="shared" si="13"/>
        <v>1412.39</v>
      </c>
      <c r="O426" s="236">
        <f>N426 / O12</f>
        <v>8.3245865468658931E-5</v>
      </c>
    </row>
    <row r="427" spans="1:15" ht="39.6" x14ac:dyDescent="0.25">
      <c r="A427" s="127" t="s">
        <v>1154</v>
      </c>
      <c r="B427" s="127" t="s">
        <v>1155</v>
      </c>
      <c r="C427" s="127" t="s">
        <v>41</v>
      </c>
      <c r="D427" s="127" t="s">
        <v>1156</v>
      </c>
      <c r="E427" s="205" t="s">
        <v>43</v>
      </c>
      <c r="F427" s="204">
        <v>23</v>
      </c>
      <c r="G427" s="235">
        <v>110.1</v>
      </c>
      <c r="H427" s="235">
        <f>TRUNC(TRUNC(G427 * J13, 2) + G427, 2)</f>
        <v>132.66999999999999</v>
      </c>
      <c r="I427" s="235">
        <f t="shared" si="12"/>
        <v>3051.41</v>
      </c>
      <c r="J427" s="236">
        <f>I427 / J12</f>
        <v>1.8190339694025911E-4</v>
      </c>
      <c r="K427" s="204">
        <v>23</v>
      </c>
      <c r="L427" s="235">
        <v>108.28</v>
      </c>
      <c r="M427" s="235">
        <f>TRUNC(TRUNC(L427 * O13, 2) + L427, 2)</f>
        <v>134.37</v>
      </c>
      <c r="N427" s="235">
        <f t="shared" si="13"/>
        <v>3090.51</v>
      </c>
      <c r="O427" s="236">
        <f>N427 / O12</f>
        <v>1.8215378166763083E-4</v>
      </c>
    </row>
    <row r="428" spans="1:15" ht="39.6" x14ac:dyDescent="0.25">
      <c r="A428" s="127" t="s">
        <v>1157</v>
      </c>
      <c r="B428" s="127" t="s">
        <v>1158</v>
      </c>
      <c r="C428" s="127" t="s">
        <v>41</v>
      </c>
      <c r="D428" s="127" t="s">
        <v>1159</v>
      </c>
      <c r="E428" s="205" t="s">
        <v>43</v>
      </c>
      <c r="F428" s="204">
        <v>94</v>
      </c>
      <c r="G428" s="235">
        <v>45.55</v>
      </c>
      <c r="H428" s="235">
        <f>TRUNC(TRUNC(G428 * J13, 2) + G428, 2)</f>
        <v>54.88</v>
      </c>
      <c r="I428" s="235">
        <f t="shared" si="12"/>
        <v>5158.72</v>
      </c>
      <c r="J428" s="236">
        <f>I428 / J12</f>
        <v>3.075262556862741E-4</v>
      </c>
      <c r="K428" s="204">
        <v>94</v>
      </c>
      <c r="L428" s="235">
        <v>44.35</v>
      </c>
      <c r="M428" s="235">
        <f>TRUNC(TRUNC(L428 * O13, 2) + L428, 2)</f>
        <v>55.03</v>
      </c>
      <c r="N428" s="235">
        <f t="shared" si="13"/>
        <v>5172.82</v>
      </c>
      <c r="O428" s="236">
        <f>N428 / O12</f>
        <v>3.0488454167304231E-4</v>
      </c>
    </row>
    <row r="429" spans="1:15" ht="40.200000000000003" thickBot="1" x14ac:dyDescent="0.3">
      <c r="A429" s="114" t="s">
        <v>1160</v>
      </c>
      <c r="B429" s="114" t="s">
        <v>1161</v>
      </c>
      <c r="C429" s="114" t="s">
        <v>41</v>
      </c>
      <c r="D429" s="114" t="s">
        <v>1162</v>
      </c>
      <c r="E429" s="220" t="s">
        <v>43</v>
      </c>
      <c r="F429" s="221">
        <v>1</v>
      </c>
      <c r="G429" s="222">
        <v>42.96</v>
      </c>
      <c r="H429" s="222">
        <f>TRUNC(TRUNC(G429 * J13, 2) + G429, 2)</f>
        <v>51.76</v>
      </c>
      <c r="I429" s="222">
        <f t="shared" si="12"/>
        <v>51.76</v>
      </c>
      <c r="J429" s="223">
        <f>I429 / J12</f>
        <v>3.0855636658553952E-6</v>
      </c>
      <c r="K429" s="221">
        <v>1</v>
      </c>
      <c r="L429" s="222">
        <v>41.79</v>
      </c>
      <c r="M429" s="222">
        <f>TRUNC(TRUNC(L429 * O13, 2) + L429, 2)</f>
        <v>51.86</v>
      </c>
      <c r="N429" s="222">
        <f t="shared" si="13"/>
        <v>51.86</v>
      </c>
      <c r="O429" s="223">
        <f>N429 / O12</f>
        <v>3.0566136712980491E-6</v>
      </c>
    </row>
    <row r="430" spans="1:15" ht="14.4" thickBot="1" x14ac:dyDescent="0.3">
      <c r="A430" s="106" t="s">
        <v>1163</v>
      </c>
      <c r="B430" s="107" t="s">
        <v>12</v>
      </c>
      <c r="C430" s="107"/>
      <c r="D430" s="107" t="s">
        <v>1164</v>
      </c>
      <c r="E430" s="211"/>
      <c r="F430" s="212">
        <v>1</v>
      </c>
      <c r="G430" s="212" t="s">
        <v>14</v>
      </c>
      <c r="H430" s="213">
        <f>I431 + I562 + I577</f>
        <v>1701198.3499999999</v>
      </c>
      <c r="I430" s="213">
        <f t="shared" si="12"/>
        <v>1701198.35</v>
      </c>
      <c r="J430" s="214">
        <f>I430 / J12</f>
        <v>0.1014133658650145</v>
      </c>
      <c r="K430" s="212">
        <v>1</v>
      </c>
      <c r="L430" s="212" t="s">
        <v>14</v>
      </c>
      <c r="M430" s="213">
        <f>N431 + N562 + N577</f>
        <v>1727823.65</v>
      </c>
      <c r="N430" s="213">
        <f t="shared" si="13"/>
        <v>1727823.65</v>
      </c>
      <c r="O430" s="215">
        <f>N430 / O12</f>
        <v>0.10183743521369255</v>
      </c>
    </row>
    <row r="431" spans="1:15" ht="14.4" thickBot="1" x14ac:dyDescent="0.3">
      <c r="A431" s="106" t="s">
        <v>1165</v>
      </c>
      <c r="B431" s="107" t="s">
        <v>12</v>
      </c>
      <c r="C431" s="107"/>
      <c r="D431" s="107" t="s">
        <v>1166</v>
      </c>
      <c r="E431" s="211"/>
      <c r="F431" s="212">
        <v>1</v>
      </c>
      <c r="G431" s="212" t="s">
        <v>14</v>
      </c>
      <c r="H431" s="213">
        <f>I432 + I433 + I434 + I435 + I436 + I437 + I438 + I439 + I440 + I441 + I442 + I443 + I444 + I445 + I446 + I447 + I448 + I449 + I450 + I451 + I452 + I453 + I454 + I455 + I456 + I457 + I458 + I459 + I460 + I461 + I462 + I463 + I464 + I465 + I466 + I467 + I468 + I469 + I470 + I471 + I472 + I473 + I474 + I475 + I476 + I477 + I478 + I479 + I480 + I481 + I482 + I483 + I484 + I485 + I486 + I487 + I488 + I489 + I490 + I491 + I492 + I493 + I494 + I495 + I496 + I497 + I498 + I499 + I500 + I501 + I502 + I503 + I504 + I505 + I506 + I507 + I508 + I509 + I510 + I511 + I512 + I513 + I514 + I515 + I516 + I517 + I518 + I519 + I520 + I521 + I522 + I523 + I524 + I525 + I526 + I527 + I528 + I529 + I530 + I531 + I532 + I533 + I534 + I535 + I536 + I537 + I538 + I539 + I540 + I541 + I542 + I543 + I544 + I545 + I546 + I547 + I548 + I549 + I550 + I551 + I552 + I553 + I554 + I555 + I556 + I557 + I558 + I559 + I560 + I561</f>
        <v>1467074.1899999995</v>
      </c>
      <c r="I431" s="213">
        <f t="shared" si="12"/>
        <v>1467074.19</v>
      </c>
      <c r="J431" s="214">
        <f>I431 / J12</f>
        <v>8.7456545899888619E-2</v>
      </c>
      <c r="K431" s="212">
        <v>1</v>
      </c>
      <c r="L431" s="212" t="s">
        <v>14</v>
      </c>
      <c r="M431" s="213">
        <f>N432 + N433 + N434 + N435 + N436 + N437 + N438 + N439 + N440 + N441 + N442 + N443 + N444 + N445 + N446 + N447 + N448 + N449 + N450 + N451 + N452 + N453 + N454 + N455 + N456 + N457 + N458 + N459 + N460 + N461 + N462 + N463 + N464 + N465 + N466 + N467 + N468 + N469 + N470 + N471 + N472 + N473 + N474 + N475 + N476 + N477 + N478 + N479 + N480 + N481 + N482 + N483 + N484 + N485 + N486 + N487 + N488 + N489 + N490 + N491 + N492 + N493 + N494 + N495 + N496 + N497 + N498 + N499 + N500 + N501 + N502 + N503 + N504 + N505 + N506 + N507 + N508 + N509 + N510 + N511 + N512 + N513 + N514 + N515 + N516 + N517 + N518 + N519 + N520 + N521 + N522 + N523 + N524 + N525 + N526 + N527 + N528 + N529 + N530 + N531 + N532 + N533 + N534 + N535 + N536 + N537 + N538 + N539 + N540 + N541 + N542 + N543 + N544 + N545 + N546 + N547 + N548 + N549 + N550 + N551 + N552 + N553 + N554 + N555 + N556 + N557 + N558 + N559 + N560 + N561</f>
        <v>1490394.18</v>
      </c>
      <c r="N431" s="213">
        <f t="shared" si="13"/>
        <v>1490394.18</v>
      </c>
      <c r="O431" s="215">
        <f>N431 / O12</f>
        <v>8.784340968397697E-2</v>
      </c>
    </row>
    <row r="432" spans="1:15" ht="26.4" x14ac:dyDescent="0.25">
      <c r="A432" s="96" t="s">
        <v>1167</v>
      </c>
      <c r="B432" s="96" t="s">
        <v>1168</v>
      </c>
      <c r="C432" s="96" t="s">
        <v>19</v>
      </c>
      <c r="D432" s="96" t="s">
        <v>1169</v>
      </c>
      <c r="E432" s="216" t="s">
        <v>43</v>
      </c>
      <c r="F432" s="217">
        <v>1</v>
      </c>
      <c r="G432" s="218">
        <v>2.13</v>
      </c>
      <c r="H432" s="218">
        <f>TRUNC(TRUNC(G432 * J13, 2) + G432, 2)</f>
        <v>2.56</v>
      </c>
      <c r="I432" s="218">
        <f t="shared" si="12"/>
        <v>2.56</v>
      </c>
      <c r="J432" s="219">
        <f>I432 / J12</f>
        <v>1.5260902211340441E-7</v>
      </c>
      <c r="K432" s="217">
        <v>1</v>
      </c>
      <c r="L432" s="218">
        <v>2.09</v>
      </c>
      <c r="M432" s="218">
        <f>TRUNC(TRUNC(L432 * O13, 2) + L432, 2)</f>
        <v>2.59</v>
      </c>
      <c r="N432" s="218">
        <f t="shared" si="13"/>
        <v>2.59</v>
      </c>
      <c r="O432" s="219">
        <f>N432 / O12</f>
        <v>1.5265386441692917E-7</v>
      </c>
    </row>
    <row r="433" spans="1:15" ht="26.4" x14ac:dyDescent="0.25">
      <c r="A433" s="127" t="s">
        <v>1170</v>
      </c>
      <c r="B433" s="127" t="s">
        <v>1171</v>
      </c>
      <c r="C433" s="127" t="s">
        <v>41</v>
      </c>
      <c r="D433" s="127" t="s">
        <v>1172</v>
      </c>
      <c r="E433" s="205" t="s">
        <v>43</v>
      </c>
      <c r="F433" s="204">
        <v>1190</v>
      </c>
      <c r="G433" s="235">
        <v>20.190000000000001</v>
      </c>
      <c r="H433" s="235">
        <f>TRUNC(TRUNC(G433 * J13, 2) + G433, 2)</f>
        <v>24.32</v>
      </c>
      <c r="I433" s="235">
        <f t="shared" si="12"/>
        <v>28940.799999999999</v>
      </c>
      <c r="J433" s="236">
        <f>I433 / J12</f>
        <v>1.7252449949920368E-3</v>
      </c>
      <c r="K433" s="204">
        <v>1190</v>
      </c>
      <c r="L433" s="235">
        <v>19.28</v>
      </c>
      <c r="M433" s="235">
        <f>TRUNC(TRUNC(L433 * O13, 2) + L433, 2)</f>
        <v>23.92</v>
      </c>
      <c r="N433" s="235">
        <f t="shared" si="13"/>
        <v>28464.799999999999</v>
      </c>
      <c r="O433" s="236">
        <f>N433 / O12</f>
        <v>1.6777072277432456E-3</v>
      </c>
    </row>
    <row r="434" spans="1:15" ht="26.4" x14ac:dyDescent="0.25">
      <c r="A434" s="127" t="s">
        <v>1173</v>
      </c>
      <c r="B434" s="127" t="s">
        <v>1174</v>
      </c>
      <c r="C434" s="127" t="s">
        <v>41</v>
      </c>
      <c r="D434" s="127" t="s">
        <v>1175</v>
      </c>
      <c r="E434" s="205" t="s">
        <v>43</v>
      </c>
      <c r="F434" s="204">
        <v>2</v>
      </c>
      <c r="G434" s="235">
        <v>24.13</v>
      </c>
      <c r="H434" s="235">
        <f>TRUNC(TRUNC(G434 * J13, 2) + G434, 2)</f>
        <v>29.07</v>
      </c>
      <c r="I434" s="235">
        <f t="shared" si="12"/>
        <v>58.14</v>
      </c>
      <c r="J434" s="236">
        <f>I434 / J12</f>
        <v>3.4658939631536458E-6</v>
      </c>
      <c r="K434" s="204">
        <v>2</v>
      </c>
      <c r="L434" s="235">
        <v>23.18</v>
      </c>
      <c r="M434" s="235">
        <f>TRUNC(TRUNC(L434 * O13, 2) + L434, 2)</f>
        <v>28.76</v>
      </c>
      <c r="N434" s="235">
        <f t="shared" si="13"/>
        <v>57.52</v>
      </c>
      <c r="O434" s="236">
        <f>N434 / O12</f>
        <v>3.3902124638076321E-6</v>
      </c>
    </row>
    <row r="435" spans="1:15" ht="26.4" x14ac:dyDescent="0.25">
      <c r="A435" s="127" t="s">
        <v>1176</v>
      </c>
      <c r="B435" s="127" t="s">
        <v>1177</v>
      </c>
      <c r="C435" s="127" t="s">
        <v>41</v>
      </c>
      <c r="D435" s="127" t="s">
        <v>1178</v>
      </c>
      <c r="E435" s="205" t="s">
        <v>43</v>
      </c>
      <c r="F435" s="204">
        <v>628</v>
      </c>
      <c r="G435" s="235">
        <v>18.13</v>
      </c>
      <c r="H435" s="235">
        <f>TRUNC(TRUNC(G435 * J13, 2) + G435, 2)</f>
        <v>21.84</v>
      </c>
      <c r="I435" s="235">
        <f t="shared" si="12"/>
        <v>13715.52</v>
      </c>
      <c r="J435" s="236">
        <f>I435 / J12</f>
        <v>8.1762191210032835E-4</v>
      </c>
      <c r="K435" s="204">
        <v>628</v>
      </c>
      <c r="L435" s="235">
        <v>17.440000000000001</v>
      </c>
      <c r="M435" s="235">
        <f>TRUNC(TRUNC(L435 * O13, 2) + L435, 2)</f>
        <v>21.64</v>
      </c>
      <c r="N435" s="235">
        <f t="shared" si="13"/>
        <v>13589.92</v>
      </c>
      <c r="O435" s="236">
        <f>N435 / O12</f>
        <v>8.0098602514166583E-4</v>
      </c>
    </row>
    <row r="436" spans="1:15" ht="26.4" x14ac:dyDescent="0.25">
      <c r="A436" s="127" t="s">
        <v>1179</v>
      </c>
      <c r="B436" s="127" t="s">
        <v>1180</v>
      </c>
      <c r="C436" s="127" t="s">
        <v>41</v>
      </c>
      <c r="D436" s="127" t="s">
        <v>1181</v>
      </c>
      <c r="E436" s="205" t="s">
        <v>43</v>
      </c>
      <c r="F436" s="204">
        <v>35</v>
      </c>
      <c r="G436" s="235">
        <v>18.329999999999998</v>
      </c>
      <c r="H436" s="235">
        <f>TRUNC(TRUNC(G436 * J13, 2) + G436, 2)</f>
        <v>22.08</v>
      </c>
      <c r="I436" s="235">
        <f t="shared" si="12"/>
        <v>772.8</v>
      </c>
      <c r="J436" s="236">
        <f>I436 / J12</f>
        <v>4.6068848550483954E-5</v>
      </c>
      <c r="K436" s="204">
        <v>35</v>
      </c>
      <c r="L436" s="235">
        <v>17.420000000000002</v>
      </c>
      <c r="M436" s="235">
        <f>TRUNC(TRUNC(L436 * O13, 2) + L436, 2)</f>
        <v>21.61</v>
      </c>
      <c r="N436" s="235">
        <f t="shared" si="13"/>
        <v>756.35</v>
      </c>
      <c r="O436" s="236">
        <f>N436 / O12</f>
        <v>4.4579054189862702E-5</v>
      </c>
    </row>
    <row r="437" spans="1:15" ht="39.6" x14ac:dyDescent="0.25">
      <c r="A437" s="127" t="s">
        <v>1182</v>
      </c>
      <c r="B437" s="127" t="s">
        <v>1183</v>
      </c>
      <c r="C437" s="127" t="s">
        <v>41</v>
      </c>
      <c r="D437" s="127" t="s">
        <v>1184</v>
      </c>
      <c r="E437" s="205" t="s">
        <v>43</v>
      </c>
      <c r="F437" s="204">
        <v>1</v>
      </c>
      <c r="G437" s="235">
        <v>26.77</v>
      </c>
      <c r="H437" s="235">
        <f>TRUNC(TRUNC(G437 * J13, 2) + G437, 2)</f>
        <v>32.25</v>
      </c>
      <c r="I437" s="235">
        <f t="shared" si="12"/>
        <v>32.25</v>
      </c>
      <c r="J437" s="236">
        <f>I437 / J12</f>
        <v>1.9225160012333175E-6</v>
      </c>
      <c r="K437" s="204">
        <v>1</v>
      </c>
      <c r="L437" s="235">
        <v>25.64</v>
      </c>
      <c r="M437" s="235">
        <f>TRUNC(TRUNC(L437 * O13, 2) + L437, 2)</f>
        <v>31.81</v>
      </c>
      <c r="N437" s="235">
        <f t="shared" si="13"/>
        <v>31.81</v>
      </c>
      <c r="O437" s="236">
        <f>N437 / O12</f>
        <v>1.8748723656766477E-6</v>
      </c>
    </row>
    <row r="438" spans="1:15" ht="26.4" x14ac:dyDescent="0.25">
      <c r="A438" s="127" t="s">
        <v>1185</v>
      </c>
      <c r="B438" s="127" t="s">
        <v>1186</v>
      </c>
      <c r="C438" s="127" t="s">
        <v>19</v>
      </c>
      <c r="D438" s="127" t="s">
        <v>1187</v>
      </c>
      <c r="E438" s="205" t="s">
        <v>859</v>
      </c>
      <c r="F438" s="204">
        <v>473</v>
      </c>
      <c r="G438" s="235">
        <v>6.46</v>
      </c>
      <c r="H438" s="235">
        <f>TRUNC(TRUNC(G438 * J13, 2) + G438, 2)</f>
        <v>7.78</v>
      </c>
      <c r="I438" s="235">
        <f t="shared" si="12"/>
        <v>3679.94</v>
      </c>
      <c r="J438" s="236">
        <f>I438 / J12</f>
        <v>2.1937189251406306E-4</v>
      </c>
      <c r="K438" s="204">
        <v>473</v>
      </c>
      <c r="L438" s="235">
        <v>6.12</v>
      </c>
      <c r="M438" s="235">
        <f>TRUNC(TRUNC(L438 * O13, 2) + L438, 2)</f>
        <v>7.59</v>
      </c>
      <c r="N438" s="235">
        <f t="shared" si="13"/>
        <v>3590.07</v>
      </c>
      <c r="O438" s="236">
        <f>N438 / O12</f>
        <v>2.1159770618814092E-4</v>
      </c>
    </row>
    <row r="439" spans="1:15" ht="26.4" x14ac:dyDescent="0.25">
      <c r="A439" s="127" t="s">
        <v>1188</v>
      </c>
      <c r="B439" s="127" t="s">
        <v>1189</v>
      </c>
      <c r="C439" s="127" t="s">
        <v>19</v>
      </c>
      <c r="D439" s="127" t="s">
        <v>1190</v>
      </c>
      <c r="E439" s="205" t="s">
        <v>43</v>
      </c>
      <c r="F439" s="204">
        <v>4</v>
      </c>
      <c r="G439" s="235">
        <v>5.97</v>
      </c>
      <c r="H439" s="235">
        <f>TRUNC(TRUNC(G439 * J13, 2) + G439, 2)</f>
        <v>7.19</v>
      </c>
      <c r="I439" s="235">
        <f t="shared" si="12"/>
        <v>28.76</v>
      </c>
      <c r="J439" s="236">
        <f>I439 / J12</f>
        <v>1.7144669828052778E-6</v>
      </c>
      <c r="K439" s="204">
        <v>4</v>
      </c>
      <c r="L439" s="235">
        <v>5.66</v>
      </c>
      <c r="M439" s="235">
        <f>TRUNC(TRUNC(L439 * O13, 2) + L439, 2)</f>
        <v>7.02</v>
      </c>
      <c r="N439" s="235">
        <f t="shared" si="13"/>
        <v>28.08</v>
      </c>
      <c r="O439" s="236">
        <f>N439 / O12</f>
        <v>1.6550272250298732E-6</v>
      </c>
    </row>
    <row r="440" spans="1:15" ht="26.4" x14ac:dyDescent="0.25">
      <c r="A440" s="127" t="s">
        <v>1191</v>
      </c>
      <c r="B440" s="127" t="s">
        <v>1192</v>
      </c>
      <c r="C440" s="127" t="s">
        <v>19</v>
      </c>
      <c r="D440" s="127" t="s">
        <v>1193</v>
      </c>
      <c r="E440" s="205" t="s">
        <v>43</v>
      </c>
      <c r="F440" s="204">
        <v>4</v>
      </c>
      <c r="G440" s="235">
        <v>3.32</v>
      </c>
      <c r="H440" s="235">
        <f>TRUNC(TRUNC(G440 * J13, 2) + G440, 2)</f>
        <v>4</v>
      </c>
      <c r="I440" s="235">
        <f t="shared" si="12"/>
        <v>16</v>
      </c>
      <c r="J440" s="236">
        <f>I440 / J12</f>
        <v>9.5380638820877749E-7</v>
      </c>
      <c r="K440" s="204">
        <v>4</v>
      </c>
      <c r="L440" s="235">
        <v>3.2</v>
      </c>
      <c r="M440" s="235">
        <f>TRUNC(TRUNC(L440 * O13, 2) + L440, 2)</f>
        <v>3.97</v>
      </c>
      <c r="N440" s="235">
        <f t="shared" si="13"/>
        <v>15.88</v>
      </c>
      <c r="O440" s="236">
        <f>N440 / O12</f>
        <v>9.3596268993854658E-7</v>
      </c>
    </row>
    <row r="441" spans="1:15" ht="26.4" x14ac:dyDescent="0.25">
      <c r="A441" s="127" t="s">
        <v>1194</v>
      </c>
      <c r="B441" s="127" t="s">
        <v>1195</v>
      </c>
      <c r="C441" s="127" t="s">
        <v>19</v>
      </c>
      <c r="D441" s="127" t="s">
        <v>1196</v>
      </c>
      <c r="E441" s="205" t="s">
        <v>43</v>
      </c>
      <c r="F441" s="204">
        <v>473</v>
      </c>
      <c r="G441" s="235">
        <v>8.9</v>
      </c>
      <c r="H441" s="235">
        <f>TRUNC(TRUNC(G441 * J13, 2) + G441, 2)</f>
        <v>10.72</v>
      </c>
      <c r="I441" s="235">
        <f t="shared" si="12"/>
        <v>5070.5600000000004</v>
      </c>
      <c r="J441" s="236">
        <f>I441 / J12</f>
        <v>3.0227078248724372E-4</v>
      </c>
      <c r="K441" s="204">
        <v>473</v>
      </c>
      <c r="L441" s="235">
        <v>8.41</v>
      </c>
      <c r="M441" s="235">
        <f>TRUNC(TRUNC(L441 * O13, 2) + L441, 2)</f>
        <v>10.43</v>
      </c>
      <c r="N441" s="235">
        <f t="shared" si="13"/>
        <v>4933.3900000000003</v>
      </c>
      <c r="O441" s="236">
        <f>N441 / O12</f>
        <v>2.907726054732951E-4</v>
      </c>
    </row>
    <row r="442" spans="1:15" ht="26.4" x14ac:dyDescent="0.25">
      <c r="A442" s="127" t="s">
        <v>1197</v>
      </c>
      <c r="B442" s="127" t="s">
        <v>1198</v>
      </c>
      <c r="C442" s="127" t="s">
        <v>19</v>
      </c>
      <c r="D442" s="127" t="s">
        <v>1199</v>
      </c>
      <c r="E442" s="205" t="s">
        <v>43</v>
      </c>
      <c r="F442" s="204">
        <v>4</v>
      </c>
      <c r="G442" s="235">
        <v>5.86</v>
      </c>
      <c r="H442" s="235">
        <f>TRUNC(TRUNC(G442 * J13, 2) + G442, 2)</f>
        <v>7.06</v>
      </c>
      <c r="I442" s="235">
        <f t="shared" si="12"/>
        <v>28.24</v>
      </c>
      <c r="J442" s="236">
        <f>I442 / J12</f>
        <v>1.6834682751884924E-6</v>
      </c>
      <c r="K442" s="204">
        <v>4</v>
      </c>
      <c r="L442" s="235">
        <v>5.55</v>
      </c>
      <c r="M442" s="235">
        <f>TRUNC(TRUNC(L442 * O13, 2) + L442, 2)</f>
        <v>6.88</v>
      </c>
      <c r="N442" s="235">
        <f t="shared" si="13"/>
        <v>27.52</v>
      </c>
      <c r="O442" s="236">
        <f>N442 / O12</f>
        <v>1.6220209840748614E-6</v>
      </c>
    </row>
    <row r="443" spans="1:15" ht="26.4" x14ac:dyDescent="0.25">
      <c r="A443" s="127" t="s">
        <v>1200</v>
      </c>
      <c r="B443" s="127" t="s">
        <v>1201</v>
      </c>
      <c r="C443" s="127" t="s">
        <v>19</v>
      </c>
      <c r="D443" s="127" t="s">
        <v>1202</v>
      </c>
      <c r="E443" s="205" t="s">
        <v>43</v>
      </c>
      <c r="F443" s="204">
        <v>1808</v>
      </c>
      <c r="G443" s="235">
        <v>0.72</v>
      </c>
      <c r="H443" s="235">
        <f>TRUNC(TRUNC(G443 * J13, 2) + G443, 2)</f>
        <v>0.86</v>
      </c>
      <c r="I443" s="235">
        <f t="shared" si="12"/>
        <v>1554.88</v>
      </c>
      <c r="J443" s="236">
        <f>I443 / J12</f>
        <v>9.2690904806129009E-5</v>
      </c>
      <c r="K443" s="204">
        <v>1808</v>
      </c>
      <c r="L443" s="235">
        <v>0.68</v>
      </c>
      <c r="M443" s="235">
        <f>TRUNC(TRUNC(L443 * O13, 2) + L443, 2)</f>
        <v>0.84</v>
      </c>
      <c r="N443" s="235">
        <f t="shared" si="13"/>
        <v>1518.72</v>
      </c>
      <c r="O443" s="236">
        <f>N443 / O12</f>
        <v>8.9512925469991772E-5</v>
      </c>
    </row>
    <row r="444" spans="1:15" ht="26.4" x14ac:dyDescent="0.25">
      <c r="A444" s="127" t="s">
        <v>1203</v>
      </c>
      <c r="B444" s="127" t="s">
        <v>1204</v>
      </c>
      <c r="C444" s="127" t="s">
        <v>19</v>
      </c>
      <c r="D444" s="127" t="s">
        <v>1205</v>
      </c>
      <c r="E444" s="205" t="s">
        <v>43</v>
      </c>
      <c r="F444" s="204">
        <v>473</v>
      </c>
      <c r="G444" s="235">
        <v>1.1599999999999999</v>
      </c>
      <c r="H444" s="235">
        <f>TRUNC(TRUNC(G444 * J13, 2) + G444, 2)</f>
        <v>1.39</v>
      </c>
      <c r="I444" s="235">
        <f t="shared" si="12"/>
        <v>657.47</v>
      </c>
      <c r="J444" s="236">
        <f>I444 / J12</f>
        <v>3.9193692878476567E-5</v>
      </c>
      <c r="K444" s="204">
        <v>473</v>
      </c>
      <c r="L444" s="235">
        <v>1.1100000000000001</v>
      </c>
      <c r="M444" s="235">
        <f>TRUNC(TRUNC(L444 * O13, 2) + L444, 2)</f>
        <v>1.37</v>
      </c>
      <c r="N444" s="235">
        <f t="shared" si="13"/>
        <v>648.01</v>
      </c>
      <c r="O444" s="236">
        <f>N444 / O12</f>
        <v>3.8193525359387753E-5</v>
      </c>
    </row>
    <row r="445" spans="1:15" ht="26.4" x14ac:dyDescent="0.25">
      <c r="A445" s="127" t="s">
        <v>1206</v>
      </c>
      <c r="B445" s="127" t="s">
        <v>1207</v>
      </c>
      <c r="C445" s="127" t="s">
        <v>19</v>
      </c>
      <c r="D445" s="127" t="s">
        <v>1208</v>
      </c>
      <c r="E445" s="205" t="s">
        <v>91</v>
      </c>
      <c r="F445" s="204">
        <v>477</v>
      </c>
      <c r="G445" s="235">
        <v>22.04</v>
      </c>
      <c r="H445" s="235">
        <f>TRUNC(TRUNC(G445 * J13, 2) + G445, 2)</f>
        <v>26.55</v>
      </c>
      <c r="I445" s="235">
        <f t="shared" si="12"/>
        <v>12664.35</v>
      </c>
      <c r="J445" s="236">
        <f>I445 / J12</f>
        <v>7.5495862078198952E-4</v>
      </c>
      <c r="K445" s="204">
        <v>477</v>
      </c>
      <c r="L445" s="235">
        <v>21.08</v>
      </c>
      <c r="M445" s="235">
        <f>TRUNC(TRUNC(L445 * O13, 2) + L445, 2)</f>
        <v>26.16</v>
      </c>
      <c r="N445" s="235">
        <f t="shared" si="13"/>
        <v>12478.32</v>
      </c>
      <c r="O445" s="236">
        <f>N445 / O12</f>
        <v>7.3546863684596753E-4</v>
      </c>
    </row>
    <row r="446" spans="1:15" ht="39.6" x14ac:dyDescent="0.25">
      <c r="A446" s="127" t="s">
        <v>1209</v>
      </c>
      <c r="B446" s="127" t="s">
        <v>1210</v>
      </c>
      <c r="C446" s="127" t="s">
        <v>41</v>
      </c>
      <c r="D446" s="127" t="s">
        <v>1211</v>
      </c>
      <c r="E446" s="205" t="s">
        <v>91</v>
      </c>
      <c r="F446" s="204">
        <v>806.1</v>
      </c>
      <c r="G446" s="235">
        <v>18.559999999999999</v>
      </c>
      <c r="H446" s="235">
        <f>TRUNC(TRUNC(G446 * J13, 2) + G446, 2)</f>
        <v>22.36</v>
      </c>
      <c r="I446" s="235">
        <f t="shared" si="12"/>
        <v>18024.39</v>
      </c>
      <c r="J446" s="236">
        <f>I446 / J12</f>
        <v>1.0744861453479005E-3</v>
      </c>
      <c r="K446" s="204">
        <v>806.1</v>
      </c>
      <c r="L446" s="235">
        <v>18.32</v>
      </c>
      <c r="M446" s="235">
        <f>TRUNC(TRUNC(L446 * O13, 2) + L446, 2)</f>
        <v>22.73</v>
      </c>
      <c r="N446" s="235">
        <f t="shared" si="13"/>
        <v>18322.650000000001</v>
      </c>
      <c r="O446" s="236">
        <f>N446 / O12</f>
        <v>1.0799317872041885E-3</v>
      </c>
    </row>
    <row r="447" spans="1:15" ht="39.6" x14ac:dyDescent="0.25">
      <c r="A447" s="127" t="s">
        <v>1212</v>
      </c>
      <c r="B447" s="127" t="s">
        <v>1213</v>
      </c>
      <c r="C447" s="127" t="s">
        <v>41</v>
      </c>
      <c r="D447" s="127" t="s">
        <v>1214</v>
      </c>
      <c r="E447" s="205" t="s">
        <v>91</v>
      </c>
      <c r="F447" s="204">
        <v>1178.4000000000001</v>
      </c>
      <c r="G447" s="235">
        <v>150.59</v>
      </c>
      <c r="H447" s="235">
        <f>TRUNC(TRUNC(G447 * J13, 2) + G447, 2)</f>
        <v>181.46</v>
      </c>
      <c r="I447" s="235">
        <f t="shared" si="12"/>
        <v>213832.46</v>
      </c>
      <c r="J447" s="236">
        <f>I447 / J12</f>
        <v>1.2747172897149869E-2</v>
      </c>
      <c r="K447" s="204">
        <v>1178.4000000000001</v>
      </c>
      <c r="L447" s="235">
        <v>150.13999999999999</v>
      </c>
      <c r="M447" s="235">
        <f>TRUNC(TRUNC(L447 * O13, 2) + L447, 2)</f>
        <v>186.32</v>
      </c>
      <c r="N447" s="235">
        <f t="shared" si="13"/>
        <v>219559.48</v>
      </c>
      <c r="O447" s="236">
        <f>N447 / O12</f>
        <v>1.2940773394351922E-2</v>
      </c>
    </row>
    <row r="448" spans="1:15" ht="39.6" x14ac:dyDescent="0.25">
      <c r="A448" s="127" t="s">
        <v>1215</v>
      </c>
      <c r="B448" s="127" t="s">
        <v>1216</v>
      </c>
      <c r="C448" s="127" t="s">
        <v>41</v>
      </c>
      <c r="D448" s="127" t="s">
        <v>1217</v>
      </c>
      <c r="E448" s="205" t="s">
        <v>91</v>
      </c>
      <c r="F448" s="204">
        <v>639.9</v>
      </c>
      <c r="G448" s="235">
        <v>29.11</v>
      </c>
      <c r="H448" s="235">
        <f>TRUNC(TRUNC(G448 * J13, 2) + G448, 2)</f>
        <v>35.07</v>
      </c>
      <c r="I448" s="235">
        <f t="shared" si="12"/>
        <v>22441.29</v>
      </c>
      <c r="J448" s="236">
        <f>I448 / J12</f>
        <v>1.33779036010286E-3</v>
      </c>
      <c r="K448" s="204">
        <v>639.9</v>
      </c>
      <c r="L448" s="235">
        <v>28.77</v>
      </c>
      <c r="M448" s="235">
        <f>TRUNC(TRUNC(L448 * O13, 2) + L448, 2)</f>
        <v>35.700000000000003</v>
      </c>
      <c r="N448" s="235">
        <f t="shared" si="13"/>
        <v>22844.43</v>
      </c>
      <c r="O448" s="236">
        <f>N448 / O12</f>
        <v>1.3464442161783899E-3</v>
      </c>
    </row>
    <row r="449" spans="1:15" ht="39.6" x14ac:dyDescent="0.25">
      <c r="A449" s="127" t="s">
        <v>1218</v>
      </c>
      <c r="B449" s="127" t="s">
        <v>1219</v>
      </c>
      <c r="C449" s="127" t="s">
        <v>41</v>
      </c>
      <c r="D449" s="127" t="s">
        <v>1220</v>
      </c>
      <c r="E449" s="205" t="s">
        <v>91</v>
      </c>
      <c r="F449" s="204">
        <v>734</v>
      </c>
      <c r="G449" s="235">
        <v>295.75</v>
      </c>
      <c r="H449" s="235">
        <f>TRUNC(TRUNC(G449 * J13, 2) + G449, 2)</f>
        <v>356.37</v>
      </c>
      <c r="I449" s="235">
        <f t="shared" si="12"/>
        <v>261575.58</v>
      </c>
      <c r="J449" s="236">
        <f>I449 / J12</f>
        <v>1.5593278700213509E-2</v>
      </c>
      <c r="K449" s="204">
        <v>734</v>
      </c>
      <c r="L449" s="235">
        <v>294.97000000000003</v>
      </c>
      <c r="M449" s="235">
        <f>TRUNC(TRUNC(L449 * O13, 2) + L449, 2)</f>
        <v>366.05</v>
      </c>
      <c r="N449" s="235">
        <f t="shared" si="13"/>
        <v>268680.7</v>
      </c>
      <c r="O449" s="236">
        <f>N449 / O12</f>
        <v>1.5835964150287887E-2</v>
      </c>
    </row>
    <row r="450" spans="1:15" ht="39.6" x14ac:dyDescent="0.25">
      <c r="A450" s="127" t="s">
        <v>1221</v>
      </c>
      <c r="B450" s="127" t="s">
        <v>1222</v>
      </c>
      <c r="C450" s="127" t="s">
        <v>41</v>
      </c>
      <c r="D450" s="127" t="s">
        <v>1223</v>
      </c>
      <c r="E450" s="205" t="s">
        <v>91</v>
      </c>
      <c r="F450" s="204">
        <v>607</v>
      </c>
      <c r="G450" s="235">
        <v>32.159999999999997</v>
      </c>
      <c r="H450" s="235">
        <f>TRUNC(TRUNC(G450 * J13, 2) + G450, 2)</f>
        <v>38.75</v>
      </c>
      <c r="I450" s="235">
        <f t="shared" si="12"/>
        <v>23521.25</v>
      </c>
      <c r="J450" s="236">
        <f>I450 / J12</f>
        <v>1.4021699067909819E-3</v>
      </c>
      <c r="K450" s="204">
        <v>607</v>
      </c>
      <c r="L450" s="235">
        <v>31.97</v>
      </c>
      <c r="M450" s="235">
        <f>TRUNC(TRUNC(L450 * O13, 2) + L450, 2)</f>
        <v>39.67</v>
      </c>
      <c r="N450" s="235">
        <f t="shared" si="13"/>
        <v>24079.69</v>
      </c>
      <c r="O450" s="236">
        <f>N450 / O12</f>
        <v>1.4192500897535465E-3</v>
      </c>
    </row>
    <row r="451" spans="1:15" ht="39.6" x14ac:dyDescent="0.25">
      <c r="A451" s="127" t="s">
        <v>1224</v>
      </c>
      <c r="B451" s="127" t="s">
        <v>1225</v>
      </c>
      <c r="C451" s="127" t="s">
        <v>41</v>
      </c>
      <c r="D451" s="127" t="s">
        <v>1226</v>
      </c>
      <c r="E451" s="205" t="s">
        <v>91</v>
      </c>
      <c r="F451" s="204">
        <v>200.2</v>
      </c>
      <c r="G451" s="235">
        <v>44.51</v>
      </c>
      <c r="H451" s="235">
        <f>TRUNC(TRUNC(G451 * J13, 2) + G451, 2)</f>
        <v>53.63</v>
      </c>
      <c r="I451" s="235">
        <f t="shared" si="12"/>
        <v>10736.72</v>
      </c>
      <c r="J451" s="236">
        <f>I451 / J12</f>
        <v>6.4004700777555909E-4</v>
      </c>
      <c r="K451" s="204">
        <v>200.2</v>
      </c>
      <c r="L451" s="235">
        <v>44.28</v>
      </c>
      <c r="M451" s="235">
        <f>TRUNC(TRUNC(L451 * O13, 2) + L451, 2)</f>
        <v>54.95</v>
      </c>
      <c r="N451" s="235">
        <f t="shared" si="13"/>
        <v>11000.99</v>
      </c>
      <c r="O451" s="236">
        <f>N451 / O12</f>
        <v>6.4839522622084703E-4</v>
      </c>
    </row>
    <row r="452" spans="1:15" ht="39.6" x14ac:dyDescent="0.25">
      <c r="A452" s="127" t="s">
        <v>1227</v>
      </c>
      <c r="B452" s="127" t="s">
        <v>1228</v>
      </c>
      <c r="C452" s="127" t="s">
        <v>41</v>
      </c>
      <c r="D452" s="127" t="s">
        <v>1229</v>
      </c>
      <c r="E452" s="205" t="s">
        <v>91</v>
      </c>
      <c r="F452" s="204">
        <v>380</v>
      </c>
      <c r="G452" s="235">
        <v>64.66</v>
      </c>
      <c r="H452" s="235">
        <f>TRUNC(TRUNC(G452 * J13, 2) + G452, 2)</f>
        <v>77.91</v>
      </c>
      <c r="I452" s="235">
        <f t="shared" si="12"/>
        <v>29605.8</v>
      </c>
      <c r="J452" s="236">
        <f>I452 / J12</f>
        <v>1.7648875730019642E-3</v>
      </c>
      <c r="K452" s="204">
        <v>380</v>
      </c>
      <c r="L452" s="235">
        <v>64.400000000000006</v>
      </c>
      <c r="M452" s="235">
        <f>TRUNC(TRUNC(L452 * O13, 2) + L452, 2)</f>
        <v>79.92</v>
      </c>
      <c r="N452" s="235">
        <f t="shared" si="13"/>
        <v>30369.599999999999</v>
      </c>
      <c r="O452" s="236">
        <f>N452 / O12</f>
        <v>1.7899755987630783E-3</v>
      </c>
    </row>
    <row r="453" spans="1:15" ht="39.6" x14ac:dyDescent="0.25">
      <c r="A453" s="127" t="s">
        <v>1230</v>
      </c>
      <c r="B453" s="127" t="s">
        <v>1231</v>
      </c>
      <c r="C453" s="127" t="s">
        <v>41</v>
      </c>
      <c r="D453" s="127" t="s">
        <v>1232</v>
      </c>
      <c r="E453" s="205" t="s">
        <v>91</v>
      </c>
      <c r="F453" s="204">
        <v>88.7</v>
      </c>
      <c r="G453" s="235">
        <v>89.57</v>
      </c>
      <c r="H453" s="235">
        <f>TRUNC(TRUNC(G453 * J13, 2) + G453, 2)</f>
        <v>107.93</v>
      </c>
      <c r="I453" s="235">
        <f t="shared" si="12"/>
        <v>9573.39</v>
      </c>
      <c r="J453" s="236">
        <f>I453 / J12</f>
        <v>5.7069753367587682E-4</v>
      </c>
      <c r="K453" s="204">
        <v>88.7</v>
      </c>
      <c r="L453" s="235">
        <v>89.26</v>
      </c>
      <c r="M453" s="235">
        <f>TRUNC(TRUNC(L453 * O13, 2) + L453, 2)</f>
        <v>110.77</v>
      </c>
      <c r="N453" s="235">
        <f t="shared" si="13"/>
        <v>9825.2900000000009</v>
      </c>
      <c r="O453" s="236">
        <f>N453 / O12</f>
        <v>5.7909980213011983E-4</v>
      </c>
    </row>
    <row r="454" spans="1:15" ht="39.6" x14ac:dyDescent="0.25">
      <c r="A454" s="127" t="s">
        <v>1233</v>
      </c>
      <c r="B454" s="127" t="s">
        <v>1234</v>
      </c>
      <c r="C454" s="127" t="s">
        <v>41</v>
      </c>
      <c r="D454" s="127" t="s">
        <v>1235</v>
      </c>
      <c r="E454" s="205" t="s">
        <v>91</v>
      </c>
      <c r="F454" s="204">
        <v>52.5</v>
      </c>
      <c r="G454" s="235">
        <v>223.33</v>
      </c>
      <c r="H454" s="235">
        <f>TRUNC(TRUNC(G454 * J13, 2) + G454, 2)</f>
        <v>269.11</v>
      </c>
      <c r="I454" s="235">
        <f t="shared" si="12"/>
        <v>14128.27</v>
      </c>
      <c r="J454" s="236">
        <f>I454 / J12</f>
        <v>8.4222713627115167E-4</v>
      </c>
      <c r="K454" s="204">
        <v>52.5</v>
      </c>
      <c r="L454" s="235">
        <v>222.69</v>
      </c>
      <c r="M454" s="235">
        <f>TRUNC(TRUNC(L454 * O13, 2) + L454, 2)</f>
        <v>276.35000000000002</v>
      </c>
      <c r="N454" s="235">
        <f t="shared" si="13"/>
        <v>14508.37</v>
      </c>
      <c r="O454" s="236">
        <f>N454 / O12</f>
        <v>8.551192072936846E-4</v>
      </c>
    </row>
    <row r="455" spans="1:15" ht="39.6" x14ac:dyDescent="0.25">
      <c r="A455" s="127" t="s">
        <v>1236</v>
      </c>
      <c r="B455" s="127" t="s">
        <v>1237</v>
      </c>
      <c r="C455" s="127" t="s">
        <v>41</v>
      </c>
      <c r="D455" s="127" t="s">
        <v>1238</v>
      </c>
      <c r="E455" s="205" t="s">
        <v>91</v>
      </c>
      <c r="F455" s="204">
        <v>17.5</v>
      </c>
      <c r="G455" s="235">
        <v>115.83</v>
      </c>
      <c r="H455" s="235">
        <f>TRUNC(TRUNC(G455 * J13, 2) + G455, 2)</f>
        <v>139.57</v>
      </c>
      <c r="I455" s="235">
        <f t="shared" si="12"/>
        <v>2442.4699999999998</v>
      </c>
      <c r="J455" s="236">
        <f>I455 / J12</f>
        <v>1.456027180630183E-4</v>
      </c>
      <c r="K455" s="204">
        <v>17.5</v>
      </c>
      <c r="L455" s="235">
        <v>115.45</v>
      </c>
      <c r="M455" s="235">
        <f>TRUNC(TRUNC(L455 * O13, 2) + L455, 2)</f>
        <v>143.27000000000001</v>
      </c>
      <c r="N455" s="235">
        <f t="shared" si="13"/>
        <v>2507.2199999999998</v>
      </c>
      <c r="O455" s="236">
        <f>N455 / O12</f>
        <v>1.4777483472718655E-4</v>
      </c>
    </row>
    <row r="456" spans="1:15" ht="39.6" x14ac:dyDescent="0.25">
      <c r="A456" s="127" t="s">
        <v>1239</v>
      </c>
      <c r="B456" s="127" t="s">
        <v>1240</v>
      </c>
      <c r="C456" s="127" t="s">
        <v>41</v>
      </c>
      <c r="D456" s="127" t="s">
        <v>1241</v>
      </c>
      <c r="E456" s="205" t="s">
        <v>91</v>
      </c>
      <c r="F456" s="204">
        <v>421</v>
      </c>
      <c r="G456" s="235">
        <v>3.41</v>
      </c>
      <c r="H456" s="235">
        <f>TRUNC(TRUNC(G456 * J13, 2) + G456, 2)</f>
        <v>4.0999999999999996</v>
      </c>
      <c r="I456" s="235">
        <f t="shared" si="12"/>
        <v>1726.1</v>
      </c>
      <c r="J456" s="236">
        <f>I456 / J12</f>
        <v>1.0289782541794819E-4</v>
      </c>
      <c r="K456" s="204">
        <v>421</v>
      </c>
      <c r="L456" s="235">
        <v>3.33</v>
      </c>
      <c r="M456" s="235">
        <f>TRUNC(TRUNC(L456 * O13, 2) + L456, 2)</f>
        <v>4.13</v>
      </c>
      <c r="N456" s="235">
        <f t="shared" si="13"/>
        <v>1738.73</v>
      </c>
      <c r="O456" s="236">
        <f>N456 / O12</f>
        <v>1.02480252385192E-4</v>
      </c>
    </row>
    <row r="457" spans="1:15" ht="39.6" x14ac:dyDescent="0.25">
      <c r="A457" s="127" t="s">
        <v>1242</v>
      </c>
      <c r="B457" s="127" t="s">
        <v>1243</v>
      </c>
      <c r="C457" s="127" t="s">
        <v>41</v>
      </c>
      <c r="D457" s="127" t="s">
        <v>1244</v>
      </c>
      <c r="E457" s="205" t="s">
        <v>91</v>
      </c>
      <c r="F457" s="204">
        <v>37120.699999999997</v>
      </c>
      <c r="G457" s="235">
        <v>4.96</v>
      </c>
      <c r="H457" s="235">
        <f>TRUNC(TRUNC(G457 * J13, 2) + G457, 2)</f>
        <v>5.97</v>
      </c>
      <c r="I457" s="235">
        <f t="shared" si="12"/>
        <v>221610.57</v>
      </c>
      <c r="J457" s="236">
        <f>I457 / J12</f>
        <v>1.321084858503678E-2</v>
      </c>
      <c r="K457" s="204">
        <v>37120.699999999997</v>
      </c>
      <c r="L457" s="235">
        <v>4.87</v>
      </c>
      <c r="M457" s="235">
        <f>TRUNC(TRUNC(L457 * O13, 2) + L457, 2)</f>
        <v>6.04</v>
      </c>
      <c r="N457" s="235">
        <f t="shared" si="13"/>
        <v>224209.02</v>
      </c>
      <c r="O457" s="236">
        <f>N457 / O12</f>
        <v>1.3214815961441145E-2</v>
      </c>
    </row>
    <row r="458" spans="1:15" ht="39.6" x14ac:dyDescent="0.25">
      <c r="A458" s="127" t="s">
        <v>1245</v>
      </c>
      <c r="B458" s="127" t="s">
        <v>1246</v>
      </c>
      <c r="C458" s="127" t="s">
        <v>41</v>
      </c>
      <c r="D458" s="127" t="s">
        <v>1247</v>
      </c>
      <c r="E458" s="205" t="s">
        <v>91</v>
      </c>
      <c r="F458" s="204">
        <v>412.8</v>
      </c>
      <c r="G458" s="235">
        <v>7.68</v>
      </c>
      <c r="H458" s="235">
        <f>TRUNC(TRUNC(G458 * J13, 2) + G458, 2)</f>
        <v>9.25</v>
      </c>
      <c r="I458" s="235">
        <f t="shared" si="12"/>
        <v>3818.4</v>
      </c>
      <c r="J458" s="236">
        <f>I458 / J12</f>
        <v>2.2762589454602478E-4</v>
      </c>
      <c r="K458" s="204">
        <v>412.8</v>
      </c>
      <c r="L458" s="235">
        <v>7.55</v>
      </c>
      <c r="M458" s="235">
        <f>TRUNC(TRUNC(L458 * O13, 2) + L458, 2)</f>
        <v>9.36</v>
      </c>
      <c r="N458" s="235">
        <f t="shared" si="13"/>
        <v>3863.8</v>
      </c>
      <c r="O458" s="236">
        <f>N458 / O12</f>
        <v>2.2773127464638263E-4</v>
      </c>
    </row>
    <row r="459" spans="1:15" ht="39.6" x14ac:dyDescent="0.25">
      <c r="A459" s="127" t="s">
        <v>1248</v>
      </c>
      <c r="B459" s="127" t="s">
        <v>1249</v>
      </c>
      <c r="C459" s="127" t="s">
        <v>41</v>
      </c>
      <c r="D459" s="127" t="s">
        <v>1250</v>
      </c>
      <c r="E459" s="205" t="s">
        <v>91</v>
      </c>
      <c r="F459" s="204">
        <v>267</v>
      </c>
      <c r="G459" s="235">
        <v>10.73</v>
      </c>
      <c r="H459" s="235">
        <f>TRUNC(TRUNC(G459 * J13, 2) + G459, 2)</f>
        <v>12.92</v>
      </c>
      <c r="I459" s="235">
        <f t="shared" si="12"/>
        <v>3449.64</v>
      </c>
      <c r="J459" s="236">
        <f>I459 / J12</f>
        <v>2.0564304181378297E-4</v>
      </c>
      <c r="K459" s="204">
        <v>267</v>
      </c>
      <c r="L459" s="235">
        <v>10.57</v>
      </c>
      <c r="M459" s="235">
        <f>TRUNC(TRUNC(L459 * O13, 2) + L459, 2)</f>
        <v>13.11</v>
      </c>
      <c r="N459" s="235">
        <f t="shared" si="13"/>
        <v>3500.37</v>
      </c>
      <c r="O459" s="236">
        <f>N459 / O12</f>
        <v>2.0631081366373992E-4</v>
      </c>
    </row>
    <row r="460" spans="1:15" ht="39.6" x14ac:dyDescent="0.25">
      <c r="A460" s="127" t="s">
        <v>1251</v>
      </c>
      <c r="B460" s="127" t="s">
        <v>1252</v>
      </c>
      <c r="C460" s="127" t="s">
        <v>41</v>
      </c>
      <c r="D460" s="127" t="s">
        <v>1253</v>
      </c>
      <c r="E460" s="205" t="s">
        <v>91</v>
      </c>
      <c r="F460" s="204">
        <v>13.2</v>
      </c>
      <c r="G460" s="235">
        <v>19.260000000000002</v>
      </c>
      <c r="H460" s="235">
        <f>TRUNC(TRUNC(G460 * J13, 2) + G460, 2)</f>
        <v>23.2</v>
      </c>
      <c r="I460" s="235">
        <f t="shared" si="12"/>
        <v>306.24</v>
      </c>
      <c r="J460" s="236">
        <f>I460 / J12</f>
        <v>1.8255854270316003E-5</v>
      </c>
      <c r="K460" s="204">
        <v>13.2</v>
      </c>
      <c r="L460" s="235">
        <v>19.02</v>
      </c>
      <c r="M460" s="235">
        <f>TRUNC(TRUNC(L460 * O13, 2) + L460, 2)</f>
        <v>23.6</v>
      </c>
      <c r="N460" s="235">
        <f t="shared" si="13"/>
        <v>311.52</v>
      </c>
      <c r="O460" s="236">
        <f>N460 / O12</f>
        <v>1.8360900325545088E-5</v>
      </c>
    </row>
    <row r="461" spans="1:15" ht="26.4" x14ac:dyDescent="0.25">
      <c r="A461" s="127" t="s">
        <v>1254</v>
      </c>
      <c r="B461" s="127" t="s">
        <v>1255</v>
      </c>
      <c r="C461" s="127" t="s">
        <v>19</v>
      </c>
      <c r="D461" s="127" t="s">
        <v>1256</v>
      </c>
      <c r="E461" s="205" t="s">
        <v>43</v>
      </c>
      <c r="F461" s="204">
        <v>15</v>
      </c>
      <c r="G461" s="235">
        <v>86.8</v>
      </c>
      <c r="H461" s="235">
        <f>TRUNC(TRUNC(G461 * J13, 2) + G461, 2)</f>
        <v>104.59</v>
      </c>
      <c r="I461" s="235">
        <f t="shared" si="12"/>
        <v>1568.85</v>
      </c>
      <c r="J461" s="236">
        <f>I461 / J12</f>
        <v>9.3523697008833794E-5</v>
      </c>
      <c r="K461" s="204">
        <v>15</v>
      </c>
      <c r="L461" s="235">
        <v>82.01</v>
      </c>
      <c r="M461" s="235">
        <f>TRUNC(TRUNC(L461 * O13, 2) + L461, 2)</f>
        <v>101.77</v>
      </c>
      <c r="N461" s="235">
        <f t="shared" si="13"/>
        <v>1526.55</v>
      </c>
      <c r="O461" s="236">
        <f>N461 / O12</f>
        <v>8.9974423446202028E-5</v>
      </c>
    </row>
    <row r="462" spans="1:15" ht="26.4" x14ac:dyDescent="0.25">
      <c r="A462" s="127" t="s">
        <v>1257</v>
      </c>
      <c r="B462" s="127" t="s">
        <v>1258</v>
      </c>
      <c r="C462" s="127" t="s">
        <v>41</v>
      </c>
      <c r="D462" s="127" t="s">
        <v>1259</v>
      </c>
      <c r="E462" s="205" t="s">
        <v>43</v>
      </c>
      <c r="F462" s="204">
        <v>1</v>
      </c>
      <c r="G462" s="235">
        <v>91.49</v>
      </c>
      <c r="H462" s="235">
        <f>TRUNC(TRUNC(G462 * J13, 2) + G462, 2)</f>
        <v>110.24</v>
      </c>
      <c r="I462" s="235">
        <f t="shared" si="12"/>
        <v>110.24</v>
      </c>
      <c r="J462" s="236">
        <f>I462 / J12</f>
        <v>6.5717260147584772E-6</v>
      </c>
      <c r="K462" s="204">
        <v>1</v>
      </c>
      <c r="L462" s="235">
        <v>90.38</v>
      </c>
      <c r="M462" s="235">
        <f>TRUNC(TRUNC(L462 * O13, 2) + L462, 2)</f>
        <v>112.16</v>
      </c>
      <c r="N462" s="235">
        <f t="shared" si="13"/>
        <v>112.16</v>
      </c>
      <c r="O462" s="236">
        <f>N462 / O12</f>
        <v>6.6106785455609176E-6</v>
      </c>
    </row>
    <row r="463" spans="1:15" ht="39.6" x14ac:dyDescent="0.25">
      <c r="A463" s="127" t="s">
        <v>1260</v>
      </c>
      <c r="B463" s="127" t="s">
        <v>1261</v>
      </c>
      <c r="C463" s="127" t="s">
        <v>41</v>
      </c>
      <c r="D463" s="127" t="s">
        <v>1262</v>
      </c>
      <c r="E463" s="205" t="s">
        <v>43</v>
      </c>
      <c r="F463" s="204">
        <v>2</v>
      </c>
      <c r="G463" s="235">
        <v>74.47</v>
      </c>
      <c r="H463" s="235">
        <f>TRUNC(TRUNC(G463 * J13, 2) + G463, 2)</f>
        <v>89.73</v>
      </c>
      <c r="I463" s="235">
        <f t="shared" ref="I463:I526" si="14">TRUNC(F463 * H463,2)</f>
        <v>179.46</v>
      </c>
      <c r="J463" s="236">
        <f>I463 / J12</f>
        <v>1.0698130901746702E-5</v>
      </c>
      <c r="K463" s="204">
        <v>2</v>
      </c>
      <c r="L463" s="235">
        <v>71.77</v>
      </c>
      <c r="M463" s="235">
        <f>TRUNC(TRUNC(L463 * O13, 2) + L463, 2)</f>
        <v>89.06</v>
      </c>
      <c r="N463" s="235">
        <f t="shared" ref="N463:N526" si="15">TRUNC(K463 * M463,2)</f>
        <v>178.12</v>
      </c>
      <c r="O463" s="236">
        <f>N463 / O12</f>
        <v>1.0498342212333369E-5</v>
      </c>
    </row>
    <row r="464" spans="1:15" ht="39.6" x14ac:dyDescent="0.25">
      <c r="A464" s="127" t="s">
        <v>1263</v>
      </c>
      <c r="B464" s="127" t="s">
        <v>1264</v>
      </c>
      <c r="C464" s="127" t="s">
        <v>41</v>
      </c>
      <c r="D464" s="127" t="s">
        <v>1265</v>
      </c>
      <c r="E464" s="205" t="s">
        <v>43</v>
      </c>
      <c r="F464" s="204">
        <v>1</v>
      </c>
      <c r="G464" s="235">
        <v>67.849999999999994</v>
      </c>
      <c r="H464" s="235">
        <f>TRUNC(TRUNC(G464 * J13, 2) + G464, 2)</f>
        <v>81.75</v>
      </c>
      <c r="I464" s="235">
        <f t="shared" si="14"/>
        <v>81.75</v>
      </c>
      <c r="J464" s="236">
        <f>I464 / J12</f>
        <v>4.8733545147542233E-6</v>
      </c>
      <c r="K464" s="204">
        <v>1</v>
      </c>
      <c r="L464" s="235">
        <v>65.44</v>
      </c>
      <c r="M464" s="235">
        <f>TRUNC(TRUNC(L464 * O13, 2) + L464, 2)</f>
        <v>81.209999999999994</v>
      </c>
      <c r="N464" s="235">
        <f t="shared" si="15"/>
        <v>81.209999999999994</v>
      </c>
      <c r="O464" s="236">
        <f>N464 / O12</f>
        <v>4.7864943356366098E-6</v>
      </c>
    </row>
    <row r="465" spans="1:15" ht="26.4" x14ac:dyDescent="0.25">
      <c r="A465" s="127" t="s">
        <v>1266</v>
      </c>
      <c r="B465" s="127" t="s">
        <v>1267</v>
      </c>
      <c r="C465" s="127" t="s">
        <v>41</v>
      </c>
      <c r="D465" s="127" t="s">
        <v>1268</v>
      </c>
      <c r="E465" s="205" t="s">
        <v>43</v>
      </c>
      <c r="F465" s="204">
        <v>19</v>
      </c>
      <c r="G465" s="235">
        <v>58.94</v>
      </c>
      <c r="H465" s="235">
        <f>TRUNC(TRUNC(G465 * J13, 2) + G465, 2)</f>
        <v>71.02</v>
      </c>
      <c r="I465" s="235">
        <f t="shared" si="14"/>
        <v>1349.38</v>
      </c>
      <c r="J465" s="236">
        <f>I465 / J12</f>
        <v>8.0440454007572526E-5</v>
      </c>
      <c r="K465" s="204">
        <v>19</v>
      </c>
      <c r="L465" s="235">
        <v>56.77</v>
      </c>
      <c r="M465" s="235">
        <f>TRUNC(TRUNC(L465 * O13, 2) + L465, 2)</f>
        <v>70.45</v>
      </c>
      <c r="N465" s="235">
        <f t="shared" si="15"/>
        <v>1338.55</v>
      </c>
      <c r="O465" s="236">
        <f>N465 / O12</f>
        <v>7.8893756839876664E-5</v>
      </c>
    </row>
    <row r="466" spans="1:15" ht="26.4" x14ac:dyDescent="0.25">
      <c r="A466" s="127" t="s">
        <v>1269</v>
      </c>
      <c r="B466" s="127" t="s">
        <v>1270</v>
      </c>
      <c r="C466" s="127" t="s">
        <v>41</v>
      </c>
      <c r="D466" s="127" t="s">
        <v>1271</v>
      </c>
      <c r="E466" s="205" t="s">
        <v>43</v>
      </c>
      <c r="F466" s="204">
        <v>9</v>
      </c>
      <c r="G466" s="235">
        <v>50.36</v>
      </c>
      <c r="H466" s="235">
        <f>TRUNC(TRUNC(G466 * J13, 2) + G466, 2)</f>
        <v>60.68</v>
      </c>
      <c r="I466" s="235">
        <f t="shared" si="14"/>
        <v>546.12</v>
      </c>
      <c r="J466" s="236">
        <f>I466 / J12</f>
        <v>3.2555796545536103E-5</v>
      </c>
      <c r="K466" s="204">
        <v>9</v>
      </c>
      <c r="L466" s="235">
        <v>48.73</v>
      </c>
      <c r="M466" s="235">
        <f>TRUNC(TRUNC(L466 * O13, 2) + L466, 2)</f>
        <v>60.47</v>
      </c>
      <c r="N466" s="235">
        <f t="shared" si="15"/>
        <v>544.23</v>
      </c>
      <c r="O466" s="236">
        <f>N466 / O12</f>
        <v>3.2076761633832191E-5</v>
      </c>
    </row>
    <row r="467" spans="1:15" ht="26.4" x14ac:dyDescent="0.25">
      <c r="A467" s="127" t="s">
        <v>1272</v>
      </c>
      <c r="B467" s="127" t="s">
        <v>1273</v>
      </c>
      <c r="C467" s="127" t="s">
        <v>41</v>
      </c>
      <c r="D467" s="127" t="s">
        <v>1274</v>
      </c>
      <c r="E467" s="205" t="s">
        <v>43</v>
      </c>
      <c r="F467" s="204">
        <v>65</v>
      </c>
      <c r="G467" s="235">
        <v>36.729999999999997</v>
      </c>
      <c r="H467" s="235">
        <f>TRUNC(TRUNC(G467 * J13, 2) + G467, 2)</f>
        <v>44.25</v>
      </c>
      <c r="I467" s="235">
        <f t="shared" si="14"/>
        <v>2876.25</v>
      </c>
      <c r="J467" s="236">
        <f>I467 / J12</f>
        <v>1.7146160150534353E-4</v>
      </c>
      <c r="K467" s="204">
        <v>65</v>
      </c>
      <c r="L467" s="235">
        <v>35.36</v>
      </c>
      <c r="M467" s="235">
        <f>TRUNC(TRUNC(L467 * O13, 2) + L467, 2)</f>
        <v>43.88</v>
      </c>
      <c r="N467" s="235">
        <f t="shared" si="15"/>
        <v>2852.2</v>
      </c>
      <c r="O467" s="236">
        <f>N467 / O12</f>
        <v>1.6810785794979359E-4</v>
      </c>
    </row>
    <row r="468" spans="1:15" ht="26.4" x14ac:dyDescent="0.25">
      <c r="A468" s="127" t="s">
        <v>1275</v>
      </c>
      <c r="B468" s="127" t="s">
        <v>1276</v>
      </c>
      <c r="C468" s="127" t="s">
        <v>41</v>
      </c>
      <c r="D468" s="127" t="s">
        <v>1277</v>
      </c>
      <c r="E468" s="205" t="s">
        <v>43</v>
      </c>
      <c r="F468" s="204">
        <v>4</v>
      </c>
      <c r="G468" s="235">
        <v>81.069999999999993</v>
      </c>
      <c r="H468" s="235">
        <f>TRUNC(TRUNC(G468 * J13, 2) + G468, 2)</f>
        <v>97.68</v>
      </c>
      <c r="I468" s="235">
        <f t="shared" si="14"/>
        <v>390.72</v>
      </c>
      <c r="J468" s="236">
        <f>I468 / J12</f>
        <v>2.3291952000058349E-5</v>
      </c>
      <c r="K468" s="204">
        <v>4</v>
      </c>
      <c r="L468" s="235">
        <v>78.12</v>
      </c>
      <c r="M468" s="235">
        <f>TRUNC(TRUNC(L468 * O13, 2) + L468, 2)</f>
        <v>96.94</v>
      </c>
      <c r="N468" s="235">
        <f t="shared" si="15"/>
        <v>387.76</v>
      </c>
      <c r="O468" s="236">
        <f>N468 / O12</f>
        <v>2.2854464272705968E-5</v>
      </c>
    </row>
    <row r="469" spans="1:15" ht="26.4" x14ac:dyDescent="0.25">
      <c r="A469" s="127" t="s">
        <v>1278</v>
      </c>
      <c r="B469" s="127" t="s">
        <v>1279</v>
      </c>
      <c r="C469" s="127" t="s">
        <v>41</v>
      </c>
      <c r="D469" s="127" t="s">
        <v>1280</v>
      </c>
      <c r="E469" s="205" t="s">
        <v>43</v>
      </c>
      <c r="F469" s="204">
        <v>126</v>
      </c>
      <c r="G469" s="235">
        <v>30.12</v>
      </c>
      <c r="H469" s="235">
        <f>TRUNC(TRUNC(G469 * J13, 2) + G469, 2)</f>
        <v>36.29</v>
      </c>
      <c r="I469" s="235">
        <f t="shared" si="14"/>
        <v>4572.54</v>
      </c>
      <c r="J469" s="236">
        <f>I469 / J12</f>
        <v>2.7258236639626023E-4</v>
      </c>
      <c r="K469" s="204">
        <v>126</v>
      </c>
      <c r="L469" s="235">
        <v>29.01</v>
      </c>
      <c r="M469" s="235">
        <f>TRUNC(TRUNC(L469 * O13, 2) + L469, 2)</f>
        <v>36</v>
      </c>
      <c r="N469" s="235">
        <f t="shared" si="15"/>
        <v>4536</v>
      </c>
      <c r="O469" s="236">
        <f>N469 / O12</f>
        <v>2.6735055173559489E-4</v>
      </c>
    </row>
    <row r="470" spans="1:15" ht="26.4" x14ac:dyDescent="0.25">
      <c r="A470" s="127" t="s">
        <v>1281</v>
      </c>
      <c r="B470" s="127" t="s">
        <v>1282</v>
      </c>
      <c r="C470" s="127" t="s">
        <v>19</v>
      </c>
      <c r="D470" s="127" t="s">
        <v>1283</v>
      </c>
      <c r="E470" s="205" t="s">
        <v>43</v>
      </c>
      <c r="F470" s="204">
        <v>49</v>
      </c>
      <c r="G470" s="235">
        <v>11.44</v>
      </c>
      <c r="H470" s="235">
        <f>TRUNC(TRUNC(G470 * J13, 2) + G470, 2)</f>
        <v>13.78</v>
      </c>
      <c r="I470" s="235">
        <f t="shared" si="14"/>
        <v>675.22</v>
      </c>
      <c r="J470" s="236">
        <f>I470 / J12</f>
        <v>4.0251821840395676E-5</v>
      </c>
      <c r="K470" s="204">
        <v>49</v>
      </c>
      <c r="L470" s="235">
        <v>10.81</v>
      </c>
      <c r="M470" s="235">
        <f>TRUNC(TRUNC(L470 * O13, 2) + L470, 2)</f>
        <v>13.41</v>
      </c>
      <c r="N470" s="235">
        <f t="shared" si="15"/>
        <v>657.09</v>
      </c>
      <c r="O470" s="236">
        <f>N470 / O12</f>
        <v>3.8728697980586874E-5</v>
      </c>
    </row>
    <row r="471" spans="1:15" ht="26.4" x14ac:dyDescent="0.25">
      <c r="A471" s="127" t="s">
        <v>1284</v>
      </c>
      <c r="B471" s="127" t="s">
        <v>1285</v>
      </c>
      <c r="C471" s="127" t="s">
        <v>19</v>
      </c>
      <c r="D471" s="127" t="s">
        <v>1286</v>
      </c>
      <c r="E471" s="205" t="s">
        <v>43</v>
      </c>
      <c r="F471" s="204">
        <v>622</v>
      </c>
      <c r="G471" s="235">
        <v>2.74</v>
      </c>
      <c r="H471" s="235">
        <f>TRUNC(TRUNC(G471 * J13, 2) + G471, 2)</f>
        <v>3.3</v>
      </c>
      <c r="I471" s="235">
        <f t="shared" si="14"/>
        <v>2052.6</v>
      </c>
      <c r="J471" s="236">
        <f>I471 / J12</f>
        <v>1.2236143702733354E-4</v>
      </c>
      <c r="K471" s="204">
        <v>622</v>
      </c>
      <c r="L471" s="235">
        <v>2.59</v>
      </c>
      <c r="M471" s="235">
        <f>TRUNC(TRUNC(L471 * O13, 2) + L471, 2)</f>
        <v>3.21</v>
      </c>
      <c r="N471" s="235">
        <f t="shared" si="15"/>
        <v>1996.62</v>
      </c>
      <c r="O471" s="236">
        <f>N471 / O12</f>
        <v>1.1768021574213481E-4</v>
      </c>
    </row>
    <row r="472" spans="1:15" ht="26.4" x14ac:dyDescent="0.25">
      <c r="A472" s="127" t="s">
        <v>1287</v>
      </c>
      <c r="B472" s="127" t="s">
        <v>1288</v>
      </c>
      <c r="C472" s="127" t="s">
        <v>19</v>
      </c>
      <c r="D472" s="127" t="s">
        <v>1289</v>
      </c>
      <c r="E472" s="205" t="s">
        <v>43</v>
      </c>
      <c r="F472" s="204">
        <v>293</v>
      </c>
      <c r="G472" s="235">
        <v>9.3699999999999992</v>
      </c>
      <c r="H472" s="235">
        <f>TRUNC(TRUNC(G472 * J13, 2) + G472, 2)</f>
        <v>11.29</v>
      </c>
      <c r="I472" s="235">
        <f t="shared" si="14"/>
        <v>3307.97</v>
      </c>
      <c r="J472" s="236">
        <f>I472 / J12</f>
        <v>1.9719768237518688E-4</v>
      </c>
      <c r="K472" s="204">
        <v>293</v>
      </c>
      <c r="L472" s="235">
        <v>9.1199999999999992</v>
      </c>
      <c r="M472" s="235">
        <f>TRUNC(TRUNC(L472 * O13, 2) + L472, 2)</f>
        <v>11.31</v>
      </c>
      <c r="N472" s="235">
        <f t="shared" si="15"/>
        <v>3313.83</v>
      </c>
      <c r="O472" s="236">
        <f>N472 / O12</f>
        <v>1.9531619904276156E-4</v>
      </c>
    </row>
    <row r="473" spans="1:15" ht="26.4" x14ac:dyDescent="0.25">
      <c r="A473" s="127" t="s">
        <v>1290</v>
      </c>
      <c r="B473" s="127" t="s">
        <v>1291</v>
      </c>
      <c r="C473" s="127" t="s">
        <v>41</v>
      </c>
      <c r="D473" s="127" t="s">
        <v>1292</v>
      </c>
      <c r="E473" s="205" t="s">
        <v>43</v>
      </c>
      <c r="F473" s="204">
        <v>58</v>
      </c>
      <c r="G473" s="235">
        <v>35.729999999999997</v>
      </c>
      <c r="H473" s="235">
        <f>TRUNC(TRUNC(G473 * J13, 2) + G473, 2)</f>
        <v>43.05</v>
      </c>
      <c r="I473" s="235">
        <f t="shared" si="14"/>
        <v>2496.9</v>
      </c>
      <c r="J473" s="236">
        <f>I473 / J12</f>
        <v>1.4884744816990605E-4</v>
      </c>
      <c r="K473" s="204">
        <v>58</v>
      </c>
      <c r="L473" s="235">
        <v>34.36</v>
      </c>
      <c r="M473" s="235">
        <f>TRUNC(TRUNC(L473 * O13, 2) + L473, 2)</f>
        <v>42.64</v>
      </c>
      <c r="N473" s="235">
        <f t="shared" si="15"/>
        <v>2473.12</v>
      </c>
      <c r="O473" s="236">
        <f>N473 / O12</f>
        <v>1.457649904118903E-4</v>
      </c>
    </row>
    <row r="474" spans="1:15" ht="39.6" x14ac:dyDescent="0.25">
      <c r="A474" s="127" t="s">
        <v>1293</v>
      </c>
      <c r="B474" s="127" t="s">
        <v>1294</v>
      </c>
      <c r="C474" s="127" t="s">
        <v>41</v>
      </c>
      <c r="D474" s="127" t="s">
        <v>1295</v>
      </c>
      <c r="E474" s="205" t="s">
        <v>43</v>
      </c>
      <c r="F474" s="204">
        <v>2</v>
      </c>
      <c r="G474" s="235">
        <v>95.24</v>
      </c>
      <c r="H474" s="235">
        <f>TRUNC(TRUNC(G474 * J13, 2) + G474, 2)</f>
        <v>114.76</v>
      </c>
      <c r="I474" s="235">
        <f t="shared" si="14"/>
        <v>229.52</v>
      </c>
      <c r="J474" s="236">
        <f>I474 / J12</f>
        <v>1.3682352638854915E-5</v>
      </c>
      <c r="K474" s="204">
        <v>2</v>
      </c>
      <c r="L474" s="235">
        <v>91.92</v>
      </c>
      <c r="M474" s="235">
        <f>TRUNC(TRUNC(L474 * O13, 2) + L474, 2)</f>
        <v>114.07</v>
      </c>
      <c r="N474" s="235">
        <f t="shared" si="15"/>
        <v>228.14</v>
      </c>
      <c r="O474" s="236">
        <f>N474 / O12</f>
        <v>1.3446506806207808E-5</v>
      </c>
    </row>
    <row r="475" spans="1:15" ht="26.4" x14ac:dyDescent="0.25">
      <c r="A475" s="127" t="s">
        <v>1296</v>
      </c>
      <c r="B475" s="127" t="s">
        <v>1297</v>
      </c>
      <c r="C475" s="127" t="s">
        <v>19</v>
      </c>
      <c r="D475" s="127" t="s">
        <v>1298</v>
      </c>
      <c r="E475" s="205" t="s">
        <v>43</v>
      </c>
      <c r="F475" s="204">
        <v>1</v>
      </c>
      <c r="G475" s="235">
        <v>2.74</v>
      </c>
      <c r="H475" s="235">
        <f>TRUNC(TRUNC(G475 * J13, 2) + G475, 2)</f>
        <v>3.3</v>
      </c>
      <c r="I475" s="235">
        <f t="shared" si="14"/>
        <v>3.3</v>
      </c>
      <c r="J475" s="236">
        <f>I475 / J12</f>
        <v>1.9672256756806037E-7</v>
      </c>
      <c r="K475" s="204">
        <v>1</v>
      </c>
      <c r="L475" s="235">
        <v>2.59</v>
      </c>
      <c r="M475" s="235">
        <f>TRUNC(TRUNC(L475 * O13, 2) + L475, 2)</f>
        <v>3.21</v>
      </c>
      <c r="N475" s="235">
        <f t="shared" si="15"/>
        <v>3.21</v>
      </c>
      <c r="O475" s="236">
        <f>N475 / O12</f>
        <v>1.8919648833140645E-7</v>
      </c>
    </row>
    <row r="476" spans="1:15" ht="26.4" x14ac:dyDescent="0.25">
      <c r="A476" s="127" t="s">
        <v>1299</v>
      </c>
      <c r="B476" s="127" t="s">
        <v>1300</v>
      </c>
      <c r="C476" s="127" t="s">
        <v>19</v>
      </c>
      <c r="D476" s="127" t="s">
        <v>1301</v>
      </c>
      <c r="E476" s="205" t="s">
        <v>43</v>
      </c>
      <c r="F476" s="204">
        <v>2</v>
      </c>
      <c r="G476" s="235">
        <v>64.09</v>
      </c>
      <c r="H476" s="235">
        <f>TRUNC(TRUNC(G476 * J13, 2) + G476, 2)</f>
        <v>77.22</v>
      </c>
      <c r="I476" s="235">
        <f t="shared" si="14"/>
        <v>154.44</v>
      </c>
      <c r="J476" s="236">
        <f>I476 / J12</f>
        <v>9.206616162185225E-6</v>
      </c>
      <c r="K476" s="204">
        <v>2</v>
      </c>
      <c r="L476" s="235">
        <v>60.44</v>
      </c>
      <c r="M476" s="235">
        <f>TRUNC(TRUNC(L476 * O13, 2) + L476, 2)</f>
        <v>75</v>
      </c>
      <c r="N476" s="235">
        <f t="shared" si="15"/>
        <v>150</v>
      </c>
      <c r="O476" s="236">
        <f>N476 / O12</f>
        <v>8.8409573986638523E-6</v>
      </c>
    </row>
    <row r="477" spans="1:15" ht="39.6" x14ac:dyDescent="0.25">
      <c r="A477" s="127" t="s">
        <v>1302</v>
      </c>
      <c r="B477" s="127" t="s">
        <v>1303</v>
      </c>
      <c r="C477" s="127" t="s">
        <v>41</v>
      </c>
      <c r="D477" s="127" t="s">
        <v>1304</v>
      </c>
      <c r="E477" s="205" t="s">
        <v>43</v>
      </c>
      <c r="F477" s="204">
        <v>1</v>
      </c>
      <c r="G477" s="235">
        <v>46.88</v>
      </c>
      <c r="H477" s="235">
        <f>TRUNC(TRUNC(G477 * J13, 2) + G477, 2)</f>
        <v>56.49</v>
      </c>
      <c r="I477" s="235">
        <f t="shared" si="14"/>
        <v>56.49</v>
      </c>
      <c r="J477" s="236">
        <f>I477 / J12</f>
        <v>3.3675326793696155E-6</v>
      </c>
      <c r="K477" s="204">
        <v>1</v>
      </c>
      <c r="L477" s="235">
        <v>45.1</v>
      </c>
      <c r="M477" s="235">
        <f>TRUNC(TRUNC(L477 * O13, 2) + L477, 2)</f>
        <v>55.96</v>
      </c>
      <c r="N477" s="235">
        <f t="shared" si="15"/>
        <v>55.96</v>
      </c>
      <c r="O477" s="236">
        <f>N477 / O12</f>
        <v>3.2982665068615279E-6</v>
      </c>
    </row>
    <row r="478" spans="1:15" ht="39.6" x14ac:dyDescent="0.25">
      <c r="A478" s="127" t="s">
        <v>1305</v>
      </c>
      <c r="B478" s="127" t="s">
        <v>1306</v>
      </c>
      <c r="C478" s="127" t="s">
        <v>41</v>
      </c>
      <c r="D478" s="127" t="s">
        <v>1307</v>
      </c>
      <c r="E478" s="205" t="s">
        <v>43</v>
      </c>
      <c r="F478" s="204">
        <v>32</v>
      </c>
      <c r="G478" s="235">
        <v>40.21</v>
      </c>
      <c r="H478" s="235">
        <f>TRUNC(TRUNC(G478 * J13, 2) + G478, 2)</f>
        <v>48.45</v>
      </c>
      <c r="I478" s="235">
        <f t="shared" si="14"/>
        <v>1550.4</v>
      </c>
      <c r="J478" s="236">
        <f>I478 / J12</f>
        <v>9.2423839017430557E-5</v>
      </c>
      <c r="K478" s="204">
        <v>32</v>
      </c>
      <c r="L478" s="235">
        <v>38.700000000000003</v>
      </c>
      <c r="M478" s="235">
        <f>TRUNC(TRUNC(L478 * O13, 2) + L478, 2)</f>
        <v>48.02</v>
      </c>
      <c r="N478" s="235">
        <f t="shared" si="15"/>
        <v>1536.64</v>
      </c>
      <c r="O478" s="236">
        <f>N478 / O12</f>
        <v>9.0569125180552156E-5</v>
      </c>
    </row>
    <row r="479" spans="1:15" ht="39.6" x14ac:dyDescent="0.25">
      <c r="A479" s="127" t="s">
        <v>1308</v>
      </c>
      <c r="B479" s="127" t="s">
        <v>1309</v>
      </c>
      <c r="C479" s="127" t="s">
        <v>41</v>
      </c>
      <c r="D479" s="127" t="s">
        <v>1310</v>
      </c>
      <c r="E479" s="205" t="s">
        <v>43</v>
      </c>
      <c r="F479" s="204">
        <v>1</v>
      </c>
      <c r="G479" s="235">
        <v>55.79</v>
      </c>
      <c r="H479" s="235">
        <f>TRUNC(TRUNC(G479 * J13, 2) + G479, 2)</f>
        <v>67.22</v>
      </c>
      <c r="I479" s="235">
        <f t="shared" si="14"/>
        <v>67.22</v>
      </c>
      <c r="J479" s="236">
        <f>I479 / J12</f>
        <v>4.0071790884621267E-6</v>
      </c>
      <c r="K479" s="204">
        <v>1</v>
      </c>
      <c r="L479" s="235">
        <v>53.77</v>
      </c>
      <c r="M479" s="235">
        <f>TRUNC(TRUNC(L479 * O13, 2) + L479, 2)</f>
        <v>66.72</v>
      </c>
      <c r="N479" s="235">
        <f t="shared" si="15"/>
        <v>66.72</v>
      </c>
      <c r="O479" s="236">
        <f>N479 / O12</f>
        <v>3.9324578509256819E-6</v>
      </c>
    </row>
    <row r="480" spans="1:15" ht="26.4" x14ac:dyDescent="0.25">
      <c r="A480" s="127" t="s">
        <v>1311</v>
      </c>
      <c r="B480" s="127" t="s">
        <v>1312</v>
      </c>
      <c r="C480" s="127" t="s">
        <v>41</v>
      </c>
      <c r="D480" s="127" t="s">
        <v>1313</v>
      </c>
      <c r="E480" s="205" t="s">
        <v>43</v>
      </c>
      <c r="F480" s="204">
        <v>231</v>
      </c>
      <c r="G480" s="235">
        <v>45.88</v>
      </c>
      <c r="H480" s="235">
        <f>TRUNC(TRUNC(G480 * J13, 2) + G480, 2)</f>
        <v>55.28</v>
      </c>
      <c r="I480" s="235">
        <f t="shared" si="14"/>
        <v>12769.68</v>
      </c>
      <c r="J480" s="236">
        <f>I480 / J12</f>
        <v>7.6123764746136643E-4</v>
      </c>
      <c r="K480" s="204">
        <v>231</v>
      </c>
      <c r="L480" s="235">
        <v>44.1</v>
      </c>
      <c r="M480" s="235">
        <f>TRUNC(TRUNC(L480 * O13, 2) + L480, 2)</f>
        <v>54.72</v>
      </c>
      <c r="N480" s="235">
        <f t="shared" si="15"/>
        <v>12640.32</v>
      </c>
      <c r="O480" s="236">
        <f>N480 / O12</f>
        <v>7.4501687083652446E-4</v>
      </c>
    </row>
    <row r="481" spans="1:15" ht="26.4" x14ac:dyDescent="0.25">
      <c r="A481" s="127" t="s">
        <v>1314</v>
      </c>
      <c r="B481" s="127" t="s">
        <v>1315</v>
      </c>
      <c r="C481" s="127" t="s">
        <v>41</v>
      </c>
      <c r="D481" s="127" t="s">
        <v>1316</v>
      </c>
      <c r="E481" s="205" t="s">
        <v>43</v>
      </c>
      <c r="F481" s="204">
        <v>61</v>
      </c>
      <c r="G481" s="235">
        <v>49.74</v>
      </c>
      <c r="H481" s="235">
        <f>TRUNC(TRUNC(G481 * J13, 2) + G481, 2)</f>
        <v>59.93</v>
      </c>
      <c r="I481" s="235">
        <f t="shared" si="14"/>
        <v>3655.73</v>
      </c>
      <c r="J481" s="236">
        <f>I481 / J12</f>
        <v>2.1792866422290467E-4</v>
      </c>
      <c r="K481" s="204">
        <v>61</v>
      </c>
      <c r="L481" s="235">
        <v>47.96</v>
      </c>
      <c r="M481" s="235">
        <f>TRUNC(TRUNC(L481 * O13, 2) + L481, 2)</f>
        <v>59.51</v>
      </c>
      <c r="N481" s="235">
        <f t="shared" si="15"/>
        <v>3630.11</v>
      </c>
      <c r="O481" s="236">
        <f>N481 / O12</f>
        <v>2.1395765241642427E-4</v>
      </c>
    </row>
    <row r="482" spans="1:15" ht="26.4" x14ac:dyDescent="0.25">
      <c r="A482" s="127" t="s">
        <v>1317</v>
      </c>
      <c r="B482" s="127" t="s">
        <v>1318</v>
      </c>
      <c r="C482" s="127" t="s">
        <v>41</v>
      </c>
      <c r="D482" s="127" t="s">
        <v>1319</v>
      </c>
      <c r="E482" s="205" t="s">
        <v>43</v>
      </c>
      <c r="F482" s="204">
        <v>1</v>
      </c>
      <c r="G482" s="235">
        <v>71.89</v>
      </c>
      <c r="H482" s="235">
        <f>TRUNC(TRUNC(G482 * J13, 2) + G482, 2)</f>
        <v>86.62</v>
      </c>
      <c r="I482" s="235">
        <f t="shared" si="14"/>
        <v>86.62</v>
      </c>
      <c r="J482" s="236">
        <f>I482 / J12</f>
        <v>5.1636693341652698E-6</v>
      </c>
      <c r="K482" s="204">
        <v>1</v>
      </c>
      <c r="L482" s="235">
        <v>69.44</v>
      </c>
      <c r="M482" s="235">
        <f>TRUNC(TRUNC(L482 * O13, 2) + L482, 2)</f>
        <v>86.17</v>
      </c>
      <c r="N482" s="235">
        <f t="shared" si="15"/>
        <v>86.17</v>
      </c>
      <c r="O482" s="236">
        <f>N482 / O12</f>
        <v>5.0788353269524284E-6</v>
      </c>
    </row>
    <row r="483" spans="1:15" ht="26.4" x14ac:dyDescent="0.25">
      <c r="A483" s="127" t="s">
        <v>1320</v>
      </c>
      <c r="B483" s="127" t="s">
        <v>1321</v>
      </c>
      <c r="C483" s="127" t="s">
        <v>41</v>
      </c>
      <c r="D483" s="127" t="s">
        <v>1322</v>
      </c>
      <c r="E483" s="205" t="s">
        <v>43</v>
      </c>
      <c r="F483" s="204">
        <v>439</v>
      </c>
      <c r="G483" s="235">
        <v>24.67</v>
      </c>
      <c r="H483" s="235">
        <f>TRUNC(TRUNC(G483 * J13, 2) + G483, 2)</f>
        <v>29.72</v>
      </c>
      <c r="I483" s="235">
        <f t="shared" si="14"/>
        <v>13047.08</v>
      </c>
      <c r="J483" s="236">
        <f>I483 / J12</f>
        <v>7.7777426571693615E-4</v>
      </c>
      <c r="K483" s="204">
        <v>439</v>
      </c>
      <c r="L483" s="235">
        <v>23.69</v>
      </c>
      <c r="M483" s="235">
        <f>TRUNC(TRUNC(L483 * O13, 2) + L483, 2)</f>
        <v>29.39</v>
      </c>
      <c r="N483" s="235">
        <f t="shared" si="15"/>
        <v>12902.21</v>
      </c>
      <c r="O483" s="236">
        <f>N483 / O12</f>
        <v>7.6045259305743162E-4</v>
      </c>
    </row>
    <row r="484" spans="1:15" ht="26.4" x14ac:dyDescent="0.25">
      <c r="A484" s="127" t="s">
        <v>1323</v>
      </c>
      <c r="B484" s="127" t="s">
        <v>1324</v>
      </c>
      <c r="C484" s="127" t="s">
        <v>41</v>
      </c>
      <c r="D484" s="127" t="s">
        <v>1325</v>
      </c>
      <c r="E484" s="205" t="s">
        <v>43</v>
      </c>
      <c r="F484" s="204">
        <v>149</v>
      </c>
      <c r="G484" s="235">
        <v>26.6</v>
      </c>
      <c r="H484" s="235">
        <f>TRUNC(TRUNC(G484 * J13, 2) + G484, 2)</f>
        <v>32.049999999999997</v>
      </c>
      <c r="I484" s="235">
        <f t="shared" si="14"/>
        <v>4775.45</v>
      </c>
      <c r="J484" s="236">
        <f>I484 / J12</f>
        <v>2.846784197857254E-4</v>
      </c>
      <c r="K484" s="204">
        <v>149</v>
      </c>
      <c r="L484" s="235">
        <v>25.62</v>
      </c>
      <c r="M484" s="235">
        <f>TRUNC(TRUNC(L484 * O13, 2) + L484, 2)</f>
        <v>31.79</v>
      </c>
      <c r="N484" s="235">
        <f t="shared" si="15"/>
        <v>4736.71</v>
      </c>
      <c r="O484" s="236">
        <f>N484 / O12</f>
        <v>2.7918034213216707E-4</v>
      </c>
    </row>
    <row r="485" spans="1:15" ht="26.4" x14ac:dyDescent="0.25">
      <c r="A485" s="127" t="s">
        <v>1326</v>
      </c>
      <c r="B485" s="127" t="s">
        <v>1327</v>
      </c>
      <c r="C485" s="127" t="s">
        <v>41</v>
      </c>
      <c r="D485" s="127" t="s">
        <v>1328</v>
      </c>
      <c r="E485" s="205" t="s">
        <v>43</v>
      </c>
      <c r="F485" s="204">
        <v>9</v>
      </c>
      <c r="G485" s="235">
        <v>31.19</v>
      </c>
      <c r="H485" s="235">
        <f>TRUNC(TRUNC(G485 * J13, 2) + G485, 2)</f>
        <v>37.58</v>
      </c>
      <c r="I485" s="235">
        <f t="shared" si="14"/>
        <v>338.22</v>
      </c>
      <c r="J485" s="236">
        <f>I485 / J12</f>
        <v>2.0162274788748299E-5</v>
      </c>
      <c r="K485" s="204">
        <v>9</v>
      </c>
      <c r="L485" s="235">
        <v>31.14</v>
      </c>
      <c r="M485" s="235">
        <f>TRUNC(TRUNC(L485 * O13, 2) + L485, 2)</f>
        <v>38.64</v>
      </c>
      <c r="N485" s="235">
        <f t="shared" si="15"/>
        <v>347.76</v>
      </c>
      <c r="O485" s="236">
        <f>N485 / O12</f>
        <v>2.0496875633062276E-5</v>
      </c>
    </row>
    <row r="486" spans="1:15" ht="26.4" x14ac:dyDescent="0.25">
      <c r="A486" s="127" t="s">
        <v>1329</v>
      </c>
      <c r="B486" s="127" t="s">
        <v>1330</v>
      </c>
      <c r="C486" s="127" t="s">
        <v>19</v>
      </c>
      <c r="D486" s="127" t="s">
        <v>1331</v>
      </c>
      <c r="E486" s="205" t="s">
        <v>43</v>
      </c>
      <c r="F486" s="204">
        <v>9</v>
      </c>
      <c r="G486" s="235">
        <v>175.75</v>
      </c>
      <c r="H486" s="235">
        <f>TRUNC(TRUNC(G486 * J13, 2) + G486, 2)</f>
        <v>211.77</v>
      </c>
      <c r="I486" s="235">
        <f t="shared" si="14"/>
        <v>1905.93</v>
      </c>
      <c r="J486" s="236">
        <f>I486 / J12</f>
        <v>1.1361801309242222E-4</v>
      </c>
      <c r="K486" s="204">
        <v>9</v>
      </c>
      <c r="L486" s="235">
        <v>172.65</v>
      </c>
      <c r="M486" s="235">
        <f>TRUNC(TRUNC(L486 * O13, 2) + L486, 2)</f>
        <v>214.25</v>
      </c>
      <c r="N486" s="235">
        <f t="shared" si="15"/>
        <v>1928.25</v>
      </c>
      <c r="O486" s="236">
        <f>N486 / O12</f>
        <v>1.1365050735982383E-4</v>
      </c>
    </row>
    <row r="487" spans="1:15" ht="26.4" x14ac:dyDescent="0.25">
      <c r="A487" s="127" t="s">
        <v>1332</v>
      </c>
      <c r="B487" s="127" t="s">
        <v>1333</v>
      </c>
      <c r="C487" s="127" t="s">
        <v>41</v>
      </c>
      <c r="D487" s="127" t="s">
        <v>1334</v>
      </c>
      <c r="E487" s="205" t="s">
        <v>43</v>
      </c>
      <c r="F487" s="204">
        <v>130</v>
      </c>
      <c r="G487" s="235">
        <v>65.73</v>
      </c>
      <c r="H487" s="235">
        <f>TRUNC(TRUNC(G487 * J13, 2) + G487, 2)</f>
        <v>79.2</v>
      </c>
      <c r="I487" s="235">
        <f t="shared" si="14"/>
        <v>10296</v>
      </c>
      <c r="J487" s="236">
        <f>I487 / J12</f>
        <v>6.1377441081234842E-4</v>
      </c>
      <c r="K487" s="204">
        <v>130</v>
      </c>
      <c r="L487" s="235">
        <v>65.44</v>
      </c>
      <c r="M487" s="235">
        <f>TRUNC(TRUNC(L487 * O13, 2) + L487, 2)</f>
        <v>81.209999999999994</v>
      </c>
      <c r="N487" s="235">
        <f t="shared" si="15"/>
        <v>10557.3</v>
      </c>
      <c r="O487" s="236">
        <f>N487 / O12</f>
        <v>6.2224426363275927E-4</v>
      </c>
    </row>
    <row r="488" spans="1:15" ht="26.4" x14ac:dyDescent="0.25">
      <c r="A488" s="127" t="s">
        <v>1335</v>
      </c>
      <c r="B488" s="127" t="s">
        <v>1336</v>
      </c>
      <c r="C488" s="127" t="s">
        <v>41</v>
      </c>
      <c r="D488" s="127" t="s">
        <v>1337</v>
      </c>
      <c r="E488" s="205" t="s">
        <v>43</v>
      </c>
      <c r="F488" s="204">
        <v>6</v>
      </c>
      <c r="G488" s="235">
        <v>67.66</v>
      </c>
      <c r="H488" s="235">
        <f>TRUNC(TRUNC(G488 * J13, 2) + G488, 2)</f>
        <v>81.53</v>
      </c>
      <c r="I488" s="235">
        <f t="shared" si="14"/>
        <v>489.18</v>
      </c>
      <c r="J488" s="236">
        <f>I488 / J12</f>
        <v>2.9161438061498115E-5</v>
      </c>
      <c r="K488" s="204">
        <v>6</v>
      </c>
      <c r="L488" s="235">
        <v>67.27</v>
      </c>
      <c r="M488" s="235">
        <f>TRUNC(TRUNC(L488 * O13, 2) + L488, 2)</f>
        <v>83.48</v>
      </c>
      <c r="N488" s="235">
        <f t="shared" si="15"/>
        <v>500.88</v>
      </c>
      <c r="O488" s="236">
        <f>N488 / O12</f>
        <v>2.9521724945618337E-5</v>
      </c>
    </row>
    <row r="489" spans="1:15" ht="26.4" x14ac:dyDescent="0.25">
      <c r="A489" s="127" t="s">
        <v>1338</v>
      </c>
      <c r="B489" s="127" t="s">
        <v>1339</v>
      </c>
      <c r="C489" s="127" t="s">
        <v>41</v>
      </c>
      <c r="D489" s="127" t="s">
        <v>1340</v>
      </c>
      <c r="E489" s="205" t="s">
        <v>43</v>
      </c>
      <c r="F489" s="204">
        <v>1</v>
      </c>
      <c r="G489" s="235">
        <v>70.81</v>
      </c>
      <c r="H489" s="235">
        <f>TRUNC(TRUNC(G489 * J13, 2) + G489, 2)</f>
        <v>85.32</v>
      </c>
      <c r="I489" s="235">
        <f t="shared" si="14"/>
        <v>85.32</v>
      </c>
      <c r="J489" s="236">
        <f>I489 / J12</f>
        <v>5.086172565123306E-6</v>
      </c>
      <c r="K489" s="204">
        <v>1</v>
      </c>
      <c r="L489" s="235">
        <v>70.27</v>
      </c>
      <c r="M489" s="235">
        <f>TRUNC(TRUNC(L489 * O13, 2) + L489, 2)</f>
        <v>87.2</v>
      </c>
      <c r="N489" s="235">
        <f t="shared" si="15"/>
        <v>87.2</v>
      </c>
      <c r="O489" s="236">
        <f>N489 / O12</f>
        <v>5.1395432344232535E-6</v>
      </c>
    </row>
    <row r="490" spans="1:15" ht="26.4" x14ac:dyDescent="0.25">
      <c r="A490" s="127" t="s">
        <v>1341</v>
      </c>
      <c r="B490" s="127" t="s">
        <v>1342</v>
      </c>
      <c r="C490" s="127" t="s">
        <v>41</v>
      </c>
      <c r="D490" s="127" t="s">
        <v>1343</v>
      </c>
      <c r="E490" s="205" t="s">
        <v>43</v>
      </c>
      <c r="F490" s="204">
        <v>7</v>
      </c>
      <c r="G490" s="235">
        <v>74.73</v>
      </c>
      <c r="H490" s="235">
        <f>TRUNC(TRUNC(G490 * J13, 2) + G490, 2)</f>
        <v>90.04</v>
      </c>
      <c r="I490" s="235">
        <f t="shared" si="14"/>
        <v>630.28</v>
      </c>
      <c r="J490" s="236">
        <f>I490 / J12</f>
        <v>3.7572818147514267E-5</v>
      </c>
      <c r="K490" s="204">
        <v>7</v>
      </c>
      <c r="L490" s="235">
        <v>73.94</v>
      </c>
      <c r="M490" s="235">
        <f>TRUNC(TRUNC(L490 * O13, 2) + L490, 2)</f>
        <v>91.75</v>
      </c>
      <c r="N490" s="235">
        <f t="shared" si="15"/>
        <v>642.25</v>
      </c>
      <c r="O490" s="236">
        <f>N490 / O12</f>
        <v>3.7854032595279063E-5</v>
      </c>
    </row>
    <row r="491" spans="1:15" ht="26.4" x14ac:dyDescent="0.25">
      <c r="A491" s="127" t="s">
        <v>1344</v>
      </c>
      <c r="B491" s="127" t="s">
        <v>1345</v>
      </c>
      <c r="C491" s="127" t="s">
        <v>41</v>
      </c>
      <c r="D491" s="127" t="s">
        <v>1346</v>
      </c>
      <c r="E491" s="205" t="s">
        <v>43</v>
      </c>
      <c r="F491" s="204">
        <v>1</v>
      </c>
      <c r="G491" s="235">
        <v>79.87</v>
      </c>
      <c r="H491" s="235">
        <f>TRUNC(TRUNC(G491 * J13, 2) + G491, 2)</f>
        <v>96.24</v>
      </c>
      <c r="I491" s="235">
        <f t="shared" si="14"/>
        <v>96.24</v>
      </c>
      <c r="J491" s="236">
        <f>I491 / J12</f>
        <v>5.7371454250757972E-6</v>
      </c>
      <c r="K491" s="204">
        <v>1</v>
      </c>
      <c r="L491" s="235">
        <v>79.53</v>
      </c>
      <c r="M491" s="235">
        <f>TRUNC(TRUNC(L491 * O13, 2) + L491, 2)</f>
        <v>98.69</v>
      </c>
      <c r="N491" s="235">
        <f t="shared" si="15"/>
        <v>98.69</v>
      </c>
      <c r="O491" s="236">
        <f>N491 / O12</f>
        <v>5.8167605711609042E-6</v>
      </c>
    </row>
    <row r="492" spans="1:15" ht="26.4" x14ac:dyDescent="0.25">
      <c r="A492" s="127" t="s">
        <v>1347</v>
      </c>
      <c r="B492" s="127" t="s">
        <v>1348</v>
      </c>
      <c r="C492" s="127" t="s">
        <v>19</v>
      </c>
      <c r="D492" s="127" t="s">
        <v>1349</v>
      </c>
      <c r="E492" s="205" t="s">
        <v>43</v>
      </c>
      <c r="F492" s="204">
        <v>4</v>
      </c>
      <c r="G492" s="235">
        <v>46.29</v>
      </c>
      <c r="H492" s="235">
        <f>TRUNC(TRUNC(G492 * J13, 2) + G492, 2)</f>
        <v>55.77</v>
      </c>
      <c r="I492" s="235">
        <f t="shared" si="14"/>
        <v>223.08</v>
      </c>
      <c r="J492" s="236">
        <f>I492 / J12</f>
        <v>1.3298445567600882E-5</v>
      </c>
      <c r="K492" s="204">
        <v>4</v>
      </c>
      <c r="L492" s="235">
        <v>43.73</v>
      </c>
      <c r="M492" s="235">
        <f>TRUNC(TRUNC(L492 * O13, 2) + L492, 2)</f>
        <v>54.26</v>
      </c>
      <c r="N492" s="235">
        <f t="shared" si="15"/>
        <v>217.04</v>
      </c>
      <c r="O492" s="236">
        <f>N492 / O12</f>
        <v>1.2792275958706684E-5</v>
      </c>
    </row>
    <row r="493" spans="1:15" ht="26.4" x14ac:dyDescent="0.25">
      <c r="A493" s="127" t="s">
        <v>1350</v>
      </c>
      <c r="B493" s="127" t="s">
        <v>1351</v>
      </c>
      <c r="C493" s="127" t="s">
        <v>41</v>
      </c>
      <c r="D493" s="127" t="s">
        <v>1352</v>
      </c>
      <c r="E493" s="205" t="s">
        <v>43</v>
      </c>
      <c r="F493" s="204">
        <v>6</v>
      </c>
      <c r="G493" s="235">
        <v>471.55</v>
      </c>
      <c r="H493" s="235">
        <f>TRUNC(TRUNC(G493 * J13, 2) + G493, 2)</f>
        <v>568.21</v>
      </c>
      <c r="I493" s="235">
        <f t="shared" si="14"/>
        <v>3409.26</v>
      </c>
      <c r="J493" s="236">
        <f>I493 / J12</f>
        <v>2.0323587294154109E-4</v>
      </c>
      <c r="K493" s="204">
        <v>6</v>
      </c>
      <c r="L493" s="235">
        <v>467.77</v>
      </c>
      <c r="M493" s="235">
        <f>TRUNC(TRUNC(L493 * O13, 2) + L493, 2)</f>
        <v>580.5</v>
      </c>
      <c r="N493" s="235">
        <f t="shared" si="15"/>
        <v>3483</v>
      </c>
      <c r="O493" s="236">
        <f>N493 / O12</f>
        <v>2.0528703079697466E-4</v>
      </c>
    </row>
    <row r="494" spans="1:15" ht="26.4" x14ac:dyDescent="0.25">
      <c r="A494" s="127" t="s">
        <v>1353</v>
      </c>
      <c r="B494" s="127" t="s">
        <v>1354</v>
      </c>
      <c r="C494" s="127" t="s">
        <v>41</v>
      </c>
      <c r="D494" s="127" t="s">
        <v>1355</v>
      </c>
      <c r="E494" s="205" t="s">
        <v>43</v>
      </c>
      <c r="F494" s="204">
        <v>17</v>
      </c>
      <c r="G494" s="235">
        <v>82.81</v>
      </c>
      <c r="H494" s="235">
        <f>TRUNC(TRUNC(G494 * J13, 2) + G494, 2)</f>
        <v>99.78</v>
      </c>
      <c r="I494" s="235">
        <f t="shared" si="14"/>
        <v>1696.26</v>
      </c>
      <c r="J494" s="236">
        <f>I494 / J12</f>
        <v>1.0111897650393882E-4</v>
      </c>
      <c r="K494" s="204">
        <v>17</v>
      </c>
      <c r="L494" s="235">
        <v>82.37</v>
      </c>
      <c r="M494" s="235">
        <f>TRUNC(TRUNC(L494 * O13, 2) + L494, 2)</f>
        <v>102.22</v>
      </c>
      <c r="N494" s="235">
        <f t="shared" si="15"/>
        <v>1737.74</v>
      </c>
      <c r="O494" s="236">
        <f>N494 / O12</f>
        <v>1.0242190206636082E-4</v>
      </c>
    </row>
    <row r="495" spans="1:15" ht="26.4" x14ac:dyDescent="0.25">
      <c r="A495" s="127" t="s">
        <v>1356</v>
      </c>
      <c r="B495" s="127" t="s">
        <v>1357</v>
      </c>
      <c r="C495" s="127" t="s">
        <v>41</v>
      </c>
      <c r="D495" s="127" t="s">
        <v>1358</v>
      </c>
      <c r="E495" s="205" t="s">
        <v>43</v>
      </c>
      <c r="F495" s="204">
        <v>16</v>
      </c>
      <c r="G495" s="235">
        <v>97.62</v>
      </c>
      <c r="H495" s="235">
        <f>TRUNC(TRUNC(G495 * J13, 2) + G495, 2)</f>
        <v>117.63</v>
      </c>
      <c r="I495" s="235">
        <f t="shared" si="14"/>
        <v>1882.08</v>
      </c>
      <c r="J495" s="236">
        <f>I495 / J12</f>
        <v>1.1219624544499851E-4</v>
      </c>
      <c r="K495" s="204">
        <v>16</v>
      </c>
      <c r="L495" s="235">
        <v>96.43</v>
      </c>
      <c r="M495" s="235">
        <f>TRUNC(TRUNC(L495 * O13, 2) + L495, 2)</f>
        <v>119.66</v>
      </c>
      <c r="N495" s="235">
        <f t="shared" si="15"/>
        <v>1914.56</v>
      </c>
      <c r="O495" s="236">
        <f>N495 / O12</f>
        <v>1.1284362264790577E-4</v>
      </c>
    </row>
    <row r="496" spans="1:15" ht="26.4" x14ac:dyDescent="0.25">
      <c r="A496" s="127" t="s">
        <v>1359</v>
      </c>
      <c r="B496" s="127" t="s">
        <v>1360</v>
      </c>
      <c r="C496" s="127" t="s">
        <v>19</v>
      </c>
      <c r="D496" s="127" t="s">
        <v>1361</v>
      </c>
      <c r="E496" s="205" t="s">
        <v>43</v>
      </c>
      <c r="F496" s="204">
        <v>10</v>
      </c>
      <c r="G496" s="235">
        <v>643.08000000000004</v>
      </c>
      <c r="H496" s="235">
        <f>TRUNC(TRUNC(G496 * J13, 2) + G496, 2)</f>
        <v>774.91</v>
      </c>
      <c r="I496" s="235">
        <f t="shared" si="14"/>
        <v>7749.1</v>
      </c>
      <c r="J496" s="236">
        <f>I496 / J12</f>
        <v>4.6194631767928991E-4</v>
      </c>
      <c r="K496" s="204">
        <v>10</v>
      </c>
      <c r="L496" s="235">
        <v>641.27</v>
      </c>
      <c r="M496" s="235">
        <f>TRUNC(TRUNC(L496 * O13, 2) + L496, 2)</f>
        <v>795.81</v>
      </c>
      <c r="N496" s="235">
        <f t="shared" si="15"/>
        <v>7958.1</v>
      </c>
      <c r="O496" s="236">
        <f>N496 / O12</f>
        <v>4.6904815382871204E-4</v>
      </c>
    </row>
    <row r="497" spans="1:15" ht="26.4" x14ac:dyDescent="0.25">
      <c r="A497" s="127" t="s">
        <v>1362</v>
      </c>
      <c r="B497" s="127" t="s">
        <v>1363</v>
      </c>
      <c r="C497" s="127" t="s">
        <v>19</v>
      </c>
      <c r="D497" s="127" t="s">
        <v>1364</v>
      </c>
      <c r="E497" s="205" t="s">
        <v>43</v>
      </c>
      <c r="F497" s="204">
        <v>2</v>
      </c>
      <c r="G497" s="235">
        <v>177.67</v>
      </c>
      <c r="H497" s="235">
        <f>TRUNC(TRUNC(G497 * J13, 2) + G497, 2)</f>
        <v>214.09</v>
      </c>
      <c r="I497" s="235">
        <f t="shared" si="14"/>
        <v>428.18</v>
      </c>
      <c r="J497" s="236">
        <f>I497 / J12</f>
        <v>2.5525051206452151E-5</v>
      </c>
      <c r="K497" s="204">
        <v>2</v>
      </c>
      <c r="L497" s="235">
        <v>174.67</v>
      </c>
      <c r="M497" s="235">
        <f>TRUNC(TRUNC(L497 * O13, 2) + L497, 2)</f>
        <v>216.76</v>
      </c>
      <c r="N497" s="235">
        <f t="shared" si="15"/>
        <v>433.52</v>
      </c>
      <c r="O497" s="236">
        <f>N497 / O12</f>
        <v>2.5551545676458354E-5</v>
      </c>
    </row>
    <row r="498" spans="1:15" ht="26.4" x14ac:dyDescent="0.25">
      <c r="A498" s="127" t="s">
        <v>1365</v>
      </c>
      <c r="B498" s="127" t="s">
        <v>1366</v>
      </c>
      <c r="C498" s="127" t="s">
        <v>41</v>
      </c>
      <c r="D498" s="127" t="s">
        <v>1367</v>
      </c>
      <c r="E498" s="205" t="s">
        <v>43</v>
      </c>
      <c r="F498" s="204">
        <v>6</v>
      </c>
      <c r="G498" s="235">
        <v>173.16</v>
      </c>
      <c r="H498" s="235">
        <f>TRUNC(TRUNC(G498 * J13, 2) + G498, 2)</f>
        <v>208.65</v>
      </c>
      <c r="I498" s="235">
        <f t="shared" si="14"/>
        <v>1251.9000000000001</v>
      </c>
      <c r="J498" s="236">
        <f>I498 / J12</f>
        <v>7.4629388587410547E-5</v>
      </c>
      <c r="K498" s="204">
        <v>6</v>
      </c>
      <c r="L498" s="235">
        <v>170.92</v>
      </c>
      <c r="M498" s="235">
        <f>TRUNC(TRUNC(L498 * O13, 2) + L498, 2)</f>
        <v>212.11</v>
      </c>
      <c r="N498" s="235">
        <f t="shared" si="15"/>
        <v>1272.6600000000001</v>
      </c>
      <c r="O498" s="236">
        <f>N498 / O12</f>
        <v>7.5010218953223596E-5</v>
      </c>
    </row>
    <row r="499" spans="1:15" ht="26.4" x14ac:dyDescent="0.25">
      <c r="A499" s="127" t="s">
        <v>1368</v>
      </c>
      <c r="B499" s="127" t="s">
        <v>1369</v>
      </c>
      <c r="C499" s="127" t="s">
        <v>41</v>
      </c>
      <c r="D499" s="127" t="s">
        <v>1370</v>
      </c>
      <c r="E499" s="205" t="s">
        <v>43</v>
      </c>
      <c r="F499" s="204">
        <v>10</v>
      </c>
      <c r="G499" s="235">
        <v>13.15</v>
      </c>
      <c r="H499" s="235">
        <f>TRUNC(TRUNC(G499 * J13, 2) + G499, 2)</f>
        <v>15.84</v>
      </c>
      <c r="I499" s="235">
        <f t="shared" si="14"/>
        <v>158.4</v>
      </c>
      <c r="J499" s="236">
        <f>I499 / J12</f>
        <v>9.4426832432668989E-6</v>
      </c>
      <c r="K499" s="204">
        <v>10</v>
      </c>
      <c r="L499" s="235">
        <v>13.04</v>
      </c>
      <c r="M499" s="235">
        <f>TRUNC(TRUNC(L499 * O13, 2) + L499, 2)</f>
        <v>16.18</v>
      </c>
      <c r="N499" s="235">
        <f t="shared" si="15"/>
        <v>161.80000000000001</v>
      </c>
      <c r="O499" s="236">
        <f>N499 / O12</f>
        <v>9.5364460473587436E-6</v>
      </c>
    </row>
    <row r="500" spans="1:15" ht="26.4" x14ac:dyDescent="0.25">
      <c r="A500" s="127" t="s">
        <v>1371</v>
      </c>
      <c r="B500" s="127" t="s">
        <v>1372</v>
      </c>
      <c r="C500" s="127" t="s">
        <v>41</v>
      </c>
      <c r="D500" s="127" t="s">
        <v>1373</v>
      </c>
      <c r="E500" s="205" t="s">
        <v>43</v>
      </c>
      <c r="F500" s="204">
        <v>158</v>
      </c>
      <c r="G500" s="235">
        <v>14.13</v>
      </c>
      <c r="H500" s="235">
        <f>TRUNC(TRUNC(G500 * J13, 2) + G500, 2)</f>
        <v>17.02</v>
      </c>
      <c r="I500" s="235">
        <f t="shared" si="14"/>
        <v>2689.16</v>
      </c>
      <c r="J500" s="236">
        <f>I500 / J12</f>
        <v>1.6030862418221976E-4</v>
      </c>
      <c r="K500" s="204">
        <v>158</v>
      </c>
      <c r="L500" s="235">
        <v>13.98</v>
      </c>
      <c r="M500" s="235">
        <f>TRUNC(TRUNC(L500 * O13, 2) + L500, 2)</f>
        <v>17.34</v>
      </c>
      <c r="N500" s="235">
        <f t="shared" si="15"/>
        <v>2739.72</v>
      </c>
      <c r="O500" s="236">
        <f>N500 / O12</f>
        <v>1.6147831869511552E-4</v>
      </c>
    </row>
    <row r="501" spans="1:15" ht="26.4" x14ac:dyDescent="0.25">
      <c r="A501" s="127" t="s">
        <v>1374</v>
      </c>
      <c r="B501" s="127" t="s">
        <v>1375</v>
      </c>
      <c r="C501" s="127" t="s">
        <v>41</v>
      </c>
      <c r="D501" s="127" t="s">
        <v>1376</v>
      </c>
      <c r="E501" s="205" t="s">
        <v>43</v>
      </c>
      <c r="F501" s="204">
        <v>2</v>
      </c>
      <c r="G501" s="235">
        <v>709.09</v>
      </c>
      <c r="H501" s="235">
        <f>TRUNC(TRUNC(G501 * J13, 2) + G501, 2)</f>
        <v>854.45</v>
      </c>
      <c r="I501" s="235">
        <f t="shared" si="14"/>
        <v>1708.9</v>
      </c>
      <c r="J501" s="236">
        <f>I501 / J12</f>
        <v>1.0187248355062375E-4</v>
      </c>
      <c r="K501" s="204">
        <v>2</v>
      </c>
      <c r="L501" s="235">
        <v>705.31</v>
      </c>
      <c r="M501" s="235">
        <f>TRUNC(TRUNC(L501 * O13, 2) + L501, 2)</f>
        <v>875.28</v>
      </c>
      <c r="N501" s="235">
        <f t="shared" si="15"/>
        <v>1750.56</v>
      </c>
      <c r="O501" s="236">
        <f>N501 / O12</f>
        <v>1.0317750922536662E-4</v>
      </c>
    </row>
    <row r="502" spans="1:15" ht="26.4" x14ac:dyDescent="0.25">
      <c r="A502" s="127" t="s">
        <v>1377</v>
      </c>
      <c r="B502" s="127" t="s">
        <v>1378</v>
      </c>
      <c r="C502" s="127" t="s">
        <v>41</v>
      </c>
      <c r="D502" s="127" t="s">
        <v>1379</v>
      </c>
      <c r="E502" s="205" t="s">
        <v>43</v>
      </c>
      <c r="F502" s="204">
        <v>2</v>
      </c>
      <c r="G502" s="235">
        <v>1516.65</v>
      </c>
      <c r="H502" s="235">
        <f>TRUNC(TRUNC(G502 * J13, 2) + G502, 2)</f>
        <v>1827.56</v>
      </c>
      <c r="I502" s="235">
        <f t="shared" si="14"/>
        <v>3655.12</v>
      </c>
      <c r="J502" s="236">
        <f>I502 / J12</f>
        <v>2.178923003543542E-4</v>
      </c>
      <c r="K502" s="204">
        <v>2</v>
      </c>
      <c r="L502" s="235">
        <v>1512.87</v>
      </c>
      <c r="M502" s="235">
        <f>TRUNC(TRUNC(L502 * O13, 2) + L502, 2)</f>
        <v>1877.47</v>
      </c>
      <c r="N502" s="235">
        <f t="shared" si="15"/>
        <v>3754.94</v>
      </c>
      <c r="O502" s="236">
        <f>N502 / O12</f>
        <v>2.2131509716359231E-4</v>
      </c>
    </row>
    <row r="503" spans="1:15" ht="26.4" x14ac:dyDescent="0.25">
      <c r="A503" s="127" t="s">
        <v>1380</v>
      </c>
      <c r="B503" s="127" t="s">
        <v>1381</v>
      </c>
      <c r="C503" s="127" t="s">
        <v>19</v>
      </c>
      <c r="D503" s="127" t="s">
        <v>1382</v>
      </c>
      <c r="E503" s="205" t="s">
        <v>43</v>
      </c>
      <c r="F503" s="204">
        <v>5</v>
      </c>
      <c r="G503" s="235">
        <v>15765.45</v>
      </c>
      <c r="H503" s="235">
        <f>TRUNC(TRUNC(G503 * J13, 2) + G503, 2)</f>
        <v>18997.36</v>
      </c>
      <c r="I503" s="235">
        <f t="shared" si="14"/>
        <v>94986.8</v>
      </c>
      <c r="J503" s="236">
        <f>I503 / J12</f>
        <v>5.6624385397193453E-3</v>
      </c>
      <c r="K503" s="204">
        <v>5</v>
      </c>
      <c r="L503" s="235">
        <v>15759.25</v>
      </c>
      <c r="M503" s="235">
        <f>TRUNC(TRUNC(L503 * O13, 2) + L503, 2)</f>
        <v>19557.22</v>
      </c>
      <c r="N503" s="235">
        <f t="shared" si="15"/>
        <v>97786.1</v>
      </c>
      <c r="O503" s="236">
        <f>N503 / O12</f>
        <v>5.763484961876556E-3</v>
      </c>
    </row>
    <row r="504" spans="1:15" ht="39.6" x14ac:dyDescent="0.25">
      <c r="A504" s="127" t="s">
        <v>1383</v>
      </c>
      <c r="B504" s="127" t="s">
        <v>1384</v>
      </c>
      <c r="C504" s="127" t="s">
        <v>19</v>
      </c>
      <c r="D504" s="127" t="s">
        <v>1385</v>
      </c>
      <c r="E504" s="205" t="s">
        <v>43</v>
      </c>
      <c r="F504" s="204">
        <v>2</v>
      </c>
      <c r="G504" s="235">
        <v>1396.36</v>
      </c>
      <c r="H504" s="235">
        <f>TRUNC(TRUNC(G504 * J13, 2) + G504, 2)</f>
        <v>1682.61</v>
      </c>
      <c r="I504" s="235">
        <f t="shared" si="14"/>
        <v>3365.22</v>
      </c>
      <c r="J504" s="236">
        <f>I504 / J12</f>
        <v>2.006105208579964E-4</v>
      </c>
      <c r="K504" s="204">
        <v>2</v>
      </c>
      <c r="L504" s="235">
        <v>1390.16</v>
      </c>
      <c r="M504" s="235">
        <f>TRUNC(TRUNC(L504 * O13, 2) + L504, 2)</f>
        <v>1725.18</v>
      </c>
      <c r="N504" s="235">
        <f t="shared" si="15"/>
        <v>3450.36</v>
      </c>
      <c r="O504" s="236">
        <f>N504 / O12</f>
        <v>2.0336323846702542E-4</v>
      </c>
    </row>
    <row r="505" spans="1:15" ht="26.4" x14ac:dyDescent="0.25">
      <c r="A505" s="127" t="s">
        <v>1386</v>
      </c>
      <c r="B505" s="127" t="s">
        <v>1387</v>
      </c>
      <c r="C505" s="127" t="s">
        <v>19</v>
      </c>
      <c r="D505" s="127" t="s">
        <v>1388</v>
      </c>
      <c r="E505" s="205" t="s">
        <v>43</v>
      </c>
      <c r="F505" s="204">
        <v>4</v>
      </c>
      <c r="G505" s="235">
        <v>28.67</v>
      </c>
      <c r="H505" s="235">
        <f>TRUNC(TRUNC(G505 * J13, 2) + G505, 2)</f>
        <v>34.54</v>
      </c>
      <c r="I505" s="235">
        <f t="shared" si="14"/>
        <v>138.16</v>
      </c>
      <c r="J505" s="236">
        <f>I505 / J12</f>
        <v>8.2361181621827942E-6</v>
      </c>
      <c r="K505" s="204">
        <v>4</v>
      </c>
      <c r="L505" s="235">
        <v>27.09</v>
      </c>
      <c r="M505" s="235">
        <f>TRUNC(TRUNC(L505 * O13, 2) + L505, 2)</f>
        <v>33.61</v>
      </c>
      <c r="N505" s="235">
        <f t="shared" si="15"/>
        <v>134.44</v>
      </c>
      <c r="O505" s="236">
        <f>N505 / O12</f>
        <v>7.9238554178424564E-6</v>
      </c>
    </row>
    <row r="506" spans="1:15" ht="26.4" x14ac:dyDescent="0.25">
      <c r="A506" s="127" t="s">
        <v>1389</v>
      </c>
      <c r="B506" s="127" t="s">
        <v>1390</v>
      </c>
      <c r="C506" s="127" t="s">
        <v>19</v>
      </c>
      <c r="D506" s="127" t="s">
        <v>1391</v>
      </c>
      <c r="E506" s="205" t="s">
        <v>43</v>
      </c>
      <c r="F506" s="204">
        <v>94</v>
      </c>
      <c r="G506" s="235">
        <v>28.95</v>
      </c>
      <c r="H506" s="235">
        <f>TRUNC(TRUNC(G506 * J13, 2) + G506, 2)</f>
        <v>34.880000000000003</v>
      </c>
      <c r="I506" s="235">
        <f t="shared" si="14"/>
        <v>3278.72</v>
      </c>
      <c r="J506" s="236">
        <f>I506 / J12</f>
        <v>1.9545400507174268E-4</v>
      </c>
      <c r="K506" s="204">
        <v>94</v>
      </c>
      <c r="L506" s="235">
        <v>27.35</v>
      </c>
      <c r="M506" s="235">
        <f>TRUNC(TRUNC(L506 * O13, 2) + L506, 2)</f>
        <v>33.94</v>
      </c>
      <c r="N506" s="235">
        <f t="shared" si="15"/>
        <v>3190.36</v>
      </c>
      <c r="O506" s="236">
        <f>N506 / O12</f>
        <v>1.880389123093414E-4</v>
      </c>
    </row>
    <row r="507" spans="1:15" ht="39.6" x14ac:dyDescent="0.25">
      <c r="A507" s="127" t="s">
        <v>1392</v>
      </c>
      <c r="B507" s="127" t="s">
        <v>1393</v>
      </c>
      <c r="C507" s="127" t="s">
        <v>19</v>
      </c>
      <c r="D507" s="127" t="s">
        <v>1394</v>
      </c>
      <c r="E507" s="205" t="s">
        <v>43</v>
      </c>
      <c r="F507" s="204">
        <v>8</v>
      </c>
      <c r="G507" s="235">
        <v>542.13</v>
      </c>
      <c r="H507" s="235">
        <f>TRUNC(TRUNC(G507 * J13, 2) + G507, 2)</f>
        <v>653.26</v>
      </c>
      <c r="I507" s="235">
        <f t="shared" si="14"/>
        <v>5226.08</v>
      </c>
      <c r="J507" s="236">
        <f>I507 / J12</f>
        <v>3.1154178058063304E-4</v>
      </c>
      <c r="K507" s="204">
        <v>8</v>
      </c>
      <c r="L507" s="235">
        <v>540.96</v>
      </c>
      <c r="M507" s="235">
        <f>TRUNC(TRUNC(L507 * O13, 2) + L507, 2)</f>
        <v>671.33</v>
      </c>
      <c r="N507" s="235">
        <f t="shared" si="15"/>
        <v>5370.64</v>
      </c>
      <c r="O507" s="236">
        <f>N507 / O12</f>
        <v>3.1654399629040024E-4</v>
      </c>
    </row>
    <row r="508" spans="1:15" ht="26.4" x14ac:dyDescent="0.25">
      <c r="A508" s="127" t="s">
        <v>1395</v>
      </c>
      <c r="B508" s="127" t="s">
        <v>1396</v>
      </c>
      <c r="C508" s="127" t="s">
        <v>19</v>
      </c>
      <c r="D508" s="127" t="s">
        <v>1397</v>
      </c>
      <c r="E508" s="205" t="s">
        <v>43</v>
      </c>
      <c r="F508" s="204">
        <v>47</v>
      </c>
      <c r="G508" s="235">
        <v>33.409999999999997</v>
      </c>
      <c r="H508" s="235">
        <f>TRUNC(TRUNC(G508 * J13, 2) + G508, 2)</f>
        <v>40.25</v>
      </c>
      <c r="I508" s="235">
        <f t="shared" si="14"/>
        <v>1891.75</v>
      </c>
      <c r="J508" s="236">
        <f>I508 / J12</f>
        <v>1.1277270218087219E-4</v>
      </c>
      <c r="K508" s="204">
        <v>47</v>
      </c>
      <c r="L508" s="235">
        <v>31.57</v>
      </c>
      <c r="M508" s="235">
        <f>TRUNC(TRUNC(L508 * O13, 2) + L508, 2)</f>
        <v>39.17</v>
      </c>
      <c r="N508" s="235">
        <f t="shared" si="15"/>
        <v>1840.99</v>
      </c>
      <c r="O508" s="236">
        <f>N508 / O12</f>
        <v>1.0850742774244111E-4</v>
      </c>
    </row>
    <row r="509" spans="1:15" ht="26.4" x14ac:dyDescent="0.25">
      <c r="A509" s="127" t="s">
        <v>1398</v>
      </c>
      <c r="B509" s="127" t="s">
        <v>1399</v>
      </c>
      <c r="C509" s="127" t="s">
        <v>19</v>
      </c>
      <c r="D509" s="127" t="s">
        <v>1400</v>
      </c>
      <c r="E509" s="205" t="s">
        <v>43</v>
      </c>
      <c r="F509" s="204">
        <v>5</v>
      </c>
      <c r="G509" s="235">
        <v>190.97</v>
      </c>
      <c r="H509" s="235">
        <f>TRUNC(TRUNC(G509 * J13, 2) + G509, 2)</f>
        <v>230.11</v>
      </c>
      <c r="I509" s="235">
        <f t="shared" si="14"/>
        <v>1150.55</v>
      </c>
      <c r="J509" s="236">
        <f>I509 / J12</f>
        <v>6.8587621247100569E-5</v>
      </c>
      <c r="K509" s="204">
        <v>5</v>
      </c>
      <c r="L509" s="235">
        <v>189.1</v>
      </c>
      <c r="M509" s="235">
        <f>TRUNC(TRUNC(L509 * O13, 2) + L509, 2)</f>
        <v>234.67</v>
      </c>
      <c r="N509" s="235">
        <f t="shared" si="15"/>
        <v>1173.3499999999999</v>
      </c>
      <c r="O509" s="236">
        <f>N509 / O12</f>
        <v>6.9156915758148199E-5</v>
      </c>
    </row>
    <row r="510" spans="1:15" ht="26.4" x14ac:dyDescent="0.25">
      <c r="A510" s="127" t="s">
        <v>1401</v>
      </c>
      <c r="B510" s="127" t="s">
        <v>1402</v>
      </c>
      <c r="C510" s="127" t="s">
        <v>19</v>
      </c>
      <c r="D510" s="127" t="s">
        <v>1403</v>
      </c>
      <c r="E510" s="205" t="s">
        <v>43</v>
      </c>
      <c r="F510" s="204">
        <v>1</v>
      </c>
      <c r="G510" s="235">
        <v>28.95</v>
      </c>
      <c r="H510" s="235">
        <f>TRUNC(TRUNC(G510 * J13, 2) + G510, 2)</f>
        <v>34.880000000000003</v>
      </c>
      <c r="I510" s="235">
        <f t="shared" si="14"/>
        <v>34.880000000000003</v>
      </c>
      <c r="J510" s="236">
        <f>I510 / J12</f>
        <v>2.0792979262951351E-6</v>
      </c>
      <c r="K510" s="204">
        <v>1</v>
      </c>
      <c r="L510" s="235">
        <v>27.35</v>
      </c>
      <c r="M510" s="235">
        <f>TRUNC(TRUNC(L510 * O13, 2) + L510, 2)</f>
        <v>33.94</v>
      </c>
      <c r="N510" s="235">
        <f t="shared" si="15"/>
        <v>33.94</v>
      </c>
      <c r="O510" s="236">
        <f>N510 / O12</f>
        <v>2.0004139607376744E-6</v>
      </c>
    </row>
    <row r="511" spans="1:15" ht="26.4" x14ac:dyDescent="0.25">
      <c r="A511" s="127" t="s">
        <v>1404</v>
      </c>
      <c r="B511" s="127" t="s">
        <v>1405</v>
      </c>
      <c r="C511" s="127" t="s">
        <v>19</v>
      </c>
      <c r="D511" s="127" t="s">
        <v>1406</v>
      </c>
      <c r="E511" s="205" t="s">
        <v>43</v>
      </c>
      <c r="F511" s="204">
        <v>9</v>
      </c>
      <c r="G511" s="235">
        <v>388.66</v>
      </c>
      <c r="H511" s="235">
        <f>TRUNC(TRUNC(G511 * J13, 2) + G511, 2)</f>
        <v>468.33</v>
      </c>
      <c r="I511" s="235">
        <f t="shared" si="14"/>
        <v>4214.97</v>
      </c>
      <c r="J511" s="236">
        <f>I511 / J12</f>
        <v>2.5126658200677198E-4</v>
      </c>
      <c r="K511" s="204">
        <v>9</v>
      </c>
      <c r="L511" s="235">
        <v>386.85</v>
      </c>
      <c r="M511" s="235">
        <f>TRUNC(TRUNC(L511 * O13, 2) + L511, 2)</f>
        <v>480.08</v>
      </c>
      <c r="N511" s="235">
        <f t="shared" si="15"/>
        <v>4320.72</v>
      </c>
      <c r="O511" s="236">
        <f>N511 / O12</f>
        <v>2.5466200967703257E-4</v>
      </c>
    </row>
    <row r="512" spans="1:15" ht="26.4" x14ac:dyDescent="0.25">
      <c r="A512" s="127" t="s">
        <v>1407</v>
      </c>
      <c r="B512" s="127" t="s">
        <v>1408</v>
      </c>
      <c r="C512" s="127" t="s">
        <v>19</v>
      </c>
      <c r="D512" s="127" t="s">
        <v>1409</v>
      </c>
      <c r="E512" s="205" t="s">
        <v>43</v>
      </c>
      <c r="F512" s="204">
        <v>38</v>
      </c>
      <c r="G512" s="235">
        <v>14.79</v>
      </c>
      <c r="H512" s="235">
        <f>TRUNC(TRUNC(G512 * J13, 2) + G512, 2)</f>
        <v>17.82</v>
      </c>
      <c r="I512" s="235">
        <f t="shared" si="14"/>
        <v>677.16</v>
      </c>
      <c r="J512" s="236">
        <f>I512 / J12</f>
        <v>4.0367470864965991E-5</v>
      </c>
      <c r="K512" s="204">
        <v>38</v>
      </c>
      <c r="L512" s="235">
        <v>14.31</v>
      </c>
      <c r="M512" s="235">
        <f>TRUNC(TRUNC(L512 * O13, 2) + L512, 2)</f>
        <v>17.75</v>
      </c>
      <c r="N512" s="235">
        <f t="shared" si="15"/>
        <v>674.5</v>
      </c>
      <c r="O512" s="236">
        <f>N512 / O12</f>
        <v>3.975483843599179E-5</v>
      </c>
    </row>
    <row r="513" spans="1:15" ht="26.4" x14ac:dyDescent="0.25">
      <c r="A513" s="127" t="s">
        <v>1410</v>
      </c>
      <c r="B513" s="127" t="s">
        <v>1411</v>
      </c>
      <c r="C513" s="127" t="s">
        <v>19</v>
      </c>
      <c r="D513" s="127" t="s">
        <v>1412</v>
      </c>
      <c r="E513" s="205" t="s">
        <v>43</v>
      </c>
      <c r="F513" s="204">
        <v>126</v>
      </c>
      <c r="G513" s="235">
        <v>8.74</v>
      </c>
      <c r="H513" s="235">
        <f>TRUNC(TRUNC(G513 * J13, 2) + G513, 2)</f>
        <v>10.53</v>
      </c>
      <c r="I513" s="235">
        <f t="shared" si="14"/>
        <v>1326.78</v>
      </c>
      <c r="J513" s="236">
        <f>I513 / J12</f>
        <v>7.9093202484227624E-5</v>
      </c>
      <c r="K513" s="204">
        <v>126</v>
      </c>
      <c r="L513" s="235">
        <v>8.26</v>
      </c>
      <c r="M513" s="235">
        <f>TRUNC(TRUNC(L513 * O13, 2) + L513, 2)</f>
        <v>10.25</v>
      </c>
      <c r="N513" s="235">
        <f t="shared" si="15"/>
        <v>1291.5</v>
      </c>
      <c r="O513" s="236">
        <f>N513 / O12</f>
        <v>7.6120643202495778E-5</v>
      </c>
    </row>
    <row r="514" spans="1:15" ht="26.4" x14ac:dyDescent="0.25">
      <c r="A514" s="127" t="s">
        <v>1413</v>
      </c>
      <c r="B514" s="127" t="s">
        <v>1414</v>
      </c>
      <c r="C514" s="127" t="s">
        <v>19</v>
      </c>
      <c r="D514" s="127" t="s">
        <v>1415</v>
      </c>
      <c r="E514" s="205" t="s">
        <v>43</v>
      </c>
      <c r="F514" s="204">
        <v>1</v>
      </c>
      <c r="G514" s="235">
        <v>184.28</v>
      </c>
      <c r="H514" s="235">
        <f>TRUNC(TRUNC(G514 * J13, 2) + G514, 2)</f>
        <v>222.05</v>
      </c>
      <c r="I514" s="235">
        <f t="shared" si="14"/>
        <v>222.05</v>
      </c>
      <c r="J514" s="236">
        <f>I514 / J12</f>
        <v>1.3237044281359943E-5</v>
      </c>
      <c r="K514" s="204">
        <v>1</v>
      </c>
      <c r="L514" s="235">
        <v>182.78</v>
      </c>
      <c r="M514" s="235">
        <f>TRUNC(TRUNC(L514 * O13, 2) + L514, 2)</f>
        <v>226.82</v>
      </c>
      <c r="N514" s="235">
        <f t="shared" si="15"/>
        <v>226.82</v>
      </c>
      <c r="O514" s="236">
        <f>N514 / O12</f>
        <v>1.3368706381099567E-5</v>
      </c>
    </row>
    <row r="515" spans="1:15" ht="26.4" x14ac:dyDescent="0.25">
      <c r="A515" s="127" t="s">
        <v>1416</v>
      </c>
      <c r="B515" s="127" t="s">
        <v>1417</v>
      </c>
      <c r="C515" s="127" t="s">
        <v>19</v>
      </c>
      <c r="D515" s="127" t="s">
        <v>1418</v>
      </c>
      <c r="E515" s="205" t="s">
        <v>43</v>
      </c>
      <c r="F515" s="204">
        <v>1</v>
      </c>
      <c r="G515" s="235">
        <v>28.67</v>
      </c>
      <c r="H515" s="235">
        <f>TRUNC(TRUNC(G515 * J13, 2) + G515, 2)</f>
        <v>34.54</v>
      </c>
      <c r="I515" s="235">
        <f t="shared" si="14"/>
        <v>34.54</v>
      </c>
      <c r="J515" s="236">
        <f>I515 / J12</f>
        <v>2.0590295405456985E-6</v>
      </c>
      <c r="K515" s="204">
        <v>1</v>
      </c>
      <c r="L515" s="235">
        <v>27.09</v>
      </c>
      <c r="M515" s="235">
        <f>TRUNC(TRUNC(L515 * O13, 2) + L515, 2)</f>
        <v>33.61</v>
      </c>
      <c r="N515" s="235">
        <f t="shared" si="15"/>
        <v>33.61</v>
      </c>
      <c r="O515" s="236">
        <f>N515 / O12</f>
        <v>1.9809638544606141E-6</v>
      </c>
    </row>
    <row r="516" spans="1:15" ht="26.4" x14ac:dyDescent="0.25">
      <c r="A516" s="127" t="s">
        <v>1419</v>
      </c>
      <c r="B516" s="127" t="s">
        <v>1420</v>
      </c>
      <c r="C516" s="127" t="s">
        <v>19</v>
      </c>
      <c r="D516" s="127" t="s">
        <v>1421</v>
      </c>
      <c r="E516" s="205" t="s">
        <v>43</v>
      </c>
      <c r="F516" s="204">
        <v>9</v>
      </c>
      <c r="G516" s="235">
        <v>24.57</v>
      </c>
      <c r="H516" s="235">
        <f>TRUNC(TRUNC(G516 * J13, 2) + G516, 2)</f>
        <v>29.6</v>
      </c>
      <c r="I516" s="235">
        <f t="shared" si="14"/>
        <v>266.39999999999998</v>
      </c>
      <c r="J516" s="236">
        <f>I516 / J12</f>
        <v>1.5880876363676144E-5</v>
      </c>
      <c r="K516" s="204">
        <v>9</v>
      </c>
      <c r="L516" s="235">
        <v>23.21</v>
      </c>
      <c r="M516" s="235">
        <f>TRUNC(TRUNC(L516 * O13, 2) + L516, 2)</f>
        <v>28.8</v>
      </c>
      <c r="N516" s="235">
        <f t="shared" si="15"/>
        <v>259.2</v>
      </c>
      <c r="O516" s="236">
        <f>N516 / O12</f>
        <v>1.5277174384891137E-5</v>
      </c>
    </row>
    <row r="517" spans="1:15" ht="26.4" x14ac:dyDescent="0.25">
      <c r="A517" s="127" t="s">
        <v>1422</v>
      </c>
      <c r="B517" s="127" t="s">
        <v>1423</v>
      </c>
      <c r="C517" s="127" t="s">
        <v>19</v>
      </c>
      <c r="D517" s="127" t="s">
        <v>1424</v>
      </c>
      <c r="E517" s="205" t="s">
        <v>91</v>
      </c>
      <c r="F517" s="204">
        <v>429.8</v>
      </c>
      <c r="G517" s="235">
        <v>55.35</v>
      </c>
      <c r="H517" s="235">
        <f>TRUNC(TRUNC(G517 * J13, 2) + G517, 2)</f>
        <v>66.69</v>
      </c>
      <c r="I517" s="235">
        <f t="shared" si="14"/>
        <v>28663.360000000001</v>
      </c>
      <c r="J517" s="236">
        <f>I517 / J12</f>
        <v>1.7087059922204968E-3</v>
      </c>
      <c r="K517" s="204">
        <v>429.8</v>
      </c>
      <c r="L517" s="235">
        <v>53.75</v>
      </c>
      <c r="M517" s="235">
        <f>TRUNC(TRUNC(L517 * O13, 2) + L517, 2)</f>
        <v>66.7</v>
      </c>
      <c r="N517" s="235">
        <f t="shared" si="15"/>
        <v>28667.66</v>
      </c>
      <c r="O517" s="236">
        <f>N517 / O12</f>
        <v>1.6896637385291986E-3</v>
      </c>
    </row>
    <row r="518" spans="1:15" ht="26.4" x14ac:dyDescent="0.25">
      <c r="A518" s="127" t="s">
        <v>1425</v>
      </c>
      <c r="B518" s="127" t="s">
        <v>1426</v>
      </c>
      <c r="C518" s="127" t="s">
        <v>19</v>
      </c>
      <c r="D518" s="127" t="s">
        <v>1427</v>
      </c>
      <c r="E518" s="205" t="s">
        <v>91</v>
      </c>
      <c r="F518" s="204">
        <v>48.5</v>
      </c>
      <c r="G518" s="235">
        <v>28.67</v>
      </c>
      <c r="H518" s="235">
        <f>TRUNC(TRUNC(G518 * J13, 2) + G518, 2)</f>
        <v>34.54</v>
      </c>
      <c r="I518" s="235">
        <f t="shared" si="14"/>
        <v>1675.19</v>
      </c>
      <c r="J518" s="236">
        <f>I518 / J12</f>
        <v>9.9862932716466386E-5</v>
      </c>
      <c r="K518" s="204">
        <v>48.5</v>
      </c>
      <c r="L518" s="235">
        <v>27.09</v>
      </c>
      <c r="M518" s="235">
        <f>TRUNC(TRUNC(L518 * O13, 2) + L518, 2)</f>
        <v>33.61</v>
      </c>
      <c r="N518" s="235">
        <f t="shared" si="15"/>
        <v>1630.08</v>
      </c>
      <c r="O518" s="236">
        <f>N518 / O12</f>
        <v>9.6076452242759822E-5</v>
      </c>
    </row>
    <row r="519" spans="1:15" ht="26.4" x14ac:dyDescent="0.25">
      <c r="A519" s="127" t="s">
        <v>1428</v>
      </c>
      <c r="B519" s="127" t="s">
        <v>1429</v>
      </c>
      <c r="C519" s="127" t="s">
        <v>19</v>
      </c>
      <c r="D519" s="127" t="s">
        <v>1430</v>
      </c>
      <c r="E519" s="205" t="s">
        <v>91</v>
      </c>
      <c r="F519" s="204">
        <v>72.599999999999994</v>
      </c>
      <c r="G519" s="235">
        <v>28.67</v>
      </c>
      <c r="H519" s="235">
        <f>TRUNC(TRUNC(G519 * J13, 2) + G519, 2)</f>
        <v>34.54</v>
      </c>
      <c r="I519" s="235">
        <f t="shared" si="14"/>
        <v>2507.6</v>
      </c>
      <c r="J519" s="236">
        <f>I519 / J12</f>
        <v>1.4948530619202067E-4</v>
      </c>
      <c r="K519" s="204">
        <v>72.599999999999994</v>
      </c>
      <c r="L519" s="235">
        <v>27.09</v>
      </c>
      <c r="M519" s="235">
        <f>TRUNC(TRUNC(L519 * O13, 2) + L519, 2)</f>
        <v>33.61</v>
      </c>
      <c r="N519" s="235">
        <f t="shared" si="15"/>
        <v>2440.08</v>
      </c>
      <c r="O519" s="236">
        <f>N519 / O12</f>
        <v>1.4381762219554462E-4</v>
      </c>
    </row>
    <row r="520" spans="1:15" ht="26.4" x14ac:dyDescent="0.25">
      <c r="A520" s="127" t="s">
        <v>1431</v>
      </c>
      <c r="B520" s="127" t="s">
        <v>1432</v>
      </c>
      <c r="C520" s="127" t="s">
        <v>19</v>
      </c>
      <c r="D520" s="127" t="s">
        <v>1433</v>
      </c>
      <c r="E520" s="205" t="s">
        <v>91</v>
      </c>
      <c r="F520" s="204">
        <v>4.2</v>
      </c>
      <c r="G520" s="235">
        <v>28.67</v>
      </c>
      <c r="H520" s="235">
        <f>TRUNC(TRUNC(G520 * J13, 2) + G520, 2)</f>
        <v>34.54</v>
      </c>
      <c r="I520" s="235">
        <f t="shared" si="14"/>
        <v>145.06</v>
      </c>
      <c r="J520" s="236">
        <f>I520 / J12</f>
        <v>8.6474471670978299E-6</v>
      </c>
      <c r="K520" s="204">
        <v>4.2</v>
      </c>
      <c r="L520" s="235">
        <v>27.09</v>
      </c>
      <c r="M520" s="235">
        <f>TRUNC(TRUNC(L520 * O13, 2) + L520, 2)</f>
        <v>33.61</v>
      </c>
      <c r="N520" s="235">
        <f t="shared" si="15"/>
        <v>141.16</v>
      </c>
      <c r="O520" s="236">
        <f>N520 / O12</f>
        <v>8.3199303093025969E-6</v>
      </c>
    </row>
    <row r="521" spans="1:15" ht="26.4" x14ac:dyDescent="0.25">
      <c r="A521" s="127" t="s">
        <v>1434</v>
      </c>
      <c r="B521" s="127" t="s">
        <v>1435</v>
      </c>
      <c r="C521" s="127" t="s">
        <v>19</v>
      </c>
      <c r="D521" s="127" t="s">
        <v>1436</v>
      </c>
      <c r="E521" s="205" t="s">
        <v>43</v>
      </c>
      <c r="F521" s="204">
        <v>1</v>
      </c>
      <c r="G521" s="235">
        <v>55.53</v>
      </c>
      <c r="H521" s="235">
        <f>TRUNC(TRUNC(G521 * J13, 2) + G521, 2)</f>
        <v>66.91</v>
      </c>
      <c r="I521" s="235">
        <f t="shared" si="14"/>
        <v>66.91</v>
      </c>
      <c r="J521" s="236">
        <f>I521 / J12</f>
        <v>3.9886990896905817E-6</v>
      </c>
      <c r="K521" s="204">
        <v>1</v>
      </c>
      <c r="L521" s="235">
        <v>54.03</v>
      </c>
      <c r="M521" s="235">
        <f>TRUNC(TRUNC(L521 * O13, 2) + L521, 2)</f>
        <v>67.05</v>
      </c>
      <c r="N521" s="235">
        <f t="shared" si="15"/>
        <v>67.05</v>
      </c>
      <c r="O521" s="236">
        <f>N521 / O12</f>
        <v>3.9519079572027418E-6</v>
      </c>
    </row>
    <row r="522" spans="1:15" ht="26.4" x14ac:dyDescent="0.25">
      <c r="A522" s="127" t="s">
        <v>1437</v>
      </c>
      <c r="B522" s="127" t="s">
        <v>1438</v>
      </c>
      <c r="C522" s="127" t="s">
        <v>19</v>
      </c>
      <c r="D522" s="127" t="s">
        <v>1439</v>
      </c>
      <c r="E522" s="205" t="s">
        <v>43</v>
      </c>
      <c r="F522" s="204">
        <v>1</v>
      </c>
      <c r="G522" s="235">
        <v>89.07</v>
      </c>
      <c r="H522" s="235">
        <f>TRUNC(TRUNC(G522 * J13, 2) + G522, 2)</f>
        <v>107.32</v>
      </c>
      <c r="I522" s="235">
        <f t="shared" si="14"/>
        <v>107.32</v>
      </c>
      <c r="J522" s="236">
        <f>I522 / J12</f>
        <v>6.3976563489103751E-6</v>
      </c>
      <c r="K522" s="204">
        <v>1</v>
      </c>
      <c r="L522" s="235">
        <v>87.57</v>
      </c>
      <c r="M522" s="235">
        <f>TRUNC(TRUNC(L522 * O13, 2) + L522, 2)</f>
        <v>108.67</v>
      </c>
      <c r="N522" s="235">
        <f t="shared" si="15"/>
        <v>108.67</v>
      </c>
      <c r="O522" s="236">
        <f>N522 / O12</f>
        <v>6.4049789367520063E-6</v>
      </c>
    </row>
    <row r="523" spans="1:15" ht="26.4" x14ac:dyDescent="0.25">
      <c r="A523" s="127" t="s">
        <v>1440</v>
      </c>
      <c r="B523" s="127" t="s">
        <v>1441</v>
      </c>
      <c r="C523" s="127" t="s">
        <v>19</v>
      </c>
      <c r="D523" s="127" t="s">
        <v>1442</v>
      </c>
      <c r="E523" s="205" t="s">
        <v>43</v>
      </c>
      <c r="F523" s="204">
        <v>3</v>
      </c>
      <c r="G523" s="235">
        <v>84.84</v>
      </c>
      <c r="H523" s="235">
        <f>TRUNC(TRUNC(G523 * J13, 2) + G523, 2)</f>
        <v>102.23</v>
      </c>
      <c r="I523" s="235">
        <f t="shared" si="14"/>
        <v>306.69</v>
      </c>
      <c r="J523" s="236">
        <f>I523 / J12</f>
        <v>1.8282680074984373E-5</v>
      </c>
      <c r="K523" s="204">
        <v>3</v>
      </c>
      <c r="L523" s="235">
        <v>84.39</v>
      </c>
      <c r="M523" s="235">
        <f>TRUNC(TRUNC(L523 * O13, 2) + L523, 2)</f>
        <v>104.72</v>
      </c>
      <c r="N523" s="235">
        <f t="shared" si="15"/>
        <v>314.16000000000003</v>
      </c>
      <c r="O523" s="236">
        <f>N523 / O12</f>
        <v>1.8516501175761573E-5</v>
      </c>
    </row>
    <row r="524" spans="1:15" ht="26.4" x14ac:dyDescent="0.25">
      <c r="A524" s="127" t="s">
        <v>1443</v>
      </c>
      <c r="B524" s="127" t="s">
        <v>1444</v>
      </c>
      <c r="C524" s="127" t="s">
        <v>19</v>
      </c>
      <c r="D524" s="127" t="s">
        <v>1445</v>
      </c>
      <c r="E524" s="205" t="s">
        <v>43</v>
      </c>
      <c r="F524" s="204">
        <v>2</v>
      </c>
      <c r="G524" s="235">
        <v>40.76</v>
      </c>
      <c r="H524" s="235">
        <f>TRUNC(TRUNC(G524 * J13, 2) + G524, 2)</f>
        <v>49.11</v>
      </c>
      <c r="I524" s="235">
        <f t="shared" si="14"/>
        <v>98.22</v>
      </c>
      <c r="J524" s="236">
        <f>I524 / J12</f>
        <v>5.8551789656166333E-6</v>
      </c>
      <c r="K524" s="204">
        <v>2</v>
      </c>
      <c r="L524" s="235">
        <v>40.31</v>
      </c>
      <c r="M524" s="235">
        <f>TRUNC(TRUNC(L524 * O13, 2) + L524, 2)</f>
        <v>50.02</v>
      </c>
      <c r="N524" s="235">
        <f t="shared" si="15"/>
        <v>100.04</v>
      </c>
      <c r="O524" s="236">
        <f>N524 / O12</f>
        <v>5.8963291877488795E-6</v>
      </c>
    </row>
    <row r="525" spans="1:15" ht="26.4" x14ac:dyDescent="0.25">
      <c r="A525" s="127" t="s">
        <v>1446</v>
      </c>
      <c r="B525" s="127" t="s">
        <v>1447</v>
      </c>
      <c r="C525" s="127" t="s">
        <v>19</v>
      </c>
      <c r="D525" s="127" t="s">
        <v>1448</v>
      </c>
      <c r="E525" s="205" t="s">
        <v>43</v>
      </c>
      <c r="F525" s="204">
        <v>425</v>
      </c>
      <c r="G525" s="235">
        <v>27.28</v>
      </c>
      <c r="H525" s="235">
        <f>TRUNC(TRUNC(G525 * J13, 2) + G525, 2)</f>
        <v>32.869999999999997</v>
      </c>
      <c r="I525" s="235">
        <f t="shared" si="14"/>
        <v>13969.75</v>
      </c>
      <c r="J525" s="236">
        <f>I525 / J12</f>
        <v>8.327772994799732E-4</v>
      </c>
      <c r="K525" s="204">
        <v>425</v>
      </c>
      <c r="L525" s="235">
        <v>26.67</v>
      </c>
      <c r="M525" s="235">
        <f>TRUNC(TRUNC(L525 * O13, 2) + L525, 2)</f>
        <v>33.090000000000003</v>
      </c>
      <c r="N525" s="235">
        <f t="shared" si="15"/>
        <v>14063.25</v>
      </c>
      <c r="O525" s="236">
        <f>N525 / O12</f>
        <v>8.2888396091172951E-4</v>
      </c>
    </row>
    <row r="526" spans="1:15" ht="26.4" x14ac:dyDescent="0.25">
      <c r="A526" s="127" t="s">
        <v>1449</v>
      </c>
      <c r="B526" s="127" t="s">
        <v>1450</v>
      </c>
      <c r="C526" s="127" t="s">
        <v>19</v>
      </c>
      <c r="D526" s="127" t="s">
        <v>1451</v>
      </c>
      <c r="E526" s="205" t="s">
        <v>43</v>
      </c>
      <c r="F526" s="204">
        <v>52</v>
      </c>
      <c r="G526" s="235">
        <v>40.76</v>
      </c>
      <c r="H526" s="235">
        <f>TRUNC(TRUNC(G526 * J13, 2) + G526, 2)</f>
        <v>49.11</v>
      </c>
      <c r="I526" s="235">
        <f t="shared" si="14"/>
        <v>2553.7199999999998</v>
      </c>
      <c r="J526" s="236">
        <f>I526 / J12</f>
        <v>1.5223465310603245E-4</v>
      </c>
      <c r="K526" s="204">
        <v>52</v>
      </c>
      <c r="L526" s="235">
        <v>40.31</v>
      </c>
      <c r="M526" s="235">
        <f>TRUNC(TRUNC(L526 * O13, 2) + L526, 2)</f>
        <v>50.02</v>
      </c>
      <c r="N526" s="235">
        <f t="shared" si="15"/>
        <v>2601.04</v>
      </c>
      <c r="O526" s="236">
        <f>N526 / O12</f>
        <v>1.5330455888147085E-4</v>
      </c>
    </row>
    <row r="527" spans="1:15" ht="26.4" x14ac:dyDescent="0.25">
      <c r="A527" s="127" t="s">
        <v>1452</v>
      </c>
      <c r="B527" s="127" t="s">
        <v>1453</v>
      </c>
      <c r="C527" s="127" t="s">
        <v>19</v>
      </c>
      <c r="D527" s="127" t="s">
        <v>1454</v>
      </c>
      <c r="E527" s="205" t="s">
        <v>43</v>
      </c>
      <c r="F527" s="204">
        <v>31</v>
      </c>
      <c r="G527" s="235">
        <v>30.35</v>
      </c>
      <c r="H527" s="235">
        <f>TRUNC(TRUNC(G527 * J13, 2) + G527, 2)</f>
        <v>36.57</v>
      </c>
      <c r="I527" s="235">
        <f t="shared" ref="I527:I590" si="16">TRUNC(F527 * H527,2)</f>
        <v>1133.67</v>
      </c>
      <c r="J527" s="236">
        <f>I527 / J12</f>
        <v>6.7581355507540306E-5</v>
      </c>
      <c r="K527" s="204">
        <v>31</v>
      </c>
      <c r="L527" s="235">
        <v>28.68</v>
      </c>
      <c r="M527" s="235">
        <f>TRUNC(TRUNC(L527 * O13, 2) + L527, 2)</f>
        <v>35.590000000000003</v>
      </c>
      <c r="N527" s="235">
        <f t="shared" ref="N527:N590" si="17">TRUNC(K527 * M527,2)</f>
        <v>1103.29</v>
      </c>
      <c r="O527" s="236">
        <f>N527 / O12</f>
        <v>6.5027599255812276E-5</v>
      </c>
    </row>
    <row r="528" spans="1:15" ht="26.4" x14ac:dyDescent="0.25">
      <c r="A528" s="127" t="s">
        <v>1455</v>
      </c>
      <c r="B528" s="127" t="s">
        <v>1456</v>
      </c>
      <c r="C528" s="127" t="s">
        <v>19</v>
      </c>
      <c r="D528" s="127" t="s">
        <v>1457</v>
      </c>
      <c r="E528" s="205" t="s">
        <v>43</v>
      </c>
      <c r="F528" s="204">
        <v>2</v>
      </c>
      <c r="G528" s="235">
        <v>64.22</v>
      </c>
      <c r="H528" s="235">
        <f>TRUNC(TRUNC(G528 * J13, 2) + G528, 2)</f>
        <v>77.38</v>
      </c>
      <c r="I528" s="235">
        <f t="shared" si="16"/>
        <v>154.76</v>
      </c>
      <c r="J528" s="236">
        <f>I528 / J12</f>
        <v>9.2256922899494002E-6</v>
      </c>
      <c r="K528" s="204">
        <v>2</v>
      </c>
      <c r="L528" s="235">
        <v>62.72</v>
      </c>
      <c r="M528" s="235">
        <f>TRUNC(TRUNC(L528 * O13, 2) + L528, 2)</f>
        <v>77.83</v>
      </c>
      <c r="N528" s="235">
        <f t="shared" si="17"/>
        <v>155.66</v>
      </c>
      <c r="O528" s="236">
        <f>N528 / O12</f>
        <v>9.1745561911734353E-6</v>
      </c>
    </row>
    <row r="529" spans="1:15" ht="26.4" x14ac:dyDescent="0.25">
      <c r="A529" s="127" t="s">
        <v>1458</v>
      </c>
      <c r="B529" s="127" t="s">
        <v>1459</v>
      </c>
      <c r="C529" s="127" t="s">
        <v>19</v>
      </c>
      <c r="D529" s="127" t="s">
        <v>1460</v>
      </c>
      <c r="E529" s="205" t="s">
        <v>43</v>
      </c>
      <c r="F529" s="204">
        <v>1</v>
      </c>
      <c r="G529" s="235">
        <v>22.95</v>
      </c>
      <c r="H529" s="235">
        <f>TRUNC(TRUNC(G529 * J13, 2) + G529, 2)</f>
        <v>27.65</v>
      </c>
      <c r="I529" s="235">
        <f t="shared" si="16"/>
        <v>27.65</v>
      </c>
      <c r="J529" s="236">
        <f>I529 / J12</f>
        <v>1.6482966646232938E-6</v>
      </c>
      <c r="K529" s="204">
        <v>1</v>
      </c>
      <c r="L529" s="235">
        <v>21.68</v>
      </c>
      <c r="M529" s="235">
        <f>TRUNC(TRUNC(L529 * O13, 2) + L529, 2)</f>
        <v>26.9</v>
      </c>
      <c r="N529" s="235">
        <f t="shared" si="17"/>
        <v>26.9</v>
      </c>
      <c r="O529" s="236">
        <f>N529 / O12</f>
        <v>1.5854783601603842E-6</v>
      </c>
    </row>
    <row r="530" spans="1:15" ht="26.4" x14ac:dyDescent="0.25">
      <c r="A530" s="127" t="s">
        <v>1461</v>
      </c>
      <c r="B530" s="127" t="s">
        <v>1462</v>
      </c>
      <c r="C530" s="127" t="s">
        <v>19</v>
      </c>
      <c r="D530" s="127" t="s">
        <v>1463</v>
      </c>
      <c r="E530" s="205" t="s">
        <v>43</v>
      </c>
      <c r="F530" s="204">
        <v>424</v>
      </c>
      <c r="G530" s="235">
        <v>8.08</v>
      </c>
      <c r="H530" s="235">
        <f>TRUNC(TRUNC(G530 * J13, 2) + G530, 2)</f>
        <v>9.73</v>
      </c>
      <c r="I530" s="235">
        <f t="shared" si="16"/>
        <v>4125.5200000000004</v>
      </c>
      <c r="J530" s="236">
        <f>I530 / J12</f>
        <v>2.4593420816769229E-4</v>
      </c>
      <c r="K530" s="204">
        <v>424</v>
      </c>
      <c r="L530" s="235">
        <v>7.63</v>
      </c>
      <c r="M530" s="235">
        <f>TRUNC(TRUNC(L530 * O13, 2) + L530, 2)</f>
        <v>9.4600000000000009</v>
      </c>
      <c r="N530" s="235">
        <f t="shared" si="17"/>
        <v>4011.04</v>
      </c>
      <c r="O530" s="236">
        <f>N530 / O12</f>
        <v>2.3640955842891106E-4</v>
      </c>
    </row>
    <row r="531" spans="1:15" ht="26.4" x14ac:dyDescent="0.25">
      <c r="A531" s="127" t="s">
        <v>1464</v>
      </c>
      <c r="B531" s="127" t="s">
        <v>1465</v>
      </c>
      <c r="C531" s="127" t="s">
        <v>19</v>
      </c>
      <c r="D531" s="127" t="s">
        <v>1466</v>
      </c>
      <c r="E531" s="205" t="s">
        <v>43</v>
      </c>
      <c r="F531" s="204">
        <v>28</v>
      </c>
      <c r="G531" s="235">
        <v>8.08</v>
      </c>
      <c r="H531" s="235">
        <f>TRUNC(TRUNC(G531 * J13, 2) + G531, 2)</f>
        <v>9.73</v>
      </c>
      <c r="I531" s="235">
        <f t="shared" si="16"/>
        <v>272.44</v>
      </c>
      <c r="J531" s="236">
        <f>I531 / J12</f>
        <v>1.6240938275224962E-5</v>
      </c>
      <c r="K531" s="204">
        <v>28</v>
      </c>
      <c r="L531" s="235">
        <v>7.63</v>
      </c>
      <c r="M531" s="235">
        <f>TRUNC(TRUNC(L531 * O13, 2) + L531, 2)</f>
        <v>9.4600000000000009</v>
      </c>
      <c r="N531" s="235">
        <f t="shared" si="17"/>
        <v>264.88</v>
      </c>
      <c r="O531" s="236">
        <f>N531 / O12</f>
        <v>1.5611951971720542E-5</v>
      </c>
    </row>
    <row r="532" spans="1:15" ht="26.4" x14ac:dyDescent="0.25">
      <c r="A532" s="127" t="s">
        <v>1467</v>
      </c>
      <c r="B532" s="127" t="s">
        <v>1468</v>
      </c>
      <c r="C532" s="127" t="s">
        <v>19</v>
      </c>
      <c r="D532" s="127" t="s">
        <v>1469</v>
      </c>
      <c r="E532" s="205" t="s">
        <v>43</v>
      </c>
      <c r="F532" s="204">
        <v>1</v>
      </c>
      <c r="G532" s="235">
        <v>21.92</v>
      </c>
      <c r="H532" s="235">
        <f>TRUNC(TRUNC(G532 * J13, 2) + G532, 2)</f>
        <v>26.41</v>
      </c>
      <c r="I532" s="235">
        <f t="shared" si="16"/>
        <v>26.41</v>
      </c>
      <c r="J532" s="236">
        <f>I532 / J12</f>
        <v>1.5743766695371134E-6</v>
      </c>
      <c r="K532" s="204">
        <v>1</v>
      </c>
      <c r="L532" s="235">
        <v>21.76</v>
      </c>
      <c r="M532" s="235">
        <f>TRUNC(TRUNC(L532 * O13, 2) + L532, 2)</f>
        <v>27</v>
      </c>
      <c r="N532" s="235">
        <f t="shared" si="17"/>
        <v>27</v>
      </c>
      <c r="O532" s="236">
        <f>N532 / O12</f>
        <v>1.5913723317594934E-6</v>
      </c>
    </row>
    <row r="533" spans="1:15" ht="26.4" x14ac:dyDescent="0.25">
      <c r="A533" s="127" t="s">
        <v>1470</v>
      </c>
      <c r="B533" s="127" t="s">
        <v>1471</v>
      </c>
      <c r="C533" s="127" t="s">
        <v>19</v>
      </c>
      <c r="D533" s="127" t="s">
        <v>1472</v>
      </c>
      <c r="E533" s="205" t="s">
        <v>43</v>
      </c>
      <c r="F533" s="204">
        <v>0.33</v>
      </c>
      <c r="G533" s="235">
        <v>106.43</v>
      </c>
      <c r="H533" s="235">
        <f>TRUNC(TRUNC(G533 * J13, 2) + G533, 2)</f>
        <v>128.24</v>
      </c>
      <c r="I533" s="235">
        <f t="shared" si="16"/>
        <v>42.31</v>
      </c>
      <c r="J533" s="236">
        <f>I533 / J12</f>
        <v>2.5222217678195862E-6</v>
      </c>
      <c r="K533" s="204">
        <v>0.33</v>
      </c>
      <c r="L533" s="235">
        <v>105.82</v>
      </c>
      <c r="M533" s="235">
        <f>TRUNC(TRUNC(L533 * O13, 2) + L533, 2)</f>
        <v>131.32</v>
      </c>
      <c r="N533" s="235">
        <f t="shared" si="17"/>
        <v>43.33</v>
      </c>
      <c r="O533" s="236">
        <f>N533 / O12</f>
        <v>2.5538578938940317E-6</v>
      </c>
    </row>
    <row r="534" spans="1:15" ht="26.4" x14ac:dyDescent="0.25">
      <c r="A534" s="127" t="s">
        <v>1473</v>
      </c>
      <c r="B534" s="127" t="s">
        <v>1474</v>
      </c>
      <c r="C534" s="127" t="s">
        <v>19</v>
      </c>
      <c r="D534" s="127" t="s">
        <v>1475</v>
      </c>
      <c r="E534" s="205" t="s">
        <v>43</v>
      </c>
      <c r="F534" s="204">
        <v>49.7</v>
      </c>
      <c r="G534" s="235">
        <v>51.18</v>
      </c>
      <c r="H534" s="235">
        <f>TRUNC(TRUNC(G534 * J13, 2) + G534, 2)</f>
        <v>61.67</v>
      </c>
      <c r="I534" s="235">
        <f t="shared" si="16"/>
        <v>3064.99</v>
      </c>
      <c r="J534" s="236">
        <f>I534 / J12</f>
        <v>1.8271294011225131E-4</v>
      </c>
      <c r="K534" s="204">
        <v>49.7</v>
      </c>
      <c r="L534" s="235">
        <v>51.02</v>
      </c>
      <c r="M534" s="235">
        <f>TRUNC(TRUNC(L534 * O13, 2) + L534, 2)</f>
        <v>63.31</v>
      </c>
      <c r="N534" s="235">
        <f t="shared" si="17"/>
        <v>3146.5</v>
      </c>
      <c r="O534" s="236">
        <f>N534 / O12</f>
        <v>1.8545381636597208E-4</v>
      </c>
    </row>
    <row r="535" spans="1:15" ht="26.4" x14ac:dyDescent="0.25">
      <c r="A535" s="127" t="s">
        <v>1476</v>
      </c>
      <c r="B535" s="127" t="s">
        <v>1477</v>
      </c>
      <c r="C535" s="127" t="s">
        <v>19</v>
      </c>
      <c r="D535" s="127" t="s">
        <v>1478</v>
      </c>
      <c r="E535" s="205" t="s">
        <v>91</v>
      </c>
      <c r="F535" s="204">
        <v>25.2</v>
      </c>
      <c r="G535" s="235">
        <v>87.18</v>
      </c>
      <c r="H535" s="235">
        <f>TRUNC(TRUNC(G535 * J13, 2) + G535, 2)</f>
        <v>105.05</v>
      </c>
      <c r="I535" s="235">
        <f t="shared" si="16"/>
        <v>2647.26</v>
      </c>
      <c r="J535" s="236">
        <f>I535 / J12</f>
        <v>1.5781084370309804E-4</v>
      </c>
      <c r="K535" s="204">
        <v>25.2</v>
      </c>
      <c r="L535" s="235">
        <v>87.02</v>
      </c>
      <c r="M535" s="235">
        <f>TRUNC(TRUNC(L535 * O13, 2) + L535, 2)</f>
        <v>107.99</v>
      </c>
      <c r="N535" s="235">
        <f t="shared" si="17"/>
        <v>2721.34</v>
      </c>
      <c r="O535" s="236">
        <f>N535 / O12</f>
        <v>1.6039500671519928E-4</v>
      </c>
    </row>
    <row r="536" spans="1:15" ht="26.4" x14ac:dyDescent="0.25">
      <c r="A536" s="127" t="s">
        <v>1479</v>
      </c>
      <c r="B536" s="127" t="s">
        <v>1480</v>
      </c>
      <c r="C536" s="127" t="s">
        <v>19</v>
      </c>
      <c r="D536" s="127" t="s">
        <v>1481</v>
      </c>
      <c r="E536" s="205" t="s">
        <v>91</v>
      </c>
      <c r="F536" s="204">
        <v>65.099999999999994</v>
      </c>
      <c r="G536" s="235">
        <v>122.9</v>
      </c>
      <c r="H536" s="235">
        <f>TRUNC(TRUNC(G536 * J13, 2) + G536, 2)</f>
        <v>148.09</v>
      </c>
      <c r="I536" s="235">
        <f t="shared" si="16"/>
        <v>9640.65</v>
      </c>
      <c r="J536" s="236">
        <f>I536 / J12</f>
        <v>5.747070972803095E-4</v>
      </c>
      <c r="K536" s="204">
        <v>65.099999999999994</v>
      </c>
      <c r="L536" s="235">
        <v>122.83</v>
      </c>
      <c r="M536" s="235">
        <f>TRUNC(TRUNC(L536 * O13, 2) + L536, 2)</f>
        <v>152.43</v>
      </c>
      <c r="N536" s="235">
        <f t="shared" si="17"/>
        <v>9923.19</v>
      </c>
      <c r="O536" s="236">
        <f>N536 / O12</f>
        <v>5.8487000032564774E-4</v>
      </c>
    </row>
    <row r="537" spans="1:15" ht="26.4" x14ac:dyDescent="0.25">
      <c r="A537" s="127" t="s">
        <v>1482</v>
      </c>
      <c r="B537" s="127" t="s">
        <v>1483</v>
      </c>
      <c r="C537" s="127" t="s">
        <v>19</v>
      </c>
      <c r="D537" s="127" t="s">
        <v>1484</v>
      </c>
      <c r="E537" s="205" t="s">
        <v>91</v>
      </c>
      <c r="F537" s="204">
        <v>4.2</v>
      </c>
      <c r="G537" s="235">
        <v>166.23</v>
      </c>
      <c r="H537" s="235">
        <f>TRUNC(TRUNC(G537 * J13, 2) + G537, 2)</f>
        <v>200.3</v>
      </c>
      <c r="I537" s="235">
        <f t="shared" si="16"/>
        <v>841.26</v>
      </c>
      <c r="J537" s="236">
        <f>I537 / J12</f>
        <v>5.0149947634032263E-5</v>
      </c>
      <c r="K537" s="204">
        <v>4.2</v>
      </c>
      <c r="L537" s="235">
        <v>166.07</v>
      </c>
      <c r="M537" s="235">
        <f>TRUNC(TRUNC(L537 * O13, 2) + L537, 2)</f>
        <v>206.09</v>
      </c>
      <c r="N537" s="235">
        <f t="shared" si="17"/>
        <v>865.57</v>
      </c>
      <c r="O537" s="236">
        <f>N537 / O12</f>
        <v>5.101644997040981E-5</v>
      </c>
    </row>
    <row r="538" spans="1:15" ht="26.4" x14ac:dyDescent="0.25">
      <c r="A538" s="127" t="s">
        <v>1485</v>
      </c>
      <c r="B538" s="127" t="s">
        <v>1486</v>
      </c>
      <c r="C538" s="127" t="s">
        <v>19</v>
      </c>
      <c r="D538" s="127" t="s">
        <v>1487</v>
      </c>
      <c r="E538" s="205" t="s">
        <v>43</v>
      </c>
      <c r="F538" s="204">
        <v>6</v>
      </c>
      <c r="G538" s="235">
        <v>17.02</v>
      </c>
      <c r="H538" s="235">
        <f>TRUNC(TRUNC(G538 * J13, 2) + G538, 2)</f>
        <v>20.5</v>
      </c>
      <c r="I538" s="235">
        <f t="shared" si="16"/>
        <v>123</v>
      </c>
      <c r="J538" s="236">
        <f>I538 / J12</f>
        <v>7.3323866093549774E-6</v>
      </c>
      <c r="K538" s="204">
        <v>6</v>
      </c>
      <c r="L538" s="235">
        <v>16.41</v>
      </c>
      <c r="M538" s="235">
        <f>TRUNC(TRUNC(L538 * O13, 2) + L538, 2)</f>
        <v>20.36</v>
      </c>
      <c r="N538" s="235">
        <f t="shared" si="17"/>
        <v>122.16</v>
      </c>
      <c r="O538" s="236">
        <f>N538 / O12</f>
        <v>7.2000757054718416E-6</v>
      </c>
    </row>
    <row r="539" spans="1:15" ht="26.4" x14ac:dyDescent="0.25">
      <c r="A539" s="127" t="s">
        <v>1488</v>
      </c>
      <c r="B539" s="127" t="s">
        <v>1489</v>
      </c>
      <c r="C539" s="127" t="s">
        <v>19</v>
      </c>
      <c r="D539" s="127" t="s">
        <v>1490</v>
      </c>
      <c r="E539" s="205" t="s">
        <v>43</v>
      </c>
      <c r="F539" s="204">
        <v>1</v>
      </c>
      <c r="G539" s="235">
        <v>50.88</v>
      </c>
      <c r="H539" s="235">
        <f>TRUNC(TRUNC(G539 * J13, 2) + G539, 2)</f>
        <v>61.31</v>
      </c>
      <c r="I539" s="235">
        <f t="shared" si="16"/>
        <v>61.31</v>
      </c>
      <c r="J539" s="236">
        <f>I539 / J12</f>
        <v>3.6548668538175099E-6</v>
      </c>
      <c r="K539" s="204">
        <v>1</v>
      </c>
      <c r="L539" s="235">
        <v>50.27</v>
      </c>
      <c r="M539" s="235">
        <f>TRUNC(TRUNC(L539 * O13, 2) + L539, 2)</f>
        <v>62.38</v>
      </c>
      <c r="N539" s="235">
        <f t="shared" si="17"/>
        <v>62.38</v>
      </c>
      <c r="O539" s="236">
        <f>N539 / O12</f>
        <v>3.6766594835243409E-6</v>
      </c>
    </row>
    <row r="540" spans="1:15" ht="39.6" x14ac:dyDescent="0.25">
      <c r="A540" s="127" t="s">
        <v>1491</v>
      </c>
      <c r="B540" s="127" t="s">
        <v>1492</v>
      </c>
      <c r="C540" s="127" t="s">
        <v>41</v>
      </c>
      <c r="D540" s="127" t="s">
        <v>1493</v>
      </c>
      <c r="E540" s="205" t="s">
        <v>91</v>
      </c>
      <c r="F540" s="204">
        <v>683</v>
      </c>
      <c r="G540" s="235">
        <v>25.72</v>
      </c>
      <c r="H540" s="235">
        <f>TRUNC(TRUNC(G540 * J13, 2) + G540, 2)</f>
        <v>30.99</v>
      </c>
      <c r="I540" s="235">
        <f t="shared" si="16"/>
        <v>21166.17</v>
      </c>
      <c r="J540" s="236">
        <f>I540 / J12</f>
        <v>1.2617767599945613E-3</v>
      </c>
      <c r="K540" s="204">
        <v>683</v>
      </c>
      <c r="L540" s="235">
        <v>24.98</v>
      </c>
      <c r="M540" s="235">
        <f>TRUNC(TRUNC(L540 * O13, 2) + L540, 2)</f>
        <v>31</v>
      </c>
      <c r="N540" s="235">
        <f t="shared" si="17"/>
        <v>21173</v>
      </c>
      <c r="O540" s="236">
        <f>N540 / O12</f>
        <v>1.2479306066793983E-3</v>
      </c>
    </row>
    <row r="541" spans="1:15" ht="39.6" x14ac:dyDescent="0.25">
      <c r="A541" s="127" t="s">
        <v>1494</v>
      </c>
      <c r="B541" s="127" t="s">
        <v>1495</v>
      </c>
      <c r="C541" s="127" t="s">
        <v>41</v>
      </c>
      <c r="D541" s="127" t="s">
        <v>1496</v>
      </c>
      <c r="E541" s="205" t="s">
        <v>91</v>
      </c>
      <c r="F541" s="204">
        <v>4905.8</v>
      </c>
      <c r="G541" s="235">
        <v>20.56</v>
      </c>
      <c r="H541" s="235">
        <f>TRUNC(TRUNC(G541 * J13, 2) + G541, 2)</f>
        <v>24.77</v>
      </c>
      <c r="I541" s="235">
        <f t="shared" si="16"/>
        <v>121516.66</v>
      </c>
      <c r="J541" s="236">
        <f>I541 / J12</f>
        <v>7.2439604113621273E-3</v>
      </c>
      <c r="K541" s="204">
        <v>4905.8</v>
      </c>
      <c r="L541" s="235">
        <v>19.87</v>
      </c>
      <c r="M541" s="235">
        <f>TRUNC(TRUNC(L541 * O13, 2) + L541, 2)</f>
        <v>24.65</v>
      </c>
      <c r="N541" s="235">
        <f t="shared" si="17"/>
        <v>120927.97</v>
      </c>
      <c r="O541" s="236">
        <f>N541 / O12</f>
        <v>7.1274602071793366E-3</v>
      </c>
    </row>
    <row r="542" spans="1:15" ht="39.6" x14ac:dyDescent="0.25">
      <c r="A542" s="127" t="s">
        <v>1497</v>
      </c>
      <c r="B542" s="127" t="s">
        <v>1498</v>
      </c>
      <c r="C542" s="127" t="s">
        <v>41</v>
      </c>
      <c r="D542" s="127" t="s">
        <v>1499</v>
      </c>
      <c r="E542" s="205" t="s">
        <v>91</v>
      </c>
      <c r="F542" s="204">
        <v>249.1</v>
      </c>
      <c r="G542" s="235">
        <v>19.75</v>
      </c>
      <c r="H542" s="235">
        <f>TRUNC(TRUNC(G542 * J13, 2) + G542, 2)</f>
        <v>23.79</v>
      </c>
      <c r="I542" s="235">
        <f t="shared" si="16"/>
        <v>5926.08</v>
      </c>
      <c r="J542" s="236">
        <f>I542 / J12</f>
        <v>3.5327081006476704E-4</v>
      </c>
      <c r="K542" s="204">
        <v>249.1</v>
      </c>
      <c r="L542" s="235">
        <v>19.39</v>
      </c>
      <c r="M542" s="235">
        <f>TRUNC(TRUNC(L542 * O13, 2) + L542, 2)</f>
        <v>24.06</v>
      </c>
      <c r="N542" s="235">
        <f t="shared" si="17"/>
        <v>5993.34</v>
      </c>
      <c r="O542" s="236">
        <f>N542 / O12</f>
        <v>3.5324575743805344E-4</v>
      </c>
    </row>
    <row r="543" spans="1:15" ht="39.6" x14ac:dyDescent="0.25">
      <c r="A543" s="127" t="s">
        <v>1500</v>
      </c>
      <c r="B543" s="127" t="s">
        <v>1501</v>
      </c>
      <c r="C543" s="127" t="s">
        <v>41</v>
      </c>
      <c r="D543" s="127" t="s">
        <v>1502</v>
      </c>
      <c r="E543" s="205" t="s">
        <v>91</v>
      </c>
      <c r="F543" s="204">
        <v>641</v>
      </c>
      <c r="G543" s="235">
        <v>20.399999999999999</v>
      </c>
      <c r="H543" s="235">
        <f>TRUNC(TRUNC(G543 * J13, 2) + G543, 2)</f>
        <v>24.58</v>
      </c>
      <c r="I543" s="235">
        <f t="shared" si="16"/>
        <v>15755.78</v>
      </c>
      <c r="J543" s="236">
        <f>I543 / J12</f>
        <v>9.3924772595075593E-4</v>
      </c>
      <c r="K543" s="204">
        <v>641</v>
      </c>
      <c r="L543" s="235">
        <v>19.899999999999999</v>
      </c>
      <c r="M543" s="235">
        <f>TRUNC(TRUNC(L543 * O13, 2) + L543, 2)</f>
        <v>24.69</v>
      </c>
      <c r="N543" s="235">
        <f t="shared" si="17"/>
        <v>15826.29</v>
      </c>
      <c r="O543" s="236">
        <f>N543 / O12</f>
        <v>9.3279703779266501E-4</v>
      </c>
    </row>
    <row r="544" spans="1:15" ht="39.6" x14ac:dyDescent="0.25">
      <c r="A544" s="127" t="s">
        <v>1503</v>
      </c>
      <c r="B544" s="127" t="s">
        <v>1504</v>
      </c>
      <c r="C544" s="127" t="s">
        <v>41</v>
      </c>
      <c r="D544" s="127" t="s">
        <v>1505</v>
      </c>
      <c r="E544" s="205" t="s">
        <v>91</v>
      </c>
      <c r="F544" s="204">
        <v>363.2</v>
      </c>
      <c r="G544" s="235">
        <v>75.38</v>
      </c>
      <c r="H544" s="235">
        <f>TRUNC(TRUNC(G544 * J13, 2) + G544, 2)</f>
        <v>90.83</v>
      </c>
      <c r="I544" s="235">
        <f t="shared" si="16"/>
        <v>32989.449999999997</v>
      </c>
      <c r="J544" s="236">
        <f>I544 / J12</f>
        <v>1.9665967595933784E-3</v>
      </c>
      <c r="K544" s="204">
        <v>363.2</v>
      </c>
      <c r="L544" s="235">
        <v>74.73</v>
      </c>
      <c r="M544" s="235">
        <f>TRUNC(TRUNC(L544 * O13, 2) + L544, 2)</f>
        <v>92.73</v>
      </c>
      <c r="N544" s="235">
        <f t="shared" si="17"/>
        <v>33679.53</v>
      </c>
      <c r="O544" s="236">
        <f>N544 / O12</f>
        <v>1.9850619329134745E-3</v>
      </c>
    </row>
    <row r="545" spans="1:15" ht="26.4" x14ac:dyDescent="0.25">
      <c r="A545" s="127" t="s">
        <v>1506</v>
      </c>
      <c r="B545" s="127" t="s">
        <v>1507</v>
      </c>
      <c r="C545" s="127" t="s">
        <v>19</v>
      </c>
      <c r="D545" s="127" t="s">
        <v>1508</v>
      </c>
      <c r="E545" s="205" t="s">
        <v>91</v>
      </c>
      <c r="F545" s="204">
        <v>1</v>
      </c>
      <c r="G545" s="235">
        <v>74.89</v>
      </c>
      <c r="H545" s="235">
        <f>TRUNC(TRUNC(G545 * J13, 2) + G545, 2)</f>
        <v>90.24</v>
      </c>
      <c r="I545" s="235">
        <f t="shared" si="16"/>
        <v>90.24</v>
      </c>
      <c r="J545" s="236">
        <f>I545 / J12</f>
        <v>5.3794680294975055E-6</v>
      </c>
      <c r="K545" s="204">
        <v>1</v>
      </c>
      <c r="L545" s="235">
        <v>72.41</v>
      </c>
      <c r="M545" s="235">
        <f>TRUNC(TRUNC(L545 * O13, 2) + L545, 2)</f>
        <v>89.86</v>
      </c>
      <c r="N545" s="235">
        <f t="shared" si="17"/>
        <v>89.86</v>
      </c>
      <c r="O545" s="236">
        <f>N545 / O12</f>
        <v>5.2963228789595585E-6</v>
      </c>
    </row>
    <row r="546" spans="1:15" ht="26.4" x14ac:dyDescent="0.25">
      <c r="A546" s="127" t="s">
        <v>1509</v>
      </c>
      <c r="B546" s="127" t="s">
        <v>1510</v>
      </c>
      <c r="C546" s="127" t="s">
        <v>41</v>
      </c>
      <c r="D546" s="127" t="s">
        <v>1511</v>
      </c>
      <c r="E546" s="205" t="s">
        <v>43</v>
      </c>
      <c r="F546" s="204">
        <v>2</v>
      </c>
      <c r="G546" s="235">
        <v>42.32</v>
      </c>
      <c r="H546" s="235">
        <f>TRUNC(TRUNC(G546 * J13, 2) + G546, 2)</f>
        <v>50.99</v>
      </c>
      <c r="I546" s="235">
        <f t="shared" si="16"/>
        <v>101.98</v>
      </c>
      <c r="J546" s="236">
        <f>I546 / J12</f>
        <v>6.0793234668456961E-6</v>
      </c>
      <c r="K546" s="204">
        <v>2</v>
      </c>
      <c r="L546" s="235">
        <v>41.64</v>
      </c>
      <c r="M546" s="235">
        <f>TRUNC(TRUNC(L546 * O13, 2) + L546, 2)</f>
        <v>51.67</v>
      </c>
      <c r="N546" s="235">
        <f t="shared" si="17"/>
        <v>103.34</v>
      </c>
      <c r="O546" s="236">
        <f>N546 / O12</f>
        <v>6.0908302505194841E-6</v>
      </c>
    </row>
    <row r="547" spans="1:15" ht="26.4" x14ac:dyDescent="0.25">
      <c r="A547" s="127" t="s">
        <v>1512</v>
      </c>
      <c r="B547" s="127" t="s">
        <v>1513</v>
      </c>
      <c r="C547" s="127" t="s">
        <v>41</v>
      </c>
      <c r="D547" s="127" t="s">
        <v>1514</v>
      </c>
      <c r="E547" s="205" t="s">
        <v>43</v>
      </c>
      <c r="F547" s="204">
        <v>1</v>
      </c>
      <c r="G547" s="235">
        <v>12570.29</v>
      </c>
      <c r="H547" s="235">
        <f>TRUNC(TRUNC(G547 * J13, 2) + G547, 2)</f>
        <v>15147.19</v>
      </c>
      <c r="I547" s="235">
        <f t="shared" si="16"/>
        <v>15147.19</v>
      </c>
      <c r="J547" s="236">
        <f>I547 / J12</f>
        <v>9.029679115882571E-4</v>
      </c>
      <c r="K547" s="204">
        <v>1</v>
      </c>
      <c r="L547" s="235">
        <v>12548.71</v>
      </c>
      <c r="M547" s="235">
        <f>TRUNC(TRUNC(L547 * O13, 2) + L547, 2)</f>
        <v>15572.94</v>
      </c>
      <c r="N547" s="235">
        <f t="shared" si="17"/>
        <v>15572.94</v>
      </c>
      <c r="O547" s="236">
        <f>N547 / O12</f>
        <v>9.178646607463217E-4</v>
      </c>
    </row>
    <row r="548" spans="1:15" ht="39.6" x14ac:dyDescent="0.25">
      <c r="A548" s="127" t="s">
        <v>1515</v>
      </c>
      <c r="B548" s="127" t="s">
        <v>1516</v>
      </c>
      <c r="C548" s="127" t="s">
        <v>41</v>
      </c>
      <c r="D548" s="127" t="s">
        <v>1517</v>
      </c>
      <c r="E548" s="205" t="s">
        <v>43</v>
      </c>
      <c r="F548" s="204">
        <v>1</v>
      </c>
      <c r="G548" s="235">
        <v>520.91</v>
      </c>
      <c r="H548" s="235">
        <f>TRUNC(TRUNC(G548 * J13, 2) + G548, 2)</f>
        <v>627.69000000000005</v>
      </c>
      <c r="I548" s="235">
        <f t="shared" si="16"/>
        <v>627.69000000000005</v>
      </c>
      <c r="J548" s="236">
        <f>I548 / J12</f>
        <v>3.7418420738422976E-5</v>
      </c>
      <c r="K548" s="204">
        <v>1</v>
      </c>
      <c r="L548" s="235">
        <v>515.58000000000004</v>
      </c>
      <c r="M548" s="235">
        <f>TRUNC(TRUNC(L548 * O13, 2) + L548, 2)</f>
        <v>639.83000000000004</v>
      </c>
      <c r="N548" s="235">
        <f t="shared" si="17"/>
        <v>639.83000000000004</v>
      </c>
      <c r="O548" s="236">
        <f>N548 / O12</f>
        <v>3.7711398482580624E-5</v>
      </c>
    </row>
    <row r="549" spans="1:15" ht="39.6" x14ac:dyDescent="0.25">
      <c r="A549" s="127" t="s">
        <v>1518</v>
      </c>
      <c r="B549" s="127" t="s">
        <v>1519</v>
      </c>
      <c r="C549" s="127" t="s">
        <v>41</v>
      </c>
      <c r="D549" s="127" t="s">
        <v>1520</v>
      </c>
      <c r="E549" s="205" t="s">
        <v>43</v>
      </c>
      <c r="F549" s="204">
        <v>1</v>
      </c>
      <c r="G549" s="235">
        <v>543.19000000000005</v>
      </c>
      <c r="H549" s="235">
        <f>TRUNC(TRUNC(G549 * J13, 2) + G549, 2)</f>
        <v>654.54</v>
      </c>
      <c r="I549" s="235">
        <f t="shared" si="16"/>
        <v>654.54</v>
      </c>
      <c r="J549" s="236">
        <f>I549 / J12</f>
        <v>3.9019027083635831E-5</v>
      </c>
      <c r="K549" s="204">
        <v>1</v>
      </c>
      <c r="L549" s="235">
        <v>537.85</v>
      </c>
      <c r="M549" s="235">
        <f>TRUNC(TRUNC(L549 * O13, 2) + L549, 2)</f>
        <v>667.47</v>
      </c>
      <c r="N549" s="235">
        <f t="shared" si="17"/>
        <v>667.47</v>
      </c>
      <c r="O549" s="236">
        <f>N549 / O12</f>
        <v>3.9340492232574416E-5</v>
      </c>
    </row>
    <row r="550" spans="1:15" ht="39.6" x14ac:dyDescent="0.25">
      <c r="A550" s="127" t="s">
        <v>1521</v>
      </c>
      <c r="B550" s="127" t="s">
        <v>1522</v>
      </c>
      <c r="C550" s="127" t="s">
        <v>41</v>
      </c>
      <c r="D550" s="127" t="s">
        <v>1523</v>
      </c>
      <c r="E550" s="205" t="s">
        <v>43</v>
      </c>
      <c r="F550" s="204">
        <v>9</v>
      </c>
      <c r="G550" s="235">
        <v>868.35</v>
      </c>
      <c r="H550" s="235">
        <f>TRUNC(TRUNC(G550 * J13, 2) + G550, 2)</f>
        <v>1046.3599999999999</v>
      </c>
      <c r="I550" s="235">
        <f t="shared" si="16"/>
        <v>9417.24</v>
      </c>
      <c r="J550" s="236">
        <f>I550 / J12</f>
        <v>5.613889794559518E-4</v>
      </c>
      <c r="K550" s="204">
        <v>9</v>
      </c>
      <c r="L550" s="235">
        <v>861.71</v>
      </c>
      <c r="M550" s="235">
        <f>TRUNC(TRUNC(L550 * O13, 2) + L550, 2)</f>
        <v>1069.3800000000001</v>
      </c>
      <c r="N550" s="235">
        <f t="shared" si="17"/>
        <v>9624.42</v>
      </c>
      <c r="O550" s="236">
        <f>N550 / O12</f>
        <v>5.672605813789891E-4</v>
      </c>
    </row>
    <row r="551" spans="1:15" ht="39.6" x14ac:dyDescent="0.25">
      <c r="A551" s="127" t="s">
        <v>1524</v>
      </c>
      <c r="B551" s="127" t="s">
        <v>1525</v>
      </c>
      <c r="C551" s="127" t="s">
        <v>19</v>
      </c>
      <c r="D551" s="127" t="s">
        <v>1526</v>
      </c>
      <c r="E551" s="205" t="s">
        <v>43</v>
      </c>
      <c r="F551" s="204">
        <v>2</v>
      </c>
      <c r="G551" s="235">
        <v>2577.44</v>
      </c>
      <c r="H551" s="235">
        <f>TRUNC(TRUNC(G551 * J13, 2) + G551, 2)</f>
        <v>3105.81</v>
      </c>
      <c r="I551" s="235">
        <f t="shared" si="16"/>
        <v>6211.62</v>
      </c>
      <c r="J551" s="236">
        <f>I551 / J12</f>
        <v>3.7029267732033793E-4</v>
      </c>
      <c r="K551" s="204">
        <v>2</v>
      </c>
      <c r="L551" s="235">
        <v>2568.48</v>
      </c>
      <c r="M551" s="235">
        <f>TRUNC(TRUNC(L551 * O13, 2) + L551, 2)</f>
        <v>3187.48</v>
      </c>
      <c r="N551" s="235">
        <f t="shared" si="17"/>
        <v>6374.96</v>
      </c>
      <c r="O551" s="236">
        <f>N551 / O12</f>
        <v>3.7573833185457412E-4</v>
      </c>
    </row>
    <row r="552" spans="1:15" ht="39.6" x14ac:dyDescent="0.25">
      <c r="A552" s="127" t="s">
        <v>1527</v>
      </c>
      <c r="B552" s="127" t="s">
        <v>1528</v>
      </c>
      <c r="C552" s="127" t="s">
        <v>41</v>
      </c>
      <c r="D552" s="127" t="s">
        <v>1529</v>
      </c>
      <c r="E552" s="205" t="s">
        <v>43</v>
      </c>
      <c r="F552" s="204">
        <v>3</v>
      </c>
      <c r="G552" s="235">
        <v>632.99</v>
      </c>
      <c r="H552" s="235">
        <f>TRUNC(TRUNC(G552 * J13, 2) + G552, 2)</f>
        <v>762.75</v>
      </c>
      <c r="I552" s="235">
        <f t="shared" si="16"/>
        <v>2288.25</v>
      </c>
      <c r="J552" s="236">
        <f>I552 / J12</f>
        <v>1.3640921673867094E-4</v>
      </c>
      <c r="K552" s="204">
        <v>3</v>
      </c>
      <c r="L552" s="235">
        <v>626.4</v>
      </c>
      <c r="M552" s="235">
        <f>TRUNC(TRUNC(L552 * O13, 2) + L552, 2)</f>
        <v>777.36</v>
      </c>
      <c r="N552" s="235">
        <f t="shared" si="17"/>
        <v>2332.08</v>
      </c>
      <c r="O552" s="236">
        <f>N552 / O12</f>
        <v>1.3745213286850665E-4</v>
      </c>
    </row>
    <row r="553" spans="1:15" ht="39.6" x14ac:dyDescent="0.25">
      <c r="A553" s="127" t="s">
        <v>1530</v>
      </c>
      <c r="B553" s="127" t="s">
        <v>1531</v>
      </c>
      <c r="C553" s="127" t="s">
        <v>19</v>
      </c>
      <c r="D553" s="127" t="s">
        <v>1532</v>
      </c>
      <c r="E553" s="205" t="s">
        <v>43</v>
      </c>
      <c r="F553" s="204">
        <v>1</v>
      </c>
      <c r="G553" s="235">
        <v>6575.38</v>
      </c>
      <c r="H553" s="235">
        <f>TRUNC(TRUNC(G553 * J13, 2) + G553, 2)</f>
        <v>7923.33</v>
      </c>
      <c r="I553" s="235">
        <f t="shared" si="16"/>
        <v>7923.33</v>
      </c>
      <c r="J553" s="236">
        <f>I553 / J12</f>
        <v>4.7233267311789086E-4</v>
      </c>
      <c r="K553" s="204">
        <v>1</v>
      </c>
      <c r="L553" s="235">
        <v>6566.42</v>
      </c>
      <c r="M553" s="235">
        <f>TRUNC(TRUNC(L553 * O13, 2) + L553, 2)</f>
        <v>8148.92</v>
      </c>
      <c r="N553" s="235">
        <f t="shared" si="17"/>
        <v>8148.92</v>
      </c>
      <c r="O553" s="236">
        <f>N553 / O12</f>
        <v>4.8029503043413231E-4</v>
      </c>
    </row>
    <row r="554" spans="1:15" ht="39.6" x14ac:dyDescent="0.25">
      <c r="A554" s="127" t="s">
        <v>1533</v>
      </c>
      <c r="B554" s="127" t="s">
        <v>1534</v>
      </c>
      <c r="C554" s="127" t="s">
        <v>19</v>
      </c>
      <c r="D554" s="127" t="s">
        <v>1535</v>
      </c>
      <c r="E554" s="205" t="s">
        <v>43</v>
      </c>
      <c r="F554" s="204">
        <v>1</v>
      </c>
      <c r="G554" s="235">
        <v>2523.83</v>
      </c>
      <c r="H554" s="235">
        <f>TRUNC(TRUNC(G554 * J13, 2) + G554, 2)</f>
        <v>3041.21</v>
      </c>
      <c r="I554" s="235">
        <f t="shared" si="16"/>
        <v>3041.21</v>
      </c>
      <c r="J554" s="236">
        <f>I554 / J12</f>
        <v>1.8129534536777604E-4</v>
      </c>
      <c r="K554" s="204">
        <v>1</v>
      </c>
      <c r="L554" s="235">
        <v>2486.96</v>
      </c>
      <c r="M554" s="235">
        <f>TRUNC(TRUNC(L554 * O13, 2) + L554, 2)</f>
        <v>3086.31</v>
      </c>
      <c r="N554" s="235">
        <f t="shared" si="17"/>
        <v>3086.31</v>
      </c>
      <c r="O554" s="236">
        <f>N554 / O12</f>
        <v>1.8190623486046822E-4</v>
      </c>
    </row>
    <row r="555" spans="1:15" ht="52.8" x14ac:dyDescent="0.25">
      <c r="A555" s="127" t="s">
        <v>1536</v>
      </c>
      <c r="B555" s="127" t="s">
        <v>1537</v>
      </c>
      <c r="C555" s="127" t="s">
        <v>19</v>
      </c>
      <c r="D555" s="127" t="s">
        <v>1538</v>
      </c>
      <c r="E555" s="205" t="s">
        <v>43</v>
      </c>
      <c r="F555" s="204">
        <v>4</v>
      </c>
      <c r="G555" s="235">
        <v>6549.68</v>
      </c>
      <c r="H555" s="235">
        <f>TRUNC(TRUNC(G555 * J13, 2) + G555, 2)</f>
        <v>7892.36</v>
      </c>
      <c r="I555" s="235">
        <f t="shared" si="16"/>
        <v>31569.439999999999</v>
      </c>
      <c r="J555" s="236">
        <f>I555 / J12</f>
        <v>1.881945846510857E-3</v>
      </c>
      <c r="K555" s="204">
        <v>4</v>
      </c>
      <c r="L555" s="235">
        <v>6532.99</v>
      </c>
      <c r="M555" s="235">
        <f>TRUNC(TRUNC(L555 * O13, 2) + L555, 2)</f>
        <v>8107.44</v>
      </c>
      <c r="N555" s="235">
        <f t="shared" si="17"/>
        <v>32429.759999999998</v>
      </c>
      <c r="O555" s="236">
        <f>N555 / O12</f>
        <v>1.911400844059287E-3</v>
      </c>
    </row>
    <row r="556" spans="1:15" ht="26.4" x14ac:dyDescent="0.25">
      <c r="A556" s="127" t="s">
        <v>1539</v>
      </c>
      <c r="B556" s="127" t="s">
        <v>1540</v>
      </c>
      <c r="C556" s="127" t="s">
        <v>19</v>
      </c>
      <c r="D556" s="127" t="s">
        <v>1541</v>
      </c>
      <c r="E556" s="205" t="s">
        <v>43</v>
      </c>
      <c r="F556" s="204">
        <v>1</v>
      </c>
      <c r="G556" s="235">
        <v>68.790000000000006</v>
      </c>
      <c r="H556" s="235">
        <f>TRUNC(TRUNC(G556 * J13, 2) + G556, 2)</f>
        <v>82.89</v>
      </c>
      <c r="I556" s="235">
        <f t="shared" si="16"/>
        <v>82.89</v>
      </c>
      <c r="J556" s="236">
        <f>I556 / J12</f>
        <v>4.9413132199140987E-6</v>
      </c>
      <c r="K556" s="204">
        <v>1</v>
      </c>
      <c r="L556" s="235">
        <v>64.989999999999995</v>
      </c>
      <c r="M556" s="235">
        <f>TRUNC(TRUNC(L556 * O13, 2) + L556, 2)</f>
        <v>80.650000000000006</v>
      </c>
      <c r="N556" s="235">
        <f t="shared" si="17"/>
        <v>80.650000000000006</v>
      </c>
      <c r="O556" s="236">
        <f>N556 / O12</f>
        <v>4.7534880946815986E-6</v>
      </c>
    </row>
    <row r="557" spans="1:15" ht="52.8" x14ac:dyDescent="0.25">
      <c r="A557" s="127" t="s">
        <v>1542</v>
      </c>
      <c r="B557" s="127" t="s">
        <v>1543</v>
      </c>
      <c r="C557" s="127" t="s">
        <v>19</v>
      </c>
      <c r="D557" s="127" t="s">
        <v>1544</v>
      </c>
      <c r="E557" s="205" t="s">
        <v>43</v>
      </c>
      <c r="F557" s="204">
        <v>3</v>
      </c>
      <c r="G557" s="235">
        <v>111.4</v>
      </c>
      <c r="H557" s="235">
        <f>TRUNC(TRUNC(G557 * J13, 2) + G557, 2)</f>
        <v>134.22999999999999</v>
      </c>
      <c r="I557" s="235">
        <f t="shared" si="16"/>
        <v>402.69</v>
      </c>
      <c r="J557" s="236">
        <f>I557 / J12</f>
        <v>2.400551840423704E-5</v>
      </c>
      <c r="K557" s="204">
        <v>3</v>
      </c>
      <c r="L557" s="235">
        <v>105.26</v>
      </c>
      <c r="M557" s="235">
        <f>TRUNC(TRUNC(L557 * O13, 2) + L557, 2)</f>
        <v>130.62</v>
      </c>
      <c r="N557" s="235">
        <f t="shared" si="17"/>
        <v>391.86</v>
      </c>
      <c r="O557" s="236">
        <f>N557 / O12</f>
        <v>2.3096117108269449E-5</v>
      </c>
    </row>
    <row r="558" spans="1:15" ht="39.6" x14ac:dyDescent="0.25">
      <c r="A558" s="127" t="s">
        <v>1545</v>
      </c>
      <c r="B558" s="127" t="s">
        <v>1546</v>
      </c>
      <c r="C558" s="127" t="s">
        <v>41</v>
      </c>
      <c r="D558" s="127" t="s">
        <v>1547</v>
      </c>
      <c r="E558" s="205" t="s">
        <v>91</v>
      </c>
      <c r="F558" s="204">
        <v>62</v>
      </c>
      <c r="G558" s="235">
        <v>27.77</v>
      </c>
      <c r="H558" s="235">
        <f>TRUNC(TRUNC(G558 * J13, 2) + G558, 2)</f>
        <v>33.46</v>
      </c>
      <c r="I558" s="235">
        <f t="shared" si="16"/>
        <v>2074.52</v>
      </c>
      <c r="J558" s="236">
        <f>I558 / J12</f>
        <v>1.2366815177917957E-4</v>
      </c>
      <c r="K558" s="204">
        <v>62</v>
      </c>
      <c r="L558" s="235">
        <v>27.43</v>
      </c>
      <c r="M558" s="235">
        <f>TRUNC(TRUNC(L558 * O13, 2) + L558, 2)</f>
        <v>34.04</v>
      </c>
      <c r="N558" s="235">
        <f t="shared" si="17"/>
        <v>2110.48</v>
      </c>
      <c r="O558" s="236">
        <f>N558 / O12</f>
        <v>1.2439109180488057E-4</v>
      </c>
    </row>
    <row r="559" spans="1:15" ht="26.4" x14ac:dyDescent="0.25">
      <c r="A559" s="127" t="s">
        <v>1548</v>
      </c>
      <c r="B559" s="127" t="s">
        <v>1549</v>
      </c>
      <c r="C559" s="127" t="s">
        <v>19</v>
      </c>
      <c r="D559" s="127" t="s">
        <v>1550</v>
      </c>
      <c r="E559" s="205" t="s">
        <v>43</v>
      </c>
      <c r="F559" s="204">
        <v>3</v>
      </c>
      <c r="G559" s="235">
        <v>79.900000000000006</v>
      </c>
      <c r="H559" s="235">
        <f>TRUNC(TRUNC(G559 * J13, 2) + G559, 2)</f>
        <v>96.27</v>
      </c>
      <c r="I559" s="235">
        <f t="shared" si="16"/>
        <v>288.81</v>
      </c>
      <c r="J559" s="236">
        <f>I559 / J12</f>
        <v>1.7216801436161066E-5</v>
      </c>
      <c r="K559" s="204">
        <v>3</v>
      </c>
      <c r="L559" s="235">
        <v>75.489999999999995</v>
      </c>
      <c r="M559" s="235">
        <f>TRUNC(TRUNC(L559 * O13, 2) + L559, 2)</f>
        <v>93.68</v>
      </c>
      <c r="N559" s="235">
        <f t="shared" si="17"/>
        <v>281.04000000000002</v>
      </c>
      <c r="O559" s="236">
        <f>N559 / O12</f>
        <v>1.6564417782136596E-5</v>
      </c>
    </row>
    <row r="560" spans="1:15" ht="26.4" x14ac:dyDescent="0.25">
      <c r="A560" s="127" t="s">
        <v>1551</v>
      </c>
      <c r="B560" s="127" t="s">
        <v>1552</v>
      </c>
      <c r="C560" s="127" t="s">
        <v>19</v>
      </c>
      <c r="D560" s="127" t="s">
        <v>1553</v>
      </c>
      <c r="E560" s="205" t="s">
        <v>43</v>
      </c>
      <c r="F560" s="204">
        <v>4</v>
      </c>
      <c r="G560" s="235">
        <v>280.47000000000003</v>
      </c>
      <c r="H560" s="235">
        <f>TRUNC(TRUNC(G560 * J13, 2) + G560, 2)</f>
        <v>337.96</v>
      </c>
      <c r="I560" s="235">
        <f t="shared" si="16"/>
        <v>1351.84</v>
      </c>
      <c r="J560" s="236">
        <f>I560 / J12</f>
        <v>8.0587101739759608E-5</v>
      </c>
      <c r="K560" s="204">
        <v>4</v>
      </c>
      <c r="L560" s="235">
        <v>264.99</v>
      </c>
      <c r="M560" s="235">
        <f>TRUNC(TRUNC(L560 * O13, 2) + L560, 2)</f>
        <v>328.85</v>
      </c>
      <c r="N560" s="235">
        <f t="shared" si="17"/>
        <v>1315.4</v>
      </c>
      <c r="O560" s="236">
        <f>N560 / O12</f>
        <v>7.7529302414682891E-5</v>
      </c>
    </row>
    <row r="561" spans="1:15" ht="40.200000000000003" thickBot="1" x14ac:dyDescent="0.3">
      <c r="A561" s="114" t="s">
        <v>1554</v>
      </c>
      <c r="B561" s="114" t="s">
        <v>1555</v>
      </c>
      <c r="C561" s="114" t="s">
        <v>41</v>
      </c>
      <c r="D561" s="114" t="s">
        <v>1556</v>
      </c>
      <c r="E561" s="220" t="s">
        <v>91</v>
      </c>
      <c r="F561" s="221">
        <v>1.1000000000000001</v>
      </c>
      <c r="G561" s="222">
        <v>49.86</v>
      </c>
      <c r="H561" s="222">
        <f>TRUNC(TRUNC(G561 * J13, 2) + G561, 2)</f>
        <v>60.08</v>
      </c>
      <c r="I561" s="222">
        <f t="shared" si="16"/>
        <v>66.08</v>
      </c>
      <c r="J561" s="223">
        <f>I561 / J12</f>
        <v>3.9392203833022513E-6</v>
      </c>
      <c r="K561" s="221">
        <v>1.1000000000000001</v>
      </c>
      <c r="L561" s="222">
        <v>49.33</v>
      </c>
      <c r="M561" s="222">
        <f>TRUNC(TRUNC(L561 * O13, 2) + L561, 2)</f>
        <v>61.21</v>
      </c>
      <c r="N561" s="222">
        <f t="shared" si="17"/>
        <v>67.33</v>
      </c>
      <c r="O561" s="223">
        <f>N561 / O12</f>
        <v>3.9684110776802482E-6</v>
      </c>
    </row>
    <row r="562" spans="1:15" ht="14.4" thickBot="1" x14ac:dyDescent="0.3">
      <c r="A562" s="106" t="s">
        <v>1557</v>
      </c>
      <c r="B562" s="107" t="s">
        <v>12</v>
      </c>
      <c r="C562" s="107"/>
      <c r="D562" s="107" t="s">
        <v>1558</v>
      </c>
      <c r="E562" s="211"/>
      <c r="F562" s="212">
        <v>1</v>
      </c>
      <c r="G562" s="212" t="s">
        <v>14</v>
      </c>
      <c r="H562" s="213">
        <f>I563 + I564 + I565 + I566 + I567 + I568 + I569 + I570 + I571 + I572 + I573 + I574 + I575 + I576</f>
        <v>163933.47</v>
      </c>
      <c r="I562" s="213">
        <f t="shared" si="16"/>
        <v>163933.47</v>
      </c>
      <c r="J562" s="214">
        <f>I562 / J12</f>
        <v>9.7725494329519991E-3</v>
      </c>
      <c r="K562" s="212">
        <v>1</v>
      </c>
      <c r="L562" s="212" t="s">
        <v>14</v>
      </c>
      <c r="M562" s="213">
        <f>N563 + N564 + N565 + N566 + N567 + N568 + N569 + N570 + N571 + N572 + N573 + N574 + N575 + N576</f>
        <v>166077.96</v>
      </c>
      <c r="N562" s="213">
        <f t="shared" si="17"/>
        <v>166077.96</v>
      </c>
      <c r="O562" s="215">
        <f>N562 / O12</f>
        <v>9.7885877947799949E-3</v>
      </c>
    </row>
    <row r="563" spans="1:15" ht="26.4" x14ac:dyDescent="0.25">
      <c r="A563" s="96" t="s">
        <v>1559</v>
      </c>
      <c r="B563" s="96" t="s">
        <v>1560</v>
      </c>
      <c r="C563" s="96" t="s">
        <v>19</v>
      </c>
      <c r="D563" s="96" t="s">
        <v>1561</v>
      </c>
      <c r="E563" s="216" t="s">
        <v>43</v>
      </c>
      <c r="F563" s="217">
        <v>1</v>
      </c>
      <c r="G563" s="218">
        <v>175.26</v>
      </c>
      <c r="H563" s="218">
        <f>TRUNC(TRUNC(G563 * J13, 2) + G563, 2)</f>
        <v>211.18</v>
      </c>
      <c r="I563" s="218">
        <f t="shared" si="16"/>
        <v>211.18</v>
      </c>
      <c r="J563" s="219">
        <f>I563 / J12</f>
        <v>1.2589052066370603E-5</v>
      </c>
      <c r="K563" s="217">
        <v>1</v>
      </c>
      <c r="L563" s="218">
        <v>173.76</v>
      </c>
      <c r="M563" s="218">
        <f>TRUNC(TRUNC(L563 * O13, 2) + L563, 2)</f>
        <v>215.63</v>
      </c>
      <c r="N563" s="218">
        <f t="shared" si="17"/>
        <v>215.63</v>
      </c>
      <c r="O563" s="219">
        <f>N563 / O12</f>
        <v>1.2709170959159243E-5</v>
      </c>
    </row>
    <row r="564" spans="1:15" ht="39.6" x14ac:dyDescent="0.25">
      <c r="A564" s="127" t="s">
        <v>1562</v>
      </c>
      <c r="B564" s="127" t="s">
        <v>1563</v>
      </c>
      <c r="C564" s="127" t="s">
        <v>19</v>
      </c>
      <c r="D564" s="127" t="s">
        <v>1564</v>
      </c>
      <c r="E564" s="205" t="s">
        <v>43</v>
      </c>
      <c r="F564" s="204">
        <v>148</v>
      </c>
      <c r="G564" s="235">
        <v>220.73</v>
      </c>
      <c r="H564" s="235">
        <f>TRUNC(TRUNC(G564 * J13, 2) + G564, 2)</f>
        <v>265.97000000000003</v>
      </c>
      <c r="I564" s="235">
        <f t="shared" si="16"/>
        <v>39363.56</v>
      </c>
      <c r="J564" s="236">
        <f>I564 / J12</f>
        <v>2.3465759369149693E-3</v>
      </c>
      <c r="K564" s="204">
        <v>148</v>
      </c>
      <c r="L564" s="235">
        <v>219.76</v>
      </c>
      <c r="M564" s="235">
        <f>TRUNC(TRUNC(L564 * O13, 2) + L564, 2)</f>
        <v>272.72000000000003</v>
      </c>
      <c r="N564" s="235">
        <f t="shared" si="17"/>
        <v>40362.559999999998</v>
      </c>
      <c r="O564" s="236">
        <f>N564 / O12</f>
        <v>2.3789578230734242E-3</v>
      </c>
    </row>
    <row r="565" spans="1:15" ht="26.4" x14ac:dyDescent="0.25">
      <c r="A565" s="127" t="s">
        <v>1565</v>
      </c>
      <c r="B565" s="127" t="s">
        <v>1566</v>
      </c>
      <c r="C565" s="127" t="s">
        <v>19</v>
      </c>
      <c r="D565" s="127" t="s">
        <v>1567</v>
      </c>
      <c r="E565" s="205" t="s">
        <v>43</v>
      </c>
      <c r="F565" s="204">
        <v>19</v>
      </c>
      <c r="G565" s="235">
        <v>129.91999999999999</v>
      </c>
      <c r="H565" s="235">
        <f>TRUNC(TRUNC(G565 * J13, 2) + G565, 2)</f>
        <v>156.55000000000001</v>
      </c>
      <c r="I565" s="235">
        <f t="shared" si="16"/>
        <v>2974.45</v>
      </c>
      <c r="J565" s="236">
        <f>I565 / J12</f>
        <v>1.773155882129749E-4</v>
      </c>
      <c r="K565" s="204">
        <v>19</v>
      </c>
      <c r="L565" s="235">
        <v>128.97999999999999</v>
      </c>
      <c r="M565" s="235">
        <f>TRUNC(TRUNC(L565 * O13, 2) + L565, 2)</f>
        <v>160.06</v>
      </c>
      <c r="N565" s="235">
        <f t="shared" si="17"/>
        <v>3041.14</v>
      </c>
      <c r="O565" s="236">
        <f>N565 / O12</f>
        <v>1.792439278891506E-4</v>
      </c>
    </row>
    <row r="566" spans="1:15" ht="26.4" x14ac:dyDescent="0.25">
      <c r="A566" s="127" t="s">
        <v>1568</v>
      </c>
      <c r="B566" s="127" t="s">
        <v>1569</v>
      </c>
      <c r="C566" s="127" t="s">
        <v>19</v>
      </c>
      <c r="D566" s="127" t="s">
        <v>1570</v>
      </c>
      <c r="E566" s="205" t="s">
        <v>43</v>
      </c>
      <c r="F566" s="204">
        <v>8</v>
      </c>
      <c r="G566" s="235">
        <v>11.44</v>
      </c>
      <c r="H566" s="235">
        <f>TRUNC(TRUNC(G566 * J13, 2) + G566, 2)</f>
        <v>13.78</v>
      </c>
      <c r="I566" s="235">
        <f t="shared" si="16"/>
        <v>110.24</v>
      </c>
      <c r="J566" s="236">
        <f>I566 / J12</f>
        <v>6.5717260147584772E-6</v>
      </c>
      <c r="K566" s="204">
        <v>8</v>
      </c>
      <c r="L566" s="235">
        <v>10.81</v>
      </c>
      <c r="M566" s="235">
        <f>TRUNC(TRUNC(L566 * O13, 2) + L566, 2)</f>
        <v>13.41</v>
      </c>
      <c r="N566" s="235">
        <f t="shared" si="17"/>
        <v>107.28</v>
      </c>
      <c r="O566" s="236">
        <f>N566 / O12</f>
        <v>6.3230527315243873E-6</v>
      </c>
    </row>
    <row r="567" spans="1:15" ht="26.4" x14ac:dyDescent="0.25">
      <c r="A567" s="127" t="s">
        <v>1571</v>
      </c>
      <c r="B567" s="127" t="s">
        <v>1572</v>
      </c>
      <c r="C567" s="127" t="s">
        <v>19</v>
      </c>
      <c r="D567" s="127" t="s">
        <v>1573</v>
      </c>
      <c r="E567" s="205" t="s">
        <v>43</v>
      </c>
      <c r="F567" s="204">
        <v>628</v>
      </c>
      <c r="G567" s="235">
        <v>14.64</v>
      </c>
      <c r="H567" s="235">
        <f>TRUNC(TRUNC(G567 * J13, 2) + G567, 2)</f>
        <v>17.64</v>
      </c>
      <c r="I567" s="235">
        <f t="shared" si="16"/>
        <v>11077.92</v>
      </c>
      <c r="J567" s="236">
        <f>I567 / J12</f>
        <v>6.6038692900411138E-4</v>
      </c>
      <c r="K567" s="204">
        <v>628</v>
      </c>
      <c r="L567" s="235">
        <v>14.19</v>
      </c>
      <c r="M567" s="235">
        <f>TRUNC(TRUNC(L567 * O13, 2) + L567, 2)</f>
        <v>17.600000000000001</v>
      </c>
      <c r="N567" s="235">
        <f t="shared" si="17"/>
        <v>11052.8</v>
      </c>
      <c r="O567" s="236">
        <f>N567 / O12</f>
        <v>6.5144889290634554E-4</v>
      </c>
    </row>
    <row r="568" spans="1:15" ht="26.4" x14ac:dyDescent="0.25">
      <c r="A568" s="127" t="s">
        <v>1574</v>
      </c>
      <c r="B568" s="127" t="s">
        <v>1575</v>
      </c>
      <c r="C568" s="127" t="s">
        <v>19</v>
      </c>
      <c r="D568" s="127" t="s">
        <v>1576</v>
      </c>
      <c r="E568" s="205" t="s">
        <v>43</v>
      </c>
      <c r="F568" s="204">
        <v>13</v>
      </c>
      <c r="G568" s="235">
        <v>85.07</v>
      </c>
      <c r="H568" s="235">
        <f>TRUNC(TRUNC(G568 * J13, 2) + G568, 2)</f>
        <v>102.5</v>
      </c>
      <c r="I568" s="235">
        <f t="shared" si="16"/>
        <v>1332.5</v>
      </c>
      <c r="J568" s="236">
        <f>I568 / J12</f>
        <v>7.9434188268012263E-5</v>
      </c>
      <c r="K568" s="204">
        <v>13</v>
      </c>
      <c r="L568" s="235">
        <v>80.39</v>
      </c>
      <c r="M568" s="235">
        <f>TRUNC(TRUNC(L568 * O13, 2) + L568, 2)</f>
        <v>99.76</v>
      </c>
      <c r="N568" s="235">
        <f t="shared" si="17"/>
        <v>1296.8800000000001</v>
      </c>
      <c r="O568" s="236">
        <f>N568 / O12</f>
        <v>7.6437738874527859E-5</v>
      </c>
    </row>
    <row r="569" spans="1:15" ht="39.6" x14ac:dyDescent="0.25">
      <c r="A569" s="127" t="s">
        <v>1577</v>
      </c>
      <c r="B569" s="127" t="s">
        <v>1578</v>
      </c>
      <c r="C569" s="127" t="s">
        <v>41</v>
      </c>
      <c r="D569" s="127" t="s">
        <v>1579</v>
      </c>
      <c r="E569" s="205" t="s">
        <v>43</v>
      </c>
      <c r="F569" s="204">
        <v>32</v>
      </c>
      <c r="G569" s="235">
        <v>96.98</v>
      </c>
      <c r="H569" s="235">
        <f>TRUNC(TRUNC(G569 * J13, 2) + G569, 2)</f>
        <v>116.86</v>
      </c>
      <c r="I569" s="235">
        <f t="shared" si="16"/>
        <v>3739.52</v>
      </c>
      <c r="J569" s="236">
        <f>I569 / J12</f>
        <v>2.2292362905215551E-4</v>
      </c>
      <c r="K569" s="204">
        <v>32</v>
      </c>
      <c r="L569" s="235">
        <v>95.73</v>
      </c>
      <c r="M569" s="235">
        <f>TRUNC(TRUNC(L569 * O13, 2) + L569, 2)</f>
        <v>118.8</v>
      </c>
      <c r="N569" s="235">
        <f t="shared" si="17"/>
        <v>3801.6</v>
      </c>
      <c r="O569" s="236">
        <f>N569 / O12</f>
        <v>2.2406522431173668E-4</v>
      </c>
    </row>
    <row r="570" spans="1:15" ht="26.4" x14ac:dyDescent="0.25">
      <c r="A570" s="127" t="s">
        <v>1580</v>
      </c>
      <c r="B570" s="127" t="s">
        <v>1581</v>
      </c>
      <c r="C570" s="127" t="s">
        <v>19</v>
      </c>
      <c r="D570" s="127" t="s">
        <v>1582</v>
      </c>
      <c r="E570" s="205" t="s">
        <v>43</v>
      </c>
      <c r="F570" s="204">
        <v>376</v>
      </c>
      <c r="G570" s="235">
        <v>58.18</v>
      </c>
      <c r="H570" s="235">
        <f>TRUNC(TRUNC(G570 * J13, 2) + G570, 2)</f>
        <v>70.099999999999994</v>
      </c>
      <c r="I570" s="235">
        <f t="shared" si="16"/>
        <v>26357.599999999999</v>
      </c>
      <c r="J570" s="236">
        <f>I570 / J12</f>
        <v>1.5712529536157298E-3</v>
      </c>
      <c r="K570" s="204">
        <v>376</v>
      </c>
      <c r="L570" s="235">
        <v>55.02</v>
      </c>
      <c r="M570" s="235">
        <f>TRUNC(TRUNC(L570 * O13, 2) + L570, 2)</f>
        <v>68.27</v>
      </c>
      <c r="N570" s="235">
        <f t="shared" si="17"/>
        <v>25669.52</v>
      </c>
      <c r="O570" s="236">
        <f>N570 / O12</f>
        <v>1.512954218427665E-3</v>
      </c>
    </row>
    <row r="571" spans="1:15" ht="26.4" x14ac:dyDescent="0.25">
      <c r="A571" s="127" t="s">
        <v>1583</v>
      </c>
      <c r="B571" s="127" t="s">
        <v>1584</v>
      </c>
      <c r="C571" s="127" t="s">
        <v>19</v>
      </c>
      <c r="D571" s="127" t="s">
        <v>1585</v>
      </c>
      <c r="E571" s="205" t="s">
        <v>43</v>
      </c>
      <c r="F571" s="204">
        <v>64</v>
      </c>
      <c r="G571" s="235">
        <v>60.16</v>
      </c>
      <c r="H571" s="235">
        <f>TRUNC(TRUNC(G571 * J13, 2) + G571, 2)</f>
        <v>72.489999999999995</v>
      </c>
      <c r="I571" s="235">
        <f t="shared" si="16"/>
        <v>4639.3599999999997</v>
      </c>
      <c r="J571" s="236">
        <f>I571 / J12</f>
        <v>2.7656570032501715E-4</v>
      </c>
      <c r="K571" s="204">
        <v>64</v>
      </c>
      <c r="L571" s="235">
        <v>57</v>
      </c>
      <c r="M571" s="235">
        <f>TRUNC(TRUNC(L571 * O13, 2) + L571, 2)</f>
        <v>70.73</v>
      </c>
      <c r="N571" s="235">
        <f t="shared" si="17"/>
        <v>4526.72</v>
      </c>
      <c r="O571" s="236">
        <f>N571 / O12</f>
        <v>2.6680359117119758E-4</v>
      </c>
    </row>
    <row r="572" spans="1:15" ht="39.6" x14ac:dyDescent="0.25">
      <c r="A572" s="127" t="s">
        <v>1586</v>
      </c>
      <c r="B572" s="127" t="s">
        <v>1587</v>
      </c>
      <c r="C572" s="127" t="s">
        <v>19</v>
      </c>
      <c r="D572" s="127" t="s">
        <v>1588</v>
      </c>
      <c r="E572" s="205" t="s">
        <v>43</v>
      </c>
      <c r="F572" s="204">
        <v>160</v>
      </c>
      <c r="G572" s="235">
        <v>357.27</v>
      </c>
      <c r="H572" s="235">
        <f>TRUNC(TRUNC(G572 * J13, 2) + G572, 2)</f>
        <v>430.51</v>
      </c>
      <c r="I572" s="235">
        <f t="shared" si="16"/>
        <v>68881.600000000006</v>
      </c>
      <c r="J572" s="236">
        <f>I572 / J12</f>
        <v>4.1062318818776084E-3</v>
      </c>
      <c r="K572" s="204">
        <v>160</v>
      </c>
      <c r="L572" s="235">
        <v>356.03</v>
      </c>
      <c r="M572" s="235">
        <f>TRUNC(TRUNC(L572 * O13, 2) + L572, 2)</f>
        <v>441.83</v>
      </c>
      <c r="N572" s="235">
        <f t="shared" si="17"/>
        <v>70692.800000000003</v>
      </c>
      <c r="O572" s="236">
        <f>N572 / O12</f>
        <v>4.1666135546150939E-3</v>
      </c>
    </row>
    <row r="573" spans="1:15" ht="26.4" x14ac:dyDescent="0.25">
      <c r="A573" s="127" t="s">
        <v>1589</v>
      </c>
      <c r="B573" s="127" t="s">
        <v>1590</v>
      </c>
      <c r="C573" s="127" t="s">
        <v>19</v>
      </c>
      <c r="D573" s="127" t="s">
        <v>1591</v>
      </c>
      <c r="E573" s="205" t="s">
        <v>43</v>
      </c>
      <c r="F573" s="204">
        <v>10.5</v>
      </c>
      <c r="G573" s="235">
        <v>70.319999999999993</v>
      </c>
      <c r="H573" s="235">
        <f>TRUNC(TRUNC(G573 * J13, 2) + G573, 2)</f>
        <v>84.73</v>
      </c>
      <c r="I573" s="235">
        <f t="shared" si="16"/>
        <v>889.66</v>
      </c>
      <c r="J573" s="236">
        <f>I573 / J12</f>
        <v>5.3035211958363814E-5</v>
      </c>
      <c r="K573" s="204">
        <v>10.5</v>
      </c>
      <c r="L573" s="235">
        <v>67.16</v>
      </c>
      <c r="M573" s="235">
        <f>TRUNC(TRUNC(L573 * O13, 2) + L573, 2)</f>
        <v>83.34</v>
      </c>
      <c r="N573" s="235">
        <f t="shared" si="17"/>
        <v>875.07</v>
      </c>
      <c r="O573" s="236">
        <f>N573 / O12</f>
        <v>5.1576377272325186E-5</v>
      </c>
    </row>
    <row r="574" spans="1:15" ht="26.4" x14ac:dyDescent="0.25">
      <c r="A574" s="127" t="s">
        <v>1592</v>
      </c>
      <c r="B574" s="127" t="s">
        <v>1593</v>
      </c>
      <c r="C574" s="127" t="s">
        <v>19</v>
      </c>
      <c r="D574" s="127" t="s">
        <v>1594</v>
      </c>
      <c r="E574" s="205" t="s">
        <v>43</v>
      </c>
      <c r="F574" s="204">
        <v>20</v>
      </c>
      <c r="G574" s="235">
        <v>2.62</v>
      </c>
      <c r="H574" s="235">
        <f>TRUNC(TRUNC(G574 * J13, 2) + G574, 2)</f>
        <v>3.15</v>
      </c>
      <c r="I574" s="235">
        <f t="shared" si="16"/>
        <v>63</v>
      </c>
      <c r="J574" s="236">
        <f>I574 / J12</f>
        <v>3.7556126535720616E-6</v>
      </c>
      <c r="K574" s="204">
        <v>20</v>
      </c>
      <c r="L574" s="235">
        <v>2.48</v>
      </c>
      <c r="M574" s="235">
        <f>TRUNC(TRUNC(L574 * O13, 2) + L574, 2)</f>
        <v>3.07</v>
      </c>
      <c r="N574" s="235">
        <f t="shared" si="17"/>
        <v>61.4</v>
      </c>
      <c r="O574" s="236">
        <f>N574 / O12</f>
        <v>3.6188985618530701E-6</v>
      </c>
    </row>
    <row r="575" spans="1:15" ht="26.4" x14ac:dyDescent="0.25">
      <c r="A575" s="127" t="s">
        <v>1595</v>
      </c>
      <c r="B575" s="127" t="s">
        <v>1596</v>
      </c>
      <c r="C575" s="127" t="s">
        <v>19</v>
      </c>
      <c r="D575" s="127" t="s">
        <v>1597</v>
      </c>
      <c r="E575" s="205" t="s">
        <v>43</v>
      </c>
      <c r="F575" s="204">
        <v>24</v>
      </c>
      <c r="G575" s="235">
        <v>55.3</v>
      </c>
      <c r="H575" s="235">
        <f>TRUNC(TRUNC(G575 * J13, 2) + G575, 2)</f>
        <v>66.63</v>
      </c>
      <c r="I575" s="235">
        <f t="shared" si="16"/>
        <v>1599.12</v>
      </c>
      <c r="J575" s="236">
        <f>I575 / J12</f>
        <v>9.5328179469526269E-5</v>
      </c>
      <c r="K575" s="204">
        <v>24</v>
      </c>
      <c r="L575" s="235">
        <v>54.05</v>
      </c>
      <c r="M575" s="235">
        <f>TRUNC(TRUNC(L575 * O13, 2) + L575, 2)</f>
        <v>67.069999999999993</v>
      </c>
      <c r="N575" s="235">
        <f t="shared" si="17"/>
        <v>1609.68</v>
      </c>
      <c r="O575" s="236">
        <f>N575 / O12</f>
        <v>9.4874082036541541E-5</v>
      </c>
    </row>
    <row r="576" spans="1:15" ht="40.200000000000003" thickBot="1" x14ac:dyDescent="0.3">
      <c r="A576" s="114" t="s">
        <v>1598</v>
      </c>
      <c r="B576" s="114" t="s">
        <v>1599</v>
      </c>
      <c r="C576" s="114" t="s">
        <v>19</v>
      </c>
      <c r="D576" s="114" t="s">
        <v>1600</v>
      </c>
      <c r="E576" s="220" t="s">
        <v>43</v>
      </c>
      <c r="F576" s="221">
        <v>8</v>
      </c>
      <c r="G576" s="222">
        <v>279.44</v>
      </c>
      <c r="H576" s="222">
        <f>TRUNC(TRUNC(G576 * J13, 2) + G576, 2)</f>
        <v>336.72</v>
      </c>
      <c r="I576" s="222">
        <f t="shared" si="16"/>
        <v>2693.76</v>
      </c>
      <c r="J576" s="223">
        <f>I576 / J12</f>
        <v>1.6058284351882981E-4</v>
      </c>
      <c r="K576" s="221">
        <v>8</v>
      </c>
      <c r="L576" s="222">
        <v>278.5</v>
      </c>
      <c r="M576" s="222">
        <f>TRUNC(TRUNC(L576 * O13, 2) + L576, 2)</f>
        <v>345.61</v>
      </c>
      <c r="N576" s="222">
        <f t="shared" si="17"/>
        <v>2764.88</v>
      </c>
      <c r="O576" s="223">
        <f>N576 / O12</f>
        <v>1.6296124194945143E-4</v>
      </c>
    </row>
    <row r="577" spans="1:15" ht="14.4" thickBot="1" x14ac:dyDescent="0.3">
      <c r="A577" s="106" t="s">
        <v>1601</v>
      </c>
      <c r="B577" s="107" t="s">
        <v>12</v>
      </c>
      <c r="C577" s="107"/>
      <c r="D577" s="107" t="s">
        <v>1602</v>
      </c>
      <c r="E577" s="211"/>
      <c r="F577" s="212">
        <v>1</v>
      </c>
      <c r="G577" s="212" t="s">
        <v>14</v>
      </c>
      <c r="H577" s="213">
        <f>I578 + I579 + I580 + I581 + I582 + I583 + I584 + I585 + I586 + I587 + I588 + I589 + I590</f>
        <v>70190.690000000017</v>
      </c>
      <c r="I577" s="213">
        <f t="shared" si="16"/>
        <v>70190.69</v>
      </c>
      <c r="J577" s="214">
        <f>I577 / J12</f>
        <v>4.184270532173873E-3</v>
      </c>
      <c r="K577" s="212">
        <v>1</v>
      </c>
      <c r="L577" s="212" t="s">
        <v>14</v>
      </c>
      <c r="M577" s="213">
        <f>N578 + N579 + N580 + N581 + N582 + N583 + N584 + N585 + N586 + N587 + N588 + N589 + N590</f>
        <v>71351.509999999995</v>
      </c>
      <c r="N577" s="213">
        <f t="shared" si="17"/>
        <v>71351.509999999995</v>
      </c>
      <c r="O577" s="215">
        <f>N577 / O12</f>
        <v>4.2054377349355857E-3</v>
      </c>
    </row>
    <row r="578" spans="1:15" ht="39.6" x14ac:dyDescent="0.25">
      <c r="A578" s="96" t="s">
        <v>1603</v>
      </c>
      <c r="B578" s="96" t="s">
        <v>1604</v>
      </c>
      <c r="C578" s="96" t="s">
        <v>19</v>
      </c>
      <c r="D578" s="96" t="s">
        <v>1605</v>
      </c>
      <c r="E578" s="216" t="s">
        <v>43</v>
      </c>
      <c r="F578" s="217">
        <v>2</v>
      </c>
      <c r="G578" s="218">
        <v>383.63</v>
      </c>
      <c r="H578" s="218">
        <f>TRUNC(TRUNC(G578 * J13, 2) + G578, 2)</f>
        <v>462.27</v>
      </c>
      <c r="I578" s="218">
        <f t="shared" si="16"/>
        <v>924.54</v>
      </c>
      <c r="J578" s="219">
        <f>I578 / J12</f>
        <v>5.5114509884658951E-5</v>
      </c>
      <c r="K578" s="217">
        <v>2</v>
      </c>
      <c r="L578" s="218">
        <v>381.03</v>
      </c>
      <c r="M578" s="218">
        <f>TRUNC(TRUNC(L578 * O13, 2) + L578, 2)</f>
        <v>472.85</v>
      </c>
      <c r="N578" s="218">
        <f t="shared" si="17"/>
        <v>945.7</v>
      </c>
      <c r="O578" s="219">
        <f>N578 / O12</f>
        <v>5.5739289412776042E-5</v>
      </c>
    </row>
    <row r="579" spans="1:15" ht="39.6" x14ac:dyDescent="0.25">
      <c r="A579" s="127" t="s">
        <v>1606</v>
      </c>
      <c r="B579" s="127" t="s">
        <v>1607</v>
      </c>
      <c r="C579" s="127" t="s">
        <v>41</v>
      </c>
      <c r="D579" s="127" t="s">
        <v>1608</v>
      </c>
      <c r="E579" s="205" t="s">
        <v>43</v>
      </c>
      <c r="F579" s="204">
        <v>22</v>
      </c>
      <c r="G579" s="235">
        <v>1104.1099999999999</v>
      </c>
      <c r="H579" s="235">
        <f>TRUNC(TRUNC(G579 * J13, 2) + G579, 2)</f>
        <v>1330.45</v>
      </c>
      <c r="I579" s="235">
        <f t="shared" si="16"/>
        <v>29269.9</v>
      </c>
      <c r="J579" s="236">
        <f>I579 / J12</f>
        <v>1.7448636001395064E-3</v>
      </c>
      <c r="K579" s="204">
        <v>22</v>
      </c>
      <c r="L579" s="235">
        <v>1084.96</v>
      </c>
      <c r="M579" s="235">
        <f>TRUNC(TRUNC(L579 * O13, 2) + L579, 2)</f>
        <v>1346.43</v>
      </c>
      <c r="N579" s="235">
        <f t="shared" si="17"/>
        <v>29621.46</v>
      </c>
      <c r="O579" s="236">
        <f>N579 / O12</f>
        <v>1.7458804396415025E-3</v>
      </c>
    </row>
    <row r="580" spans="1:15" ht="26.4" x14ac:dyDescent="0.25">
      <c r="A580" s="127" t="s">
        <v>1609</v>
      </c>
      <c r="B580" s="127" t="s">
        <v>1610</v>
      </c>
      <c r="C580" s="127" t="s">
        <v>41</v>
      </c>
      <c r="D580" s="127" t="s">
        <v>1611</v>
      </c>
      <c r="E580" s="205" t="s">
        <v>43</v>
      </c>
      <c r="F580" s="204">
        <v>21</v>
      </c>
      <c r="G580" s="235">
        <v>51.27</v>
      </c>
      <c r="H580" s="235">
        <f>TRUNC(TRUNC(G580 * J13, 2) + G580, 2)</f>
        <v>61.78</v>
      </c>
      <c r="I580" s="235">
        <f t="shared" si="16"/>
        <v>1297.3800000000001</v>
      </c>
      <c r="J580" s="236">
        <f>I580 / J12</f>
        <v>7.7340583245893993E-5</v>
      </c>
      <c r="K580" s="204">
        <v>21</v>
      </c>
      <c r="L580" s="235">
        <v>50.8</v>
      </c>
      <c r="M580" s="235">
        <f>TRUNC(TRUNC(L580 * O13, 2) + L580, 2)</f>
        <v>63.04</v>
      </c>
      <c r="N580" s="235">
        <f t="shared" si="17"/>
        <v>1323.84</v>
      </c>
      <c r="O580" s="236">
        <f>N580 / O12</f>
        <v>7.8026753617647699E-5</v>
      </c>
    </row>
    <row r="581" spans="1:15" ht="26.4" x14ac:dyDescent="0.25">
      <c r="A581" s="127" t="s">
        <v>1612</v>
      </c>
      <c r="B581" s="127" t="s">
        <v>1613</v>
      </c>
      <c r="C581" s="127" t="s">
        <v>41</v>
      </c>
      <c r="D581" s="127" t="s">
        <v>1614</v>
      </c>
      <c r="E581" s="205" t="s">
        <v>43</v>
      </c>
      <c r="F581" s="204">
        <v>7.33</v>
      </c>
      <c r="G581" s="235">
        <v>164.26</v>
      </c>
      <c r="H581" s="235">
        <f>TRUNC(TRUNC(G581 * J13, 2) + G581, 2)</f>
        <v>197.93</v>
      </c>
      <c r="I581" s="235">
        <f t="shared" si="16"/>
        <v>1450.82</v>
      </c>
      <c r="J581" s="236">
        <f>I581 / J12</f>
        <v>8.6487586508816164E-5</v>
      </c>
      <c r="K581" s="204">
        <v>7.33</v>
      </c>
      <c r="L581" s="235">
        <v>163.06</v>
      </c>
      <c r="M581" s="235">
        <f>TRUNC(TRUNC(L581 * O13, 2) + L581, 2)</f>
        <v>202.35</v>
      </c>
      <c r="N581" s="235">
        <f t="shared" si="17"/>
        <v>1483.22</v>
      </c>
      <c r="O581" s="236">
        <f>N581 / O12</f>
        <v>8.7420565552308001E-5</v>
      </c>
    </row>
    <row r="582" spans="1:15" ht="26.4" x14ac:dyDescent="0.25">
      <c r="A582" s="127" t="s">
        <v>1615</v>
      </c>
      <c r="B582" s="127" t="s">
        <v>1616</v>
      </c>
      <c r="C582" s="127" t="s">
        <v>41</v>
      </c>
      <c r="D582" s="127" t="s">
        <v>1617</v>
      </c>
      <c r="E582" s="205" t="s">
        <v>43</v>
      </c>
      <c r="F582" s="204">
        <v>1</v>
      </c>
      <c r="G582" s="235">
        <v>138.43</v>
      </c>
      <c r="H582" s="235">
        <f>TRUNC(TRUNC(G582 * J13, 2) + G582, 2)</f>
        <v>166.8</v>
      </c>
      <c r="I582" s="235">
        <f t="shared" si="16"/>
        <v>166.8</v>
      </c>
      <c r="J582" s="236">
        <f>I582 / J12</f>
        <v>9.9434315970765062E-6</v>
      </c>
      <c r="K582" s="204">
        <v>1</v>
      </c>
      <c r="L582" s="235">
        <v>138.02000000000001</v>
      </c>
      <c r="M582" s="235">
        <f>TRUNC(TRUNC(L582 * O13, 2) + L582, 2)</f>
        <v>171.28</v>
      </c>
      <c r="N582" s="235">
        <f t="shared" si="17"/>
        <v>171.28</v>
      </c>
      <c r="O582" s="236">
        <f>N582 / O12</f>
        <v>1.0095194554954298E-5</v>
      </c>
    </row>
    <row r="583" spans="1:15" ht="26.4" x14ac:dyDescent="0.25">
      <c r="A583" s="127" t="s">
        <v>1618</v>
      </c>
      <c r="B583" s="127" t="s">
        <v>1619</v>
      </c>
      <c r="C583" s="127" t="s">
        <v>41</v>
      </c>
      <c r="D583" s="127" t="s">
        <v>1620</v>
      </c>
      <c r="E583" s="205" t="s">
        <v>43</v>
      </c>
      <c r="F583" s="204">
        <v>1</v>
      </c>
      <c r="G583" s="235">
        <v>165.41</v>
      </c>
      <c r="H583" s="235">
        <f>TRUNC(TRUNC(G583 * J13, 2) + G583, 2)</f>
        <v>199.31</v>
      </c>
      <c r="I583" s="235">
        <f t="shared" si="16"/>
        <v>199.31</v>
      </c>
      <c r="J583" s="236">
        <f>I583 / J12</f>
        <v>1.1881446952118217E-5</v>
      </c>
      <c r="K583" s="204">
        <v>1</v>
      </c>
      <c r="L583" s="235">
        <v>164.89</v>
      </c>
      <c r="M583" s="235">
        <f>TRUNC(TRUNC(L583 * O13, 2) + L583, 2)</f>
        <v>204.62</v>
      </c>
      <c r="N583" s="235">
        <f t="shared" si="17"/>
        <v>204.62</v>
      </c>
      <c r="O583" s="236">
        <f>N583 / O12</f>
        <v>1.2060244686097318E-5</v>
      </c>
    </row>
    <row r="584" spans="1:15" x14ac:dyDescent="0.25">
      <c r="A584" s="127" t="s">
        <v>1621</v>
      </c>
      <c r="B584" s="127" t="s">
        <v>1622</v>
      </c>
      <c r="C584" s="127" t="s">
        <v>41</v>
      </c>
      <c r="D584" s="127" t="s">
        <v>1623</v>
      </c>
      <c r="E584" s="205" t="s">
        <v>43</v>
      </c>
      <c r="F584" s="204">
        <v>107</v>
      </c>
      <c r="G584" s="235">
        <v>27.76</v>
      </c>
      <c r="H584" s="235">
        <f>TRUNC(TRUNC(G584 * J13, 2) + G584, 2)</f>
        <v>33.450000000000003</v>
      </c>
      <c r="I584" s="235">
        <f t="shared" si="16"/>
        <v>3579.15</v>
      </c>
      <c r="J584" s="236">
        <f>I584 / J12</f>
        <v>2.1336350839734039E-4</v>
      </c>
      <c r="K584" s="204">
        <v>107</v>
      </c>
      <c r="L584" s="235">
        <v>27.17</v>
      </c>
      <c r="M584" s="235">
        <f>TRUNC(TRUNC(L584 * O13, 2) + L584, 2)</f>
        <v>33.71</v>
      </c>
      <c r="N584" s="235">
        <f t="shared" si="17"/>
        <v>3606.97</v>
      </c>
      <c r="O584" s="236">
        <f>N584 / O12</f>
        <v>2.1259378738839037E-4</v>
      </c>
    </row>
    <row r="585" spans="1:15" ht="26.4" x14ac:dyDescent="0.25">
      <c r="A585" s="127" t="s">
        <v>1624</v>
      </c>
      <c r="B585" s="127" t="s">
        <v>1625</v>
      </c>
      <c r="C585" s="127" t="s">
        <v>41</v>
      </c>
      <c r="D585" s="127" t="s">
        <v>1626</v>
      </c>
      <c r="E585" s="205" t="s">
        <v>43</v>
      </c>
      <c r="F585" s="204">
        <v>1</v>
      </c>
      <c r="G585" s="235">
        <v>127.68</v>
      </c>
      <c r="H585" s="235">
        <f>TRUNC(TRUNC(G585 * J13, 2) + G585, 2)</f>
        <v>153.85</v>
      </c>
      <c r="I585" s="235">
        <f t="shared" si="16"/>
        <v>153.85</v>
      </c>
      <c r="J585" s="236">
        <f>I585 / J12</f>
        <v>9.1714445516200259E-6</v>
      </c>
      <c r="K585" s="204">
        <v>1</v>
      </c>
      <c r="L585" s="235">
        <v>124.02</v>
      </c>
      <c r="M585" s="235">
        <f>TRUNC(TRUNC(L585 * O13, 2) + L585, 2)</f>
        <v>153.9</v>
      </c>
      <c r="N585" s="235">
        <f t="shared" si="17"/>
        <v>153.9</v>
      </c>
      <c r="O585" s="236">
        <f>N585 / O12</f>
        <v>9.0708222910291126E-6</v>
      </c>
    </row>
    <row r="586" spans="1:15" ht="26.4" x14ac:dyDescent="0.25">
      <c r="A586" s="127" t="s">
        <v>1627</v>
      </c>
      <c r="B586" s="127" t="s">
        <v>1628</v>
      </c>
      <c r="C586" s="127" t="s">
        <v>41</v>
      </c>
      <c r="D586" s="127" t="s">
        <v>1629</v>
      </c>
      <c r="E586" s="205" t="s">
        <v>43</v>
      </c>
      <c r="F586" s="204">
        <v>11</v>
      </c>
      <c r="G586" s="235">
        <v>30.01</v>
      </c>
      <c r="H586" s="235">
        <f>TRUNC(TRUNC(G586 * J13, 2) + G586, 2)</f>
        <v>36.159999999999997</v>
      </c>
      <c r="I586" s="235">
        <f t="shared" si="16"/>
        <v>397.76</v>
      </c>
      <c r="J586" s="236">
        <f>I586 / J12</f>
        <v>2.371162681087021E-5</v>
      </c>
      <c r="K586" s="204">
        <v>11</v>
      </c>
      <c r="L586" s="235">
        <v>29.02</v>
      </c>
      <c r="M586" s="235">
        <f>TRUNC(TRUNC(L586 * O13, 2) + L586, 2)</f>
        <v>36.01</v>
      </c>
      <c r="N586" s="235">
        <f t="shared" si="17"/>
        <v>396.11</v>
      </c>
      <c r="O586" s="236">
        <f>N586 / O12</f>
        <v>2.3346610901231592E-5</v>
      </c>
    </row>
    <row r="587" spans="1:15" ht="26.4" x14ac:dyDescent="0.25">
      <c r="A587" s="127" t="s">
        <v>1630</v>
      </c>
      <c r="B587" s="127" t="s">
        <v>1631</v>
      </c>
      <c r="C587" s="127" t="s">
        <v>19</v>
      </c>
      <c r="D587" s="127" t="s">
        <v>1632</v>
      </c>
      <c r="E587" s="205" t="s">
        <v>91</v>
      </c>
      <c r="F587" s="204">
        <v>959</v>
      </c>
      <c r="G587" s="235">
        <v>2.0099999999999998</v>
      </c>
      <c r="H587" s="235">
        <f>TRUNC(TRUNC(G587 * J13, 2) + G587, 2)</f>
        <v>2.42</v>
      </c>
      <c r="I587" s="235">
        <f t="shared" si="16"/>
        <v>2320.7800000000002</v>
      </c>
      <c r="J587" s="236">
        <f>I587 / J12</f>
        <v>1.3834842435169793E-4</v>
      </c>
      <c r="K587" s="204">
        <v>959</v>
      </c>
      <c r="L587" s="235">
        <v>1.9</v>
      </c>
      <c r="M587" s="235">
        <f>TRUNC(TRUNC(L587 * O13, 2) + L587, 2)</f>
        <v>2.35</v>
      </c>
      <c r="N587" s="235">
        <f t="shared" si="17"/>
        <v>2253.65</v>
      </c>
      <c r="O587" s="236">
        <f>N587 / O12</f>
        <v>1.3282949094332527E-4</v>
      </c>
    </row>
    <row r="588" spans="1:15" ht="26.4" x14ac:dyDescent="0.25">
      <c r="A588" s="127" t="s">
        <v>1633</v>
      </c>
      <c r="B588" s="127" t="s">
        <v>1634</v>
      </c>
      <c r="C588" s="127" t="s">
        <v>19</v>
      </c>
      <c r="D588" s="127" t="s">
        <v>1635</v>
      </c>
      <c r="E588" s="205" t="s">
        <v>91</v>
      </c>
      <c r="F588" s="204">
        <v>357.7</v>
      </c>
      <c r="G588" s="235">
        <v>64.11</v>
      </c>
      <c r="H588" s="235">
        <f>TRUNC(TRUNC(G588 * J13, 2) + G588, 2)</f>
        <v>77.25</v>
      </c>
      <c r="I588" s="235">
        <f t="shared" si="16"/>
        <v>27632.32</v>
      </c>
      <c r="J588" s="236">
        <f>I588 / J12</f>
        <v>1.647242708564323E-3</v>
      </c>
      <c r="K588" s="204">
        <v>357.7</v>
      </c>
      <c r="L588" s="235">
        <v>64</v>
      </c>
      <c r="M588" s="235">
        <f>TRUNC(TRUNC(L588 * O13, 2) + L588, 2)</f>
        <v>79.42</v>
      </c>
      <c r="N588" s="235">
        <f t="shared" si="17"/>
        <v>28408.53</v>
      </c>
      <c r="O588" s="236">
        <f>N588 / O12</f>
        <v>1.6743906899244268E-3</v>
      </c>
    </row>
    <row r="589" spans="1:15" ht="26.4" x14ac:dyDescent="0.25">
      <c r="A589" s="127" t="s">
        <v>1636</v>
      </c>
      <c r="B589" s="127" t="s">
        <v>1637</v>
      </c>
      <c r="C589" s="127" t="s">
        <v>41</v>
      </c>
      <c r="D589" s="127" t="s">
        <v>1638</v>
      </c>
      <c r="E589" s="205" t="s">
        <v>43</v>
      </c>
      <c r="F589" s="204">
        <v>33</v>
      </c>
      <c r="G589" s="235">
        <v>61.98</v>
      </c>
      <c r="H589" s="235">
        <f>TRUNC(TRUNC(G589 * J13, 2) + G589, 2)</f>
        <v>74.680000000000007</v>
      </c>
      <c r="I589" s="235">
        <f t="shared" si="16"/>
        <v>2464.44</v>
      </c>
      <c r="J589" s="236">
        <f>I589 / J12</f>
        <v>1.4691241345982748E-4</v>
      </c>
      <c r="K589" s="204">
        <v>33</v>
      </c>
      <c r="L589" s="235">
        <v>59.67</v>
      </c>
      <c r="M589" s="235">
        <f>TRUNC(TRUNC(L589 * O13, 2) + L589, 2)</f>
        <v>74.05</v>
      </c>
      <c r="N589" s="235">
        <f t="shared" si="17"/>
        <v>2443.65</v>
      </c>
      <c r="O589" s="236">
        <f>N589 / O12</f>
        <v>1.4402803698163283E-4</v>
      </c>
    </row>
    <row r="590" spans="1:15" ht="27" thickBot="1" x14ac:dyDescent="0.3">
      <c r="A590" s="114" t="s">
        <v>1639</v>
      </c>
      <c r="B590" s="114" t="s">
        <v>1640</v>
      </c>
      <c r="C590" s="114" t="s">
        <v>41</v>
      </c>
      <c r="D590" s="114" t="s">
        <v>1641</v>
      </c>
      <c r="E590" s="220" t="s">
        <v>43</v>
      </c>
      <c r="F590" s="221">
        <v>38</v>
      </c>
      <c r="G590" s="222">
        <v>7.29</v>
      </c>
      <c r="H590" s="222">
        <f>TRUNC(TRUNC(G590 * J13, 2) + G590, 2)</f>
        <v>8.7799999999999994</v>
      </c>
      <c r="I590" s="222">
        <f t="shared" si="16"/>
        <v>333.64</v>
      </c>
      <c r="J590" s="223">
        <f>I590 / J12</f>
        <v>1.9889247710123534E-5</v>
      </c>
      <c r="K590" s="221">
        <v>38</v>
      </c>
      <c r="L590" s="222">
        <v>7.18</v>
      </c>
      <c r="M590" s="222">
        <f>TRUNC(TRUNC(L590 * O13, 2) + L590, 2)</f>
        <v>8.91</v>
      </c>
      <c r="N590" s="222">
        <f t="shared" si="17"/>
        <v>338.58</v>
      </c>
      <c r="O590" s="223">
        <f>N590 / O12</f>
        <v>1.9955809040264047E-5</v>
      </c>
    </row>
    <row r="591" spans="1:15" ht="14.4" thickBot="1" x14ac:dyDescent="0.3">
      <c r="A591" s="106" t="s">
        <v>1642</v>
      </c>
      <c r="B591" s="107" t="s">
        <v>12</v>
      </c>
      <c r="C591" s="107"/>
      <c r="D591" s="107" t="s">
        <v>1643</v>
      </c>
      <c r="E591" s="211"/>
      <c r="F591" s="212">
        <v>1</v>
      </c>
      <c r="G591" s="212" t="s">
        <v>14</v>
      </c>
      <c r="H591" s="213">
        <f>I592 + I639</f>
        <v>2583716.94</v>
      </c>
      <c r="I591" s="213">
        <f t="shared" ref="I591:I654" si="18">TRUNC(F591 * H591,2)</f>
        <v>2583716.94</v>
      </c>
      <c r="J591" s="214">
        <f>I591 / J12</f>
        <v>0.15402285766845217</v>
      </c>
      <c r="K591" s="212">
        <v>1</v>
      </c>
      <c r="L591" s="212" t="s">
        <v>14</v>
      </c>
      <c r="M591" s="213">
        <f>N592 + N639</f>
        <v>2629545.3499999996</v>
      </c>
      <c r="N591" s="213">
        <f t="shared" ref="N591:N654" si="19">TRUNC(K591 * M591,2)</f>
        <v>2629545.35</v>
      </c>
      <c r="O591" s="215">
        <f>N591 / O12</f>
        <v>0.15498465611469753</v>
      </c>
    </row>
    <row r="592" spans="1:15" ht="14.4" thickBot="1" x14ac:dyDescent="0.3">
      <c r="A592" s="106" t="s">
        <v>1644</v>
      </c>
      <c r="B592" s="107" t="s">
        <v>12</v>
      </c>
      <c r="C592" s="107"/>
      <c r="D592" s="107" t="s">
        <v>1166</v>
      </c>
      <c r="E592" s="211"/>
      <c r="F592" s="212">
        <v>1</v>
      </c>
      <c r="G592" s="212" t="s">
        <v>14</v>
      </c>
      <c r="H592" s="213">
        <f>I593 + I594 + I595 + I596 + I597 + I598 + I599 + I600 + I601 + I602 + I603 + I604 + I605 + I606 + I607 + I608 + I609 + I610 + I611 + I612 + I613 + I614 + I615 + I616 + I617 + I618 + I619 + I620 + I621 + I622 + I623 + I624 + I625 + I626 + I627 + I628 + I629 + I630 + I631 + I632 + I633 + I634 + I635 + I636 + I637 + I638</f>
        <v>1155810</v>
      </c>
      <c r="I592" s="213">
        <f t="shared" si="18"/>
        <v>1155810</v>
      </c>
      <c r="J592" s="214">
        <f>I592 / J12</f>
        <v>6.8901185097224205E-2</v>
      </c>
      <c r="K592" s="212">
        <v>1</v>
      </c>
      <c r="L592" s="212" t="s">
        <v>14</v>
      </c>
      <c r="M592" s="213">
        <f>N593 + N594 + N595 + N596 + N597 + N598 + N599 + N600 + N601 + N602 + N603 + N604 + N605 + N606 + N607 + N608 + N609 + N610 + N611 + N612 + N613 + N614 + N615 + N616 + N617 + N618 + N619 + N620 + N621 + N622 + N623 + N624 + N625 + N626 + N627 + N628 + N629 + N630 + N631 + N632 + N633 + N634 + N635 + N636 + N637 + N638</f>
        <v>1163082.71</v>
      </c>
      <c r="N592" s="213">
        <f t="shared" si="19"/>
        <v>1163082.71</v>
      </c>
      <c r="O592" s="215">
        <f>N592 / O12</f>
        <v>6.8551764601550019E-2</v>
      </c>
    </row>
    <row r="593" spans="1:15" ht="26.4" x14ac:dyDescent="0.25">
      <c r="A593" s="96" t="s">
        <v>1645</v>
      </c>
      <c r="B593" s="96" t="s">
        <v>1646</v>
      </c>
      <c r="C593" s="96" t="s">
        <v>19</v>
      </c>
      <c r="D593" s="96" t="s">
        <v>1647</v>
      </c>
      <c r="E593" s="216" t="s">
        <v>43</v>
      </c>
      <c r="F593" s="217">
        <v>33</v>
      </c>
      <c r="G593" s="218">
        <v>71.14</v>
      </c>
      <c r="H593" s="218">
        <f>TRUNC(TRUNC(G593 * J13, 2) + G593, 2)</f>
        <v>85.72</v>
      </c>
      <c r="I593" s="218">
        <f t="shared" si="18"/>
        <v>2828.76</v>
      </c>
      <c r="J593" s="219">
        <f>I593 / J12</f>
        <v>1.6863058491934136E-4</v>
      </c>
      <c r="K593" s="217">
        <v>33</v>
      </c>
      <c r="L593" s="218">
        <v>67.989999999999995</v>
      </c>
      <c r="M593" s="218">
        <f>TRUNC(TRUNC(L593 * O13, 2) + L593, 2)</f>
        <v>84.37</v>
      </c>
      <c r="N593" s="218">
        <f t="shared" si="19"/>
        <v>2784.21</v>
      </c>
      <c r="O593" s="219">
        <f>N593 / O12</f>
        <v>1.6410054665955923E-4</v>
      </c>
    </row>
    <row r="594" spans="1:15" ht="26.4" x14ac:dyDescent="0.25">
      <c r="A594" s="127" t="s">
        <v>1648</v>
      </c>
      <c r="B594" s="127" t="s">
        <v>1649</v>
      </c>
      <c r="C594" s="127" t="s">
        <v>19</v>
      </c>
      <c r="D594" s="127" t="s">
        <v>1650</v>
      </c>
      <c r="E594" s="205" t="s">
        <v>43</v>
      </c>
      <c r="F594" s="204">
        <v>65</v>
      </c>
      <c r="G594" s="235">
        <v>31.31</v>
      </c>
      <c r="H594" s="235">
        <f>TRUNC(TRUNC(G594 * J13, 2) + G594, 2)</f>
        <v>37.72</v>
      </c>
      <c r="I594" s="235">
        <f t="shared" si="18"/>
        <v>2451.8000000000002</v>
      </c>
      <c r="J594" s="236">
        <f>I594 / J12</f>
        <v>1.4615890641314256E-4</v>
      </c>
      <c r="K594" s="204">
        <v>65</v>
      </c>
      <c r="L594" s="235">
        <v>29.53</v>
      </c>
      <c r="M594" s="235">
        <f>TRUNC(TRUNC(L594 * O13, 2) + L594, 2)</f>
        <v>36.64</v>
      </c>
      <c r="N594" s="235">
        <f t="shared" si="19"/>
        <v>2381.6</v>
      </c>
      <c r="O594" s="236">
        <f>N594 / O12</f>
        <v>1.4037082760438553E-4</v>
      </c>
    </row>
    <row r="595" spans="1:15" ht="26.4" x14ac:dyDescent="0.25">
      <c r="A595" s="127" t="s">
        <v>1651</v>
      </c>
      <c r="B595" s="127" t="s">
        <v>1652</v>
      </c>
      <c r="C595" s="127" t="s">
        <v>19</v>
      </c>
      <c r="D595" s="127" t="s">
        <v>1653</v>
      </c>
      <c r="E595" s="205" t="s">
        <v>43</v>
      </c>
      <c r="F595" s="204">
        <v>19</v>
      </c>
      <c r="G595" s="235">
        <v>78.14</v>
      </c>
      <c r="H595" s="235">
        <f>TRUNC(TRUNC(G595 * J13, 2) + G595, 2)</f>
        <v>94.15</v>
      </c>
      <c r="I595" s="235">
        <f t="shared" si="18"/>
        <v>1788.85</v>
      </c>
      <c r="J595" s="236">
        <f>I595 / J12</f>
        <v>1.0663853484670449E-4</v>
      </c>
      <c r="K595" s="204">
        <v>19</v>
      </c>
      <c r="L595" s="235">
        <v>74.989999999999995</v>
      </c>
      <c r="M595" s="235">
        <f>TRUNC(TRUNC(L595 * O13, 2) + L595, 2)</f>
        <v>93.06</v>
      </c>
      <c r="N595" s="235">
        <f t="shared" si="19"/>
        <v>1768.14</v>
      </c>
      <c r="O595" s="236">
        <f>N595 / O12</f>
        <v>1.0421366943249003E-4</v>
      </c>
    </row>
    <row r="596" spans="1:15" ht="26.4" x14ac:dyDescent="0.25">
      <c r="A596" s="127" t="s">
        <v>1654</v>
      </c>
      <c r="B596" s="127" t="s">
        <v>1655</v>
      </c>
      <c r="C596" s="127" t="s">
        <v>19</v>
      </c>
      <c r="D596" s="127" t="s">
        <v>1656</v>
      </c>
      <c r="E596" s="205" t="s">
        <v>43</v>
      </c>
      <c r="F596" s="204">
        <v>16</v>
      </c>
      <c r="G596" s="235">
        <v>57.14</v>
      </c>
      <c r="H596" s="235">
        <f>TRUNC(TRUNC(G596 * J13, 2) + G596, 2)</f>
        <v>68.849999999999994</v>
      </c>
      <c r="I596" s="235">
        <f t="shared" si="18"/>
        <v>1101.5999999999999</v>
      </c>
      <c r="J596" s="236">
        <f>I596 / J12</f>
        <v>6.5669569828174335E-5</v>
      </c>
      <c r="K596" s="204">
        <v>16</v>
      </c>
      <c r="L596" s="235">
        <v>53.99</v>
      </c>
      <c r="M596" s="235">
        <f>TRUNC(TRUNC(L596 * O13, 2) + L596, 2)</f>
        <v>67</v>
      </c>
      <c r="N596" s="235">
        <f t="shared" si="19"/>
        <v>1072</v>
      </c>
      <c r="O596" s="236">
        <f>N596 / O12</f>
        <v>6.3183375542450999E-5</v>
      </c>
    </row>
    <row r="597" spans="1:15" ht="26.4" x14ac:dyDescent="0.25">
      <c r="A597" s="127" t="s">
        <v>1657</v>
      </c>
      <c r="B597" s="127" t="s">
        <v>1658</v>
      </c>
      <c r="C597" s="127" t="s">
        <v>19</v>
      </c>
      <c r="D597" s="127" t="s">
        <v>1659</v>
      </c>
      <c r="E597" s="205" t="s">
        <v>43</v>
      </c>
      <c r="F597" s="204">
        <v>20</v>
      </c>
      <c r="G597" s="235">
        <v>57.64</v>
      </c>
      <c r="H597" s="235">
        <f>TRUNC(TRUNC(G597 * J13, 2) + G597, 2)</f>
        <v>69.45</v>
      </c>
      <c r="I597" s="235">
        <f t="shared" si="18"/>
        <v>1389</v>
      </c>
      <c r="J597" s="236">
        <f>I597 / J12</f>
        <v>8.2802317076374499E-5</v>
      </c>
      <c r="K597" s="204">
        <v>20</v>
      </c>
      <c r="L597" s="235">
        <v>54.47</v>
      </c>
      <c r="M597" s="235">
        <f>TRUNC(TRUNC(L597 * O13, 2) + L597, 2)</f>
        <v>67.59</v>
      </c>
      <c r="N597" s="235">
        <f t="shared" si="19"/>
        <v>1351.8</v>
      </c>
      <c r="O597" s="236">
        <f>N597 / O12</f>
        <v>7.9674708076758641E-5</v>
      </c>
    </row>
    <row r="598" spans="1:15" ht="26.4" x14ac:dyDescent="0.25">
      <c r="A598" s="127" t="s">
        <v>1660</v>
      </c>
      <c r="B598" s="127" t="s">
        <v>1661</v>
      </c>
      <c r="C598" s="127" t="s">
        <v>19</v>
      </c>
      <c r="D598" s="127" t="s">
        <v>1662</v>
      </c>
      <c r="E598" s="205" t="s">
        <v>43</v>
      </c>
      <c r="F598" s="204">
        <v>6</v>
      </c>
      <c r="G598" s="235">
        <v>144.15</v>
      </c>
      <c r="H598" s="235">
        <f>TRUNC(TRUNC(G598 * J13, 2) + G598, 2)</f>
        <v>173.7</v>
      </c>
      <c r="I598" s="235">
        <f t="shared" si="18"/>
        <v>1042.2</v>
      </c>
      <c r="J598" s="236">
        <f>I598 / J12</f>
        <v>6.2128563611949252E-5</v>
      </c>
      <c r="K598" s="204">
        <v>6</v>
      </c>
      <c r="L598" s="235">
        <v>136.21</v>
      </c>
      <c r="M598" s="235">
        <f>TRUNC(TRUNC(L598 * O13, 2) + L598, 2)</f>
        <v>169.03</v>
      </c>
      <c r="N598" s="235">
        <f t="shared" si="19"/>
        <v>1014.18</v>
      </c>
      <c r="O598" s="236">
        <f>N598 / O12</f>
        <v>5.977548116384604E-5</v>
      </c>
    </row>
    <row r="599" spans="1:15" ht="26.4" x14ac:dyDescent="0.25">
      <c r="A599" s="127" t="s">
        <v>1663</v>
      </c>
      <c r="B599" s="127" t="s">
        <v>1664</v>
      </c>
      <c r="C599" s="127" t="s">
        <v>19</v>
      </c>
      <c r="D599" s="127" t="s">
        <v>1665</v>
      </c>
      <c r="E599" s="205" t="s">
        <v>43</v>
      </c>
      <c r="F599" s="204">
        <v>14</v>
      </c>
      <c r="G599" s="235">
        <v>142.87</v>
      </c>
      <c r="H599" s="235">
        <f>TRUNC(TRUNC(G599 * J13, 2) + G599, 2)</f>
        <v>172.15</v>
      </c>
      <c r="I599" s="235">
        <f t="shared" si="18"/>
        <v>2410.1</v>
      </c>
      <c r="J599" s="236">
        <f>I599 / J12</f>
        <v>1.4367304851387342E-4</v>
      </c>
      <c r="K599" s="204">
        <v>14</v>
      </c>
      <c r="L599" s="235">
        <v>134.99</v>
      </c>
      <c r="M599" s="235">
        <f>TRUNC(TRUNC(L599 * O13, 2) + L599, 2)</f>
        <v>167.52</v>
      </c>
      <c r="N599" s="235">
        <f t="shared" si="19"/>
        <v>2345.2800000000002</v>
      </c>
      <c r="O599" s="236">
        <f>N599 / O12</f>
        <v>1.3823013711958908E-4</v>
      </c>
    </row>
    <row r="600" spans="1:15" ht="26.4" x14ac:dyDescent="0.25">
      <c r="A600" s="127" t="s">
        <v>1666</v>
      </c>
      <c r="B600" s="127" t="s">
        <v>1667</v>
      </c>
      <c r="C600" s="127" t="s">
        <v>19</v>
      </c>
      <c r="D600" s="127" t="s">
        <v>1668</v>
      </c>
      <c r="E600" s="205" t="s">
        <v>43</v>
      </c>
      <c r="F600" s="204">
        <v>9</v>
      </c>
      <c r="G600" s="235">
        <v>2.6</v>
      </c>
      <c r="H600" s="235">
        <f>TRUNC(TRUNC(G600 * J13, 2) + G600, 2)</f>
        <v>3.13</v>
      </c>
      <c r="I600" s="235">
        <f t="shared" si="18"/>
        <v>28.17</v>
      </c>
      <c r="J600" s="236">
        <f>I600 / J12</f>
        <v>1.6792953722400791E-6</v>
      </c>
      <c r="K600" s="204">
        <v>9</v>
      </c>
      <c r="L600" s="235">
        <v>2.5</v>
      </c>
      <c r="M600" s="235">
        <f>TRUNC(TRUNC(L600 * O13, 2) + L600, 2)</f>
        <v>3.1</v>
      </c>
      <c r="N600" s="235">
        <f t="shared" si="19"/>
        <v>27.9</v>
      </c>
      <c r="O600" s="236">
        <f>N600 / O12</f>
        <v>1.6444180761514766E-6</v>
      </c>
    </row>
    <row r="601" spans="1:15" ht="26.4" x14ac:dyDescent="0.25">
      <c r="A601" s="127" t="s">
        <v>1669</v>
      </c>
      <c r="B601" s="127" t="s">
        <v>1670</v>
      </c>
      <c r="C601" s="127" t="s">
        <v>19</v>
      </c>
      <c r="D601" s="127" t="s">
        <v>1671</v>
      </c>
      <c r="E601" s="205" t="s">
        <v>43</v>
      </c>
      <c r="F601" s="204">
        <v>8</v>
      </c>
      <c r="G601" s="235">
        <v>142.87</v>
      </c>
      <c r="H601" s="235">
        <f>TRUNC(TRUNC(G601 * J13, 2) + G601, 2)</f>
        <v>172.15</v>
      </c>
      <c r="I601" s="235">
        <f t="shared" si="18"/>
        <v>1377.2</v>
      </c>
      <c r="J601" s="236">
        <f>I601 / J12</f>
        <v>8.2098884865070538E-5</v>
      </c>
      <c r="K601" s="204">
        <v>8</v>
      </c>
      <c r="L601" s="235">
        <v>134.99</v>
      </c>
      <c r="M601" s="235">
        <f>TRUNC(TRUNC(L601 * O13, 2) + L601, 2)</f>
        <v>167.52</v>
      </c>
      <c r="N601" s="235">
        <f t="shared" si="19"/>
        <v>1340.16</v>
      </c>
      <c r="O601" s="236">
        <f>N601 / O12</f>
        <v>7.8988649782622331E-5</v>
      </c>
    </row>
    <row r="602" spans="1:15" ht="26.4" x14ac:dyDescent="0.25">
      <c r="A602" s="127" t="s">
        <v>1672</v>
      </c>
      <c r="B602" s="127" t="s">
        <v>1673</v>
      </c>
      <c r="C602" s="127" t="s">
        <v>19</v>
      </c>
      <c r="D602" s="127" t="s">
        <v>1674</v>
      </c>
      <c r="E602" s="205" t="s">
        <v>43</v>
      </c>
      <c r="F602" s="204">
        <v>3</v>
      </c>
      <c r="G602" s="235">
        <v>142.87</v>
      </c>
      <c r="H602" s="235">
        <f>TRUNC(TRUNC(G602 * J13, 2) + G602, 2)</f>
        <v>172.15</v>
      </c>
      <c r="I602" s="235">
        <f t="shared" si="18"/>
        <v>516.45000000000005</v>
      </c>
      <c r="J602" s="236">
        <f>I602 / J12</f>
        <v>3.078708182440145E-5</v>
      </c>
      <c r="K602" s="204">
        <v>3</v>
      </c>
      <c r="L602" s="235">
        <v>134.99</v>
      </c>
      <c r="M602" s="235">
        <f>TRUNC(TRUNC(L602 * O13, 2) + L602, 2)</f>
        <v>167.52</v>
      </c>
      <c r="N602" s="235">
        <f t="shared" si="19"/>
        <v>502.56</v>
      </c>
      <c r="O602" s="236">
        <f>N602 / O12</f>
        <v>2.9620743668483372E-5</v>
      </c>
    </row>
    <row r="603" spans="1:15" ht="39.6" x14ac:dyDescent="0.25">
      <c r="A603" s="127" t="s">
        <v>1675</v>
      </c>
      <c r="B603" s="127" t="s">
        <v>325</v>
      </c>
      <c r="C603" s="127" t="s">
        <v>41</v>
      </c>
      <c r="D603" s="127" t="s">
        <v>326</v>
      </c>
      <c r="E603" s="205" t="s">
        <v>25</v>
      </c>
      <c r="F603" s="204">
        <v>5.74</v>
      </c>
      <c r="G603" s="235">
        <v>594.08000000000004</v>
      </c>
      <c r="H603" s="235">
        <f>TRUNC(TRUNC(G603 * J13, 2) + G603, 2)</f>
        <v>715.86</v>
      </c>
      <c r="I603" s="235">
        <f t="shared" si="18"/>
        <v>4109.03</v>
      </c>
      <c r="J603" s="236">
        <f>I603 / J12</f>
        <v>2.4495119145884458E-4</v>
      </c>
      <c r="K603" s="204">
        <v>5.74</v>
      </c>
      <c r="L603" s="235">
        <v>592.94000000000005</v>
      </c>
      <c r="M603" s="235">
        <f>TRUNC(TRUNC(L603 * O13, 2) + L603, 2)</f>
        <v>735.83</v>
      </c>
      <c r="N603" s="235">
        <f t="shared" si="19"/>
        <v>4223.66</v>
      </c>
      <c r="O603" s="236">
        <f>N603 / O12</f>
        <v>2.489413208429371E-4</v>
      </c>
    </row>
    <row r="604" spans="1:15" ht="79.2" x14ac:dyDescent="0.25">
      <c r="A604" s="127" t="s">
        <v>1676</v>
      </c>
      <c r="B604" s="127" t="s">
        <v>1677</v>
      </c>
      <c r="C604" s="127" t="s">
        <v>19</v>
      </c>
      <c r="D604" s="127" t="s">
        <v>1678</v>
      </c>
      <c r="E604" s="205" t="s">
        <v>107</v>
      </c>
      <c r="F604" s="204">
        <v>5564</v>
      </c>
      <c r="G604" s="235">
        <v>56.19</v>
      </c>
      <c r="H604" s="235">
        <f>TRUNC(TRUNC(G604 * J13, 2) + G604, 2)</f>
        <v>67.7</v>
      </c>
      <c r="I604" s="235">
        <f t="shared" si="18"/>
        <v>376682.8</v>
      </c>
      <c r="J604" s="236">
        <f>I604 / J12</f>
        <v>2.2455153810523081E-2</v>
      </c>
      <c r="K604" s="204">
        <v>5564</v>
      </c>
      <c r="L604" s="235">
        <v>54.51</v>
      </c>
      <c r="M604" s="235">
        <f>TRUNC(TRUNC(L604 * O13, 2) + L604, 2)</f>
        <v>67.64</v>
      </c>
      <c r="N604" s="235">
        <f t="shared" si="19"/>
        <v>376348.96</v>
      </c>
      <c r="O604" s="236">
        <f>N604 / O12</f>
        <v>2.2181900815942977E-2</v>
      </c>
    </row>
    <row r="605" spans="1:15" ht="66" x14ac:dyDescent="0.25">
      <c r="A605" s="127" t="s">
        <v>1679</v>
      </c>
      <c r="B605" s="127" t="s">
        <v>1680</v>
      </c>
      <c r="C605" s="127" t="s">
        <v>19</v>
      </c>
      <c r="D605" s="127" t="s">
        <v>1681</v>
      </c>
      <c r="E605" s="205" t="s">
        <v>107</v>
      </c>
      <c r="F605" s="204">
        <v>2866</v>
      </c>
      <c r="G605" s="235">
        <v>52</v>
      </c>
      <c r="H605" s="235">
        <f>TRUNC(TRUNC(G605 * J13, 2) + G605, 2)</f>
        <v>62.66</v>
      </c>
      <c r="I605" s="235">
        <f t="shared" si="18"/>
        <v>179583.56</v>
      </c>
      <c r="J605" s="236">
        <f>I605 / J12</f>
        <v>1.0705496671579644E-2</v>
      </c>
      <c r="K605" s="204">
        <v>2866</v>
      </c>
      <c r="L605" s="235">
        <v>50.36</v>
      </c>
      <c r="M605" s="235">
        <f>TRUNC(TRUNC(L605 * O13, 2) + L605, 2)</f>
        <v>62.49</v>
      </c>
      <c r="N605" s="235">
        <f t="shared" si="19"/>
        <v>179096.34</v>
      </c>
      <c r="O605" s="236">
        <f>N605 / O12</f>
        <v>1.0555887414644112E-2</v>
      </c>
    </row>
    <row r="606" spans="1:15" ht="26.4" x14ac:dyDescent="0.25">
      <c r="A606" s="127" t="s">
        <v>1682</v>
      </c>
      <c r="B606" s="127" t="s">
        <v>1683</v>
      </c>
      <c r="C606" s="127" t="s">
        <v>19</v>
      </c>
      <c r="D606" s="127" t="s">
        <v>1684</v>
      </c>
      <c r="E606" s="205" t="s">
        <v>91</v>
      </c>
      <c r="F606" s="204">
        <v>36</v>
      </c>
      <c r="G606" s="235">
        <v>19.559999999999999</v>
      </c>
      <c r="H606" s="235">
        <f>TRUNC(TRUNC(G606 * J13, 2) + G606, 2)</f>
        <v>23.56</v>
      </c>
      <c r="I606" s="235">
        <f t="shared" si="18"/>
        <v>848.16</v>
      </c>
      <c r="J606" s="236">
        <f>I606 / J12</f>
        <v>5.0561276638947297E-5</v>
      </c>
      <c r="K606" s="204">
        <v>36</v>
      </c>
      <c r="L606" s="235">
        <v>18.510000000000002</v>
      </c>
      <c r="M606" s="235">
        <f>TRUNC(TRUNC(L606 * O13, 2) + L606, 2)</f>
        <v>22.97</v>
      </c>
      <c r="N606" s="235">
        <f t="shared" si="19"/>
        <v>826.92</v>
      </c>
      <c r="O606" s="236">
        <f>N606 / O12</f>
        <v>4.8738429947354086E-5</v>
      </c>
    </row>
    <row r="607" spans="1:15" ht="26.4" x14ac:dyDescent="0.25">
      <c r="A607" s="127" t="s">
        <v>1685</v>
      </c>
      <c r="B607" s="127" t="s">
        <v>1686</v>
      </c>
      <c r="C607" s="127" t="s">
        <v>19</v>
      </c>
      <c r="D607" s="127" t="s">
        <v>1687</v>
      </c>
      <c r="E607" s="205" t="s">
        <v>43</v>
      </c>
      <c r="F607" s="204">
        <v>138</v>
      </c>
      <c r="G607" s="235">
        <v>20.89</v>
      </c>
      <c r="H607" s="235">
        <f>TRUNC(TRUNC(G607 * J13, 2) + G607, 2)</f>
        <v>25.17</v>
      </c>
      <c r="I607" s="235">
        <f t="shared" si="18"/>
        <v>3473.46</v>
      </c>
      <c r="J607" s="236">
        <f>I607 / J12</f>
        <v>2.0706302107422879E-4</v>
      </c>
      <c r="K607" s="204">
        <v>138</v>
      </c>
      <c r="L607" s="235">
        <v>19.75</v>
      </c>
      <c r="M607" s="235">
        <f>TRUNC(TRUNC(L607 * O13, 2) + L607, 2)</f>
        <v>24.5</v>
      </c>
      <c r="N607" s="235">
        <f t="shared" si="19"/>
        <v>3381</v>
      </c>
      <c r="O607" s="236">
        <f>N607 / O12</f>
        <v>1.9927517976588323E-4</v>
      </c>
    </row>
    <row r="608" spans="1:15" ht="26.4" x14ac:dyDescent="0.25">
      <c r="A608" s="127" t="s">
        <v>1688</v>
      </c>
      <c r="B608" s="127" t="s">
        <v>1689</v>
      </c>
      <c r="C608" s="127" t="s">
        <v>19</v>
      </c>
      <c r="D608" s="127" t="s">
        <v>1690</v>
      </c>
      <c r="E608" s="205" t="s">
        <v>91</v>
      </c>
      <c r="F608" s="204">
        <v>30</v>
      </c>
      <c r="G608" s="235">
        <v>20.74</v>
      </c>
      <c r="H608" s="235">
        <f>TRUNC(TRUNC(G608 * J13, 2) + G608, 2)</f>
        <v>24.99</v>
      </c>
      <c r="I608" s="235">
        <f t="shared" si="18"/>
        <v>749.7</v>
      </c>
      <c r="J608" s="236">
        <f>I608 / J12</f>
        <v>4.4691790577507535E-5</v>
      </c>
      <c r="K608" s="204">
        <v>30</v>
      </c>
      <c r="L608" s="235">
        <v>19.61</v>
      </c>
      <c r="M608" s="235">
        <f>TRUNC(TRUNC(L608 * O13, 2) + L608, 2)</f>
        <v>24.33</v>
      </c>
      <c r="N608" s="235">
        <f t="shared" si="19"/>
        <v>729.9</v>
      </c>
      <c r="O608" s="236">
        <f>N608 / O12</f>
        <v>4.3020098701898303E-5</v>
      </c>
    </row>
    <row r="609" spans="1:15" ht="26.4" x14ac:dyDescent="0.25">
      <c r="A609" s="127" t="s">
        <v>1691</v>
      </c>
      <c r="B609" s="127" t="s">
        <v>1692</v>
      </c>
      <c r="C609" s="127" t="s">
        <v>19</v>
      </c>
      <c r="D609" s="127" t="s">
        <v>1693</v>
      </c>
      <c r="E609" s="205" t="s">
        <v>91</v>
      </c>
      <c r="F609" s="204">
        <v>16</v>
      </c>
      <c r="G609" s="235">
        <v>20.38</v>
      </c>
      <c r="H609" s="235">
        <f>TRUNC(TRUNC(G609 * J13, 2) + G609, 2)</f>
        <v>24.55</v>
      </c>
      <c r="I609" s="235">
        <f t="shared" si="18"/>
        <v>392.8</v>
      </c>
      <c r="J609" s="236">
        <f>I609 / J12</f>
        <v>2.3415946830525491E-5</v>
      </c>
      <c r="K609" s="204">
        <v>16</v>
      </c>
      <c r="L609" s="235">
        <v>19.309999999999999</v>
      </c>
      <c r="M609" s="235">
        <f>TRUNC(TRUNC(L609 * O13, 2) + L609, 2)</f>
        <v>23.96</v>
      </c>
      <c r="N609" s="235">
        <f t="shared" si="19"/>
        <v>383.36</v>
      </c>
      <c r="O609" s="236">
        <f>N609 / O12</f>
        <v>2.2595129522345163E-5</v>
      </c>
    </row>
    <row r="610" spans="1:15" ht="26.4" x14ac:dyDescent="0.25">
      <c r="A610" s="127" t="s">
        <v>1694</v>
      </c>
      <c r="B610" s="127" t="s">
        <v>1695</v>
      </c>
      <c r="C610" s="127" t="s">
        <v>19</v>
      </c>
      <c r="D610" s="127" t="s">
        <v>1696</v>
      </c>
      <c r="E610" s="205" t="s">
        <v>91</v>
      </c>
      <c r="F610" s="204">
        <v>42</v>
      </c>
      <c r="G610" s="235">
        <v>20.89</v>
      </c>
      <c r="H610" s="235">
        <f>TRUNC(TRUNC(G610 * J13, 2) + G610, 2)</f>
        <v>25.17</v>
      </c>
      <c r="I610" s="235">
        <f t="shared" si="18"/>
        <v>1057.1400000000001</v>
      </c>
      <c r="J610" s="236">
        <f>I610 / J12</f>
        <v>6.30191803269392E-5</v>
      </c>
      <c r="K610" s="204">
        <v>42</v>
      </c>
      <c r="L610" s="235">
        <v>19.75</v>
      </c>
      <c r="M610" s="235">
        <f>TRUNC(TRUNC(L610 * O13, 2) + L610, 2)</f>
        <v>24.5</v>
      </c>
      <c r="N610" s="235">
        <f t="shared" si="19"/>
        <v>1029</v>
      </c>
      <c r="O610" s="236">
        <f>N610 / O12</f>
        <v>6.0648967754834032E-5</v>
      </c>
    </row>
    <row r="611" spans="1:15" ht="26.4" x14ac:dyDescent="0.25">
      <c r="A611" s="127" t="s">
        <v>1697</v>
      </c>
      <c r="B611" s="127" t="s">
        <v>1698</v>
      </c>
      <c r="C611" s="127" t="s">
        <v>19</v>
      </c>
      <c r="D611" s="127" t="s">
        <v>1699</v>
      </c>
      <c r="E611" s="205" t="s">
        <v>91</v>
      </c>
      <c r="F611" s="204">
        <v>116</v>
      </c>
      <c r="G611" s="235">
        <v>466.75</v>
      </c>
      <c r="H611" s="235">
        <f>TRUNC(TRUNC(G611 * J13, 2) + G611, 2)</f>
        <v>562.42999999999995</v>
      </c>
      <c r="I611" s="235">
        <f t="shared" si="18"/>
        <v>65241.88</v>
      </c>
      <c r="J611" s="236">
        <f>I611 / J12</f>
        <v>3.8892576201719048E-3</v>
      </c>
      <c r="K611" s="204">
        <v>116</v>
      </c>
      <c r="L611" s="235">
        <v>459.15</v>
      </c>
      <c r="M611" s="235">
        <f>TRUNC(TRUNC(L611 * O13, 2) + L611, 2)</f>
        <v>569.79999999999995</v>
      </c>
      <c r="N611" s="235">
        <f t="shared" si="19"/>
        <v>66096.800000000003</v>
      </c>
      <c r="O611" s="236">
        <f>N611 / O12</f>
        <v>3.8957266199200332E-3</v>
      </c>
    </row>
    <row r="612" spans="1:15" ht="26.4" x14ac:dyDescent="0.25">
      <c r="A612" s="127" t="s">
        <v>1700</v>
      </c>
      <c r="B612" s="127" t="s">
        <v>1701</v>
      </c>
      <c r="C612" s="127" t="s">
        <v>19</v>
      </c>
      <c r="D612" s="127" t="s">
        <v>1702</v>
      </c>
      <c r="E612" s="205" t="s">
        <v>91</v>
      </c>
      <c r="F612" s="204">
        <v>58</v>
      </c>
      <c r="G612" s="235">
        <v>357.35</v>
      </c>
      <c r="H612" s="235">
        <f>TRUNC(TRUNC(G612 * J13, 2) + G612, 2)</f>
        <v>430.6</v>
      </c>
      <c r="I612" s="235">
        <f t="shared" si="18"/>
        <v>24974.799999999999</v>
      </c>
      <c r="J612" s="236">
        <f>I612 / J12</f>
        <v>1.4888202365147861E-3</v>
      </c>
      <c r="K612" s="204">
        <v>58</v>
      </c>
      <c r="L612" s="235">
        <v>350.52</v>
      </c>
      <c r="M612" s="235">
        <f>TRUNC(TRUNC(L612 * O13, 2) + L612, 2)</f>
        <v>434.99</v>
      </c>
      <c r="N612" s="235">
        <f t="shared" si="19"/>
        <v>25229.42</v>
      </c>
      <c r="O612" s="236">
        <f>N612 / O12</f>
        <v>1.4870148494199851E-3</v>
      </c>
    </row>
    <row r="613" spans="1:15" ht="52.8" x14ac:dyDescent="0.25">
      <c r="A613" s="127" t="s">
        <v>1703</v>
      </c>
      <c r="B613" s="127" t="s">
        <v>1704</v>
      </c>
      <c r="C613" s="127" t="s">
        <v>41</v>
      </c>
      <c r="D613" s="127" t="s">
        <v>1705</v>
      </c>
      <c r="E613" s="205" t="s">
        <v>91</v>
      </c>
      <c r="F613" s="204">
        <v>74</v>
      </c>
      <c r="G613" s="235">
        <v>104.66</v>
      </c>
      <c r="H613" s="235">
        <f>TRUNC(TRUNC(G613 * J13, 2) + G613, 2)</f>
        <v>126.11</v>
      </c>
      <c r="I613" s="235">
        <f t="shared" si="18"/>
        <v>9332.14</v>
      </c>
      <c r="J613" s="236">
        <f>I613 / J12</f>
        <v>5.5631592172866631E-4</v>
      </c>
      <c r="K613" s="204">
        <v>74</v>
      </c>
      <c r="L613" s="235">
        <v>103.49</v>
      </c>
      <c r="M613" s="235">
        <f>TRUNC(TRUNC(L613 * O13, 2) + L613, 2)</f>
        <v>128.43</v>
      </c>
      <c r="N613" s="235">
        <f t="shared" si="19"/>
        <v>9503.82</v>
      </c>
      <c r="O613" s="236">
        <f>N613 / O12</f>
        <v>5.6015245163046335E-4</v>
      </c>
    </row>
    <row r="614" spans="1:15" ht="52.8" x14ac:dyDescent="0.25">
      <c r="A614" s="127" t="s">
        <v>1706</v>
      </c>
      <c r="B614" s="127" t="s">
        <v>1707</v>
      </c>
      <c r="C614" s="127" t="s">
        <v>41</v>
      </c>
      <c r="D614" s="127" t="s">
        <v>1708</v>
      </c>
      <c r="E614" s="205" t="s">
        <v>91</v>
      </c>
      <c r="F614" s="204">
        <v>234</v>
      </c>
      <c r="G614" s="235">
        <v>85.54</v>
      </c>
      <c r="H614" s="235">
        <f>TRUNC(TRUNC(G614 * J13, 2) + G614, 2)</f>
        <v>103.07</v>
      </c>
      <c r="I614" s="235">
        <f t="shared" si="18"/>
        <v>24118.38</v>
      </c>
      <c r="J614" s="236">
        <f>I614 / J12</f>
        <v>1.437766557327926E-3</v>
      </c>
      <c r="K614" s="204">
        <v>234</v>
      </c>
      <c r="L614" s="235">
        <v>84.53</v>
      </c>
      <c r="M614" s="235">
        <f>TRUNC(TRUNC(L614 * O13, 2) + L614, 2)</f>
        <v>104.9</v>
      </c>
      <c r="N614" s="235">
        <f t="shared" si="19"/>
        <v>24546.6</v>
      </c>
      <c r="O614" s="236">
        <f>N614 / O12</f>
        <v>1.4467696325469474E-3</v>
      </c>
    </row>
    <row r="615" spans="1:15" ht="52.8" x14ac:dyDescent="0.25">
      <c r="A615" s="127" t="s">
        <v>1709</v>
      </c>
      <c r="B615" s="127" t="s">
        <v>1710</v>
      </c>
      <c r="C615" s="127" t="s">
        <v>41</v>
      </c>
      <c r="D615" s="127" t="s">
        <v>1711</v>
      </c>
      <c r="E615" s="205" t="s">
        <v>91</v>
      </c>
      <c r="F615" s="204">
        <v>246</v>
      </c>
      <c r="G615" s="235">
        <v>62.91</v>
      </c>
      <c r="H615" s="235">
        <f>TRUNC(TRUNC(G615 * J13, 2) + G615, 2)</f>
        <v>75.8</v>
      </c>
      <c r="I615" s="235">
        <f t="shared" si="18"/>
        <v>18646.8</v>
      </c>
      <c r="J615" s="236">
        <f>I615 / J12</f>
        <v>1.1115898099782146E-3</v>
      </c>
      <c r="K615" s="204">
        <v>246</v>
      </c>
      <c r="L615" s="235">
        <v>62.01</v>
      </c>
      <c r="M615" s="235">
        <f>TRUNC(TRUNC(L615 * O13, 2) + L615, 2)</f>
        <v>76.95</v>
      </c>
      <c r="N615" s="235">
        <f t="shared" si="19"/>
        <v>18929.7</v>
      </c>
      <c r="O615" s="236">
        <f>N615 / O12</f>
        <v>1.1157111417965809E-3</v>
      </c>
    </row>
    <row r="616" spans="1:15" ht="52.8" x14ac:dyDescent="0.25">
      <c r="A616" s="127" t="s">
        <v>1712</v>
      </c>
      <c r="B616" s="127" t="s">
        <v>1713</v>
      </c>
      <c r="C616" s="127" t="s">
        <v>41</v>
      </c>
      <c r="D616" s="127" t="s">
        <v>1714</v>
      </c>
      <c r="E616" s="205" t="s">
        <v>91</v>
      </c>
      <c r="F616" s="204">
        <v>120</v>
      </c>
      <c r="G616" s="235">
        <v>54.88</v>
      </c>
      <c r="H616" s="235">
        <f>TRUNC(TRUNC(G616 * J13, 2) + G616, 2)</f>
        <v>66.13</v>
      </c>
      <c r="I616" s="235">
        <f t="shared" si="18"/>
        <v>7935.6</v>
      </c>
      <c r="J616" s="236">
        <f>I616 / J12</f>
        <v>4.7306412339184848E-4</v>
      </c>
      <c r="K616" s="204">
        <v>120</v>
      </c>
      <c r="L616" s="235">
        <v>54.07</v>
      </c>
      <c r="M616" s="235">
        <f>TRUNC(TRUNC(L616 * O13, 2) + L616, 2)</f>
        <v>67.099999999999994</v>
      </c>
      <c r="N616" s="235">
        <f t="shared" si="19"/>
        <v>8052</v>
      </c>
      <c r="O616" s="236">
        <f>N616 / O12</f>
        <v>4.7458259316027559E-4</v>
      </c>
    </row>
    <row r="617" spans="1:15" ht="52.8" x14ac:dyDescent="0.25">
      <c r="A617" s="127" t="s">
        <v>1715</v>
      </c>
      <c r="B617" s="127" t="s">
        <v>1716</v>
      </c>
      <c r="C617" s="127" t="s">
        <v>41</v>
      </c>
      <c r="D617" s="127" t="s">
        <v>1717</v>
      </c>
      <c r="E617" s="205" t="s">
        <v>91</v>
      </c>
      <c r="F617" s="204">
        <v>214</v>
      </c>
      <c r="G617" s="235">
        <v>45.2</v>
      </c>
      <c r="H617" s="235">
        <f>TRUNC(TRUNC(G617 * J13, 2) + G617, 2)</f>
        <v>54.46</v>
      </c>
      <c r="I617" s="235">
        <f t="shared" si="18"/>
        <v>11654.44</v>
      </c>
      <c r="J617" s="236">
        <f>I617 / J12</f>
        <v>6.9475495768724419E-4</v>
      </c>
      <c r="K617" s="204">
        <v>214</v>
      </c>
      <c r="L617" s="235">
        <v>44.46</v>
      </c>
      <c r="M617" s="235">
        <f>TRUNC(TRUNC(L617 * O13, 2) + L617, 2)</f>
        <v>55.17</v>
      </c>
      <c r="N617" s="235">
        <f t="shared" si="19"/>
        <v>11806.38</v>
      </c>
      <c r="O617" s="236">
        <f>N617 / O12</f>
        <v>6.9586468408291285E-4</v>
      </c>
    </row>
    <row r="618" spans="1:15" ht="39.6" x14ac:dyDescent="0.25">
      <c r="A618" s="127" t="s">
        <v>1718</v>
      </c>
      <c r="B618" s="127" t="s">
        <v>1719</v>
      </c>
      <c r="C618" s="127" t="s">
        <v>41</v>
      </c>
      <c r="D618" s="127" t="s">
        <v>1720</v>
      </c>
      <c r="E618" s="205" t="s">
        <v>91</v>
      </c>
      <c r="F618" s="204">
        <v>1242</v>
      </c>
      <c r="G618" s="235">
        <v>36.729999999999997</v>
      </c>
      <c r="H618" s="235">
        <f>TRUNC(TRUNC(G618 * J13, 2) + G618, 2)</f>
        <v>44.25</v>
      </c>
      <c r="I618" s="235">
        <f t="shared" si="18"/>
        <v>54958.5</v>
      </c>
      <c r="J618" s="236">
        <f>I618 / J12</f>
        <v>3.2762355241482567E-3</v>
      </c>
      <c r="K618" s="204">
        <v>1242</v>
      </c>
      <c r="L618" s="235">
        <v>35.880000000000003</v>
      </c>
      <c r="M618" s="235">
        <f>TRUNC(TRUNC(L618 * O13, 2) + L618, 2)</f>
        <v>44.52</v>
      </c>
      <c r="N618" s="235">
        <f t="shared" si="19"/>
        <v>55293.84</v>
      </c>
      <c r="O618" s="236">
        <f>N618 / O12</f>
        <v>3.2590032256569019E-3</v>
      </c>
    </row>
    <row r="619" spans="1:15" ht="26.4" x14ac:dyDescent="0.25">
      <c r="A619" s="127" t="s">
        <v>1721</v>
      </c>
      <c r="B619" s="127" t="s">
        <v>1722</v>
      </c>
      <c r="C619" s="127" t="s">
        <v>19</v>
      </c>
      <c r="D619" s="127" t="s">
        <v>1723</v>
      </c>
      <c r="E619" s="205" t="s">
        <v>91</v>
      </c>
      <c r="F619" s="204">
        <v>500</v>
      </c>
      <c r="G619" s="235">
        <v>47.55</v>
      </c>
      <c r="H619" s="235">
        <f>TRUNC(TRUNC(G619 * J13, 2) + G619, 2)</f>
        <v>57.29</v>
      </c>
      <c r="I619" s="235">
        <f t="shared" si="18"/>
        <v>28645</v>
      </c>
      <c r="J619" s="236">
        <f>I619 / J12</f>
        <v>1.7076114993900271E-3</v>
      </c>
      <c r="K619" s="204">
        <v>500</v>
      </c>
      <c r="L619" s="235">
        <v>47.03</v>
      </c>
      <c r="M619" s="235">
        <f>TRUNC(TRUNC(L619 * O13, 2) + L619, 2)</f>
        <v>58.36</v>
      </c>
      <c r="N619" s="235">
        <f t="shared" si="19"/>
        <v>29180</v>
      </c>
      <c r="O619" s="236">
        <f>N619 / O12</f>
        <v>1.7198609126200749E-3</v>
      </c>
    </row>
    <row r="620" spans="1:15" ht="26.4" x14ac:dyDescent="0.25">
      <c r="A620" s="127" t="s">
        <v>1724</v>
      </c>
      <c r="B620" s="127" t="s">
        <v>1725</v>
      </c>
      <c r="C620" s="127" t="s">
        <v>19</v>
      </c>
      <c r="D620" s="127" t="s">
        <v>1726</v>
      </c>
      <c r="E620" s="205" t="s">
        <v>91</v>
      </c>
      <c r="F620" s="204">
        <v>250</v>
      </c>
      <c r="G620" s="235">
        <v>40.64</v>
      </c>
      <c r="H620" s="235">
        <f>TRUNC(TRUNC(G620 * J13, 2) + G620, 2)</f>
        <v>48.97</v>
      </c>
      <c r="I620" s="235">
        <f t="shared" si="18"/>
        <v>12242.5</v>
      </c>
      <c r="J620" s="236">
        <f>I620 / J12</f>
        <v>7.2981091922787243E-4</v>
      </c>
      <c r="K620" s="204">
        <v>250</v>
      </c>
      <c r="L620" s="235">
        <v>40.119999999999997</v>
      </c>
      <c r="M620" s="235">
        <f>TRUNC(TRUNC(L620 * O13, 2) + L620, 2)</f>
        <v>49.78</v>
      </c>
      <c r="N620" s="235">
        <f t="shared" si="19"/>
        <v>12445</v>
      </c>
      <c r="O620" s="236">
        <f>N620 / O12</f>
        <v>7.335047655091443E-4</v>
      </c>
    </row>
    <row r="621" spans="1:15" ht="26.4" x14ac:dyDescent="0.25">
      <c r="A621" s="127" t="s">
        <v>1727</v>
      </c>
      <c r="B621" s="127" t="s">
        <v>1728</v>
      </c>
      <c r="C621" s="127" t="s">
        <v>19</v>
      </c>
      <c r="D621" s="127" t="s">
        <v>1729</v>
      </c>
      <c r="E621" s="205" t="s">
        <v>91</v>
      </c>
      <c r="F621" s="204">
        <v>130</v>
      </c>
      <c r="G621" s="235">
        <v>38.49</v>
      </c>
      <c r="H621" s="235">
        <f>TRUNC(TRUNC(G621 * J13, 2) + G621, 2)</f>
        <v>46.38</v>
      </c>
      <c r="I621" s="235">
        <f t="shared" si="18"/>
        <v>6029.4</v>
      </c>
      <c r="J621" s="236">
        <f>I621 / J12</f>
        <v>3.5943001481662519E-4</v>
      </c>
      <c r="K621" s="204">
        <v>130</v>
      </c>
      <c r="L621" s="235">
        <v>37.97</v>
      </c>
      <c r="M621" s="235">
        <f>TRUNC(TRUNC(L621 * O13, 2) + L621, 2)</f>
        <v>47.12</v>
      </c>
      <c r="N621" s="235">
        <f t="shared" si="19"/>
        <v>6125.6</v>
      </c>
      <c r="O621" s="236">
        <f>N621 / O12</f>
        <v>3.6104112427503535E-4</v>
      </c>
    </row>
    <row r="622" spans="1:15" ht="26.4" x14ac:dyDescent="0.25">
      <c r="A622" s="127" t="s">
        <v>1730</v>
      </c>
      <c r="B622" s="127" t="s">
        <v>1731</v>
      </c>
      <c r="C622" s="127" t="s">
        <v>19</v>
      </c>
      <c r="D622" s="127" t="s">
        <v>1732</v>
      </c>
      <c r="E622" s="205" t="s">
        <v>91</v>
      </c>
      <c r="F622" s="204">
        <v>220</v>
      </c>
      <c r="G622" s="235">
        <v>85.43</v>
      </c>
      <c r="H622" s="235">
        <f>TRUNC(TRUNC(G622 * J13, 2) + G622, 2)</f>
        <v>102.94</v>
      </c>
      <c r="I622" s="235">
        <f t="shared" si="18"/>
        <v>22646.799999999999</v>
      </c>
      <c r="J622" s="236">
        <f>I622 / J12</f>
        <v>1.3500414070304089E-3</v>
      </c>
      <c r="K622" s="204">
        <v>220</v>
      </c>
      <c r="L622" s="235">
        <v>84.91</v>
      </c>
      <c r="M622" s="235">
        <f>TRUNC(TRUNC(L622 * O13, 2) + L622, 2)</f>
        <v>105.37</v>
      </c>
      <c r="N622" s="235">
        <f t="shared" si="19"/>
        <v>23181.4</v>
      </c>
      <c r="O622" s="236">
        <f>N622 / O12</f>
        <v>1.3663051322759083E-3</v>
      </c>
    </row>
    <row r="623" spans="1:15" ht="26.4" x14ac:dyDescent="0.25">
      <c r="A623" s="127" t="s">
        <v>1733</v>
      </c>
      <c r="B623" s="127" t="s">
        <v>1734</v>
      </c>
      <c r="C623" s="127" t="s">
        <v>19</v>
      </c>
      <c r="D623" s="127" t="s">
        <v>1735</v>
      </c>
      <c r="E623" s="205" t="s">
        <v>91</v>
      </c>
      <c r="F623" s="204">
        <v>1350</v>
      </c>
      <c r="G623" s="235">
        <v>82.4</v>
      </c>
      <c r="H623" s="235">
        <f>TRUNC(TRUNC(G623 * J13, 2) + G623, 2)</f>
        <v>99.29</v>
      </c>
      <c r="I623" s="235">
        <f t="shared" si="18"/>
        <v>134041.5</v>
      </c>
      <c r="J623" s="236">
        <f>I623 / J12</f>
        <v>7.9906024365679288E-3</v>
      </c>
      <c r="K623" s="204">
        <v>1350</v>
      </c>
      <c r="L623" s="235">
        <v>81.88</v>
      </c>
      <c r="M623" s="235">
        <f>TRUNC(TRUNC(L623 * O13, 2) + L623, 2)</f>
        <v>101.61</v>
      </c>
      <c r="N623" s="235">
        <f t="shared" si="19"/>
        <v>137173.5</v>
      </c>
      <c r="O623" s="236">
        <f>N623 / O12</f>
        <v>8.0849671315041064E-3</v>
      </c>
    </row>
    <row r="624" spans="1:15" ht="26.4" x14ac:dyDescent="0.25">
      <c r="A624" s="127" t="s">
        <v>1736</v>
      </c>
      <c r="B624" s="127" t="s">
        <v>1737</v>
      </c>
      <c r="C624" s="127" t="s">
        <v>19</v>
      </c>
      <c r="D624" s="127" t="s">
        <v>1738</v>
      </c>
      <c r="E624" s="205" t="s">
        <v>43</v>
      </c>
      <c r="F624" s="204">
        <v>1</v>
      </c>
      <c r="G624" s="235">
        <v>2527.48</v>
      </c>
      <c r="H624" s="235">
        <f>TRUNC(TRUNC(G624 * J13, 2) + G624, 2)</f>
        <v>3045.61</v>
      </c>
      <c r="I624" s="235">
        <f t="shared" si="18"/>
        <v>3045.61</v>
      </c>
      <c r="J624" s="236">
        <f>I624 / J12</f>
        <v>1.8155764212453345E-4</v>
      </c>
      <c r="K624" s="204">
        <v>1</v>
      </c>
      <c r="L624" s="235">
        <v>2526.8200000000002</v>
      </c>
      <c r="M624" s="235">
        <f>TRUNC(TRUNC(L624 * O13, 2) + L624, 2)</f>
        <v>3135.78</v>
      </c>
      <c r="N624" s="235">
        <f t="shared" si="19"/>
        <v>3135.78</v>
      </c>
      <c r="O624" s="236">
        <f>N624 / O12</f>
        <v>1.8482198261054759E-4</v>
      </c>
    </row>
    <row r="625" spans="1:15" ht="26.4" x14ac:dyDescent="0.25">
      <c r="A625" s="127" t="s">
        <v>1739</v>
      </c>
      <c r="B625" s="127" t="s">
        <v>1740</v>
      </c>
      <c r="C625" s="127" t="s">
        <v>19</v>
      </c>
      <c r="D625" s="127" t="s">
        <v>1741</v>
      </c>
      <c r="E625" s="205" t="s">
        <v>43</v>
      </c>
      <c r="F625" s="204">
        <v>2</v>
      </c>
      <c r="G625" s="235">
        <v>37.270000000000003</v>
      </c>
      <c r="H625" s="235">
        <f>TRUNC(TRUNC(G625 * J13, 2) + G625, 2)</f>
        <v>44.91</v>
      </c>
      <c r="I625" s="235">
        <f t="shared" si="18"/>
        <v>89.82</v>
      </c>
      <c r="J625" s="236">
        <f>I625 / J12</f>
        <v>5.3544306118070252E-6</v>
      </c>
      <c r="K625" s="204">
        <v>2</v>
      </c>
      <c r="L625" s="235">
        <v>35.19</v>
      </c>
      <c r="M625" s="235">
        <f>TRUNC(TRUNC(L625 * O13, 2) + L625, 2)</f>
        <v>43.67</v>
      </c>
      <c r="N625" s="235">
        <f t="shared" si="19"/>
        <v>87.34</v>
      </c>
      <c r="O625" s="236">
        <f>N625 / O12</f>
        <v>5.1477947946620058E-6</v>
      </c>
    </row>
    <row r="626" spans="1:15" ht="26.4" x14ac:dyDescent="0.25">
      <c r="A626" s="127" t="s">
        <v>1742</v>
      </c>
      <c r="B626" s="127" t="s">
        <v>1743</v>
      </c>
      <c r="C626" s="127" t="s">
        <v>19</v>
      </c>
      <c r="D626" s="127" t="s">
        <v>1744</v>
      </c>
      <c r="E626" s="205" t="s">
        <v>43</v>
      </c>
      <c r="F626" s="204">
        <v>5</v>
      </c>
      <c r="G626" s="235">
        <v>2574.06</v>
      </c>
      <c r="H626" s="235">
        <f>TRUNC(TRUNC(G626 * J13, 2) + G626, 2)</f>
        <v>3101.74</v>
      </c>
      <c r="I626" s="235">
        <f t="shared" si="18"/>
        <v>15508.7</v>
      </c>
      <c r="J626" s="236">
        <f>I626 / J12</f>
        <v>9.2451857080084186E-4</v>
      </c>
      <c r="K626" s="204">
        <v>5</v>
      </c>
      <c r="L626" s="235">
        <v>2573.4</v>
      </c>
      <c r="M626" s="235">
        <f>TRUNC(TRUNC(L626 * O13, 2) + L626, 2)</f>
        <v>3193.58</v>
      </c>
      <c r="N626" s="235">
        <f t="shared" si="19"/>
        <v>15967.9</v>
      </c>
      <c r="O626" s="236">
        <f>N626 / O12</f>
        <v>9.4114349097416353E-4</v>
      </c>
    </row>
    <row r="627" spans="1:15" ht="26.4" x14ac:dyDescent="0.25">
      <c r="A627" s="127" t="s">
        <v>1745</v>
      </c>
      <c r="B627" s="127" t="s">
        <v>1746</v>
      </c>
      <c r="C627" s="127" t="s">
        <v>19</v>
      </c>
      <c r="D627" s="127" t="s">
        <v>1747</v>
      </c>
      <c r="E627" s="205" t="s">
        <v>43</v>
      </c>
      <c r="F627" s="204">
        <v>93</v>
      </c>
      <c r="G627" s="235">
        <v>182.85</v>
      </c>
      <c r="H627" s="235">
        <f>TRUNC(TRUNC(G627 * J13, 2) + G627, 2)</f>
        <v>220.33</v>
      </c>
      <c r="I627" s="235">
        <f t="shared" si="18"/>
        <v>20490.689999999999</v>
      </c>
      <c r="J627" s="236">
        <f>I627 / J12</f>
        <v>1.2215094388003571E-3</v>
      </c>
      <c r="K627" s="204">
        <v>93</v>
      </c>
      <c r="L627" s="235">
        <v>172.78</v>
      </c>
      <c r="M627" s="235">
        <f>TRUNC(TRUNC(L627 * O13, 2) + L627, 2)</f>
        <v>214.41</v>
      </c>
      <c r="N627" s="235">
        <f t="shared" si="19"/>
        <v>19940.13</v>
      </c>
      <c r="O627" s="236">
        <f>N627 / O12</f>
        <v>1.1752655990254603E-3</v>
      </c>
    </row>
    <row r="628" spans="1:15" ht="26.4" x14ac:dyDescent="0.25">
      <c r="A628" s="127" t="s">
        <v>1748</v>
      </c>
      <c r="B628" s="127" t="s">
        <v>1749</v>
      </c>
      <c r="C628" s="127" t="s">
        <v>19</v>
      </c>
      <c r="D628" s="127" t="s">
        <v>1750</v>
      </c>
      <c r="E628" s="205" t="s">
        <v>43</v>
      </c>
      <c r="F628" s="204">
        <v>36</v>
      </c>
      <c r="G628" s="235">
        <v>43.94</v>
      </c>
      <c r="H628" s="235">
        <f>TRUNC(TRUNC(G628 * J13, 2) + G628, 2)</f>
        <v>52.94</v>
      </c>
      <c r="I628" s="235">
        <f t="shared" si="18"/>
        <v>1905.84</v>
      </c>
      <c r="J628" s="236">
        <f>I628 / J12</f>
        <v>1.1361264793148854E-4</v>
      </c>
      <c r="K628" s="204">
        <v>36</v>
      </c>
      <c r="L628" s="235">
        <v>41.48</v>
      </c>
      <c r="M628" s="235">
        <f>TRUNC(TRUNC(L628 * O13, 2) + L628, 2)</f>
        <v>51.47</v>
      </c>
      <c r="N628" s="235">
        <f t="shared" si="19"/>
        <v>1852.92</v>
      </c>
      <c r="O628" s="236">
        <f>N628 / O12</f>
        <v>1.0921057855421485E-4</v>
      </c>
    </row>
    <row r="629" spans="1:15" ht="26.4" x14ac:dyDescent="0.25">
      <c r="A629" s="127" t="s">
        <v>1751</v>
      </c>
      <c r="B629" s="127" t="s">
        <v>1752</v>
      </c>
      <c r="C629" s="127" t="s">
        <v>19</v>
      </c>
      <c r="D629" s="127" t="s">
        <v>1753</v>
      </c>
      <c r="E629" s="205" t="s">
        <v>43</v>
      </c>
      <c r="F629" s="204">
        <v>32</v>
      </c>
      <c r="G629" s="235">
        <v>32.299999999999997</v>
      </c>
      <c r="H629" s="235">
        <f>TRUNC(TRUNC(G629 * J13, 2) + G629, 2)</f>
        <v>38.92</v>
      </c>
      <c r="I629" s="235">
        <f t="shared" si="18"/>
        <v>1245.44</v>
      </c>
      <c r="J629" s="236">
        <f>I629 / J12</f>
        <v>7.4244289258171251E-5</v>
      </c>
      <c r="K629" s="204">
        <v>32</v>
      </c>
      <c r="L629" s="235">
        <v>30.5</v>
      </c>
      <c r="M629" s="235">
        <f>TRUNC(TRUNC(L629 * O13, 2) + L629, 2)</f>
        <v>37.85</v>
      </c>
      <c r="N629" s="235">
        <f t="shared" si="19"/>
        <v>1211.2</v>
      </c>
      <c r="O629" s="236">
        <f>N629 / O12</f>
        <v>7.1387784008411062E-5</v>
      </c>
    </row>
    <row r="630" spans="1:15" ht="26.4" x14ac:dyDescent="0.25">
      <c r="A630" s="127" t="s">
        <v>1754</v>
      </c>
      <c r="B630" s="127" t="s">
        <v>1755</v>
      </c>
      <c r="C630" s="127" t="s">
        <v>19</v>
      </c>
      <c r="D630" s="127" t="s">
        <v>1756</v>
      </c>
      <c r="E630" s="205" t="s">
        <v>43</v>
      </c>
      <c r="F630" s="204">
        <v>176</v>
      </c>
      <c r="G630" s="235">
        <v>21.44</v>
      </c>
      <c r="H630" s="235">
        <f>TRUNC(TRUNC(G630 * J13, 2) + G630, 2)</f>
        <v>25.83</v>
      </c>
      <c r="I630" s="235">
        <f t="shared" si="18"/>
        <v>4546.08</v>
      </c>
      <c r="J630" s="236">
        <f>I630 / J12</f>
        <v>2.7100500908175997E-4</v>
      </c>
      <c r="K630" s="204">
        <v>176</v>
      </c>
      <c r="L630" s="235">
        <v>20.239999999999998</v>
      </c>
      <c r="M630" s="235">
        <f>TRUNC(TRUNC(L630 * O13, 2) + L630, 2)</f>
        <v>25.11</v>
      </c>
      <c r="N630" s="235">
        <f t="shared" si="19"/>
        <v>4419.3599999999997</v>
      </c>
      <c r="O630" s="236">
        <f>N630 / O12</f>
        <v>2.6047582326239389E-4</v>
      </c>
    </row>
    <row r="631" spans="1:15" ht="26.4" x14ac:dyDescent="0.25">
      <c r="A631" s="127" t="s">
        <v>1757</v>
      </c>
      <c r="B631" s="127" t="s">
        <v>1758</v>
      </c>
      <c r="C631" s="127" t="s">
        <v>19</v>
      </c>
      <c r="D631" s="127" t="s">
        <v>1759</v>
      </c>
      <c r="E631" s="205" t="s">
        <v>43</v>
      </c>
      <c r="F631" s="204">
        <v>1</v>
      </c>
      <c r="G631" s="235">
        <v>2489.65</v>
      </c>
      <c r="H631" s="235">
        <f>TRUNC(TRUNC(G631 * J13, 2) + G631, 2)</f>
        <v>3000.02</v>
      </c>
      <c r="I631" s="235">
        <f t="shared" si="18"/>
        <v>3000.02</v>
      </c>
      <c r="J631" s="236">
        <f>I631 / J12</f>
        <v>1.7883989004713105E-4</v>
      </c>
      <c r="K631" s="204">
        <v>1</v>
      </c>
      <c r="L631" s="235">
        <v>2485.86</v>
      </c>
      <c r="M631" s="235">
        <f>TRUNC(TRUNC(L631 * O13, 2) + L631, 2)</f>
        <v>3084.95</v>
      </c>
      <c r="N631" s="235">
        <f t="shared" si="19"/>
        <v>3084.95</v>
      </c>
      <c r="O631" s="236">
        <f>N631 / O12</f>
        <v>1.8182607684672034E-4</v>
      </c>
    </row>
    <row r="632" spans="1:15" ht="26.4" x14ac:dyDescent="0.25">
      <c r="A632" s="127" t="s">
        <v>1760</v>
      </c>
      <c r="B632" s="127" t="s">
        <v>827</v>
      </c>
      <c r="C632" s="127" t="s">
        <v>19</v>
      </c>
      <c r="D632" s="127" t="s">
        <v>828</v>
      </c>
      <c r="E632" s="205" t="s">
        <v>43</v>
      </c>
      <c r="F632" s="204">
        <v>100</v>
      </c>
      <c r="G632" s="235">
        <v>392.94</v>
      </c>
      <c r="H632" s="235">
        <f>TRUNC(TRUNC(G632 * J13, 2) + G632, 2)</f>
        <v>473.49</v>
      </c>
      <c r="I632" s="235">
        <f t="shared" si="18"/>
        <v>47349</v>
      </c>
      <c r="J632" s="236">
        <f>I632 / J12</f>
        <v>2.822611167206088E-3</v>
      </c>
      <c r="K632" s="204">
        <v>100</v>
      </c>
      <c r="L632" s="235">
        <v>389.15</v>
      </c>
      <c r="M632" s="235">
        <f>TRUNC(TRUNC(L632 * O13, 2) + L632, 2)</f>
        <v>482.93</v>
      </c>
      <c r="N632" s="235">
        <f t="shared" si="19"/>
        <v>48293</v>
      </c>
      <c r="O632" s="236">
        <f>N632 / O12</f>
        <v>2.8463757043578229E-3</v>
      </c>
    </row>
    <row r="633" spans="1:15" ht="26.4" x14ac:dyDescent="0.25">
      <c r="A633" s="127" t="s">
        <v>1761</v>
      </c>
      <c r="B633" s="127" t="s">
        <v>1130</v>
      </c>
      <c r="C633" s="127" t="s">
        <v>41</v>
      </c>
      <c r="D633" s="127" t="s">
        <v>1131</v>
      </c>
      <c r="E633" s="205" t="s">
        <v>43</v>
      </c>
      <c r="F633" s="204">
        <v>42</v>
      </c>
      <c r="G633" s="235">
        <v>178.36</v>
      </c>
      <c r="H633" s="235">
        <f>TRUNC(TRUNC(G633 * J13, 2) + G633, 2)</f>
        <v>214.92</v>
      </c>
      <c r="I633" s="235">
        <f t="shared" si="18"/>
        <v>9026.64</v>
      </c>
      <c r="J633" s="236">
        <f>I633 / J12</f>
        <v>5.3810418100380501E-4</v>
      </c>
      <c r="K633" s="204">
        <v>42</v>
      </c>
      <c r="L633" s="235">
        <v>175.95</v>
      </c>
      <c r="M633" s="235">
        <f>TRUNC(TRUNC(L633 * O13, 2) + L633, 2)</f>
        <v>218.35</v>
      </c>
      <c r="N633" s="235">
        <f t="shared" si="19"/>
        <v>9170.7000000000007</v>
      </c>
      <c r="O633" s="236">
        <f>N633 / O12</f>
        <v>5.4051845343951069E-4</v>
      </c>
    </row>
    <row r="634" spans="1:15" ht="26.4" x14ac:dyDescent="0.25">
      <c r="A634" s="127" t="s">
        <v>1762</v>
      </c>
      <c r="B634" s="127" t="s">
        <v>1763</v>
      </c>
      <c r="C634" s="127" t="s">
        <v>19</v>
      </c>
      <c r="D634" s="127" t="s">
        <v>1764</v>
      </c>
      <c r="E634" s="205" t="s">
        <v>43</v>
      </c>
      <c r="F634" s="204">
        <v>42</v>
      </c>
      <c r="G634" s="235">
        <v>14.11</v>
      </c>
      <c r="H634" s="235">
        <f>TRUNC(TRUNC(G634 * J13, 2) + G634, 2)</f>
        <v>17</v>
      </c>
      <c r="I634" s="235">
        <f t="shared" si="18"/>
        <v>714</v>
      </c>
      <c r="J634" s="236">
        <f>I634 / J12</f>
        <v>4.25636100738167E-5</v>
      </c>
      <c r="K634" s="204">
        <v>42</v>
      </c>
      <c r="L634" s="235">
        <v>13.32</v>
      </c>
      <c r="M634" s="235">
        <f>TRUNC(TRUNC(L634 * O13, 2) + L634, 2)</f>
        <v>16.53</v>
      </c>
      <c r="N634" s="235">
        <f t="shared" si="19"/>
        <v>694.26</v>
      </c>
      <c r="O634" s="236">
        <f>N634 / O12</f>
        <v>4.0919487223975777E-5</v>
      </c>
    </row>
    <row r="635" spans="1:15" ht="26.4" x14ac:dyDescent="0.25">
      <c r="A635" s="127" t="s">
        <v>1765</v>
      </c>
      <c r="B635" s="127" t="s">
        <v>1766</v>
      </c>
      <c r="C635" s="127" t="s">
        <v>19</v>
      </c>
      <c r="D635" s="127" t="s">
        <v>1767</v>
      </c>
      <c r="E635" s="205" t="s">
        <v>43</v>
      </c>
      <c r="F635" s="204">
        <v>42</v>
      </c>
      <c r="G635" s="235">
        <v>203.97</v>
      </c>
      <c r="H635" s="235">
        <f>TRUNC(TRUNC(G635 * J13, 2) + G635, 2)</f>
        <v>245.78</v>
      </c>
      <c r="I635" s="235">
        <f t="shared" si="18"/>
        <v>10322.76</v>
      </c>
      <c r="J635" s="236">
        <f>I635 / J12</f>
        <v>6.1536965199662753E-4</v>
      </c>
      <c r="K635" s="204">
        <v>42</v>
      </c>
      <c r="L635" s="235">
        <v>198.94</v>
      </c>
      <c r="M635" s="235">
        <f>TRUNC(TRUNC(L635 * O13, 2) + L635, 2)</f>
        <v>246.88</v>
      </c>
      <c r="N635" s="235">
        <f t="shared" si="19"/>
        <v>10368.959999999999</v>
      </c>
      <c r="O635" s="236">
        <f>N635 / O12</f>
        <v>6.1114355752299693E-4</v>
      </c>
    </row>
    <row r="636" spans="1:15" ht="39.6" x14ac:dyDescent="0.25">
      <c r="A636" s="127" t="s">
        <v>1768</v>
      </c>
      <c r="B636" s="127" t="s">
        <v>1769</v>
      </c>
      <c r="C636" s="127" t="s">
        <v>41</v>
      </c>
      <c r="D636" s="127" t="s">
        <v>1770</v>
      </c>
      <c r="E636" s="205" t="s">
        <v>91</v>
      </c>
      <c r="F636" s="204">
        <v>980</v>
      </c>
      <c r="G636" s="235">
        <v>28.8</v>
      </c>
      <c r="H636" s="235">
        <f>TRUNC(TRUNC(G636 * J13, 2) + G636, 2)</f>
        <v>34.700000000000003</v>
      </c>
      <c r="I636" s="235">
        <f t="shared" si="18"/>
        <v>34006</v>
      </c>
      <c r="J636" s="236">
        <f>I636 / J12</f>
        <v>2.0271962523392309E-3</v>
      </c>
      <c r="K636" s="204">
        <v>980</v>
      </c>
      <c r="L636" s="235">
        <v>28.28</v>
      </c>
      <c r="M636" s="235">
        <f>TRUNC(TRUNC(L636 * O13, 2) + L636, 2)</f>
        <v>35.090000000000003</v>
      </c>
      <c r="N636" s="235">
        <f t="shared" si="19"/>
        <v>34388.199999999997</v>
      </c>
      <c r="O636" s="236">
        <f>N636 / O12</f>
        <v>2.0268307414448819E-3</v>
      </c>
    </row>
    <row r="637" spans="1:15" ht="26.4" x14ac:dyDescent="0.25">
      <c r="A637" s="127" t="s">
        <v>1771</v>
      </c>
      <c r="B637" s="127" t="s">
        <v>1772</v>
      </c>
      <c r="C637" s="127" t="s">
        <v>19</v>
      </c>
      <c r="D637" s="127" t="s">
        <v>1773</v>
      </c>
      <c r="E637" s="205" t="s">
        <v>25</v>
      </c>
      <c r="F637" s="204">
        <v>28</v>
      </c>
      <c r="G637" s="235">
        <v>46.23</v>
      </c>
      <c r="H637" s="235">
        <f>TRUNC(TRUNC(G637 * J13, 2) + G637, 2)</f>
        <v>55.7</v>
      </c>
      <c r="I637" s="235">
        <f t="shared" si="18"/>
        <v>1559.6</v>
      </c>
      <c r="J637" s="236">
        <f>I637 / J12</f>
        <v>9.2972277690650588E-5</v>
      </c>
      <c r="K637" s="204">
        <v>28</v>
      </c>
      <c r="L637" s="235">
        <v>45.53</v>
      </c>
      <c r="M637" s="235">
        <f>TRUNC(TRUNC(L637 * O13, 2) + L637, 2)</f>
        <v>56.5</v>
      </c>
      <c r="N637" s="235">
        <f t="shared" si="19"/>
        <v>1582</v>
      </c>
      <c r="O637" s="236">
        <f>N637 / O12</f>
        <v>9.3242630697908097E-5</v>
      </c>
    </row>
    <row r="638" spans="1:15" ht="40.200000000000003" thickBot="1" x14ac:dyDescent="0.3">
      <c r="A638" s="114" t="s">
        <v>1774</v>
      </c>
      <c r="B638" s="114" t="s">
        <v>1775</v>
      </c>
      <c r="C638" s="114" t="s">
        <v>41</v>
      </c>
      <c r="D638" s="114" t="s">
        <v>1776</v>
      </c>
      <c r="E638" s="220" t="s">
        <v>43</v>
      </c>
      <c r="F638" s="221">
        <v>1</v>
      </c>
      <c r="G638" s="222">
        <v>581.98</v>
      </c>
      <c r="H638" s="222">
        <f>TRUNC(TRUNC(G638 * J13, 2) + G638, 2)</f>
        <v>701.28</v>
      </c>
      <c r="I638" s="222">
        <f t="shared" si="18"/>
        <v>701.28</v>
      </c>
      <c r="J638" s="223">
        <f>I638 / J12</f>
        <v>4.180533399519072E-5</v>
      </c>
      <c r="K638" s="221">
        <v>1</v>
      </c>
      <c r="L638" s="222">
        <v>576.14</v>
      </c>
      <c r="M638" s="222">
        <f>TRUNC(TRUNC(L638 * O13, 2) + L638, 2)</f>
        <v>714.98</v>
      </c>
      <c r="N638" s="222">
        <f t="shared" si="19"/>
        <v>714.98</v>
      </c>
      <c r="O638" s="223">
        <f>N638 / O12</f>
        <v>4.2140718139311208E-5</v>
      </c>
    </row>
    <row r="639" spans="1:15" ht="14.4" thickBot="1" x14ac:dyDescent="0.3">
      <c r="A639" s="106" t="s">
        <v>1777</v>
      </c>
      <c r="B639" s="107" t="s">
        <v>12</v>
      </c>
      <c r="C639" s="107"/>
      <c r="D639" s="107" t="s">
        <v>543</v>
      </c>
      <c r="E639" s="211"/>
      <c r="F639" s="212">
        <v>1</v>
      </c>
      <c r="G639" s="212" t="s">
        <v>14</v>
      </c>
      <c r="H639" s="213">
        <f>I640 + I641 + I642 + I643 + I644 + I645 + I646 + I647 + I648 + I649 + I650 + I651 + I652 + I653 + I654 + I655 + I656 + I657 + I658 + I659 + I660 + I661 + I662 + I663 + I664 + I665 + I666 + I667 + I668 + I669 + I670 + I671 + I672 + I673 + I674 + I675 + I676 + I677 + I678 + I679 + I680 + I681 + I682</f>
        <v>1427906.9399999997</v>
      </c>
      <c r="I639" s="213">
        <f t="shared" si="18"/>
        <v>1427906.94</v>
      </c>
      <c r="J639" s="214">
        <f>I639 / J12</f>
        <v>8.5121672571227977E-2</v>
      </c>
      <c r="K639" s="212">
        <v>1</v>
      </c>
      <c r="L639" s="212" t="s">
        <v>14</v>
      </c>
      <c r="M639" s="213">
        <f>N640 + N641 + N642 + N643 + N644 + N645 + N646 + N647 + N648 + N649 + N650 + N651 + N652 + N653 + N654 + N655 + N656 + N657 + N658 + N659 + N660 + N661 + N662 + N663 + N664 + N665 + N666 + N667 + N668 + N669 + N670 + N671 + N672 + N673 + N674 + N675 + N676 + N677 + N678 + N679 + N680 + N681 + N682</f>
        <v>1466462.6400000001</v>
      </c>
      <c r="N639" s="213">
        <f t="shared" si="19"/>
        <v>1466462.64</v>
      </c>
      <c r="O639" s="215">
        <f>N639 / O12</f>
        <v>8.6432891513147495E-2</v>
      </c>
    </row>
    <row r="640" spans="1:15" ht="26.4" x14ac:dyDescent="0.25">
      <c r="A640" s="96" t="s">
        <v>1778</v>
      </c>
      <c r="B640" s="96" t="s">
        <v>1779</v>
      </c>
      <c r="C640" s="96" t="s">
        <v>19</v>
      </c>
      <c r="D640" s="96" t="s">
        <v>1780</v>
      </c>
      <c r="E640" s="216" t="s">
        <v>43</v>
      </c>
      <c r="F640" s="217">
        <v>1</v>
      </c>
      <c r="G640" s="218">
        <v>504666.59</v>
      </c>
      <c r="H640" s="218">
        <f>TRUNC(TRUNC(G640 * J13, 2) + G640, 2)</f>
        <v>608123.24</v>
      </c>
      <c r="I640" s="218">
        <f t="shared" si="18"/>
        <v>608123.24</v>
      </c>
      <c r="J640" s="219">
        <f>I640 / J12</f>
        <v>3.6251989445638726E-2</v>
      </c>
      <c r="K640" s="217">
        <v>1</v>
      </c>
      <c r="L640" s="218">
        <v>502970.99</v>
      </c>
      <c r="M640" s="218">
        <f>TRUNC(TRUNC(L640 * O13, 2) + L640, 2)</f>
        <v>624186.99</v>
      </c>
      <c r="N640" s="218">
        <f t="shared" si="19"/>
        <v>624186.99</v>
      </c>
      <c r="O640" s="219">
        <f>N640 / O12</f>
        <v>3.6789403915934799E-2</v>
      </c>
    </row>
    <row r="641" spans="1:15" ht="26.4" x14ac:dyDescent="0.25">
      <c r="A641" s="127" t="s">
        <v>1781</v>
      </c>
      <c r="B641" s="127" t="s">
        <v>1782</v>
      </c>
      <c r="C641" s="127" t="s">
        <v>19</v>
      </c>
      <c r="D641" s="127" t="s">
        <v>1783</v>
      </c>
      <c r="E641" s="205" t="s">
        <v>43</v>
      </c>
      <c r="F641" s="204">
        <v>1</v>
      </c>
      <c r="G641" s="235">
        <v>296776.17</v>
      </c>
      <c r="H641" s="235">
        <f>TRUNC(TRUNC(G641 * J13, 2) + G641, 2)</f>
        <v>357615.28</v>
      </c>
      <c r="I641" s="235">
        <f t="shared" si="18"/>
        <v>357615.28</v>
      </c>
      <c r="J641" s="236">
        <f>I641 / J12</f>
        <v>2.1318483661566918E-2</v>
      </c>
      <c r="K641" s="204">
        <v>1</v>
      </c>
      <c r="L641" s="235">
        <v>295419.69</v>
      </c>
      <c r="M641" s="235">
        <f>TRUNC(TRUNC(L641 * O13, 2) + L641, 2)</f>
        <v>366615.83</v>
      </c>
      <c r="N641" s="235">
        <f t="shared" si="19"/>
        <v>366615.83</v>
      </c>
      <c r="O641" s="236">
        <f>N641 / O12</f>
        <v>2.1608232898038596E-2</v>
      </c>
    </row>
    <row r="642" spans="1:15" ht="26.4" x14ac:dyDescent="0.25">
      <c r="A642" s="127" t="s">
        <v>1784</v>
      </c>
      <c r="B642" s="127" t="s">
        <v>1785</v>
      </c>
      <c r="C642" s="127" t="s">
        <v>19</v>
      </c>
      <c r="D642" s="127" t="s">
        <v>1786</v>
      </c>
      <c r="E642" s="205" t="s">
        <v>43</v>
      </c>
      <c r="F642" s="204">
        <v>3</v>
      </c>
      <c r="G642" s="235">
        <v>12379.48</v>
      </c>
      <c r="H642" s="235">
        <f>TRUNC(TRUNC(G642 * J13, 2) + G642, 2)</f>
        <v>14917.27</v>
      </c>
      <c r="I642" s="235">
        <f t="shared" si="18"/>
        <v>44751.81</v>
      </c>
      <c r="J642" s="236">
        <f>I642 / J12</f>
        <v>2.6677851413690907E-3</v>
      </c>
      <c r="K642" s="204">
        <v>3</v>
      </c>
      <c r="L642" s="235">
        <v>12361.76</v>
      </c>
      <c r="M642" s="235">
        <f>TRUNC(TRUNC(L642 * O13, 2) + L642, 2)</f>
        <v>15340.94</v>
      </c>
      <c r="N642" s="235">
        <f t="shared" si="19"/>
        <v>46022.82</v>
      </c>
      <c r="O642" s="236">
        <f>N642 / O12</f>
        <v>2.7125719399091648E-3</v>
      </c>
    </row>
    <row r="643" spans="1:15" ht="79.2" x14ac:dyDescent="0.25">
      <c r="A643" s="127" t="s">
        <v>1787</v>
      </c>
      <c r="B643" s="127" t="s">
        <v>1788</v>
      </c>
      <c r="C643" s="127" t="s">
        <v>19</v>
      </c>
      <c r="D643" s="127" t="s">
        <v>1789</v>
      </c>
      <c r="E643" s="205" t="s">
        <v>43</v>
      </c>
      <c r="F643" s="204">
        <v>1</v>
      </c>
      <c r="G643" s="235">
        <v>2614.98</v>
      </c>
      <c r="H643" s="235">
        <f>TRUNC(TRUNC(G643 * J13, 2) + G643, 2)</f>
        <v>3151.05</v>
      </c>
      <c r="I643" s="235">
        <f t="shared" si="18"/>
        <v>3151.05</v>
      </c>
      <c r="J643" s="236">
        <f>I643 / J12</f>
        <v>1.878432262228293E-4</v>
      </c>
      <c r="K643" s="204">
        <v>1</v>
      </c>
      <c r="L643" s="235">
        <v>2614.98</v>
      </c>
      <c r="M643" s="235">
        <f>TRUNC(TRUNC(L643 * O13, 2) + L643, 2)</f>
        <v>3245.19</v>
      </c>
      <c r="N643" s="235">
        <f t="shared" si="19"/>
        <v>3245.19</v>
      </c>
      <c r="O643" s="236">
        <f>N643 / O12</f>
        <v>1.91270576937133E-4</v>
      </c>
    </row>
    <row r="644" spans="1:15" ht="26.4" x14ac:dyDescent="0.25">
      <c r="A644" s="127" t="s">
        <v>1790</v>
      </c>
      <c r="B644" s="127" t="s">
        <v>1791</v>
      </c>
      <c r="C644" s="127" t="s">
        <v>19</v>
      </c>
      <c r="D644" s="127" t="s">
        <v>1792</v>
      </c>
      <c r="E644" s="205" t="s">
        <v>43</v>
      </c>
      <c r="F644" s="204">
        <v>1</v>
      </c>
      <c r="G644" s="235">
        <v>27463.39</v>
      </c>
      <c r="H644" s="235">
        <f>TRUNC(TRUNC(G644 * J13, 2) + G644, 2)</f>
        <v>33093.379999999997</v>
      </c>
      <c r="I644" s="235">
        <f t="shared" si="18"/>
        <v>33093.379999999997</v>
      </c>
      <c r="J644" s="236">
        <f>I644 / J12</f>
        <v>1.972792328213787E-3</v>
      </c>
      <c r="K644" s="204">
        <v>1</v>
      </c>
      <c r="L644" s="235">
        <v>27261.69</v>
      </c>
      <c r="M644" s="235">
        <f>TRUNC(TRUNC(L644 * O13, 2) + L644, 2)</f>
        <v>33831.75</v>
      </c>
      <c r="N644" s="235">
        <f t="shared" si="19"/>
        <v>33831.75</v>
      </c>
      <c r="O644" s="236">
        <f>N644 / O12</f>
        <v>1.9940337364816388E-3</v>
      </c>
    </row>
    <row r="645" spans="1:15" ht="92.4" x14ac:dyDescent="0.25">
      <c r="A645" s="127" t="s">
        <v>1793</v>
      </c>
      <c r="B645" s="127" t="s">
        <v>1794</v>
      </c>
      <c r="C645" s="127" t="s">
        <v>19</v>
      </c>
      <c r="D645" s="127" t="s">
        <v>1795</v>
      </c>
      <c r="E645" s="205" t="s">
        <v>43</v>
      </c>
      <c r="F645" s="204">
        <v>2</v>
      </c>
      <c r="G645" s="235">
        <v>2902.05</v>
      </c>
      <c r="H645" s="235">
        <f>TRUNC(TRUNC(G645 * J13, 2) + G645, 2)</f>
        <v>3496.97</v>
      </c>
      <c r="I645" s="235">
        <f t="shared" si="18"/>
        <v>6993.94</v>
      </c>
      <c r="J645" s="236">
        <f>I645 / J12</f>
        <v>4.1692904067180611E-4</v>
      </c>
      <c r="K645" s="204">
        <v>2</v>
      </c>
      <c r="L645" s="235">
        <v>2902.05</v>
      </c>
      <c r="M645" s="235">
        <f>TRUNC(TRUNC(L645 * O13, 2) + L645, 2)</f>
        <v>3601.44</v>
      </c>
      <c r="N645" s="235">
        <f t="shared" si="19"/>
        <v>7202.88</v>
      </c>
      <c r="O645" s="236">
        <f>N645 / O12</f>
        <v>4.245357015179193E-4</v>
      </c>
    </row>
    <row r="646" spans="1:15" ht="79.2" x14ac:dyDescent="0.25">
      <c r="A646" s="127" t="s">
        <v>1796</v>
      </c>
      <c r="B646" s="127" t="s">
        <v>1797</v>
      </c>
      <c r="C646" s="127" t="s">
        <v>19</v>
      </c>
      <c r="D646" s="127" t="s">
        <v>1798</v>
      </c>
      <c r="E646" s="205" t="s">
        <v>43</v>
      </c>
      <c r="F646" s="204">
        <v>6</v>
      </c>
      <c r="G646" s="235">
        <v>2145</v>
      </c>
      <c r="H646" s="235">
        <f>TRUNC(TRUNC(G646 * J13, 2) + G646, 2)</f>
        <v>2584.7199999999998</v>
      </c>
      <c r="I646" s="235">
        <f t="shared" si="18"/>
        <v>15508.32</v>
      </c>
      <c r="J646" s="236">
        <f>I646 / J12</f>
        <v>9.2449591789912184E-4</v>
      </c>
      <c r="K646" s="204">
        <v>6</v>
      </c>
      <c r="L646" s="235">
        <v>2145</v>
      </c>
      <c r="M646" s="235">
        <f>TRUNC(TRUNC(L646 * O13, 2) + L646, 2)</f>
        <v>2661.94</v>
      </c>
      <c r="N646" s="235">
        <f t="shared" si="19"/>
        <v>15971.64</v>
      </c>
      <c r="O646" s="236">
        <f>N646 / O12</f>
        <v>9.413639255119702E-4</v>
      </c>
    </row>
    <row r="647" spans="1:15" ht="92.4" x14ac:dyDescent="0.25">
      <c r="A647" s="127" t="s">
        <v>1799</v>
      </c>
      <c r="B647" s="127" t="s">
        <v>1800</v>
      </c>
      <c r="C647" s="127" t="s">
        <v>19</v>
      </c>
      <c r="D647" s="127" t="s">
        <v>1801</v>
      </c>
      <c r="E647" s="205" t="s">
        <v>592</v>
      </c>
      <c r="F647" s="204">
        <v>1</v>
      </c>
      <c r="G647" s="235">
        <v>3683.09</v>
      </c>
      <c r="H647" s="235">
        <f>TRUNC(TRUNC(G647 * J13, 2) + G647, 2)</f>
        <v>4438.12</v>
      </c>
      <c r="I647" s="235">
        <f t="shared" si="18"/>
        <v>4438.12</v>
      </c>
      <c r="J647" s="236">
        <f>I647 / J12</f>
        <v>2.6456920047732125E-4</v>
      </c>
      <c r="K647" s="204">
        <v>1</v>
      </c>
      <c r="L647" s="235">
        <v>3683.09</v>
      </c>
      <c r="M647" s="235">
        <f>TRUNC(TRUNC(L647 * O13, 2) + L647, 2)</f>
        <v>4570.71</v>
      </c>
      <c r="N647" s="235">
        <f t="shared" si="19"/>
        <v>4570.71</v>
      </c>
      <c r="O647" s="236">
        <f>N647 / O12</f>
        <v>2.6939634927764574E-4</v>
      </c>
    </row>
    <row r="648" spans="1:15" ht="92.4" x14ac:dyDescent="0.25">
      <c r="A648" s="127" t="s">
        <v>1802</v>
      </c>
      <c r="B648" s="127" t="s">
        <v>1803</v>
      </c>
      <c r="C648" s="127" t="s">
        <v>19</v>
      </c>
      <c r="D648" s="127" t="s">
        <v>1804</v>
      </c>
      <c r="E648" s="205" t="s">
        <v>592</v>
      </c>
      <c r="F648" s="204">
        <v>1</v>
      </c>
      <c r="G648" s="235">
        <v>3768.13</v>
      </c>
      <c r="H648" s="235">
        <f>TRUNC(TRUNC(G648 * J13, 2) + G648, 2)</f>
        <v>4540.59</v>
      </c>
      <c r="I648" s="235">
        <f t="shared" si="18"/>
        <v>4540.59</v>
      </c>
      <c r="J648" s="236">
        <f>I648 / J12</f>
        <v>2.7067773426480584E-4</v>
      </c>
      <c r="K648" s="204">
        <v>1</v>
      </c>
      <c r="L648" s="235">
        <v>3768.13</v>
      </c>
      <c r="M648" s="235">
        <f>TRUNC(TRUNC(L648 * O13, 2) + L648, 2)</f>
        <v>4676.24</v>
      </c>
      <c r="N648" s="235">
        <f t="shared" si="19"/>
        <v>4676.24</v>
      </c>
      <c r="O648" s="236">
        <f>N648 / O12</f>
        <v>2.7561625750618571E-4</v>
      </c>
    </row>
    <row r="649" spans="1:15" ht="92.4" x14ac:dyDescent="0.25">
      <c r="A649" s="127" t="s">
        <v>1805</v>
      </c>
      <c r="B649" s="127" t="s">
        <v>1806</v>
      </c>
      <c r="C649" s="127" t="s">
        <v>19</v>
      </c>
      <c r="D649" s="127" t="s">
        <v>1807</v>
      </c>
      <c r="E649" s="205" t="s">
        <v>592</v>
      </c>
      <c r="F649" s="204">
        <v>1</v>
      </c>
      <c r="G649" s="235">
        <v>2614.98</v>
      </c>
      <c r="H649" s="235">
        <f>TRUNC(TRUNC(G649 * J13, 2) + G649, 2)</f>
        <v>3151.05</v>
      </c>
      <c r="I649" s="235">
        <f t="shared" si="18"/>
        <v>3151.05</v>
      </c>
      <c r="J649" s="236">
        <f>I649 / J12</f>
        <v>1.878432262228293E-4</v>
      </c>
      <c r="K649" s="204">
        <v>1</v>
      </c>
      <c r="L649" s="235">
        <v>2614.98</v>
      </c>
      <c r="M649" s="235">
        <f>TRUNC(TRUNC(L649 * O13, 2) + L649, 2)</f>
        <v>3245.19</v>
      </c>
      <c r="N649" s="235">
        <f t="shared" si="19"/>
        <v>3245.19</v>
      </c>
      <c r="O649" s="236">
        <f>N649 / O12</f>
        <v>1.91270576937133E-4</v>
      </c>
    </row>
    <row r="650" spans="1:15" ht="79.2" x14ac:dyDescent="0.25">
      <c r="A650" s="127" t="s">
        <v>1808</v>
      </c>
      <c r="B650" s="127" t="s">
        <v>1809</v>
      </c>
      <c r="C650" s="127" t="s">
        <v>19</v>
      </c>
      <c r="D650" s="127" t="s">
        <v>1810</v>
      </c>
      <c r="E650" s="205" t="s">
        <v>592</v>
      </c>
      <c r="F650" s="204">
        <v>1</v>
      </c>
      <c r="G650" s="235">
        <v>4405.3999999999996</v>
      </c>
      <c r="H650" s="235">
        <f>TRUNC(TRUNC(G650 * J13, 2) + G650, 2)</f>
        <v>5308.5</v>
      </c>
      <c r="I650" s="235">
        <f t="shared" si="18"/>
        <v>5308.5</v>
      </c>
      <c r="J650" s="236">
        <f>I650 / J12</f>
        <v>3.1645507573789349E-4</v>
      </c>
      <c r="K650" s="204">
        <v>1</v>
      </c>
      <c r="L650" s="235">
        <v>4405.3999999999996</v>
      </c>
      <c r="M650" s="235">
        <f>TRUNC(TRUNC(L650 * O13, 2) + L650, 2)</f>
        <v>5467.1</v>
      </c>
      <c r="N650" s="235">
        <f t="shared" si="19"/>
        <v>5467.1</v>
      </c>
      <c r="O650" s="236">
        <f>N650 / O12</f>
        <v>3.22229321294901E-4</v>
      </c>
    </row>
    <row r="651" spans="1:15" ht="26.4" x14ac:dyDescent="0.25">
      <c r="A651" s="127" t="s">
        <v>1811</v>
      </c>
      <c r="B651" s="127" t="s">
        <v>1812</v>
      </c>
      <c r="C651" s="127" t="s">
        <v>19</v>
      </c>
      <c r="D651" s="127" t="s">
        <v>1813</v>
      </c>
      <c r="E651" s="205" t="s">
        <v>592</v>
      </c>
      <c r="F651" s="204">
        <v>5</v>
      </c>
      <c r="G651" s="235">
        <v>0</v>
      </c>
      <c r="H651" s="235">
        <f>TRUNC(TRUNC(G651 * J13, 2) + G651, 2)</f>
        <v>0</v>
      </c>
      <c r="I651" s="235">
        <f t="shared" si="18"/>
        <v>0</v>
      </c>
      <c r="J651" s="236">
        <f>I651 / J12</f>
        <v>0</v>
      </c>
      <c r="K651" s="204">
        <v>5</v>
      </c>
      <c r="L651" s="235">
        <v>0</v>
      </c>
      <c r="M651" s="235">
        <f>TRUNC(TRUNC(L651 * O13, 2) + L651, 2)</f>
        <v>0</v>
      </c>
      <c r="N651" s="235">
        <f t="shared" si="19"/>
        <v>0</v>
      </c>
      <c r="O651" s="236">
        <f>N651 / O12</f>
        <v>0</v>
      </c>
    </row>
    <row r="652" spans="1:15" ht="92.4" x14ac:dyDescent="0.25">
      <c r="A652" s="127" t="s">
        <v>1814</v>
      </c>
      <c r="B652" s="127" t="s">
        <v>1815</v>
      </c>
      <c r="C652" s="127" t="s">
        <v>19</v>
      </c>
      <c r="D652" s="127" t="s">
        <v>1816</v>
      </c>
      <c r="E652" s="205" t="s">
        <v>592</v>
      </c>
      <c r="F652" s="204">
        <v>1</v>
      </c>
      <c r="G652" s="235">
        <v>2614.98</v>
      </c>
      <c r="H652" s="235">
        <f>TRUNC(TRUNC(G652 * J13, 2) + G652, 2)</f>
        <v>3151.05</v>
      </c>
      <c r="I652" s="235">
        <f t="shared" si="18"/>
        <v>3151.05</v>
      </c>
      <c r="J652" s="236">
        <f>I652 / J12</f>
        <v>1.878432262228293E-4</v>
      </c>
      <c r="K652" s="204">
        <v>1</v>
      </c>
      <c r="L652" s="235">
        <v>2614.98</v>
      </c>
      <c r="M652" s="235">
        <f>TRUNC(TRUNC(L652 * O13, 2) + L652, 2)</f>
        <v>3245.19</v>
      </c>
      <c r="N652" s="235">
        <f t="shared" si="19"/>
        <v>3245.19</v>
      </c>
      <c r="O652" s="236">
        <f>N652 / O12</f>
        <v>1.91270576937133E-4</v>
      </c>
    </row>
    <row r="653" spans="1:15" ht="92.4" x14ac:dyDescent="0.25">
      <c r="A653" s="127" t="s">
        <v>1817</v>
      </c>
      <c r="B653" s="127" t="s">
        <v>1818</v>
      </c>
      <c r="C653" s="127" t="s">
        <v>19</v>
      </c>
      <c r="D653" s="127" t="s">
        <v>1819</v>
      </c>
      <c r="E653" s="205" t="s">
        <v>592</v>
      </c>
      <c r="F653" s="204">
        <v>1</v>
      </c>
      <c r="G653" s="235">
        <v>2758.3</v>
      </c>
      <c r="H653" s="235">
        <f>TRUNC(TRUNC(G653 * J13, 2) + G653, 2)</f>
        <v>3323.75</v>
      </c>
      <c r="I653" s="235">
        <f t="shared" si="18"/>
        <v>3323.75</v>
      </c>
      <c r="J653" s="236">
        <f>I653 / J12</f>
        <v>1.9813837392555777E-4</v>
      </c>
      <c r="K653" s="204">
        <v>1</v>
      </c>
      <c r="L653" s="235">
        <v>2758.3</v>
      </c>
      <c r="M653" s="235">
        <f>TRUNC(TRUNC(L653 * O13, 2) + L653, 2)</f>
        <v>3423.05</v>
      </c>
      <c r="N653" s="235">
        <f t="shared" si="19"/>
        <v>3423.05</v>
      </c>
      <c r="O653" s="236">
        <f>N653 / O12</f>
        <v>2.0175359482330868E-4</v>
      </c>
    </row>
    <row r="654" spans="1:15" ht="52.8" x14ac:dyDescent="0.25">
      <c r="A654" s="127" t="s">
        <v>1820</v>
      </c>
      <c r="B654" s="127" t="s">
        <v>1821</v>
      </c>
      <c r="C654" s="127" t="s">
        <v>19</v>
      </c>
      <c r="D654" s="127" t="s">
        <v>1822</v>
      </c>
      <c r="E654" s="205" t="s">
        <v>592</v>
      </c>
      <c r="F654" s="204">
        <v>1</v>
      </c>
      <c r="G654" s="235">
        <v>2423.38</v>
      </c>
      <c r="H654" s="235">
        <f>TRUNC(TRUNC(G654 * J13, 2) + G654, 2)</f>
        <v>2920.17</v>
      </c>
      <c r="I654" s="235">
        <f t="shared" si="18"/>
        <v>2920.17</v>
      </c>
      <c r="J654" s="236">
        <f>I654 / J12</f>
        <v>1.7407980004097663E-4</v>
      </c>
      <c r="K654" s="204">
        <v>1</v>
      </c>
      <c r="L654" s="235">
        <v>2423.38</v>
      </c>
      <c r="M654" s="235">
        <f>TRUNC(TRUNC(L654 * O13, 2) + L654, 2)</f>
        <v>3007.41</v>
      </c>
      <c r="N654" s="235">
        <f t="shared" si="19"/>
        <v>3007.41</v>
      </c>
      <c r="O654" s="236">
        <f>N654 / O12</f>
        <v>1.7725589126877105E-4</v>
      </c>
    </row>
    <row r="655" spans="1:15" ht="52.8" x14ac:dyDescent="0.25">
      <c r="A655" s="127" t="s">
        <v>1823</v>
      </c>
      <c r="B655" s="127" t="s">
        <v>1824</v>
      </c>
      <c r="C655" s="127" t="s">
        <v>19</v>
      </c>
      <c r="D655" s="127" t="s">
        <v>1825</v>
      </c>
      <c r="E655" s="205" t="s">
        <v>592</v>
      </c>
      <c r="F655" s="204">
        <v>1</v>
      </c>
      <c r="G655" s="235">
        <v>3041.58</v>
      </c>
      <c r="H655" s="235">
        <f>TRUNC(TRUNC(G655 * J13, 2) + G655, 2)</f>
        <v>3665.1</v>
      </c>
      <c r="I655" s="235">
        <f t="shared" ref="I655:I718" si="20">TRUNC(F655 * H655,2)</f>
        <v>3665.1</v>
      </c>
      <c r="J655" s="236">
        <f>I655 / J12</f>
        <v>2.184872370889994E-4</v>
      </c>
      <c r="K655" s="204">
        <v>1</v>
      </c>
      <c r="L655" s="235">
        <v>3041.58</v>
      </c>
      <c r="M655" s="235">
        <f>TRUNC(TRUNC(L655 * O13, 2) + L655, 2)</f>
        <v>3774.6</v>
      </c>
      <c r="N655" s="235">
        <f t="shared" ref="N655:N718" si="21">TRUNC(K655 * M655,2)</f>
        <v>3774.6</v>
      </c>
      <c r="O655" s="236">
        <f>N655 / O12</f>
        <v>2.2247385197997718E-4</v>
      </c>
    </row>
    <row r="656" spans="1:15" ht="52.8" x14ac:dyDescent="0.25">
      <c r="A656" s="127" t="s">
        <v>1826</v>
      </c>
      <c r="B656" s="127" t="s">
        <v>1827</v>
      </c>
      <c r="C656" s="127" t="s">
        <v>19</v>
      </c>
      <c r="D656" s="127" t="s">
        <v>1828</v>
      </c>
      <c r="E656" s="205" t="s">
        <v>592</v>
      </c>
      <c r="F656" s="204">
        <v>2</v>
      </c>
      <c r="G656" s="235">
        <v>3887.12</v>
      </c>
      <c r="H656" s="235">
        <f>TRUNC(TRUNC(G656 * J13, 2) + G656, 2)</f>
        <v>4683.97</v>
      </c>
      <c r="I656" s="235">
        <f t="shared" si="20"/>
        <v>9367.94</v>
      </c>
      <c r="J656" s="236">
        <f>I656 / J12</f>
        <v>5.5845006352228351E-4</v>
      </c>
      <c r="K656" s="204">
        <v>2</v>
      </c>
      <c r="L656" s="235">
        <v>3887.12</v>
      </c>
      <c r="M656" s="235">
        <f>TRUNC(TRUNC(L656 * O13, 2) + L656, 2)</f>
        <v>4823.91</v>
      </c>
      <c r="N656" s="235">
        <f t="shared" si="21"/>
        <v>9647.82</v>
      </c>
      <c r="O656" s="236">
        <f>N656 / O12</f>
        <v>5.6863977073318063E-4</v>
      </c>
    </row>
    <row r="657" spans="1:15" ht="52.8" x14ac:dyDescent="0.25">
      <c r="A657" s="127" t="s">
        <v>1829</v>
      </c>
      <c r="B657" s="127" t="s">
        <v>1830</v>
      </c>
      <c r="C657" s="127" t="s">
        <v>19</v>
      </c>
      <c r="D657" s="127" t="s">
        <v>1831</v>
      </c>
      <c r="E657" s="205" t="s">
        <v>592</v>
      </c>
      <c r="F657" s="204">
        <v>2</v>
      </c>
      <c r="G657" s="235">
        <v>7707.33</v>
      </c>
      <c r="H657" s="235">
        <f>TRUNC(TRUNC(G657 * J13, 2) + G657, 2)</f>
        <v>9287.33</v>
      </c>
      <c r="I657" s="235">
        <f t="shared" si="20"/>
        <v>18574.66</v>
      </c>
      <c r="J657" s="236">
        <f>I657 / J12</f>
        <v>1.1072893354253782E-3</v>
      </c>
      <c r="K657" s="204">
        <v>2</v>
      </c>
      <c r="L657" s="235">
        <v>7707.33</v>
      </c>
      <c r="M657" s="235">
        <f>TRUNC(TRUNC(L657 * O13, 2) + L657, 2)</f>
        <v>9564.7900000000009</v>
      </c>
      <c r="N657" s="235">
        <f t="shared" si="21"/>
        <v>19129.580000000002</v>
      </c>
      <c r="O657" s="236">
        <f>N657 / O12</f>
        <v>1.1274920122288806E-3</v>
      </c>
    </row>
    <row r="658" spans="1:15" ht="52.8" x14ac:dyDescent="0.25">
      <c r="A658" s="127" t="s">
        <v>1832</v>
      </c>
      <c r="B658" s="127" t="s">
        <v>1833</v>
      </c>
      <c r="C658" s="127" t="s">
        <v>19</v>
      </c>
      <c r="D658" s="127" t="s">
        <v>1834</v>
      </c>
      <c r="E658" s="205" t="s">
        <v>592</v>
      </c>
      <c r="F658" s="204">
        <v>39</v>
      </c>
      <c r="G658" s="235">
        <v>1983</v>
      </c>
      <c r="H658" s="235">
        <f>TRUNC(TRUNC(G658 * J13, 2) + G658, 2)</f>
        <v>2389.5100000000002</v>
      </c>
      <c r="I658" s="235">
        <f t="shared" si="20"/>
        <v>93190.89</v>
      </c>
      <c r="J658" s="236">
        <f>I658 / J12</f>
        <v>5.555379137803843E-3</v>
      </c>
      <c r="K658" s="204">
        <v>39</v>
      </c>
      <c r="L658" s="235">
        <v>1983</v>
      </c>
      <c r="M658" s="235">
        <f>TRUNC(TRUNC(L658 * O13, 2) + L658, 2)</f>
        <v>2460.9</v>
      </c>
      <c r="N658" s="235">
        <f t="shared" si="21"/>
        <v>95975.1</v>
      </c>
      <c r="O658" s="236">
        <f>N658 / O12</f>
        <v>5.6567451362166876E-3</v>
      </c>
    </row>
    <row r="659" spans="1:15" ht="52.8" x14ac:dyDescent="0.25">
      <c r="A659" s="127" t="s">
        <v>1835</v>
      </c>
      <c r="B659" s="127" t="s">
        <v>1836</v>
      </c>
      <c r="C659" s="127" t="s">
        <v>19</v>
      </c>
      <c r="D659" s="127" t="s">
        <v>1837</v>
      </c>
      <c r="E659" s="205" t="s">
        <v>592</v>
      </c>
      <c r="F659" s="204">
        <v>11</v>
      </c>
      <c r="G659" s="235">
        <v>1811.01</v>
      </c>
      <c r="H659" s="235">
        <f>TRUNC(TRUNC(G659 * J13, 2) + G659, 2)</f>
        <v>2182.2600000000002</v>
      </c>
      <c r="I659" s="235">
        <f t="shared" si="20"/>
        <v>24004.86</v>
      </c>
      <c r="J659" s="236">
        <f>I659 / J12</f>
        <v>1.4309993010035848E-3</v>
      </c>
      <c r="K659" s="204">
        <v>11</v>
      </c>
      <c r="L659" s="235">
        <v>1811.01</v>
      </c>
      <c r="M659" s="235">
        <f>TRUNC(TRUNC(L659 * O13, 2) + L659, 2)</f>
        <v>2247.46</v>
      </c>
      <c r="N659" s="235">
        <f t="shared" si="21"/>
        <v>24722.06</v>
      </c>
      <c r="O659" s="236">
        <f>N659 / O12</f>
        <v>1.4571111951147448E-3</v>
      </c>
    </row>
    <row r="660" spans="1:15" ht="52.8" x14ac:dyDescent="0.25">
      <c r="A660" s="127" t="s">
        <v>1838</v>
      </c>
      <c r="B660" s="127" t="s">
        <v>1839</v>
      </c>
      <c r="C660" s="127" t="s">
        <v>19</v>
      </c>
      <c r="D660" s="127" t="s">
        <v>1840</v>
      </c>
      <c r="E660" s="205" t="s">
        <v>592</v>
      </c>
      <c r="F660" s="204">
        <v>6</v>
      </c>
      <c r="G660" s="235">
        <v>1890.09</v>
      </c>
      <c r="H660" s="235">
        <f>TRUNC(TRUNC(G660 * J13, 2) + G660, 2)</f>
        <v>2277.5500000000002</v>
      </c>
      <c r="I660" s="235">
        <f t="shared" si="20"/>
        <v>13665.3</v>
      </c>
      <c r="J660" s="236">
        <f>I660 / J12</f>
        <v>8.1462815229933793E-4</v>
      </c>
      <c r="K660" s="204">
        <v>6</v>
      </c>
      <c r="L660" s="235">
        <v>1890.09</v>
      </c>
      <c r="M660" s="235">
        <f>TRUNC(TRUNC(L660 * O13, 2) + L660, 2)</f>
        <v>2345.6</v>
      </c>
      <c r="N660" s="235">
        <f t="shared" si="21"/>
        <v>14073.6</v>
      </c>
      <c r="O660" s="236">
        <f>N660 / O12</f>
        <v>8.2949398697223739E-4</v>
      </c>
    </row>
    <row r="661" spans="1:15" ht="52.8" x14ac:dyDescent="0.25">
      <c r="A661" s="127" t="s">
        <v>1841</v>
      </c>
      <c r="B661" s="127" t="s">
        <v>1842</v>
      </c>
      <c r="C661" s="127" t="s">
        <v>19</v>
      </c>
      <c r="D661" s="127" t="s">
        <v>1843</v>
      </c>
      <c r="E661" s="205" t="s">
        <v>592</v>
      </c>
      <c r="F661" s="204">
        <v>1</v>
      </c>
      <c r="G661" s="235">
        <v>5898.29</v>
      </c>
      <c r="H661" s="235">
        <f>TRUNC(TRUNC(G661 * J13, 2) + G661, 2)</f>
        <v>7107.43</v>
      </c>
      <c r="I661" s="235">
        <f t="shared" si="20"/>
        <v>7107.43</v>
      </c>
      <c r="J661" s="236">
        <f>I661 / J12</f>
        <v>4.236945086091695E-4</v>
      </c>
      <c r="K661" s="204">
        <v>1</v>
      </c>
      <c r="L661" s="235">
        <v>5898.29</v>
      </c>
      <c r="M661" s="235">
        <f>TRUNC(TRUNC(L661 * O13, 2) + L661, 2)</f>
        <v>7319.77</v>
      </c>
      <c r="N661" s="235">
        <f t="shared" si="21"/>
        <v>7319.77</v>
      </c>
      <c r="O661" s="236">
        <f>N661 / O12</f>
        <v>4.3142516492011807E-4</v>
      </c>
    </row>
    <row r="662" spans="1:15" ht="52.8" x14ac:dyDescent="0.25">
      <c r="A662" s="127" t="s">
        <v>1844</v>
      </c>
      <c r="B662" s="127" t="s">
        <v>1845</v>
      </c>
      <c r="C662" s="127" t="s">
        <v>19</v>
      </c>
      <c r="D662" s="127" t="s">
        <v>1846</v>
      </c>
      <c r="E662" s="205" t="s">
        <v>592</v>
      </c>
      <c r="F662" s="204">
        <v>10</v>
      </c>
      <c r="G662" s="235">
        <v>2459.25</v>
      </c>
      <c r="H662" s="235">
        <f>TRUNC(TRUNC(G662 * J13, 2) + G662, 2)</f>
        <v>2963.39</v>
      </c>
      <c r="I662" s="235">
        <f t="shared" si="20"/>
        <v>29633.9</v>
      </c>
      <c r="J662" s="236">
        <f>I662 / J12</f>
        <v>1.7665626954712561E-3</v>
      </c>
      <c r="K662" s="204">
        <v>10</v>
      </c>
      <c r="L662" s="235">
        <v>2459.25</v>
      </c>
      <c r="M662" s="235">
        <f>TRUNC(TRUNC(L662 * O13, 2) + L662, 2)</f>
        <v>3051.92</v>
      </c>
      <c r="N662" s="235">
        <f t="shared" si="21"/>
        <v>30519.200000000001</v>
      </c>
      <c r="O662" s="236">
        <f>N662 / O12</f>
        <v>1.7987929802753457E-3</v>
      </c>
    </row>
    <row r="663" spans="1:15" ht="52.8" x14ac:dyDescent="0.25">
      <c r="A663" s="127" t="s">
        <v>1847</v>
      </c>
      <c r="B663" s="127" t="s">
        <v>1848</v>
      </c>
      <c r="C663" s="127" t="s">
        <v>19</v>
      </c>
      <c r="D663" s="127" t="s">
        <v>1849</v>
      </c>
      <c r="E663" s="205" t="s">
        <v>592</v>
      </c>
      <c r="F663" s="204">
        <v>2</v>
      </c>
      <c r="G663" s="235">
        <v>4397.5</v>
      </c>
      <c r="H663" s="235">
        <f>TRUNC(TRUNC(G663 * J13, 2) + G663, 2)</f>
        <v>5298.98</v>
      </c>
      <c r="I663" s="235">
        <f t="shared" si="20"/>
        <v>10597.96</v>
      </c>
      <c r="J663" s="236">
        <f>I663 / J12</f>
        <v>6.3177512187381844E-4</v>
      </c>
      <c r="K663" s="204">
        <v>2</v>
      </c>
      <c r="L663" s="235">
        <v>4397.5</v>
      </c>
      <c r="M663" s="235">
        <f>TRUNC(TRUNC(L663 * O13, 2) + L663, 2)</f>
        <v>5457.29</v>
      </c>
      <c r="N663" s="235">
        <f t="shared" si="21"/>
        <v>10914.58</v>
      </c>
      <c r="O663" s="236">
        <f>N663 / O12</f>
        <v>6.4330224536205674E-4</v>
      </c>
    </row>
    <row r="664" spans="1:15" ht="52.8" x14ac:dyDescent="0.25">
      <c r="A664" s="127" t="s">
        <v>1850</v>
      </c>
      <c r="B664" s="127" t="s">
        <v>1851</v>
      </c>
      <c r="C664" s="127" t="s">
        <v>19</v>
      </c>
      <c r="D664" s="127" t="s">
        <v>1852</v>
      </c>
      <c r="E664" s="205" t="s">
        <v>592</v>
      </c>
      <c r="F664" s="204">
        <v>3</v>
      </c>
      <c r="G664" s="235">
        <v>4397.5</v>
      </c>
      <c r="H664" s="235">
        <f>TRUNC(TRUNC(G664 * J13, 2) + G664, 2)</f>
        <v>5298.98</v>
      </c>
      <c r="I664" s="235">
        <f t="shared" si="20"/>
        <v>15896.94</v>
      </c>
      <c r="J664" s="236">
        <f>I664 / J12</f>
        <v>9.4766268281072782E-4</v>
      </c>
      <c r="K664" s="204">
        <v>3</v>
      </c>
      <c r="L664" s="235">
        <v>4397.5</v>
      </c>
      <c r="M664" s="235">
        <f>TRUNC(TRUNC(L664 * O13, 2) + L664, 2)</f>
        <v>5457.29</v>
      </c>
      <c r="N664" s="235">
        <f t="shared" si="21"/>
        <v>16371.87</v>
      </c>
      <c r="O664" s="236">
        <f>N664 / O12</f>
        <v>9.6495336804308521E-4</v>
      </c>
    </row>
    <row r="665" spans="1:15" ht="52.8" x14ac:dyDescent="0.25">
      <c r="A665" s="127" t="s">
        <v>1853</v>
      </c>
      <c r="B665" s="127" t="s">
        <v>1854</v>
      </c>
      <c r="C665" s="127" t="s">
        <v>19</v>
      </c>
      <c r="D665" s="127" t="s">
        <v>1855</v>
      </c>
      <c r="E665" s="205" t="s">
        <v>592</v>
      </c>
      <c r="F665" s="204">
        <v>2</v>
      </c>
      <c r="G665" s="235">
        <v>4397.5</v>
      </c>
      <c r="H665" s="235">
        <f>TRUNC(TRUNC(G665 * J13, 2) + G665, 2)</f>
        <v>5298.98</v>
      </c>
      <c r="I665" s="235">
        <f t="shared" si="20"/>
        <v>10597.96</v>
      </c>
      <c r="J665" s="236">
        <f>I665 / J12</f>
        <v>6.3177512187381844E-4</v>
      </c>
      <c r="K665" s="204">
        <v>2</v>
      </c>
      <c r="L665" s="235">
        <v>4397.5</v>
      </c>
      <c r="M665" s="235">
        <f>TRUNC(TRUNC(L665 * O13, 2) + L665, 2)</f>
        <v>5457.29</v>
      </c>
      <c r="N665" s="235">
        <f t="shared" si="21"/>
        <v>10914.58</v>
      </c>
      <c r="O665" s="236">
        <f>N665 / O12</f>
        <v>6.4330224536205674E-4</v>
      </c>
    </row>
    <row r="666" spans="1:15" ht="66" x14ac:dyDescent="0.25">
      <c r="A666" s="127" t="s">
        <v>1856</v>
      </c>
      <c r="B666" s="127" t="s">
        <v>1857</v>
      </c>
      <c r="C666" s="127" t="s">
        <v>19</v>
      </c>
      <c r="D666" s="127" t="s">
        <v>1858</v>
      </c>
      <c r="E666" s="205" t="s">
        <v>592</v>
      </c>
      <c r="F666" s="204">
        <v>1</v>
      </c>
      <c r="G666" s="235">
        <v>3811</v>
      </c>
      <c r="H666" s="235">
        <f>TRUNC(TRUNC(G666 * J13, 2) + G666, 2)</f>
        <v>4592.25</v>
      </c>
      <c r="I666" s="235">
        <f t="shared" si="20"/>
        <v>4592.25</v>
      </c>
      <c r="J666" s="236">
        <f>I666 / J12</f>
        <v>2.7375733664073494E-4</v>
      </c>
      <c r="K666" s="204">
        <v>1</v>
      </c>
      <c r="L666" s="235">
        <v>3811</v>
      </c>
      <c r="M666" s="235">
        <f>TRUNC(TRUNC(L666 * O13, 2) + L666, 2)</f>
        <v>4729.45</v>
      </c>
      <c r="N666" s="235">
        <f t="shared" si="21"/>
        <v>4729.45</v>
      </c>
      <c r="O666" s="236">
        <f>N666 / O12</f>
        <v>2.7875243979407172E-4</v>
      </c>
    </row>
    <row r="667" spans="1:15" ht="66" x14ac:dyDescent="0.25">
      <c r="A667" s="127" t="s">
        <v>1859</v>
      </c>
      <c r="B667" s="127" t="s">
        <v>1860</v>
      </c>
      <c r="C667" s="127" t="s">
        <v>19</v>
      </c>
      <c r="D667" s="127" t="s">
        <v>1861</v>
      </c>
      <c r="E667" s="205" t="s">
        <v>592</v>
      </c>
      <c r="F667" s="204">
        <v>1</v>
      </c>
      <c r="G667" s="235">
        <v>4916.53</v>
      </c>
      <c r="H667" s="235">
        <f>TRUNC(TRUNC(G667 * J13, 2) + G667, 2)</f>
        <v>5924.41</v>
      </c>
      <c r="I667" s="235">
        <f t="shared" si="20"/>
        <v>5924.41</v>
      </c>
      <c r="J667" s="236">
        <f>I667 / J12</f>
        <v>3.5317125652299772E-4</v>
      </c>
      <c r="K667" s="204">
        <v>1</v>
      </c>
      <c r="L667" s="235">
        <v>4916.53</v>
      </c>
      <c r="M667" s="235">
        <f>TRUNC(TRUNC(L667 * O13, 2) + L667, 2)</f>
        <v>6101.41</v>
      </c>
      <c r="N667" s="235">
        <f t="shared" si="21"/>
        <v>6101.41</v>
      </c>
      <c r="O667" s="236">
        <f>N667 / O12</f>
        <v>3.5961537254521075E-4</v>
      </c>
    </row>
    <row r="668" spans="1:15" ht="66" x14ac:dyDescent="0.25">
      <c r="A668" s="127" t="s">
        <v>1862</v>
      </c>
      <c r="B668" s="127" t="s">
        <v>1863</v>
      </c>
      <c r="C668" s="127" t="s">
        <v>19</v>
      </c>
      <c r="D668" s="127" t="s">
        <v>1864</v>
      </c>
      <c r="E668" s="205" t="s">
        <v>592</v>
      </c>
      <c r="F668" s="204">
        <v>1</v>
      </c>
      <c r="G668" s="235">
        <v>4916.53</v>
      </c>
      <c r="H668" s="235">
        <f>TRUNC(TRUNC(G668 * J13, 2) + G668, 2)</f>
        <v>5924.41</v>
      </c>
      <c r="I668" s="235">
        <f t="shared" si="20"/>
        <v>5924.41</v>
      </c>
      <c r="J668" s="236">
        <f>I668 / J12</f>
        <v>3.5317125652299772E-4</v>
      </c>
      <c r="K668" s="204">
        <v>1</v>
      </c>
      <c r="L668" s="235">
        <v>4916.53</v>
      </c>
      <c r="M668" s="235">
        <f>TRUNC(TRUNC(L668 * O13, 2) + L668, 2)</f>
        <v>6101.41</v>
      </c>
      <c r="N668" s="235">
        <f t="shared" si="21"/>
        <v>6101.41</v>
      </c>
      <c r="O668" s="236">
        <f>N668 / O12</f>
        <v>3.5961537254521075E-4</v>
      </c>
    </row>
    <row r="669" spans="1:15" ht="66" x14ac:dyDescent="0.25">
      <c r="A669" s="127" t="s">
        <v>1865</v>
      </c>
      <c r="B669" s="127" t="s">
        <v>1866</v>
      </c>
      <c r="C669" s="127" t="s">
        <v>19</v>
      </c>
      <c r="D669" s="127" t="s">
        <v>1867</v>
      </c>
      <c r="E669" s="205" t="s">
        <v>592</v>
      </c>
      <c r="F669" s="204">
        <v>1</v>
      </c>
      <c r="G669" s="235">
        <v>5680.45</v>
      </c>
      <c r="H669" s="235">
        <f>TRUNC(TRUNC(G669 * J13, 2) + G669, 2)</f>
        <v>6844.94</v>
      </c>
      <c r="I669" s="235">
        <f t="shared" si="20"/>
        <v>6844.94</v>
      </c>
      <c r="J669" s="236">
        <f>I669 / J12</f>
        <v>4.0804671868161185E-4</v>
      </c>
      <c r="K669" s="204">
        <v>1</v>
      </c>
      <c r="L669" s="235">
        <v>5680.45</v>
      </c>
      <c r="M669" s="235">
        <f>TRUNC(TRUNC(L669 * O13, 2) + L669, 2)</f>
        <v>7049.43</v>
      </c>
      <c r="N669" s="235">
        <f t="shared" si="21"/>
        <v>7049.43</v>
      </c>
      <c r="O669" s="236">
        <f>N669 / O12</f>
        <v>4.1549140209908616E-4</v>
      </c>
    </row>
    <row r="670" spans="1:15" ht="66" x14ac:dyDescent="0.25">
      <c r="A670" s="127" t="s">
        <v>1868</v>
      </c>
      <c r="B670" s="127" t="s">
        <v>1869</v>
      </c>
      <c r="C670" s="127" t="s">
        <v>19</v>
      </c>
      <c r="D670" s="127" t="s">
        <v>1870</v>
      </c>
      <c r="E670" s="205" t="s">
        <v>592</v>
      </c>
      <c r="F670" s="204">
        <v>1</v>
      </c>
      <c r="G670" s="235">
        <v>5489.9</v>
      </c>
      <c r="H670" s="235">
        <f>TRUNC(TRUNC(G670 * J13, 2) + G670, 2)</f>
        <v>6615.32</v>
      </c>
      <c r="I670" s="235">
        <f t="shared" si="20"/>
        <v>6615.32</v>
      </c>
      <c r="J670" s="236">
        <f>I670 / J12</f>
        <v>3.9435840475283062E-4</v>
      </c>
      <c r="K670" s="204">
        <v>1</v>
      </c>
      <c r="L670" s="235">
        <v>5489.9</v>
      </c>
      <c r="M670" s="235">
        <f>TRUNC(TRUNC(L670 * O13, 2) + L670, 2)</f>
        <v>6812.96</v>
      </c>
      <c r="N670" s="235">
        <f t="shared" si="21"/>
        <v>6812.96</v>
      </c>
      <c r="O670" s="236">
        <f>N670 / O12</f>
        <v>4.0155392745867255E-4</v>
      </c>
    </row>
    <row r="671" spans="1:15" ht="66" x14ac:dyDescent="0.25">
      <c r="A671" s="127" t="s">
        <v>1871</v>
      </c>
      <c r="B671" s="127" t="s">
        <v>1872</v>
      </c>
      <c r="C671" s="127" t="s">
        <v>19</v>
      </c>
      <c r="D671" s="127" t="s">
        <v>1873</v>
      </c>
      <c r="E671" s="205" t="s">
        <v>592</v>
      </c>
      <c r="F671" s="204">
        <v>1</v>
      </c>
      <c r="G671" s="235">
        <v>5224.8100000000004</v>
      </c>
      <c r="H671" s="235">
        <f>TRUNC(TRUNC(G671 * J13, 2) + G671, 2)</f>
        <v>6295.89</v>
      </c>
      <c r="I671" s="235">
        <f t="shared" si="20"/>
        <v>6295.89</v>
      </c>
      <c r="J671" s="236">
        <f>I671 / J12</f>
        <v>3.7531625634123507E-4</v>
      </c>
      <c r="K671" s="204">
        <v>1</v>
      </c>
      <c r="L671" s="235">
        <v>5224.8100000000004</v>
      </c>
      <c r="M671" s="235">
        <f>TRUNC(TRUNC(L671 * O13, 2) + L671, 2)</f>
        <v>6483.98</v>
      </c>
      <c r="N671" s="235">
        <f t="shared" si="21"/>
        <v>6483.98</v>
      </c>
      <c r="O671" s="236">
        <f>N671 / O12</f>
        <v>3.8216393969192294E-4</v>
      </c>
    </row>
    <row r="672" spans="1:15" ht="66" x14ac:dyDescent="0.25">
      <c r="A672" s="127" t="s">
        <v>1874</v>
      </c>
      <c r="B672" s="127" t="s">
        <v>1875</v>
      </c>
      <c r="C672" s="127" t="s">
        <v>19</v>
      </c>
      <c r="D672" s="127" t="s">
        <v>1876</v>
      </c>
      <c r="E672" s="205" t="s">
        <v>592</v>
      </c>
      <c r="F672" s="204">
        <v>1</v>
      </c>
      <c r="G672" s="235">
        <v>5197</v>
      </c>
      <c r="H672" s="235">
        <f>TRUNC(TRUNC(G672 * J13, 2) + G672, 2)</f>
        <v>6262.38</v>
      </c>
      <c r="I672" s="235">
        <f t="shared" si="20"/>
        <v>6262.38</v>
      </c>
      <c r="J672" s="236">
        <f>I672 / J12</f>
        <v>3.7331862808693032E-4</v>
      </c>
      <c r="K672" s="204">
        <v>1</v>
      </c>
      <c r="L672" s="235">
        <v>5197</v>
      </c>
      <c r="M672" s="235">
        <f>TRUNC(TRUNC(L672 * O13, 2) + L672, 2)</f>
        <v>6449.47</v>
      </c>
      <c r="N672" s="235">
        <f t="shared" si="21"/>
        <v>6449.47</v>
      </c>
      <c r="O672" s="236">
        <f>N672 / O12</f>
        <v>3.8012993009307042E-4</v>
      </c>
    </row>
    <row r="673" spans="1:15" ht="66" x14ac:dyDescent="0.25">
      <c r="A673" s="127" t="s">
        <v>1877</v>
      </c>
      <c r="B673" s="127" t="s">
        <v>1878</v>
      </c>
      <c r="C673" s="127" t="s">
        <v>19</v>
      </c>
      <c r="D673" s="127" t="s">
        <v>1879</v>
      </c>
      <c r="E673" s="205" t="s">
        <v>592</v>
      </c>
      <c r="F673" s="204">
        <v>1</v>
      </c>
      <c r="G673" s="235">
        <v>3811</v>
      </c>
      <c r="H673" s="235">
        <f>TRUNC(TRUNC(G673 * J13, 2) + G673, 2)</f>
        <v>4592.25</v>
      </c>
      <c r="I673" s="235">
        <f t="shared" si="20"/>
        <v>4592.25</v>
      </c>
      <c r="J673" s="236">
        <f>I673 / J12</f>
        <v>2.7375733664073494E-4</v>
      </c>
      <c r="K673" s="204">
        <v>1</v>
      </c>
      <c r="L673" s="235">
        <v>3811</v>
      </c>
      <c r="M673" s="235">
        <f>TRUNC(TRUNC(L673 * O13, 2) + L673, 2)</f>
        <v>4729.45</v>
      </c>
      <c r="N673" s="235">
        <f t="shared" si="21"/>
        <v>4729.45</v>
      </c>
      <c r="O673" s="236">
        <f>N673 / O12</f>
        <v>2.7875243979407172E-4</v>
      </c>
    </row>
    <row r="674" spans="1:15" ht="66" x14ac:dyDescent="0.25">
      <c r="A674" s="127" t="s">
        <v>1880</v>
      </c>
      <c r="B674" s="127" t="s">
        <v>1881</v>
      </c>
      <c r="C674" s="127" t="s">
        <v>19</v>
      </c>
      <c r="D674" s="127" t="s">
        <v>1882</v>
      </c>
      <c r="E674" s="205" t="s">
        <v>592</v>
      </c>
      <c r="F674" s="204">
        <v>1</v>
      </c>
      <c r="G674" s="235">
        <v>4408.3999999999996</v>
      </c>
      <c r="H674" s="235">
        <f>TRUNC(TRUNC(G674 * J13, 2) + G674, 2)</f>
        <v>5312.12</v>
      </c>
      <c r="I674" s="235">
        <f t="shared" si="20"/>
        <v>5312.12</v>
      </c>
      <c r="J674" s="236">
        <f>I674 / J12</f>
        <v>3.1667087443322571E-4</v>
      </c>
      <c r="K674" s="204">
        <v>1</v>
      </c>
      <c r="L674" s="235">
        <v>4408.3999999999996</v>
      </c>
      <c r="M674" s="235">
        <f>TRUNC(TRUNC(L674 * O13, 2) + L674, 2)</f>
        <v>5470.82</v>
      </c>
      <c r="N674" s="235">
        <f t="shared" si="21"/>
        <v>5470.82</v>
      </c>
      <c r="O674" s="236">
        <f>N674 / O12</f>
        <v>3.2244857703838786E-4</v>
      </c>
    </row>
    <row r="675" spans="1:15" ht="66" x14ac:dyDescent="0.25">
      <c r="A675" s="127" t="s">
        <v>1883</v>
      </c>
      <c r="B675" s="127" t="s">
        <v>1884</v>
      </c>
      <c r="C675" s="127" t="s">
        <v>19</v>
      </c>
      <c r="D675" s="127" t="s">
        <v>1885</v>
      </c>
      <c r="E675" s="205" t="s">
        <v>592</v>
      </c>
      <c r="F675" s="204">
        <v>1</v>
      </c>
      <c r="G675" s="235">
        <v>4418.7</v>
      </c>
      <c r="H675" s="235">
        <f>TRUNC(TRUNC(G675 * J13, 2) + G675, 2)</f>
        <v>5324.53</v>
      </c>
      <c r="I675" s="235">
        <f t="shared" si="20"/>
        <v>5324.53</v>
      </c>
      <c r="J675" s="236">
        <f>I675 / J12</f>
        <v>3.1741067051308013E-4</v>
      </c>
      <c r="K675" s="204">
        <v>1</v>
      </c>
      <c r="L675" s="235">
        <v>4418.7</v>
      </c>
      <c r="M675" s="235">
        <f>TRUNC(TRUNC(L675 * O13, 2) + L675, 2)</f>
        <v>5483.6</v>
      </c>
      <c r="N675" s="235">
        <f t="shared" si="21"/>
        <v>5483.6</v>
      </c>
      <c r="O675" s="236">
        <f>N675 / O12</f>
        <v>3.2320182660875406E-4</v>
      </c>
    </row>
    <row r="676" spans="1:15" ht="66" x14ac:dyDescent="0.25">
      <c r="A676" s="127" t="s">
        <v>1886</v>
      </c>
      <c r="B676" s="127" t="s">
        <v>1887</v>
      </c>
      <c r="C676" s="127" t="s">
        <v>19</v>
      </c>
      <c r="D676" s="127" t="s">
        <v>1888</v>
      </c>
      <c r="E676" s="205" t="s">
        <v>592</v>
      </c>
      <c r="F676" s="204">
        <v>1</v>
      </c>
      <c r="G676" s="235">
        <v>3756.96</v>
      </c>
      <c r="H676" s="235">
        <f>TRUNC(TRUNC(G676 * J13, 2) + G676, 2)</f>
        <v>4527.13</v>
      </c>
      <c r="I676" s="235">
        <f t="shared" si="20"/>
        <v>4527.13</v>
      </c>
      <c r="J676" s="236">
        <f>I676 / J12</f>
        <v>2.6987534464072523E-4</v>
      </c>
      <c r="K676" s="204">
        <v>1</v>
      </c>
      <c r="L676" s="235">
        <v>3756.96</v>
      </c>
      <c r="M676" s="235">
        <f>TRUNC(TRUNC(L676 * O13, 2) + L676, 2)</f>
        <v>4662.38</v>
      </c>
      <c r="N676" s="235">
        <f t="shared" si="21"/>
        <v>4662.38</v>
      </c>
      <c r="O676" s="236">
        <f>N676 / O12</f>
        <v>2.7479935304254918E-4</v>
      </c>
    </row>
    <row r="677" spans="1:15" ht="52.8" x14ac:dyDescent="0.25">
      <c r="A677" s="127" t="s">
        <v>1889</v>
      </c>
      <c r="B677" s="127" t="s">
        <v>1890</v>
      </c>
      <c r="C677" s="127" t="s">
        <v>19</v>
      </c>
      <c r="D677" s="127" t="s">
        <v>1891</v>
      </c>
      <c r="E677" s="205" t="s">
        <v>43</v>
      </c>
      <c r="F677" s="204">
        <v>1</v>
      </c>
      <c r="G677" s="235">
        <v>3669.41</v>
      </c>
      <c r="H677" s="235">
        <f>TRUNC(TRUNC(G677 * J13, 2) + G677, 2)</f>
        <v>4421.63</v>
      </c>
      <c r="I677" s="235">
        <f t="shared" si="20"/>
        <v>4421.63</v>
      </c>
      <c r="J677" s="236">
        <f>I677 / J12</f>
        <v>2.6358618376847359E-4</v>
      </c>
      <c r="K677" s="204">
        <v>1</v>
      </c>
      <c r="L677" s="235">
        <v>3669.41</v>
      </c>
      <c r="M677" s="235">
        <f>TRUNC(TRUNC(L677 * O13, 2) + L677, 2)</f>
        <v>4553.7299999999996</v>
      </c>
      <c r="N677" s="235">
        <f t="shared" si="21"/>
        <v>4553.7299999999996</v>
      </c>
      <c r="O677" s="236">
        <f>N677 / O12</f>
        <v>2.6839555290011696E-4</v>
      </c>
    </row>
    <row r="678" spans="1:15" ht="52.8" x14ac:dyDescent="0.25">
      <c r="A678" s="127" t="s">
        <v>1892</v>
      </c>
      <c r="B678" s="127" t="s">
        <v>1893</v>
      </c>
      <c r="C678" s="127" t="s">
        <v>19</v>
      </c>
      <c r="D678" s="127" t="s">
        <v>1894</v>
      </c>
      <c r="E678" s="205" t="s">
        <v>592</v>
      </c>
      <c r="F678" s="204">
        <v>1</v>
      </c>
      <c r="G678" s="235">
        <v>3603.74</v>
      </c>
      <c r="H678" s="235">
        <f>TRUNC(TRUNC(G678 * J13, 2) + G678, 2)</f>
        <v>4342.5</v>
      </c>
      <c r="I678" s="235">
        <f t="shared" si="20"/>
        <v>4342.5</v>
      </c>
      <c r="J678" s="236">
        <f>I678 / J12</f>
        <v>2.5886901504978857E-4</v>
      </c>
      <c r="K678" s="204">
        <v>1</v>
      </c>
      <c r="L678" s="235">
        <v>3603.74</v>
      </c>
      <c r="M678" s="235">
        <f>TRUNC(TRUNC(L678 * O13, 2) + L678, 2)</f>
        <v>4472.24</v>
      </c>
      <c r="N678" s="235">
        <f t="shared" si="21"/>
        <v>4472.24</v>
      </c>
      <c r="O678" s="236">
        <f>N678 / O12</f>
        <v>2.6359255544400285E-4</v>
      </c>
    </row>
    <row r="679" spans="1:15" ht="52.8" x14ac:dyDescent="0.25">
      <c r="A679" s="127" t="s">
        <v>1895</v>
      </c>
      <c r="B679" s="127" t="s">
        <v>1896</v>
      </c>
      <c r="C679" s="127" t="s">
        <v>19</v>
      </c>
      <c r="D679" s="127" t="s">
        <v>1897</v>
      </c>
      <c r="E679" s="205" t="s">
        <v>592</v>
      </c>
      <c r="F679" s="204">
        <v>1</v>
      </c>
      <c r="G679" s="235">
        <v>3448.09</v>
      </c>
      <c r="H679" s="235">
        <f>TRUNC(TRUNC(G679 * J13, 2) + G679, 2)</f>
        <v>4154.9399999999996</v>
      </c>
      <c r="I679" s="235">
        <f t="shared" si="20"/>
        <v>4154.9399999999996</v>
      </c>
      <c r="J679" s="236">
        <f>I679 / J12</f>
        <v>2.4768801966401112E-4</v>
      </c>
      <c r="K679" s="204">
        <v>1</v>
      </c>
      <c r="L679" s="235">
        <v>3448.09</v>
      </c>
      <c r="M679" s="235">
        <f>TRUNC(TRUNC(L679 * O13, 2) + L679, 2)</f>
        <v>4279.07</v>
      </c>
      <c r="N679" s="235">
        <f t="shared" si="21"/>
        <v>4279.07</v>
      </c>
      <c r="O679" s="236">
        <f>N679 / O12</f>
        <v>2.5220717050600353E-4</v>
      </c>
    </row>
    <row r="680" spans="1:15" ht="52.8" x14ac:dyDescent="0.25">
      <c r="A680" s="127" t="s">
        <v>1898</v>
      </c>
      <c r="B680" s="127" t="s">
        <v>1899</v>
      </c>
      <c r="C680" s="127" t="s">
        <v>19</v>
      </c>
      <c r="D680" s="127" t="s">
        <v>1900</v>
      </c>
      <c r="E680" s="205" t="s">
        <v>592</v>
      </c>
      <c r="F680" s="204">
        <v>1</v>
      </c>
      <c r="G680" s="235">
        <v>3545.25</v>
      </c>
      <c r="H680" s="235">
        <f>TRUNC(TRUNC(G680 * J13, 2) + G680, 2)</f>
        <v>4272.0200000000004</v>
      </c>
      <c r="I680" s="235">
        <f t="shared" si="20"/>
        <v>4272.0200000000004</v>
      </c>
      <c r="J680" s="236">
        <f>I680 / J12</f>
        <v>2.5466749790972889E-4</v>
      </c>
      <c r="K680" s="204">
        <v>1</v>
      </c>
      <c r="L680" s="235">
        <v>3545.25</v>
      </c>
      <c r="M680" s="235">
        <f>TRUNC(TRUNC(L680 * O13, 2) + L680, 2)</f>
        <v>4399.6499999999996</v>
      </c>
      <c r="N680" s="235">
        <f t="shared" si="21"/>
        <v>4399.6499999999996</v>
      </c>
      <c r="O680" s="236">
        <f>N680 / O12</f>
        <v>2.5931412146020942E-4</v>
      </c>
    </row>
    <row r="681" spans="1:15" ht="52.8" x14ac:dyDescent="0.25">
      <c r="A681" s="127" t="s">
        <v>1901</v>
      </c>
      <c r="B681" s="127" t="s">
        <v>1902</v>
      </c>
      <c r="C681" s="127" t="s">
        <v>19</v>
      </c>
      <c r="D681" s="127" t="s">
        <v>1903</v>
      </c>
      <c r="E681" s="205" t="s">
        <v>592</v>
      </c>
      <c r="F681" s="204">
        <v>1</v>
      </c>
      <c r="G681" s="235">
        <v>7485.15</v>
      </c>
      <c r="H681" s="235">
        <f>TRUNC(TRUNC(G681 * J13, 2) + G681, 2)</f>
        <v>9019.6</v>
      </c>
      <c r="I681" s="235">
        <f t="shared" si="20"/>
        <v>9019.6</v>
      </c>
      <c r="J681" s="236">
        <f>I681 / J12</f>
        <v>5.376845061929932E-4</v>
      </c>
      <c r="K681" s="204">
        <v>1</v>
      </c>
      <c r="L681" s="235">
        <v>7485.15</v>
      </c>
      <c r="M681" s="235">
        <f>TRUNC(TRUNC(L681 * O13, 2) + L681, 2)</f>
        <v>9289.07</v>
      </c>
      <c r="N681" s="235">
        <f t="shared" si="21"/>
        <v>9289.07</v>
      </c>
      <c r="O681" s="236">
        <f>N681 / O12</f>
        <v>5.4749514762137623E-4</v>
      </c>
    </row>
    <row r="682" spans="1:15" ht="53.4" thickBot="1" x14ac:dyDescent="0.3">
      <c r="A682" s="114" t="s">
        <v>1904</v>
      </c>
      <c r="B682" s="114" t="s">
        <v>1905</v>
      </c>
      <c r="C682" s="114" t="s">
        <v>19</v>
      </c>
      <c r="D682" s="114" t="s">
        <v>1906</v>
      </c>
      <c r="E682" s="220" t="s">
        <v>592</v>
      </c>
      <c r="F682" s="221">
        <v>1</v>
      </c>
      <c r="G682" s="222">
        <v>5898.29</v>
      </c>
      <c r="H682" s="222">
        <f>TRUNC(TRUNC(G682 * J13, 2) + G682, 2)</f>
        <v>7107.43</v>
      </c>
      <c r="I682" s="222">
        <f t="shared" si="20"/>
        <v>7107.43</v>
      </c>
      <c r="J682" s="223">
        <f>I682 / J12</f>
        <v>4.236945086091695E-4</v>
      </c>
      <c r="K682" s="221">
        <v>1</v>
      </c>
      <c r="L682" s="222">
        <v>5898.29</v>
      </c>
      <c r="M682" s="222">
        <f>TRUNC(TRUNC(L682 * O13, 2) + L682, 2)</f>
        <v>7319.77</v>
      </c>
      <c r="N682" s="222">
        <f t="shared" si="21"/>
        <v>7319.77</v>
      </c>
      <c r="O682" s="223">
        <f>N682 / O12</f>
        <v>4.3142516492011807E-4</v>
      </c>
    </row>
    <row r="683" spans="1:15" ht="14.4" thickBot="1" x14ac:dyDescent="0.3">
      <c r="A683" s="106" t="s">
        <v>1907</v>
      </c>
      <c r="B683" s="107" t="s">
        <v>12</v>
      </c>
      <c r="C683" s="107"/>
      <c r="D683" s="107" t="s">
        <v>1908</v>
      </c>
      <c r="E683" s="211"/>
      <c r="F683" s="212">
        <v>1</v>
      </c>
      <c r="G683" s="212" t="s">
        <v>14</v>
      </c>
      <c r="H683" s="213">
        <f>I684 + I685 + I686 + I687 + I688 + I689 + I690</f>
        <v>49203.45</v>
      </c>
      <c r="I683" s="213">
        <f t="shared" si="20"/>
        <v>49203.45</v>
      </c>
      <c r="J683" s="214">
        <f>I683 / J12</f>
        <v>2.9331603082444484E-3</v>
      </c>
      <c r="K683" s="212">
        <v>1</v>
      </c>
      <c r="L683" s="212" t="s">
        <v>14</v>
      </c>
      <c r="M683" s="213">
        <f>N684 + N685 + N686 + N687 + N688 + N689 + N690</f>
        <v>49341.170000000006</v>
      </c>
      <c r="N683" s="213">
        <f t="shared" si="21"/>
        <v>49341.17</v>
      </c>
      <c r="O683" s="215">
        <f>N683 / O12</f>
        <v>2.9081545464682062E-3</v>
      </c>
    </row>
    <row r="684" spans="1:15" x14ac:dyDescent="0.25">
      <c r="A684" s="96" t="s">
        <v>1909</v>
      </c>
      <c r="B684" s="96" t="s">
        <v>1910</v>
      </c>
      <c r="C684" s="96" t="s">
        <v>41</v>
      </c>
      <c r="D684" s="96" t="s">
        <v>1911</v>
      </c>
      <c r="E684" s="216" t="s">
        <v>43</v>
      </c>
      <c r="F684" s="217">
        <v>264</v>
      </c>
      <c r="G684" s="218">
        <v>52.96</v>
      </c>
      <c r="H684" s="218">
        <f>TRUNC(TRUNC(G684 * J13, 2) + G684, 2)</f>
        <v>63.81</v>
      </c>
      <c r="I684" s="218">
        <f t="shared" si="20"/>
        <v>16845.84</v>
      </c>
      <c r="J684" s="219">
        <f>I684 / J12</f>
        <v>1.0042293629214346E-3</v>
      </c>
      <c r="K684" s="217">
        <v>264</v>
      </c>
      <c r="L684" s="218">
        <v>51.76</v>
      </c>
      <c r="M684" s="218">
        <f>TRUNC(TRUNC(L684 * O13, 2) + L684, 2)</f>
        <v>64.23</v>
      </c>
      <c r="N684" s="218">
        <f t="shared" si="21"/>
        <v>16956.72</v>
      </c>
      <c r="O684" s="219">
        <f>N684 / O12</f>
        <v>9.9942426094047567E-4</v>
      </c>
    </row>
    <row r="685" spans="1:15" ht="26.4" x14ac:dyDescent="0.25">
      <c r="A685" s="127" t="s">
        <v>1912</v>
      </c>
      <c r="B685" s="127" t="s">
        <v>1913</v>
      </c>
      <c r="C685" s="127" t="s">
        <v>19</v>
      </c>
      <c r="D685" s="127" t="s">
        <v>1914</v>
      </c>
      <c r="E685" s="205" t="s">
        <v>43</v>
      </c>
      <c r="F685" s="204">
        <v>136</v>
      </c>
      <c r="G685" s="235">
        <v>24.72</v>
      </c>
      <c r="H685" s="235">
        <f>TRUNC(TRUNC(G685 * J13, 2) + G685, 2)</f>
        <v>29.78</v>
      </c>
      <c r="I685" s="235">
        <f t="shared" si="20"/>
        <v>4050.08</v>
      </c>
      <c r="J685" s="236">
        <f>I685 / J12</f>
        <v>2.4143701104728787E-4</v>
      </c>
      <c r="K685" s="204">
        <v>136</v>
      </c>
      <c r="L685" s="235">
        <v>24.09</v>
      </c>
      <c r="M685" s="235">
        <f>TRUNC(TRUNC(L685 * O13, 2) + L685, 2)</f>
        <v>29.89</v>
      </c>
      <c r="N685" s="235">
        <f t="shared" si="21"/>
        <v>4065.04</v>
      </c>
      <c r="O685" s="236">
        <f>N685 / O12</f>
        <v>2.3959230309243004E-4</v>
      </c>
    </row>
    <row r="686" spans="1:15" ht="26.4" x14ac:dyDescent="0.25">
      <c r="A686" s="127" t="s">
        <v>1915</v>
      </c>
      <c r="B686" s="127" t="s">
        <v>1408</v>
      </c>
      <c r="C686" s="127" t="s">
        <v>19</v>
      </c>
      <c r="D686" s="127" t="s">
        <v>1409</v>
      </c>
      <c r="E686" s="205" t="s">
        <v>43</v>
      </c>
      <c r="F686" s="204">
        <v>14</v>
      </c>
      <c r="G686" s="235">
        <v>14.79</v>
      </c>
      <c r="H686" s="235">
        <f>TRUNC(TRUNC(G686 * J13, 2) + G686, 2)</f>
        <v>17.82</v>
      </c>
      <c r="I686" s="235">
        <f t="shared" si="20"/>
        <v>249.48</v>
      </c>
      <c r="J686" s="236">
        <f>I686 / J12</f>
        <v>1.4872226108145364E-5</v>
      </c>
      <c r="K686" s="204">
        <v>14</v>
      </c>
      <c r="L686" s="235">
        <v>14.31</v>
      </c>
      <c r="M686" s="235">
        <f>TRUNC(TRUNC(L686 * O13, 2) + L686, 2)</f>
        <v>17.75</v>
      </c>
      <c r="N686" s="235">
        <f t="shared" si="21"/>
        <v>248.5</v>
      </c>
      <c r="O686" s="236">
        <f>N686 / O12</f>
        <v>1.464651942378645E-5</v>
      </c>
    </row>
    <row r="687" spans="1:15" ht="26.4" x14ac:dyDescent="0.25">
      <c r="A687" s="127" t="s">
        <v>1916</v>
      </c>
      <c r="B687" s="127" t="s">
        <v>1917</v>
      </c>
      <c r="C687" s="127" t="s">
        <v>19</v>
      </c>
      <c r="D687" s="127" t="s">
        <v>1918</v>
      </c>
      <c r="E687" s="205" t="s">
        <v>43</v>
      </c>
      <c r="F687" s="204">
        <v>5</v>
      </c>
      <c r="G687" s="235">
        <v>44.19</v>
      </c>
      <c r="H687" s="235">
        <f>TRUNC(TRUNC(G687 * J13, 2) + G687, 2)</f>
        <v>53.24</v>
      </c>
      <c r="I687" s="235">
        <f t="shared" si="20"/>
        <v>266.2</v>
      </c>
      <c r="J687" s="236">
        <f>I687 / J12</f>
        <v>1.5868953783823535E-5</v>
      </c>
      <c r="K687" s="204">
        <v>5</v>
      </c>
      <c r="L687" s="235">
        <v>42.69</v>
      </c>
      <c r="M687" s="235">
        <f>TRUNC(TRUNC(L687 * O13, 2) + L687, 2)</f>
        <v>52.97</v>
      </c>
      <c r="N687" s="235">
        <f t="shared" si="21"/>
        <v>264.85000000000002</v>
      </c>
      <c r="O687" s="236">
        <f>N687 / O12</f>
        <v>1.561018378024081E-5</v>
      </c>
    </row>
    <row r="688" spans="1:15" ht="26.4" x14ac:dyDescent="0.25">
      <c r="A688" s="127" t="s">
        <v>1919</v>
      </c>
      <c r="B688" s="127" t="s">
        <v>1423</v>
      </c>
      <c r="C688" s="127" t="s">
        <v>19</v>
      </c>
      <c r="D688" s="127" t="s">
        <v>1424</v>
      </c>
      <c r="E688" s="205" t="s">
        <v>91</v>
      </c>
      <c r="F688" s="204">
        <v>296.60000000000002</v>
      </c>
      <c r="G688" s="235">
        <v>55.35</v>
      </c>
      <c r="H688" s="235">
        <f>TRUNC(TRUNC(G688 * J13, 2) + G688, 2)</f>
        <v>66.69</v>
      </c>
      <c r="I688" s="235">
        <f t="shared" si="20"/>
        <v>19780.25</v>
      </c>
      <c r="J688" s="236">
        <f>I688 / J12</f>
        <v>1.1791580506479171E-3</v>
      </c>
      <c r="K688" s="204">
        <v>296.60000000000002</v>
      </c>
      <c r="L688" s="235">
        <v>53.75</v>
      </c>
      <c r="M688" s="235">
        <f>TRUNC(TRUNC(L688 * O13, 2) + L688, 2)</f>
        <v>66.7</v>
      </c>
      <c r="N688" s="235">
        <f t="shared" si="21"/>
        <v>19783.22</v>
      </c>
      <c r="O688" s="236">
        <f>N688 / O12</f>
        <v>1.1660173681892982E-3</v>
      </c>
    </row>
    <row r="689" spans="1:15" ht="26.4" x14ac:dyDescent="0.25">
      <c r="A689" s="127" t="s">
        <v>1920</v>
      </c>
      <c r="B689" s="127" t="s">
        <v>1921</v>
      </c>
      <c r="C689" s="127" t="s">
        <v>19</v>
      </c>
      <c r="D689" s="127" t="s">
        <v>1922</v>
      </c>
      <c r="E689" s="205" t="s">
        <v>43</v>
      </c>
      <c r="F689" s="204">
        <v>236</v>
      </c>
      <c r="G689" s="235">
        <v>27.89</v>
      </c>
      <c r="H689" s="235">
        <f>TRUNC(TRUNC(G689 * J13, 2) + G689, 2)</f>
        <v>33.6</v>
      </c>
      <c r="I689" s="235">
        <f t="shared" si="20"/>
        <v>7929.6</v>
      </c>
      <c r="J689" s="236">
        <f>I689 / J12</f>
        <v>4.7270644599627017E-4</v>
      </c>
      <c r="K689" s="204">
        <v>236</v>
      </c>
      <c r="L689" s="235">
        <v>27.12</v>
      </c>
      <c r="M689" s="235">
        <f>TRUNC(TRUNC(L689 * O13, 2) + L689, 2)</f>
        <v>33.65</v>
      </c>
      <c r="N689" s="235">
        <f t="shared" si="21"/>
        <v>7941.4</v>
      </c>
      <c r="O689" s="236">
        <f>N689 / O12</f>
        <v>4.6806386057166076E-4</v>
      </c>
    </row>
    <row r="690" spans="1:15" ht="27" thickBot="1" x14ac:dyDescent="0.3">
      <c r="A690" s="114" t="s">
        <v>1923</v>
      </c>
      <c r="B690" s="114" t="s">
        <v>1486</v>
      </c>
      <c r="C690" s="114" t="s">
        <v>19</v>
      </c>
      <c r="D690" s="114" t="s">
        <v>1487</v>
      </c>
      <c r="E690" s="220" t="s">
        <v>43</v>
      </c>
      <c r="F690" s="221">
        <v>4</v>
      </c>
      <c r="G690" s="222">
        <v>17.02</v>
      </c>
      <c r="H690" s="222">
        <f>TRUNC(TRUNC(G690 * J13, 2) + G690, 2)</f>
        <v>20.5</v>
      </c>
      <c r="I690" s="222">
        <f t="shared" si="20"/>
        <v>82</v>
      </c>
      <c r="J690" s="223">
        <f>I690 / J12</f>
        <v>4.888257739569985E-6</v>
      </c>
      <c r="K690" s="221">
        <v>4</v>
      </c>
      <c r="L690" s="222">
        <v>16.41</v>
      </c>
      <c r="M690" s="222">
        <f>TRUNC(TRUNC(L690 * O13, 2) + L690, 2)</f>
        <v>20.36</v>
      </c>
      <c r="N690" s="222">
        <f t="shared" si="21"/>
        <v>81.44</v>
      </c>
      <c r="O690" s="223">
        <f>N690 / O12</f>
        <v>4.800050470314561E-6</v>
      </c>
    </row>
    <row r="691" spans="1:15" ht="14.4" thickBot="1" x14ac:dyDescent="0.3">
      <c r="A691" s="106" t="s">
        <v>1924</v>
      </c>
      <c r="B691" s="107" t="s">
        <v>12</v>
      </c>
      <c r="C691" s="107"/>
      <c r="D691" s="107" t="s">
        <v>1925</v>
      </c>
      <c r="E691" s="211"/>
      <c r="F691" s="212">
        <v>1</v>
      </c>
      <c r="G691" s="212" t="s">
        <v>14</v>
      </c>
      <c r="H691" s="213">
        <f>I692 + I693 + I694 + I695 + I696 + I697 + I698 + I699 + I700 + I701 + I702 + I703 + I704 + I705 + I706 + I707 + I708 + I709 + I710 + I711 + I712 + I713</f>
        <v>153554.88999999996</v>
      </c>
      <c r="I691" s="213">
        <f t="shared" si="20"/>
        <v>153554.89000000001</v>
      </c>
      <c r="J691" s="214">
        <f>I691 / J12</f>
        <v>9.1538521889185098E-3</v>
      </c>
      <c r="K691" s="212">
        <v>1</v>
      </c>
      <c r="L691" s="212" t="s">
        <v>14</v>
      </c>
      <c r="M691" s="213">
        <f>N692 + N693 + N694 + N695 + N696 + N697 + N698 + N699 + N700 + N701 + N702 + N703 + N704 + N705 + N706 + N707 + N708 + N709 + N710 + N711 + N712 + N713</f>
        <v>156150.64000000001</v>
      </c>
      <c r="N691" s="213">
        <f t="shared" si="21"/>
        <v>156150.64000000001</v>
      </c>
      <c r="O691" s="215">
        <f>N691 / O12</f>
        <v>9.2034743734273061E-3</v>
      </c>
    </row>
    <row r="692" spans="1:15" ht="39.6" x14ac:dyDescent="0.25">
      <c r="A692" s="96" t="s">
        <v>1926</v>
      </c>
      <c r="B692" s="96" t="s">
        <v>1927</v>
      </c>
      <c r="C692" s="96" t="s">
        <v>41</v>
      </c>
      <c r="D692" s="96" t="s">
        <v>1928</v>
      </c>
      <c r="E692" s="216" t="s">
        <v>91</v>
      </c>
      <c r="F692" s="217">
        <v>700</v>
      </c>
      <c r="G692" s="218">
        <v>68.849999999999994</v>
      </c>
      <c r="H692" s="218">
        <f>TRUNC(TRUNC(G692 * J13, 2) + G692, 2)</f>
        <v>82.96</v>
      </c>
      <c r="I692" s="218">
        <f t="shared" si="20"/>
        <v>58072</v>
      </c>
      <c r="J692" s="219">
        <f>I692 / J12</f>
        <v>3.4618402860037583E-3</v>
      </c>
      <c r="K692" s="217">
        <v>700</v>
      </c>
      <c r="L692" s="218">
        <v>67.97</v>
      </c>
      <c r="M692" s="218">
        <f>TRUNC(TRUNC(L692 * O13, 2) + L692, 2)</f>
        <v>84.35</v>
      </c>
      <c r="N692" s="218">
        <f t="shared" si="21"/>
        <v>59045</v>
      </c>
      <c r="O692" s="219">
        <f>N692 / O12</f>
        <v>3.4800955306940481E-3</v>
      </c>
    </row>
    <row r="693" spans="1:15" ht="39.6" x14ac:dyDescent="0.25">
      <c r="A693" s="127" t="s">
        <v>1929</v>
      </c>
      <c r="B693" s="127" t="s">
        <v>1930</v>
      </c>
      <c r="C693" s="127" t="s">
        <v>41</v>
      </c>
      <c r="D693" s="127" t="s">
        <v>1931</v>
      </c>
      <c r="E693" s="205" t="s">
        <v>91</v>
      </c>
      <c r="F693" s="204">
        <v>220</v>
      </c>
      <c r="G693" s="235">
        <v>106.92</v>
      </c>
      <c r="H693" s="235">
        <f>TRUNC(TRUNC(G693 * J13, 2) + G693, 2)</f>
        <v>128.83000000000001</v>
      </c>
      <c r="I693" s="235">
        <f t="shared" si="20"/>
        <v>28342.6</v>
      </c>
      <c r="J693" s="236">
        <f>I693 / J12</f>
        <v>1.6895845586528812E-3</v>
      </c>
      <c r="K693" s="204">
        <v>220</v>
      </c>
      <c r="L693" s="235">
        <v>105.75</v>
      </c>
      <c r="M693" s="235">
        <f>TRUNC(TRUNC(L693 * O13, 2) + L693, 2)</f>
        <v>131.22999999999999</v>
      </c>
      <c r="N693" s="235">
        <f t="shared" si="21"/>
        <v>28870.6</v>
      </c>
      <c r="O693" s="236">
        <f>N693 / O12</f>
        <v>1.7016249644924307E-3</v>
      </c>
    </row>
    <row r="694" spans="1:15" ht="39.6" x14ac:dyDescent="0.25">
      <c r="A694" s="127" t="s">
        <v>1932</v>
      </c>
      <c r="B694" s="127" t="s">
        <v>1933</v>
      </c>
      <c r="C694" s="127" t="s">
        <v>41</v>
      </c>
      <c r="D694" s="127" t="s">
        <v>1934</v>
      </c>
      <c r="E694" s="205" t="s">
        <v>43</v>
      </c>
      <c r="F694" s="204">
        <v>82</v>
      </c>
      <c r="G694" s="235">
        <v>25.81</v>
      </c>
      <c r="H694" s="235">
        <f>TRUNC(TRUNC(G694 * J13, 2) + G694, 2)</f>
        <v>31.1</v>
      </c>
      <c r="I694" s="235">
        <f t="shared" si="20"/>
        <v>2550.1999999999998</v>
      </c>
      <c r="J694" s="236">
        <f>I694 / J12</f>
        <v>1.5202481570062652E-4</v>
      </c>
      <c r="K694" s="204">
        <v>82</v>
      </c>
      <c r="L694" s="235">
        <v>24.89</v>
      </c>
      <c r="M694" s="235">
        <f>TRUNC(TRUNC(L694 * O13, 2) + L694, 2)</f>
        <v>30.88</v>
      </c>
      <c r="N694" s="235">
        <f t="shared" si="21"/>
        <v>2532.16</v>
      </c>
      <c r="O694" s="236">
        <f>N694 / O12</f>
        <v>1.4924479124400441E-4</v>
      </c>
    </row>
    <row r="695" spans="1:15" ht="39.6" x14ac:dyDescent="0.25">
      <c r="A695" s="127" t="s">
        <v>1935</v>
      </c>
      <c r="B695" s="127" t="s">
        <v>1936</v>
      </c>
      <c r="C695" s="127" t="s">
        <v>41</v>
      </c>
      <c r="D695" s="127" t="s">
        <v>1937</v>
      </c>
      <c r="E695" s="205" t="s">
        <v>43</v>
      </c>
      <c r="F695" s="204">
        <v>1</v>
      </c>
      <c r="G695" s="235">
        <v>41.05</v>
      </c>
      <c r="H695" s="235">
        <f>TRUNC(TRUNC(G695 * J13, 2) + G695, 2)</f>
        <v>49.46</v>
      </c>
      <c r="I695" s="235">
        <f t="shared" si="20"/>
        <v>49.46</v>
      </c>
      <c r="J695" s="236">
        <f>I695 / J12</f>
        <v>2.9484539975503839E-6</v>
      </c>
      <c r="K695" s="204">
        <v>1</v>
      </c>
      <c r="L695" s="235">
        <v>39.81</v>
      </c>
      <c r="M695" s="235">
        <f>TRUNC(TRUNC(L695 * O13, 2) + L695, 2)</f>
        <v>49.4</v>
      </c>
      <c r="N695" s="235">
        <f t="shared" si="21"/>
        <v>49.4</v>
      </c>
      <c r="O695" s="236">
        <f>N695 / O12</f>
        <v>2.9116219699599621E-6</v>
      </c>
    </row>
    <row r="696" spans="1:15" ht="39.6" x14ac:dyDescent="0.25">
      <c r="A696" s="127" t="s">
        <v>1938</v>
      </c>
      <c r="B696" s="127" t="s">
        <v>1939</v>
      </c>
      <c r="C696" s="127" t="s">
        <v>41</v>
      </c>
      <c r="D696" s="127" t="s">
        <v>1940</v>
      </c>
      <c r="E696" s="205" t="s">
        <v>43</v>
      </c>
      <c r="F696" s="204">
        <v>9</v>
      </c>
      <c r="G696" s="235">
        <v>17.64</v>
      </c>
      <c r="H696" s="235">
        <f>TRUNC(TRUNC(G696 * J13, 2) + G696, 2)</f>
        <v>21.25</v>
      </c>
      <c r="I696" s="235">
        <f t="shared" si="20"/>
        <v>191.25</v>
      </c>
      <c r="J696" s="236">
        <f>I696 / J12</f>
        <v>1.1400966984058045E-5</v>
      </c>
      <c r="K696" s="204">
        <v>9</v>
      </c>
      <c r="L696" s="235">
        <v>17.100000000000001</v>
      </c>
      <c r="M696" s="235">
        <f>TRUNC(TRUNC(L696 * O13, 2) + L696, 2)</f>
        <v>21.22</v>
      </c>
      <c r="N696" s="235">
        <f t="shared" si="21"/>
        <v>190.98</v>
      </c>
      <c r="O696" s="236">
        <f>N696 / O12</f>
        <v>1.1256306959978817E-5</v>
      </c>
    </row>
    <row r="697" spans="1:15" ht="39.6" x14ac:dyDescent="0.25">
      <c r="A697" s="127" t="s">
        <v>1941</v>
      </c>
      <c r="B697" s="127" t="s">
        <v>1942</v>
      </c>
      <c r="C697" s="127" t="s">
        <v>41</v>
      </c>
      <c r="D697" s="127" t="s">
        <v>1943</v>
      </c>
      <c r="E697" s="205" t="s">
        <v>43</v>
      </c>
      <c r="F697" s="204">
        <v>40</v>
      </c>
      <c r="G697" s="235">
        <v>12.46</v>
      </c>
      <c r="H697" s="235">
        <f>TRUNC(TRUNC(G697 * J13, 2) + G697, 2)</f>
        <v>15.01</v>
      </c>
      <c r="I697" s="235">
        <f t="shared" si="20"/>
        <v>600.4</v>
      </c>
      <c r="J697" s="236">
        <f>I697 / J12</f>
        <v>3.5791584717534377E-5</v>
      </c>
      <c r="K697" s="204">
        <v>40</v>
      </c>
      <c r="L697" s="235">
        <v>12</v>
      </c>
      <c r="M697" s="235">
        <f>TRUNC(TRUNC(L697 * O13, 2) + L697, 2)</f>
        <v>14.89</v>
      </c>
      <c r="N697" s="235">
        <f t="shared" si="21"/>
        <v>595.6</v>
      </c>
      <c r="O697" s="236">
        <f>N697 / O12</f>
        <v>3.5104494844294604E-5</v>
      </c>
    </row>
    <row r="698" spans="1:15" ht="39.6" x14ac:dyDescent="0.25">
      <c r="A698" s="127" t="s">
        <v>1944</v>
      </c>
      <c r="B698" s="127" t="s">
        <v>1945</v>
      </c>
      <c r="C698" s="127" t="s">
        <v>41</v>
      </c>
      <c r="D698" s="127" t="s">
        <v>1946</v>
      </c>
      <c r="E698" s="205" t="s">
        <v>43</v>
      </c>
      <c r="F698" s="204">
        <v>40</v>
      </c>
      <c r="G698" s="235">
        <v>18.82</v>
      </c>
      <c r="H698" s="235">
        <f>TRUNC(TRUNC(G698 * J13, 2) + G698, 2)</f>
        <v>22.67</v>
      </c>
      <c r="I698" s="235">
        <f t="shared" si="20"/>
        <v>906.8</v>
      </c>
      <c r="J698" s="236">
        <f>I698 / J12</f>
        <v>5.4056977051732468E-5</v>
      </c>
      <c r="K698" s="204">
        <v>40</v>
      </c>
      <c r="L698" s="235">
        <v>18.2</v>
      </c>
      <c r="M698" s="235">
        <f>TRUNC(TRUNC(L698 * O13, 2) + L698, 2)</f>
        <v>22.58</v>
      </c>
      <c r="N698" s="235">
        <f t="shared" si="21"/>
        <v>903.2</v>
      </c>
      <c r="O698" s="236">
        <f>N698 / O12</f>
        <v>5.3234351483154612E-5</v>
      </c>
    </row>
    <row r="699" spans="1:15" ht="39.6" x14ac:dyDescent="0.25">
      <c r="A699" s="127" t="s">
        <v>1947</v>
      </c>
      <c r="B699" s="127" t="s">
        <v>1948</v>
      </c>
      <c r="C699" s="127" t="s">
        <v>41</v>
      </c>
      <c r="D699" s="127" t="s">
        <v>1949</v>
      </c>
      <c r="E699" s="205" t="s">
        <v>43</v>
      </c>
      <c r="F699" s="204">
        <v>280</v>
      </c>
      <c r="G699" s="235">
        <v>19.100000000000001</v>
      </c>
      <c r="H699" s="235">
        <f>TRUNC(TRUNC(G699 * J13, 2) + G699, 2)</f>
        <v>23.01</v>
      </c>
      <c r="I699" s="235">
        <f t="shared" si="20"/>
        <v>6442.8</v>
      </c>
      <c r="J699" s="236">
        <f>I699 / J12</f>
        <v>3.8407398737196952E-4</v>
      </c>
      <c r="K699" s="204">
        <v>280</v>
      </c>
      <c r="L699" s="235">
        <v>18.399999999999999</v>
      </c>
      <c r="M699" s="235">
        <f>TRUNC(TRUNC(L699 * O13, 2) + L699, 2)</f>
        <v>22.83</v>
      </c>
      <c r="N699" s="235">
        <f t="shared" si="21"/>
        <v>6392.4</v>
      </c>
      <c r="O699" s="236">
        <f>N699 / O12</f>
        <v>3.767662405014587E-4</v>
      </c>
    </row>
    <row r="700" spans="1:15" ht="39.6" x14ac:dyDescent="0.25">
      <c r="A700" s="127" t="s">
        <v>1950</v>
      </c>
      <c r="B700" s="127" t="s">
        <v>1951</v>
      </c>
      <c r="C700" s="127" t="s">
        <v>41</v>
      </c>
      <c r="D700" s="127" t="s">
        <v>1952</v>
      </c>
      <c r="E700" s="205" t="s">
        <v>43</v>
      </c>
      <c r="F700" s="204">
        <v>20</v>
      </c>
      <c r="G700" s="235">
        <v>31.02</v>
      </c>
      <c r="H700" s="235">
        <f>TRUNC(TRUNC(G700 * J13, 2) + G700, 2)</f>
        <v>37.369999999999997</v>
      </c>
      <c r="I700" s="235">
        <f t="shared" si="20"/>
        <v>747.4</v>
      </c>
      <c r="J700" s="236">
        <f>I700 / J12</f>
        <v>4.4554680909202524E-5</v>
      </c>
      <c r="K700" s="204">
        <v>20</v>
      </c>
      <c r="L700" s="235">
        <v>30.09</v>
      </c>
      <c r="M700" s="235">
        <f>TRUNC(TRUNC(L700 * O13, 2) + L700, 2)</f>
        <v>37.340000000000003</v>
      </c>
      <c r="N700" s="235">
        <f t="shared" si="21"/>
        <v>746.8</v>
      </c>
      <c r="O700" s="236">
        <f>N700 / O12</f>
        <v>4.4016179902147765E-5</v>
      </c>
    </row>
    <row r="701" spans="1:15" ht="39.6" x14ac:dyDescent="0.25">
      <c r="A701" s="127" t="s">
        <v>1953</v>
      </c>
      <c r="B701" s="127" t="s">
        <v>1954</v>
      </c>
      <c r="C701" s="127" t="s">
        <v>41</v>
      </c>
      <c r="D701" s="127" t="s">
        <v>1955</v>
      </c>
      <c r="E701" s="205" t="s">
        <v>43</v>
      </c>
      <c r="F701" s="204">
        <v>66</v>
      </c>
      <c r="G701" s="235">
        <v>21.83</v>
      </c>
      <c r="H701" s="235">
        <f>TRUNC(TRUNC(G701 * J13, 2) + G701, 2)</f>
        <v>26.3</v>
      </c>
      <c r="I701" s="235">
        <f t="shared" si="20"/>
        <v>1735.8</v>
      </c>
      <c r="J701" s="236">
        <f>I701 / J12</f>
        <v>1.0347607054079976E-4</v>
      </c>
      <c r="K701" s="204">
        <v>66</v>
      </c>
      <c r="L701" s="235">
        <v>21.49</v>
      </c>
      <c r="M701" s="235">
        <f>TRUNC(TRUNC(L701 * O13, 2) + L701, 2)</f>
        <v>26.66</v>
      </c>
      <c r="N701" s="235">
        <f t="shared" si="21"/>
        <v>1759.56</v>
      </c>
      <c r="O701" s="236">
        <f>N701 / O12</f>
        <v>1.0370796666928645E-4</v>
      </c>
    </row>
    <row r="702" spans="1:15" ht="26.4" x14ac:dyDescent="0.25">
      <c r="A702" s="127" t="s">
        <v>1956</v>
      </c>
      <c r="B702" s="127" t="s">
        <v>1957</v>
      </c>
      <c r="C702" s="127" t="s">
        <v>41</v>
      </c>
      <c r="D702" s="127" t="s">
        <v>1958</v>
      </c>
      <c r="E702" s="205" t="s">
        <v>43</v>
      </c>
      <c r="F702" s="204">
        <v>83</v>
      </c>
      <c r="G702" s="235">
        <v>60.21</v>
      </c>
      <c r="H702" s="235">
        <f>TRUNC(TRUNC(G702 * J13, 2) + G702, 2)</f>
        <v>72.55</v>
      </c>
      <c r="I702" s="235">
        <f t="shared" si="20"/>
        <v>6021.65</v>
      </c>
      <c r="J702" s="236">
        <f>I702 / J12</f>
        <v>3.5896801484733656E-4</v>
      </c>
      <c r="K702" s="204">
        <v>83</v>
      </c>
      <c r="L702" s="235">
        <v>59.99</v>
      </c>
      <c r="M702" s="235">
        <f>TRUNC(TRUNC(L702 * O13, 2) + L702, 2)</f>
        <v>74.44</v>
      </c>
      <c r="N702" s="235">
        <f t="shared" si="21"/>
        <v>6178.52</v>
      </c>
      <c r="O702" s="236">
        <f>N702 / O12</f>
        <v>3.6416021404528392E-4</v>
      </c>
    </row>
    <row r="703" spans="1:15" ht="26.4" x14ac:dyDescent="0.25">
      <c r="A703" s="127" t="s">
        <v>1959</v>
      </c>
      <c r="B703" s="127" t="s">
        <v>1960</v>
      </c>
      <c r="C703" s="127" t="s">
        <v>19</v>
      </c>
      <c r="D703" s="127" t="s">
        <v>1961</v>
      </c>
      <c r="E703" s="205" t="s">
        <v>43</v>
      </c>
      <c r="F703" s="204">
        <v>3</v>
      </c>
      <c r="G703" s="235">
        <v>473.58</v>
      </c>
      <c r="H703" s="235">
        <f>TRUNC(TRUNC(G703 * J13, 2) + G703, 2)</f>
        <v>570.66</v>
      </c>
      <c r="I703" s="235">
        <f t="shared" si="20"/>
        <v>1711.98</v>
      </c>
      <c r="J703" s="236">
        <f>I703 / J12</f>
        <v>1.0205609128035394E-4</v>
      </c>
      <c r="K703" s="204">
        <v>3</v>
      </c>
      <c r="L703" s="235">
        <v>472.1</v>
      </c>
      <c r="M703" s="235">
        <f>TRUNC(TRUNC(L703 * O13, 2) + L703, 2)</f>
        <v>585.87</v>
      </c>
      <c r="N703" s="235">
        <f t="shared" si="21"/>
        <v>1757.61</v>
      </c>
      <c r="O703" s="236">
        <f>N703 / O12</f>
        <v>1.0359303422310383E-4</v>
      </c>
    </row>
    <row r="704" spans="1:15" ht="39.6" x14ac:dyDescent="0.25">
      <c r="A704" s="127" t="s">
        <v>1962</v>
      </c>
      <c r="B704" s="127" t="s">
        <v>1963</v>
      </c>
      <c r="C704" s="127" t="s">
        <v>19</v>
      </c>
      <c r="D704" s="127" t="s">
        <v>1964</v>
      </c>
      <c r="E704" s="205" t="s">
        <v>43</v>
      </c>
      <c r="F704" s="204">
        <v>2</v>
      </c>
      <c r="G704" s="235">
        <v>601.54999999999995</v>
      </c>
      <c r="H704" s="235">
        <f>TRUNC(TRUNC(G704 * J13, 2) + G704, 2)</f>
        <v>724.86</v>
      </c>
      <c r="I704" s="235">
        <f t="shared" si="20"/>
        <v>1449.72</v>
      </c>
      <c r="J704" s="236">
        <f>I704 / J12</f>
        <v>8.6422012319626812E-5</v>
      </c>
      <c r="K704" s="204">
        <v>2</v>
      </c>
      <c r="L704" s="235">
        <v>600.80999999999995</v>
      </c>
      <c r="M704" s="235">
        <f>TRUNC(TRUNC(L704 * O13, 2) + L704, 2)</f>
        <v>745.6</v>
      </c>
      <c r="N704" s="235">
        <f t="shared" si="21"/>
        <v>1491.2</v>
      </c>
      <c r="O704" s="236">
        <f>N704 / O12</f>
        <v>8.7890904485916923E-5</v>
      </c>
    </row>
    <row r="705" spans="1:15" ht="52.8" x14ac:dyDescent="0.25">
      <c r="A705" s="127" t="s">
        <v>1965</v>
      </c>
      <c r="B705" s="127" t="s">
        <v>1966</v>
      </c>
      <c r="C705" s="127" t="s">
        <v>19</v>
      </c>
      <c r="D705" s="127" t="s">
        <v>1967</v>
      </c>
      <c r="E705" s="205" t="s">
        <v>43</v>
      </c>
      <c r="F705" s="204">
        <v>21</v>
      </c>
      <c r="G705" s="235">
        <v>1156.8599999999999</v>
      </c>
      <c r="H705" s="235">
        <f>TRUNC(TRUNC(G705 * J13, 2) + G705, 2)</f>
        <v>1394.01</v>
      </c>
      <c r="I705" s="235">
        <f t="shared" si="20"/>
        <v>29274.21</v>
      </c>
      <c r="J705" s="236">
        <f>I705 / J12</f>
        <v>1.7451205317353298E-3</v>
      </c>
      <c r="K705" s="204">
        <v>21</v>
      </c>
      <c r="L705" s="235">
        <v>1152.3599999999999</v>
      </c>
      <c r="M705" s="235">
        <f>TRUNC(TRUNC(L705 * O13, 2) + L705, 2)</f>
        <v>1430.07</v>
      </c>
      <c r="N705" s="235">
        <f t="shared" si="21"/>
        <v>30031.47</v>
      </c>
      <c r="O705" s="236">
        <f>N705 / O12</f>
        <v>1.7700463125950104E-3</v>
      </c>
    </row>
    <row r="706" spans="1:15" ht="26.4" x14ac:dyDescent="0.25">
      <c r="A706" s="127" t="s">
        <v>1968</v>
      </c>
      <c r="B706" s="127" t="s">
        <v>1969</v>
      </c>
      <c r="C706" s="127" t="s">
        <v>19</v>
      </c>
      <c r="D706" s="127" t="s">
        <v>1970</v>
      </c>
      <c r="E706" s="205" t="s">
        <v>43</v>
      </c>
      <c r="F706" s="204">
        <v>2</v>
      </c>
      <c r="G706" s="235">
        <v>93.92</v>
      </c>
      <c r="H706" s="235">
        <f>TRUNC(TRUNC(G706 * J13, 2) + G706, 2)</f>
        <v>113.17</v>
      </c>
      <c r="I706" s="235">
        <f t="shared" si="20"/>
        <v>226.34</v>
      </c>
      <c r="J706" s="236">
        <f>I706 / J12</f>
        <v>1.3492783619198421E-5</v>
      </c>
      <c r="K706" s="204">
        <v>2</v>
      </c>
      <c r="L706" s="235">
        <v>93.49</v>
      </c>
      <c r="M706" s="235">
        <f>TRUNC(TRUNC(L706 * O13, 2) + L706, 2)</f>
        <v>116.02</v>
      </c>
      <c r="N706" s="235">
        <f t="shared" si="21"/>
        <v>232.04</v>
      </c>
      <c r="O706" s="236">
        <f>N706 / O12</f>
        <v>1.3676371698573068E-5</v>
      </c>
    </row>
    <row r="707" spans="1:15" ht="39.6" x14ac:dyDescent="0.25">
      <c r="A707" s="127" t="s">
        <v>1971</v>
      </c>
      <c r="B707" s="127" t="s">
        <v>1972</v>
      </c>
      <c r="C707" s="127" t="s">
        <v>19</v>
      </c>
      <c r="D707" s="127" t="s">
        <v>1973</v>
      </c>
      <c r="E707" s="205" t="s">
        <v>43</v>
      </c>
      <c r="F707" s="204">
        <v>2</v>
      </c>
      <c r="G707" s="235">
        <v>2202.56</v>
      </c>
      <c r="H707" s="235">
        <f>TRUNC(TRUNC(G707 * J13, 2) + G707, 2)</f>
        <v>2654.08</v>
      </c>
      <c r="I707" s="235">
        <f t="shared" si="20"/>
        <v>5308.16</v>
      </c>
      <c r="J707" s="236">
        <f>I707 / J12</f>
        <v>3.1643480735214406E-4</v>
      </c>
      <c r="K707" s="204">
        <v>2</v>
      </c>
      <c r="L707" s="235">
        <v>2200.7800000000002</v>
      </c>
      <c r="M707" s="235">
        <f>TRUNC(TRUNC(L707 * O13, 2) + L707, 2)</f>
        <v>2731.16</v>
      </c>
      <c r="N707" s="235">
        <f t="shared" si="21"/>
        <v>5462.32</v>
      </c>
      <c r="O707" s="236">
        <f>N707 / O12</f>
        <v>3.2194758945246356E-4</v>
      </c>
    </row>
    <row r="708" spans="1:15" ht="39.6" x14ac:dyDescent="0.25">
      <c r="A708" s="127" t="s">
        <v>1974</v>
      </c>
      <c r="B708" s="127" t="s">
        <v>1975</v>
      </c>
      <c r="C708" s="127" t="s">
        <v>41</v>
      </c>
      <c r="D708" s="127" t="s">
        <v>1976</v>
      </c>
      <c r="E708" s="205" t="s">
        <v>91</v>
      </c>
      <c r="F708" s="204">
        <v>20</v>
      </c>
      <c r="G708" s="235">
        <v>72.53</v>
      </c>
      <c r="H708" s="235">
        <f>TRUNC(TRUNC(G708 * J13, 2) + G708, 2)</f>
        <v>87.39</v>
      </c>
      <c r="I708" s="235">
        <f t="shared" si="20"/>
        <v>1747.8</v>
      </c>
      <c r="J708" s="236">
        <f>I708 / J12</f>
        <v>1.0419142533195633E-4</v>
      </c>
      <c r="K708" s="204">
        <v>20</v>
      </c>
      <c r="L708" s="235">
        <v>72.3</v>
      </c>
      <c r="M708" s="235">
        <f>TRUNC(TRUNC(L708 * O13, 2) + L708, 2)</f>
        <v>89.72</v>
      </c>
      <c r="N708" s="235">
        <f t="shared" si="21"/>
        <v>1794.4</v>
      </c>
      <c r="O708" s="236">
        <f>N708 / O12</f>
        <v>1.0576142637441613E-4</v>
      </c>
    </row>
    <row r="709" spans="1:15" ht="26.4" x14ac:dyDescent="0.25">
      <c r="A709" s="127" t="s">
        <v>1977</v>
      </c>
      <c r="B709" s="127" t="s">
        <v>1978</v>
      </c>
      <c r="C709" s="127" t="s">
        <v>19</v>
      </c>
      <c r="D709" s="127" t="s">
        <v>1979</v>
      </c>
      <c r="E709" s="205" t="s">
        <v>91</v>
      </c>
      <c r="F709" s="204">
        <v>4</v>
      </c>
      <c r="G709" s="235">
        <v>26.88</v>
      </c>
      <c r="H709" s="235">
        <f>TRUNC(TRUNC(G709 * J13, 2) + G709, 2)</f>
        <v>32.39</v>
      </c>
      <c r="I709" s="235">
        <f t="shared" si="20"/>
        <v>129.56</v>
      </c>
      <c r="J709" s="236">
        <f>I709 / J12</f>
        <v>7.7234472285205765E-6</v>
      </c>
      <c r="K709" s="204">
        <v>4</v>
      </c>
      <c r="L709" s="235">
        <v>26.37</v>
      </c>
      <c r="M709" s="235">
        <f>TRUNC(TRUNC(L709 * O13, 2) + L709, 2)</f>
        <v>32.72</v>
      </c>
      <c r="N709" s="235">
        <f t="shared" si="21"/>
        <v>130.88</v>
      </c>
      <c r="O709" s="236">
        <f>N709 / O12</f>
        <v>7.7140300289141673E-6</v>
      </c>
    </row>
    <row r="710" spans="1:15" ht="26.4" x14ac:dyDescent="0.25">
      <c r="A710" s="127" t="s">
        <v>1980</v>
      </c>
      <c r="B710" s="127" t="s">
        <v>1981</v>
      </c>
      <c r="C710" s="127" t="s">
        <v>41</v>
      </c>
      <c r="D710" s="127" t="s">
        <v>1982</v>
      </c>
      <c r="E710" s="205" t="s">
        <v>43</v>
      </c>
      <c r="F710" s="204">
        <v>8</v>
      </c>
      <c r="G710" s="235">
        <v>44.72</v>
      </c>
      <c r="H710" s="235">
        <f>TRUNC(TRUNC(G710 * J13, 2) + G710, 2)</f>
        <v>53.88</v>
      </c>
      <c r="I710" s="235">
        <f t="shared" si="20"/>
        <v>431.04</v>
      </c>
      <c r="J710" s="236">
        <f>I710 / J12</f>
        <v>2.5695544098344471E-5</v>
      </c>
      <c r="K710" s="204">
        <v>8</v>
      </c>
      <c r="L710" s="235">
        <v>43.48</v>
      </c>
      <c r="M710" s="235">
        <f>TRUNC(TRUNC(L710 * O13, 2) + L710, 2)</f>
        <v>53.95</v>
      </c>
      <c r="N710" s="235">
        <f t="shared" si="21"/>
        <v>431.6</v>
      </c>
      <c r="O710" s="236">
        <f>N710 / O12</f>
        <v>2.543838142175546E-5</v>
      </c>
    </row>
    <row r="711" spans="1:15" ht="92.4" x14ac:dyDescent="0.25">
      <c r="A711" s="127" t="s">
        <v>1983</v>
      </c>
      <c r="B711" s="127" t="s">
        <v>1984</v>
      </c>
      <c r="C711" s="127" t="s">
        <v>19</v>
      </c>
      <c r="D711" s="127" t="s">
        <v>1985</v>
      </c>
      <c r="E711" s="205" t="s">
        <v>43</v>
      </c>
      <c r="F711" s="204">
        <v>1</v>
      </c>
      <c r="G711" s="235">
        <v>2444.08</v>
      </c>
      <c r="H711" s="235">
        <f>TRUNC(TRUNC(G711 * J13, 2) + G711, 2)</f>
        <v>2945.11</v>
      </c>
      <c r="I711" s="235">
        <f t="shared" si="20"/>
        <v>2945.11</v>
      </c>
      <c r="J711" s="236">
        <f>I711 / J12</f>
        <v>1.7556654574859708E-4</v>
      </c>
      <c r="K711" s="204">
        <v>1</v>
      </c>
      <c r="L711" s="235">
        <v>2346.6999999999998</v>
      </c>
      <c r="M711" s="235">
        <f>TRUNC(TRUNC(L711 * O13, 2) + L711, 2)</f>
        <v>2912.25</v>
      </c>
      <c r="N711" s="235">
        <f t="shared" si="21"/>
        <v>2912.25</v>
      </c>
      <c r="O711" s="236">
        <f>N711 / O12</f>
        <v>1.716471878950587E-4</v>
      </c>
    </row>
    <row r="712" spans="1:15" ht="92.4" x14ac:dyDescent="0.25">
      <c r="A712" s="127" t="s">
        <v>1986</v>
      </c>
      <c r="B712" s="127" t="s">
        <v>1987</v>
      </c>
      <c r="C712" s="127" t="s">
        <v>19</v>
      </c>
      <c r="D712" s="127" t="s">
        <v>1988</v>
      </c>
      <c r="E712" s="205" t="s">
        <v>43</v>
      </c>
      <c r="F712" s="204">
        <v>1</v>
      </c>
      <c r="G712" s="235">
        <v>2444.08</v>
      </c>
      <c r="H712" s="235">
        <f>TRUNC(TRUNC(G712 * J13, 2) + G712, 2)</f>
        <v>2945.11</v>
      </c>
      <c r="I712" s="235">
        <f t="shared" si="20"/>
        <v>2945.11</v>
      </c>
      <c r="J712" s="236">
        <f>I712 / J12</f>
        <v>1.7556654574859708E-4</v>
      </c>
      <c r="K712" s="204">
        <v>1</v>
      </c>
      <c r="L712" s="235">
        <v>2346.6999999999998</v>
      </c>
      <c r="M712" s="235">
        <f>TRUNC(TRUNC(L712 * O13, 2) + L712, 2)</f>
        <v>2912.25</v>
      </c>
      <c r="N712" s="235">
        <f t="shared" si="21"/>
        <v>2912.25</v>
      </c>
      <c r="O712" s="236">
        <f>N712 / O12</f>
        <v>1.716471878950587E-4</v>
      </c>
    </row>
    <row r="713" spans="1:15" ht="66.599999999999994" thickBot="1" x14ac:dyDescent="0.3">
      <c r="A713" s="114" t="s">
        <v>1989</v>
      </c>
      <c r="B713" s="114" t="s">
        <v>1990</v>
      </c>
      <c r="C713" s="114" t="s">
        <v>41</v>
      </c>
      <c r="D713" s="114" t="s">
        <v>1991</v>
      </c>
      <c r="E713" s="220" t="s">
        <v>91</v>
      </c>
      <c r="F713" s="221">
        <v>70</v>
      </c>
      <c r="G713" s="222">
        <v>20.46</v>
      </c>
      <c r="H713" s="222">
        <f>TRUNC(TRUNC(G713 * J13, 2) + G713, 2)</f>
        <v>24.65</v>
      </c>
      <c r="I713" s="222">
        <f t="shared" si="20"/>
        <v>1725.5</v>
      </c>
      <c r="J713" s="223">
        <f>I713 / J12</f>
        <v>1.0286205767839036E-4</v>
      </c>
      <c r="K713" s="221">
        <v>70</v>
      </c>
      <c r="L713" s="222">
        <v>19.920000000000002</v>
      </c>
      <c r="M713" s="222">
        <f>TRUNC(TRUNC(L713 * O13, 2) + L713, 2)</f>
        <v>24.72</v>
      </c>
      <c r="N713" s="222">
        <f t="shared" si="21"/>
        <v>1730.4</v>
      </c>
      <c r="O713" s="223">
        <f>N713 / O12</f>
        <v>1.0198928455098621E-4</v>
      </c>
    </row>
    <row r="714" spans="1:15" ht="14.4" thickBot="1" x14ac:dyDescent="0.3">
      <c r="A714" s="106" t="s">
        <v>1992</v>
      </c>
      <c r="B714" s="107" t="s">
        <v>12</v>
      </c>
      <c r="C714" s="107"/>
      <c r="D714" s="107" t="s">
        <v>1993</v>
      </c>
      <c r="E714" s="211"/>
      <c r="F714" s="212">
        <v>1</v>
      </c>
      <c r="G714" s="212" t="s">
        <v>14</v>
      </c>
      <c r="H714" s="213">
        <f>I715 + I718 + I720</f>
        <v>35255.659999999996</v>
      </c>
      <c r="I714" s="213">
        <f t="shared" si="20"/>
        <v>35255.660000000003</v>
      </c>
      <c r="J714" s="214">
        <f>I714 / J12</f>
        <v>2.1016921080322924E-3</v>
      </c>
      <c r="K714" s="212">
        <v>1</v>
      </c>
      <c r="L714" s="212" t="s">
        <v>14</v>
      </c>
      <c r="M714" s="213">
        <f>N715 + N718 + N720</f>
        <v>35839.840000000004</v>
      </c>
      <c r="N714" s="213">
        <f t="shared" si="21"/>
        <v>35839.839999999997</v>
      </c>
      <c r="O714" s="215">
        <f>N714 / O12</f>
        <v>2.112389990766191E-3</v>
      </c>
    </row>
    <row r="715" spans="1:15" ht="14.4" thickBot="1" x14ac:dyDescent="0.3">
      <c r="A715" s="106" t="s">
        <v>1994</v>
      </c>
      <c r="B715" s="107" t="s">
        <v>12</v>
      </c>
      <c r="C715" s="107"/>
      <c r="D715" s="107" t="s">
        <v>1995</v>
      </c>
      <c r="E715" s="211"/>
      <c r="F715" s="212">
        <v>1</v>
      </c>
      <c r="G715" s="212" t="s">
        <v>14</v>
      </c>
      <c r="H715" s="213">
        <f>I716 + I717</f>
        <v>6121.15</v>
      </c>
      <c r="I715" s="213">
        <f t="shared" si="20"/>
        <v>6121.15</v>
      </c>
      <c r="J715" s="214">
        <f>I715 / J12</f>
        <v>3.648994983240099E-4</v>
      </c>
      <c r="K715" s="212">
        <v>1</v>
      </c>
      <c r="L715" s="212" t="s">
        <v>14</v>
      </c>
      <c r="M715" s="213">
        <f>N716 + N717</f>
        <v>6014.99</v>
      </c>
      <c r="N715" s="213">
        <f t="shared" si="21"/>
        <v>6014.99</v>
      </c>
      <c r="O715" s="215">
        <f>N715 / O12</f>
        <v>3.5452180228926058E-4</v>
      </c>
    </row>
    <row r="716" spans="1:15" ht="26.4" x14ac:dyDescent="0.25">
      <c r="A716" s="96" t="s">
        <v>1996</v>
      </c>
      <c r="B716" s="96" t="s">
        <v>1997</v>
      </c>
      <c r="C716" s="96" t="s">
        <v>41</v>
      </c>
      <c r="D716" s="96" t="s">
        <v>1998</v>
      </c>
      <c r="E716" s="216" t="s">
        <v>25</v>
      </c>
      <c r="F716" s="217">
        <v>6.32</v>
      </c>
      <c r="G716" s="218">
        <v>158.62</v>
      </c>
      <c r="H716" s="218">
        <f>TRUNC(TRUNC(G716 * J13, 2) + G716, 2)</f>
        <v>191.13</v>
      </c>
      <c r="I716" s="218">
        <f t="shared" si="20"/>
        <v>1207.94</v>
      </c>
      <c r="J716" s="219">
        <f>I716 / J12</f>
        <v>7.2008805535806928E-5</v>
      </c>
      <c r="K716" s="217">
        <v>6.32</v>
      </c>
      <c r="L716" s="218">
        <v>155.91999999999999</v>
      </c>
      <c r="M716" s="218">
        <f>TRUNC(TRUNC(L716 * O13, 2) + L716, 2)</f>
        <v>193.49</v>
      </c>
      <c r="N716" s="218">
        <f t="shared" si="21"/>
        <v>1222.8499999999999</v>
      </c>
      <c r="O716" s="219">
        <f>N716 / O12</f>
        <v>7.2074431699707274E-5</v>
      </c>
    </row>
    <row r="717" spans="1:15" ht="27" thickBot="1" x14ac:dyDescent="0.3">
      <c r="A717" s="114" t="s">
        <v>1999</v>
      </c>
      <c r="B717" s="114" t="s">
        <v>2000</v>
      </c>
      <c r="C717" s="114" t="s">
        <v>19</v>
      </c>
      <c r="D717" s="114" t="s">
        <v>2001</v>
      </c>
      <c r="E717" s="220" t="s">
        <v>43</v>
      </c>
      <c r="F717" s="221">
        <v>1</v>
      </c>
      <c r="G717" s="222">
        <v>4077.36</v>
      </c>
      <c r="H717" s="222">
        <f>TRUNC(TRUNC(G717 * J13, 2) + G717, 2)</f>
        <v>4913.21</v>
      </c>
      <c r="I717" s="222">
        <f t="shared" si="20"/>
        <v>4913.21</v>
      </c>
      <c r="J717" s="223">
        <f>I717 / J12</f>
        <v>2.9289069278820302E-4</v>
      </c>
      <c r="K717" s="221">
        <v>1</v>
      </c>
      <c r="L717" s="222">
        <v>3861.52</v>
      </c>
      <c r="M717" s="222">
        <f>TRUNC(TRUNC(L717 * O13, 2) + L717, 2)</f>
        <v>4792.1400000000003</v>
      </c>
      <c r="N717" s="222">
        <f t="shared" si="21"/>
        <v>4792.1400000000003</v>
      </c>
      <c r="O717" s="223">
        <f>N717 / O12</f>
        <v>2.8244737058955331E-4</v>
      </c>
    </row>
    <row r="718" spans="1:15" ht="14.4" thickBot="1" x14ac:dyDescent="0.3">
      <c r="A718" s="106" t="s">
        <v>2002</v>
      </c>
      <c r="B718" s="107" t="s">
        <v>12</v>
      </c>
      <c r="C718" s="107"/>
      <c r="D718" s="107" t="s">
        <v>2003</v>
      </c>
      <c r="E718" s="211"/>
      <c r="F718" s="212">
        <v>1</v>
      </c>
      <c r="G718" s="212" t="s">
        <v>14</v>
      </c>
      <c r="H718" s="213">
        <f>I719</f>
        <v>22265.48</v>
      </c>
      <c r="I718" s="213">
        <f t="shared" si="20"/>
        <v>22265.48</v>
      </c>
      <c r="J718" s="214">
        <f>I718 / J12</f>
        <v>1.3273098162834233E-3</v>
      </c>
      <c r="K718" s="212">
        <v>1</v>
      </c>
      <c r="L718" s="212" t="s">
        <v>14</v>
      </c>
      <c r="M718" s="213">
        <f>N719</f>
        <v>22750.560000000001</v>
      </c>
      <c r="N718" s="213">
        <f t="shared" si="21"/>
        <v>22750.560000000001</v>
      </c>
      <c r="O718" s="215">
        <f>N718 / O12</f>
        <v>1.3409115450383061E-3</v>
      </c>
    </row>
    <row r="719" spans="1:15" ht="27" thickBot="1" x14ac:dyDescent="0.3">
      <c r="A719" s="118" t="s">
        <v>2004</v>
      </c>
      <c r="B719" s="118" t="s">
        <v>2005</v>
      </c>
      <c r="C719" s="118" t="s">
        <v>41</v>
      </c>
      <c r="D719" s="118" t="s">
        <v>2006</v>
      </c>
      <c r="E719" s="224" t="s">
        <v>25</v>
      </c>
      <c r="F719" s="225">
        <v>683.2</v>
      </c>
      <c r="G719" s="226">
        <v>27.05</v>
      </c>
      <c r="H719" s="226">
        <f>TRUNC(TRUNC(G719 * J13, 2) + G719, 2)</f>
        <v>32.590000000000003</v>
      </c>
      <c r="I719" s="226">
        <f t="shared" ref="I719:I723" si="22">TRUNC(F719 * H719,2)</f>
        <v>22265.48</v>
      </c>
      <c r="J719" s="227">
        <f>I719 / J12</f>
        <v>1.3273098162834233E-3</v>
      </c>
      <c r="K719" s="225">
        <v>683.2</v>
      </c>
      <c r="L719" s="226">
        <v>26.84</v>
      </c>
      <c r="M719" s="226">
        <f>TRUNC(TRUNC(L719 * O13, 2) + L719, 2)</f>
        <v>33.299999999999997</v>
      </c>
      <c r="N719" s="226">
        <f t="shared" ref="N719:N782" si="23">TRUNC(K719 * M719,2)</f>
        <v>22750.560000000001</v>
      </c>
      <c r="O719" s="227">
        <f>N719 / O12</f>
        <v>1.3409115450383061E-3</v>
      </c>
    </row>
    <row r="720" spans="1:15" ht="14.4" thickBot="1" x14ac:dyDescent="0.3">
      <c r="A720" s="106" t="s">
        <v>2007</v>
      </c>
      <c r="B720" s="107" t="s">
        <v>12</v>
      </c>
      <c r="C720" s="107"/>
      <c r="D720" s="107" t="s">
        <v>2008</v>
      </c>
      <c r="E720" s="211"/>
      <c r="F720" s="212">
        <v>1</v>
      </c>
      <c r="G720" s="212" t="s">
        <v>14</v>
      </c>
      <c r="H720" s="213">
        <f>I721</f>
        <v>6869.03</v>
      </c>
      <c r="I720" s="213">
        <f t="shared" si="22"/>
        <v>6869.03</v>
      </c>
      <c r="J720" s="214">
        <f>I720 / J12</f>
        <v>4.0948279342485871E-4</v>
      </c>
      <c r="K720" s="212">
        <v>1</v>
      </c>
      <c r="L720" s="212" t="s">
        <v>14</v>
      </c>
      <c r="M720" s="213">
        <f>N721</f>
        <v>7074.29</v>
      </c>
      <c r="N720" s="213">
        <f t="shared" si="23"/>
        <v>7074.29</v>
      </c>
      <c r="O720" s="215">
        <f>N720 / O12</f>
        <v>4.1695664343862471E-4</v>
      </c>
    </row>
    <row r="721" spans="1:15" ht="27" thickBot="1" x14ac:dyDescent="0.3">
      <c r="A721" s="118" t="s">
        <v>2009</v>
      </c>
      <c r="B721" s="118" t="s">
        <v>2010</v>
      </c>
      <c r="C721" s="118" t="s">
        <v>19</v>
      </c>
      <c r="D721" s="118" t="s">
        <v>2011</v>
      </c>
      <c r="E721" s="224" t="s">
        <v>91</v>
      </c>
      <c r="F721" s="225">
        <v>8.25</v>
      </c>
      <c r="G721" s="226">
        <v>690.97</v>
      </c>
      <c r="H721" s="226">
        <f>TRUNC(TRUNC(G721 * J13, 2) + G721, 2)</f>
        <v>832.61</v>
      </c>
      <c r="I721" s="226">
        <f t="shared" si="22"/>
        <v>6869.03</v>
      </c>
      <c r="J721" s="227">
        <f>I721 / J12</f>
        <v>4.0948279342485871E-4</v>
      </c>
      <c r="K721" s="225">
        <v>8.25</v>
      </c>
      <c r="L721" s="226">
        <v>690.97</v>
      </c>
      <c r="M721" s="226">
        <f>TRUNC(TRUNC(L721 * O13, 2) + L721, 2)</f>
        <v>857.49</v>
      </c>
      <c r="N721" s="226">
        <f t="shared" si="23"/>
        <v>7074.29</v>
      </c>
      <c r="O721" s="227">
        <f>N721 / O12</f>
        <v>4.1695664343862471E-4</v>
      </c>
    </row>
    <row r="722" spans="1:15" ht="14.4" thickBot="1" x14ac:dyDescent="0.3">
      <c r="A722" s="106" t="s">
        <v>2012</v>
      </c>
      <c r="B722" s="107" t="s">
        <v>12</v>
      </c>
      <c r="C722" s="107"/>
      <c r="D722" s="107" t="s">
        <v>2013</v>
      </c>
      <c r="E722" s="211"/>
      <c r="F722" s="212">
        <v>1</v>
      </c>
      <c r="G722" s="212" t="s">
        <v>14</v>
      </c>
      <c r="H722" s="213">
        <f>I723</f>
        <v>61014.87</v>
      </c>
      <c r="I722" s="213">
        <f t="shared" si="22"/>
        <v>61014.87</v>
      </c>
      <c r="J722" s="214">
        <f>I722 / J12</f>
        <v>3.6372732988580064E-3</v>
      </c>
      <c r="K722" s="212">
        <v>1</v>
      </c>
      <c r="L722" s="212" t="s">
        <v>14</v>
      </c>
      <c r="M722" s="213">
        <f>N723</f>
        <v>60789.96</v>
      </c>
      <c r="N722" s="213">
        <f t="shared" si="23"/>
        <v>60789.96</v>
      </c>
      <c r="O722" s="215">
        <f>N722 / O12</f>
        <v>3.5829429775098643E-3</v>
      </c>
    </row>
    <row r="723" spans="1:15" ht="27" thickBot="1" x14ac:dyDescent="0.3">
      <c r="A723" s="228" t="s">
        <v>2014</v>
      </c>
      <c r="B723" s="229" t="s">
        <v>2015</v>
      </c>
      <c r="C723" s="229" t="s">
        <v>19</v>
      </c>
      <c r="D723" s="229" t="s">
        <v>2016</v>
      </c>
      <c r="E723" s="230" t="s">
        <v>25</v>
      </c>
      <c r="F723" s="231">
        <v>3213</v>
      </c>
      <c r="G723" s="232">
        <v>15.76</v>
      </c>
      <c r="H723" s="232">
        <f>TRUNC(TRUNC(G723 * J13, 2) + G723, 2)</f>
        <v>18.989999999999998</v>
      </c>
      <c r="I723" s="232">
        <f t="shared" si="22"/>
        <v>61014.87</v>
      </c>
      <c r="J723" s="233">
        <f>I723 / J12</f>
        <v>3.6372732988580064E-3</v>
      </c>
      <c r="K723" s="231">
        <v>3213</v>
      </c>
      <c r="L723" s="232">
        <v>15.25</v>
      </c>
      <c r="M723" s="232">
        <f>TRUNC(TRUNC(L723 * O13, 2) + L723, 2)</f>
        <v>18.920000000000002</v>
      </c>
      <c r="N723" s="232">
        <f t="shared" si="23"/>
        <v>60789.96</v>
      </c>
      <c r="O723" s="234">
        <f>N723 / O12</f>
        <v>3.5829429775098643E-3</v>
      </c>
    </row>
    <row r="724" spans="1:15" ht="14.4" thickBot="1" x14ac:dyDescent="0.3">
      <c r="A724" s="142"/>
      <c r="B724" s="143"/>
      <c r="C724" s="143"/>
      <c r="D724" s="143"/>
      <c r="E724" s="112"/>
      <c r="F724" s="142"/>
      <c r="G724" s="143"/>
      <c r="H724" s="210" t="s">
        <v>2074</v>
      </c>
      <c r="I724" s="143"/>
      <c r="J724" s="144">
        <f>I15+I38+I56+I94+I109+I153+I165+I169+I177+I189+I191+I193+I195+I208+I210+I236+I239+I430+I591+I683+I691+I714+I722</f>
        <v>16774892.889999997</v>
      </c>
      <c r="K724" s="142"/>
      <c r="L724" s="143"/>
      <c r="M724" s="210" t="s">
        <v>2074</v>
      </c>
      <c r="N724" s="143"/>
      <c r="O724" s="144">
        <f>N15+N38+N56+N94+N109+N153+N165+N169+N177+N189+N191+N193+N195+N208+N210+N236+N239+N430+N591+N683+N691+N714+N722</f>
        <v>16966488.270000003</v>
      </c>
    </row>
  </sheetData>
  <mergeCells count="8">
    <mergeCell ref="M13:N13"/>
    <mergeCell ref="H12:I12"/>
    <mergeCell ref="H13:I13"/>
    <mergeCell ref="A7:D7"/>
    <mergeCell ref="A9:D10"/>
    <mergeCell ref="H10:I10"/>
    <mergeCell ref="A11:O11"/>
    <mergeCell ref="M12:N12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2"/>
  <sheetViews>
    <sheetView showWhiteSpace="0" workbookViewId="0">
      <selection activeCell="D101" sqref="D101"/>
    </sheetView>
  </sheetViews>
  <sheetFormatPr defaultRowHeight="13.8" x14ac:dyDescent="0.25"/>
  <cols>
    <col min="1" max="1" width="8.5" customWidth="1"/>
    <col min="2" max="2" width="13" bestFit="1" customWidth="1"/>
    <col min="3" max="3" width="13.19921875" bestFit="1" customWidth="1"/>
    <col min="4" max="4" width="60" bestFit="1" customWidth="1"/>
    <col min="5" max="5" width="9.8984375" customWidth="1"/>
    <col min="6" max="9" width="13" bestFit="1" customWidth="1"/>
    <col min="10" max="10" width="13.796875" bestFit="1" customWidth="1"/>
    <col min="11" max="11" width="13" bestFit="1" customWidth="1"/>
  </cols>
  <sheetData>
    <row r="1" spans="1:10" x14ac:dyDescent="0.25">
      <c r="A1" s="13"/>
      <c r="B1" s="14"/>
      <c r="C1" s="14"/>
      <c r="D1" s="14"/>
      <c r="E1" s="14"/>
      <c r="F1" s="14"/>
      <c r="G1" s="14"/>
      <c r="H1" s="14"/>
      <c r="I1" s="14"/>
      <c r="J1" s="15"/>
    </row>
    <row r="2" spans="1:10" ht="15.6" x14ac:dyDescent="0.25">
      <c r="A2" s="1"/>
      <c r="B2" s="2"/>
      <c r="C2" s="2"/>
      <c r="D2" s="2"/>
      <c r="E2" s="2"/>
      <c r="F2" s="2"/>
      <c r="G2" s="16"/>
      <c r="H2" s="17"/>
      <c r="I2" s="2"/>
      <c r="J2" s="3" t="s">
        <v>2017</v>
      </c>
    </row>
    <row r="3" spans="1:10" ht="15.6" x14ac:dyDescent="0.25">
      <c r="A3" s="1"/>
      <c r="B3" s="2"/>
      <c r="C3" s="2"/>
      <c r="D3" s="2"/>
      <c r="E3" s="2"/>
      <c r="F3" s="2"/>
      <c r="G3" s="16"/>
      <c r="H3" s="17"/>
      <c r="I3" s="2"/>
      <c r="J3" s="3" t="s">
        <v>2018</v>
      </c>
    </row>
    <row r="4" spans="1:10" ht="16.2" thickBot="1" x14ac:dyDescent="0.3">
      <c r="A4" s="1"/>
      <c r="B4" s="2"/>
      <c r="C4" s="2"/>
      <c r="D4" s="2"/>
      <c r="E4" s="2"/>
      <c r="F4" s="2"/>
      <c r="G4" s="16"/>
      <c r="H4" s="17"/>
      <c r="I4" s="2"/>
      <c r="J4" s="4" t="s">
        <v>2019</v>
      </c>
    </row>
    <row r="5" spans="1:10" x14ac:dyDescent="0.25">
      <c r="A5" s="5" t="s">
        <v>2020</v>
      </c>
      <c r="B5" s="6"/>
      <c r="C5" s="6"/>
      <c r="D5" s="6"/>
      <c r="E5" s="7" t="s">
        <v>2021</v>
      </c>
      <c r="F5" s="7" t="s">
        <v>2022</v>
      </c>
      <c r="G5" s="8"/>
      <c r="H5" s="9"/>
      <c r="I5" s="6"/>
      <c r="J5" s="10"/>
    </row>
    <row r="6" spans="1:10" x14ac:dyDescent="0.25">
      <c r="A6" s="251" t="s">
        <v>2035</v>
      </c>
      <c r="B6" s="252"/>
      <c r="C6" s="252"/>
      <c r="D6" s="252"/>
      <c r="E6" s="18">
        <v>0.20499999999999999</v>
      </c>
      <c r="F6" s="18">
        <v>0.58099999999999996</v>
      </c>
      <c r="G6" s="16"/>
      <c r="H6" s="17"/>
      <c r="I6" s="2"/>
      <c r="J6" s="11"/>
    </row>
    <row r="7" spans="1:10" x14ac:dyDescent="0.25">
      <c r="A7" s="12" t="s">
        <v>2023</v>
      </c>
      <c r="B7" s="2"/>
      <c r="C7" s="2"/>
      <c r="D7" s="2"/>
      <c r="E7" s="19"/>
      <c r="F7" s="19" t="s">
        <v>2024</v>
      </c>
      <c r="G7" s="16"/>
      <c r="H7" s="17"/>
      <c r="I7" s="2"/>
      <c r="J7" s="11"/>
    </row>
    <row r="8" spans="1:10" ht="14.4" thickBot="1" x14ac:dyDescent="0.3">
      <c r="A8" s="259" t="s">
        <v>2034</v>
      </c>
      <c r="B8" s="260"/>
      <c r="C8" s="260"/>
      <c r="D8" s="260"/>
      <c r="E8" s="18"/>
      <c r="F8" s="18">
        <v>1.1463000000000001</v>
      </c>
      <c r="G8" s="16"/>
      <c r="H8" s="17"/>
      <c r="I8" s="2"/>
      <c r="J8" s="11"/>
    </row>
    <row r="9" spans="1:10" ht="25.8" customHeight="1" thickBot="1" x14ac:dyDescent="0.3">
      <c r="A9" s="259"/>
      <c r="B9" s="260"/>
      <c r="C9" s="260"/>
      <c r="D9" s="260"/>
      <c r="E9" s="20"/>
      <c r="F9" s="20"/>
      <c r="G9" s="20"/>
      <c r="H9" s="253" t="s">
        <v>5621</v>
      </c>
      <c r="I9" s="254"/>
      <c r="J9" s="206">
        <f>I13 + I36 + I54 + I92 + I107 + I151 + I163 + I167 + I175 + I187 + I189 + I191 + I193 + I206 + I208 + I234 + I237 + I428 + I589 + I681 + I689 + I712 + I720</f>
        <v>16774892.889999997</v>
      </c>
    </row>
    <row r="10" spans="1:10" ht="14.4" thickBot="1" x14ac:dyDescent="0.3">
      <c r="A10" s="59"/>
      <c r="B10" s="45"/>
      <c r="C10" s="45"/>
      <c r="D10" s="45"/>
      <c r="E10" s="22"/>
      <c r="F10" s="22"/>
      <c r="G10" s="22"/>
      <c r="H10" s="255" t="s">
        <v>0</v>
      </c>
      <c r="I10" s="254"/>
      <c r="J10" s="207">
        <v>0.20499999999999999</v>
      </c>
    </row>
    <row r="11" spans="1:10" ht="21.6" thickBot="1" x14ac:dyDescent="0.45">
      <c r="A11" s="256" t="s">
        <v>2072</v>
      </c>
      <c r="B11" s="257"/>
      <c r="C11" s="257"/>
      <c r="D11" s="257"/>
      <c r="E11" s="257"/>
      <c r="F11" s="257"/>
      <c r="G11" s="257"/>
      <c r="H11" s="257"/>
      <c r="I11" s="257"/>
      <c r="J11" s="258"/>
    </row>
    <row r="12" spans="1:10" ht="28.2" thickBot="1" x14ac:dyDescent="0.3">
      <c r="A12" s="122" t="s">
        <v>1</v>
      </c>
      <c r="B12" s="94" t="s">
        <v>2</v>
      </c>
      <c r="C12" s="93" t="s">
        <v>3</v>
      </c>
      <c r="D12" s="93" t="s">
        <v>4</v>
      </c>
      <c r="E12" s="95" t="s">
        <v>5</v>
      </c>
      <c r="F12" s="94" t="s">
        <v>6</v>
      </c>
      <c r="G12" s="94" t="s">
        <v>7</v>
      </c>
      <c r="H12" s="94" t="s">
        <v>8</v>
      </c>
      <c r="I12" s="94" t="s">
        <v>9</v>
      </c>
      <c r="J12" s="123" t="s">
        <v>10</v>
      </c>
    </row>
    <row r="13" spans="1:10" ht="14.4" thickBot="1" x14ac:dyDescent="0.3">
      <c r="A13" s="100" t="s">
        <v>11</v>
      </c>
      <c r="B13" s="101" t="s">
        <v>12</v>
      </c>
      <c r="C13" s="101"/>
      <c r="D13" s="101" t="s">
        <v>13</v>
      </c>
      <c r="E13" s="102"/>
      <c r="F13" s="103">
        <v>1</v>
      </c>
      <c r="G13" s="103" t="s">
        <v>14</v>
      </c>
      <c r="H13" s="104">
        <f>I14 + I27 + I30 + I32</f>
        <v>1433117.72</v>
      </c>
      <c r="I13" s="104">
        <f t="shared" ref="I13:I76" si="0">TRUNC(F13 * H13,2)</f>
        <v>1433117.72</v>
      </c>
      <c r="J13" s="105">
        <f>I13 / J9</f>
        <v>8.5432302274449881E-2</v>
      </c>
    </row>
    <row r="14" spans="1:10" ht="14.4" thickBot="1" x14ac:dyDescent="0.3">
      <c r="A14" s="106" t="s">
        <v>15</v>
      </c>
      <c r="B14" s="107" t="s">
        <v>12</v>
      </c>
      <c r="C14" s="107"/>
      <c r="D14" s="107" t="s">
        <v>16</v>
      </c>
      <c r="E14" s="108"/>
      <c r="F14" s="109">
        <v>1</v>
      </c>
      <c r="G14" s="109" t="s">
        <v>14</v>
      </c>
      <c r="H14" s="110">
        <f>I15 + I16 + I17 + I18 + I19 + I20 + I21 + I22 + I23 + I24 + I25 + I26</f>
        <v>505742.88</v>
      </c>
      <c r="I14" s="110">
        <f t="shared" si="0"/>
        <v>505742.88</v>
      </c>
      <c r="J14" s="111">
        <f>I14 / J9</f>
        <v>3.0148799358444077E-2</v>
      </c>
    </row>
    <row r="15" spans="1:10" x14ac:dyDescent="0.25">
      <c r="A15" s="124" t="s">
        <v>17</v>
      </c>
      <c r="B15" s="96" t="s">
        <v>18</v>
      </c>
      <c r="C15" s="96" t="s">
        <v>19</v>
      </c>
      <c r="D15" s="96" t="s">
        <v>20</v>
      </c>
      <c r="E15" s="97" t="s">
        <v>21</v>
      </c>
      <c r="F15" s="98">
        <v>32</v>
      </c>
      <c r="G15" s="99">
        <v>984.67</v>
      </c>
      <c r="H15" s="99">
        <f>TRUNC(TRUNC(G15 * J10, 2) + G15, 2)</f>
        <v>1186.52</v>
      </c>
      <c r="I15" s="99">
        <f t="shared" si="0"/>
        <v>37968.639999999999</v>
      </c>
      <c r="J15" s="125">
        <f>I15 / J9</f>
        <v>2.2634207114749574E-3</v>
      </c>
    </row>
    <row r="16" spans="1:10" ht="39.6" x14ac:dyDescent="0.25">
      <c r="A16" s="126" t="s">
        <v>22</v>
      </c>
      <c r="B16" s="127" t="s">
        <v>23</v>
      </c>
      <c r="C16" s="127" t="s">
        <v>19</v>
      </c>
      <c r="D16" s="127" t="s">
        <v>24</v>
      </c>
      <c r="E16" s="128" t="s">
        <v>25</v>
      </c>
      <c r="F16" s="129">
        <v>28</v>
      </c>
      <c r="G16" s="130">
        <v>257.13</v>
      </c>
      <c r="H16" s="130">
        <f>TRUNC(TRUNC(G16 * J10, 2) + G16, 2)</f>
        <v>309.83999999999997</v>
      </c>
      <c r="I16" s="130">
        <f t="shared" si="0"/>
        <v>8675.52</v>
      </c>
      <c r="J16" s="131">
        <f>I16 / J9</f>
        <v>5.1717289981456345E-4</v>
      </c>
    </row>
    <row r="17" spans="1:10" ht="26.4" x14ac:dyDescent="0.25">
      <c r="A17" s="126" t="s">
        <v>26</v>
      </c>
      <c r="B17" s="127" t="s">
        <v>27</v>
      </c>
      <c r="C17" s="127" t="s">
        <v>19</v>
      </c>
      <c r="D17" s="127" t="s">
        <v>28</v>
      </c>
      <c r="E17" s="128" t="s">
        <v>29</v>
      </c>
      <c r="F17" s="129">
        <v>16</v>
      </c>
      <c r="G17" s="130">
        <v>1568.3</v>
      </c>
      <c r="H17" s="130">
        <f>TRUNC(TRUNC(G17 * J10, 2) + G17, 2)</f>
        <v>1889.8</v>
      </c>
      <c r="I17" s="130">
        <f t="shared" si="0"/>
        <v>30236.799999999999</v>
      </c>
      <c r="J17" s="131">
        <f>I17 / J9</f>
        <v>1.8025033124369478E-3</v>
      </c>
    </row>
    <row r="18" spans="1:10" ht="26.4" x14ac:dyDescent="0.25">
      <c r="A18" s="126" t="s">
        <v>30</v>
      </c>
      <c r="B18" s="127" t="s">
        <v>31</v>
      </c>
      <c r="C18" s="127" t="s">
        <v>19</v>
      </c>
      <c r="D18" s="127" t="s">
        <v>32</v>
      </c>
      <c r="E18" s="128" t="s">
        <v>29</v>
      </c>
      <c r="F18" s="129">
        <v>16</v>
      </c>
      <c r="G18" s="130">
        <v>984.02</v>
      </c>
      <c r="H18" s="130">
        <f>TRUNC(TRUNC(G18 * J10, 2) + G18, 2)</f>
        <v>1185.74</v>
      </c>
      <c r="I18" s="130">
        <f t="shared" si="0"/>
        <v>18971.84</v>
      </c>
      <c r="J18" s="131">
        <f>I18 / J9</f>
        <v>1.130966386754676E-3</v>
      </c>
    </row>
    <row r="19" spans="1:10" ht="26.4" x14ac:dyDescent="0.25">
      <c r="A19" s="126" t="s">
        <v>33</v>
      </c>
      <c r="B19" s="127" t="s">
        <v>34</v>
      </c>
      <c r="C19" s="127" t="s">
        <v>19</v>
      </c>
      <c r="D19" s="127" t="s">
        <v>35</v>
      </c>
      <c r="E19" s="128" t="s">
        <v>25</v>
      </c>
      <c r="F19" s="129">
        <v>90</v>
      </c>
      <c r="G19" s="130">
        <v>1169.08</v>
      </c>
      <c r="H19" s="130">
        <f>TRUNC(TRUNC(G19 * J10, 2) + G19, 2)</f>
        <v>1408.74</v>
      </c>
      <c r="I19" s="130">
        <f t="shared" si="0"/>
        <v>126786.6</v>
      </c>
      <c r="J19" s="131">
        <f>I19 / J9</f>
        <v>7.5581168137044382E-3</v>
      </c>
    </row>
    <row r="20" spans="1:10" ht="39.6" x14ac:dyDescent="0.25">
      <c r="A20" s="126" t="s">
        <v>36</v>
      </c>
      <c r="B20" s="127" t="s">
        <v>37</v>
      </c>
      <c r="C20" s="127" t="s">
        <v>19</v>
      </c>
      <c r="D20" s="127" t="s">
        <v>38</v>
      </c>
      <c r="E20" s="128" t="s">
        <v>29</v>
      </c>
      <c r="F20" s="129">
        <v>64</v>
      </c>
      <c r="G20" s="130">
        <v>1508.19</v>
      </c>
      <c r="H20" s="130">
        <f>TRUNC(TRUNC(G20 * J10, 2) + G20, 2)</f>
        <v>1817.36</v>
      </c>
      <c r="I20" s="130">
        <f t="shared" si="0"/>
        <v>116311.03999999999</v>
      </c>
      <c r="J20" s="131">
        <f>I20 / J9</f>
        <v>6.9336383107004157E-3</v>
      </c>
    </row>
    <row r="21" spans="1:10" ht="39.6" x14ac:dyDescent="0.25">
      <c r="A21" s="126" t="s">
        <v>39</v>
      </c>
      <c r="B21" s="127" t="s">
        <v>40</v>
      </c>
      <c r="C21" s="127" t="s">
        <v>41</v>
      </c>
      <c r="D21" s="127" t="s">
        <v>42</v>
      </c>
      <c r="E21" s="128" t="s">
        <v>43</v>
      </c>
      <c r="F21" s="129">
        <v>1</v>
      </c>
      <c r="G21" s="130">
        <v>708.87</v>
      </c>
      <c r="H21" s="130">
        <f>TRUNC(TRUNC(G21 * J10, 2) + G21, 2)</f>
        <v>854.18</v>
      </c>
      <c r="I21" s="130">
        <f t="shared" si="0"/>
        <v>854.18</v>
      </c>
      <c r="J21" s="131">
        <f>I21 / J9</f>
        <v>5.0920146292510848E-5</v>
      </c>
    </row>
    <row r="22" spans="1:10" ht="26.4" x14ac:dyDescent="0.25">
      <c r="A22" s="126" t="s">
        <v>44</v>
      </c>
      <c r="B22" s="127" t="s">
        <v>45</v>
      </c>
      <c r="C22" s="127" t="s">
        <v>41</v>
      </c>
      <c r="D22" s="127" t="s">
        <v>46</v>
      </c>
      <c r="E22" s="128" t="s">
        <v>43</v>
      </c>
      <c r="F22" s="129">
        <v>1</v>
      </c>
      <c r="G22" s="130">
        <v>133.63</v>
      </c>
      <c r="H22" s="130">
        <f>TRUNC(TRUNC(G22 * J10, 2) + G22, 2)</f>
        <v>161.02000000000001</v>
      </c>
      <c r="I22" s="130">
        <f t="shared" si="0"/>
        <v>161.02000000000001</v>
      </c>
      <c r="J22" s="131">
        <f>I22 / J9</f>
        <v>9.5988690393360855E-6</v>
      </c>
    </row>
    <row r="23" spans="1:10" ht="39.6" x14ac:dyDescent="0.25">
      <c r="A23" s="126" t="s">
        <v>47</v>
      </c>
      <c r="B23" s="127" t="s">
        <v>48</v>
      </c>
      <c r="C23" s="127" t="s">
        <v>41</v>
      </c>
      <c r="D23" s="127" t="s">
        <v>49</v>
      </c>
      <c r="E23" s="128" t="s">
        <v>43</v>
      </c>
      <c r="F23" s="129">
        <v>1</v>
      </c>
      <c r="G23" s="130">
        <v>2108.52</v>
      </c>
      <c r="H23" s="130">
        <f>TRUNC(TRUNC(G23 * J10, 2) + G23, 2)</f>
        <v>2540.7600000000002</v>
      </c>
      <c r="I23" s="130">
        <f t="shared" si="0"/>
        <v>2540.7600000000002</v>
      </c>
      <c r="J23" s="131">
        <f>I23 / J9</f>
        <v>1.5146206993158336E-4</v>
      </c>
    </row>
    <row r="24" spans="1:10" ht="26.4" x14ac:dyDescent="0.25">
      <c r="A24" s="126" t="s">
        <v>50</v>
      </c>
      <c r="B24" s="127" t="s">
        <v>51</v>
      </c>
      <c r="C24" s="127" t="s">
        <v>41</v>
      </c>
      <c r="D24" s="127" t="s">
        <v>52</v>
      </c>
      <c r="E24" s="128" t="s">
        <v>25</v>
      </c>
      <c r="F24" s="129">
        <v>6</v>
      </c>
      <c r="G24" s="130">
        <v>468.77</v>
      </c>
      <c r="H24" s="130">
        <f>TRUNC(TRUNC(G24 * J10, 2) + G24, 2)</f>
        <v>564.86</v>
      </c>
      <c r="I24" s="130">
        <f t="shared" si="0"/>
        <v>3389.16</v>
      </c>
      <c r="J24" s="131">
        <f>I24 / J9</f>
        <v>2.0203765366635378E-4</v>
      </c>
    </row>
    <row r="25" spans="1:10" ht="39.6" x14ac:dyDescent="0.25">
      <c r="A25" s="126" t="s">
        <v>53</v>
      </c>
      <c r="B25" s="127" t="s">
        <v>54</v>
      </c>
      <c r="C25" s="127" t="s">
        <v>19</v>
      </c>
      <c r="D25" s="127" t="s">
        <v>55</v>
      </c>
      <c r="E25" s="128" t="s">
        <v>56</v>
      </c>
      <c r="F25" s="129">
        <v>640</v>
      </c>
      <c r="G25" s="130">
        <v>113.07</v>
      </c>
      <c r="H25" s="130">
        <f>TRUNC(TRUNC(G25 * J10, 2) + G25, 2)</f>
        <v>136.24</v>
      </c>
      <c r="I25" s="130">
        <f t="shared" si="0"/>
        <v>87193.600000000006</v>
      </c>
      <c r="J25" s="131">
        <f>I25 / J9</f>
        <v>5.1978632931825551E-3</v>
      </c>
    </row>
    <row r="26" spans="1:10" ht="14.4" thickBot="1" x14ac:dyDescent="0.3">
      <c r="A26" s="132" t="s">
        <v>57</v>
      </c>
      <c r="B26" s="114" t="s">
        <v>58</v>
      </c>
      <c r="C26" s="114" t="s">
        <v>41</v>
      </c>
      <c r="D26" s="114" t="s">
        <v>59</v>
      </c>
      <c r="E26" s="115" t="s">
        <v>25</v>
      </c>
      <c r="F26" s="116">
        <v>629.20000000000005</v>
      </c>
      <c r="G26" s="117">
        <v>95.83</v>
      </c>
      <c r="H26" s="117">
        <f>TRUNC(TRUNC(G26 * J10, 2) + G26, 2)</f>
        <v>115.47</v>
      </c>
      <c r="I26" s="117">
        <f t="shared" si="0"/>
        <v>72653.72</v>
      </c>
      <c r="J26" s="133">
        <f>I26 / J9</f>
        <v>4.3310988914457395E-3</v>
      </c>
    </row>
    <row r="27" spans="1:10" ht="14.4" thickBot="1" x14ac:dyDescent="0.3">
      <c r="A27" s="106" t="s">
        <v>60</v>
      </c>
      <c r="B27" s="107" t="s">
        <v>12</v>
      </c>
      <c r="C27" s="107"/>
      <c r="D27" s="107" t="s">
        <v>61</v>
      </c>
      <c r="E27" s="108"/>
      <c r="F27" s="109">
        <v>1</v>
      </c>
      <c r="G27" s="109" t="s">
        <v>14</v>
      </c>
      <c r="H27" s="110">
        <f>I28 + I29</f>
        <v>26854.14</v>
      </c>
      <c r="I27" s="110">
        <f t="shared" si="0"/>
        <v>26854.14</v>
      </c>
      <c r="J27" s="111">
        <f>I27 / J9</f>
        <v>1.6008531426158039E-3</v>
      </c>
    </row>
    <row r="28" spans="1:10" ht="26.4" x14ac:dyDescent="0.25">
      <c r="A28" s="124" t="s">
        <v>62</v>
      </c>
      <c r="B28" s="96" t="s">
        <v>63</v>
      </c>
      <c r="C28" s="96" t="s">
        <v>19</v>
      </c>
      <c r="D28" s="96" t="s">
        <v>64</v>
      </c>
      <c r="E28" s="97" t="s">
        <v>43</v>
      </c>
      <c r="F28" s="98">
        <v>1</v>
      </c>
      <c r="G28" s="99">
        <v>7285.6</v>
      </c>
      <c r="H28" s="99">
        <f>TRUNC(TRUNC(G28 * J10, 2) + G28, 2)</f>
        <v>8779.14</v>
      </c>
      <c r="I28" s="99">
        <f t="shared" si="0"/>
        <v>8779.14</v>
      </c>
      <c r="J28" s="125">
        <f>I28 / J9</f>
        <v>5.2334998843620039E-4</v>
      </c>
    </row>
    <row r="29" spans="1:10" ht="27" thickBot="1" x14ac:dyDescent="0.3">
      <c r="A29" s="132" t="s">
        <v>65</v>
      </c>
      <c r="B29" s="114" t="s">
        <v>66</v>
      </c>
      <c r="C29" s="114" t="s">
        <v>19</v>
      </c>
      <c r="D29" s="114" t="s">
        <v>67</v>
      </c>
      <c r="E29" s="115" t="s">
        <v>43</v>
      </c>
      <c r="F29" s="116">
        <v>1</v>
      </c>
      <c r="G29" s="117">
        <v>15000</v>
      </c>
      <c r="H29" s="117">
        <f>TRUNC(TRUNC(G29 * J10, 2) + G29, 2)</f>
        <v>18075</v>
      </c>
      <c r="I29" s="117">
        <f t="shared" si="0"/>
        <v>18075</v>
      </c>
      <c r="J29" s="133">
        <f>I29 / J9</f>
        <v>1.0775031541796034E-3</v>
      </c>
    </row>
    <row r="30" spans="1:10" ht="14.4" thickBot="1" x14ac:dyDescent="0.3">
      <c r="A30" s="106" t="s">
        <v>68</v>
      </c>
      <c r="B30" s="107" t="s">
        <v>12</v>
      </c>
      <c r="C30" s="107"/>
      <c r="D30" s="107" t="s">
        <v>69</v>
      </c>
      <c r="E30" s="108"/>
      <c r="F30" s="109">
        <v>1</v>
      </c>
      <c r="G30" s="109" t="s">
        <v>14</v>
      </c>
      <c r="H30" s="110">
        <f>I31</f>
        <v>167028.62</v>
      </c>
      <c r="I30" s="110">
        <f t="shared" si="0"/>
        <v>167028.62</v>
      </c>
      <c r="J30" s="111">
        <f>I30 / J9</f>
        <v>9.9570602981060245E-3</v>
      </c>
    </row>
    <row r="31" spans="1:10" ht="66.599999999999994" thickBot="1" x14ac:dyDescent="0.3">
      <c r="A31" s="134" t="s">
        <v>70</v>
      </c>
      <c r="B31" s="118" t="s">
        <v>71</v>
      </c>
      <c r="C31" s="118" t="s">
        <v>19</v>
      </c>
      <c r="D31" s="118" t="s">
        <v>72</v>
      </c>
      <c r="E31" s="119" t="s">
        <v>73</v>
      </c>
      <c r="F31" s="120">
        <v>4898.2</v>
      </c>
      <c r="G31" s="121">
        <v>28.3</v>
      </c>
      <c r="H31" s="121">
        <f>TRUNC(TRUNC(G31 * J10, 2) + G31, 2)</f>
        <v>34.1</v>
      </c>
      <c r="I31" s="121">
        <f t="shared" si="0"/>
        <v>167028.62</v>
      </c>
      <c r="J31" s="135">
        <f>I31 / J9</f>
        <v>9.9570602981060245E-3</v>
      </c>
    </row>
    <row r="32" spans="1:10" ht="14.4" thickBot="1" x14ac:dyDescent="0.3">
      <c r="A32" s="106" t="s">
        <v>74</v>
      </c>
      <c r="B32" s="107" t="s">
        <v>12</v>
      </c>
      <c r="C32" s="107"/>
      <c r="D32" s="107" t="s">
        <v>75</v>
      </c>
      <c r="E32" s="108"/>
      <c r="F32" s="109">
        <v>1</v>
      </c>
      <c r="G32" s="109" t="s">
        <v>14</v>
      </c>
      <c r="H32" s="110">
        <f>I33 + I34 + I35</f>
        <v>733492.08000000007</v>
      </c>
      <c r="I32" s="110">
        <f t="shared" si="0"/>
        <v>733492.08</v>
      </c>
      <c r="J32" s="111">
        <f>I32 / J9</f>
        <v>4.3725589475283981E-2</v>
      </c>
    </row>
    <row r="33" spans="1:10" ht="26.4" x14ac:dyDescent="0.25">
      <c r="A33" s="124" t="s">
        <v>76</v>
      </c>
      <c r="B33" s="96" t="s">
        <v>77</v>
      </c>
      <c r="C33" s="96" t="s">
        <v>41</v>
      </c>
      <c r="D33" s="96" t="s">
        <v>78</v>
      </c>
      <c r="E33" s="97" t="s">
        <v>79</v>
      </c>
      <c r="F33" s="98">
        <v>14</v>
      </c>
      <c r="G33" s="99">
        <v>24408.2</v>
      </c>
      <c r="H33" s="99">
        <f>TRUNC(TRUNC(G33 * J10, 2) + G33, 2)</f>
        <v>29411.88</v>
      </c>
      <c r="I33" s="99">
        <f t="shared" si="0"/>
        <v>411766.32</v>
      </c>
      <c r="J33" s="125">
        <f>I33 / J9</f>
        <v>2.4546584154076234E-2</v>
      </c>
    </row>
    <row r="34" spans="1:10" x14ac:dyDescent="0.25">
      <c r="A34" s="126" t="s">
        <v>80</v>
      </c>
      <c r="B34" s="127" t="s">
        <v>81</v>
      </c>
      <c r="C34" s="127" t="s">
        <v>41</v>
      </c>
      <c r="D34" s="127" t="s">
        <v>82</v>
      </c>
      <c r="E34" s="128" t="s">
        <v>79</v>
      </c>
      <c r="F34" s="129">
        <v>16</v>
      </c>
      <c r="G34" s="130">
        <v>8261.61</v>
      </c>
      <c r="H34" s="130">
        <f>TRUNC(TRUNC(G34 * J10, 2) + G34, 2)</f>
        <v>9955.24</v>
      </c>
      <c r="I34" s="130">
        <f t="shared" si="0"/>
        <v>159283.84</v>
      </c>
      <c r="J34" s="131">
        <f>I34 / J9</f>
        <v>9.4953715081515511E-3</v>
      </c>
    </row>
    <row r="35" spans="1:10" ht="14.4" thickBot="1" x14ac:dyDescent="0.3">
      <c r="A35" s="132" t="s">
        <v>83</v>
      </c>
      <c r="B35" s="114" t="s">
        <v>84</v>
      </c>
      <c r="C35" s="114" t="s">
        <v>41</v>
      </c>
      <c r="D35" s="114" t="s">
        <v>85</v>
      </c>
      <c r="E35" s="115" t="s">
        <v>79</v>
      </c>
      <c r="F35" s="116">
        <v>32</v>
      </c>
      <c r="G35" s="117">
        <v>4212.71</v>
      </c>
      <c r="H35" s="117">
        <f>TRUNC(TRUNC(G35 * J10, 2) + G35, 2)</f>
        <v>5076.3100000000004</v>
      </c>
      <c r="I35" s="117">
        <f t="shared" si="0"/>
        <v>162441.92000000001</v>
      </c>
      <c r="J35" s="133">
        <f>I35 / J9</f>
        <v>9.683633813056201E-3</v>
      </c>
    </row>
    <row r="36" spans="1:10" ht="14.4" thickBot="1" x14ac:dyDescent="0.3">
      <c r="A36" s="106" t="s">
        <v>86</v>
      </c>
      <c r="B36" s="107" t="s">
        <v>12</v>
      </c>
      <c r="C36" s="107"/>
      <c r="D36" s="107" t="s">
        <v>87</v>
      </c>
      <c r="E36" s="108"/>
      <c r="F36" s="109">
        <v>1</v>
      </c>
      <c r="G36" s="109" t="s">
        <v>14</v>
      </c>
      <c r="H36" s="110">
        <f>I37 + I38 + I39 + I40 + I41 + I42 + I43 + I44 + I45 + I46 + I47 + I48 + I49 + I50 + I51 + I52 + I53</f>
        <v>1087192.28</v>
      </c>
      <c r="I36" s="110">
        <f t="shared" si="0"/>
        <v>1087192.28</v>
      </c>
      <c r="J36" s="111">
        <f>I36 / J9</f>
        <v>6.4810683867204122E-2</v>
      </c>
    </row>
    <row r="37" spans="1:10" ht="26.4" x14ac:dyDescent="0.25">
      <c r="A37" s="124" t="s">
        <v>88</v>
      </c>
      <c r="B37" s="96" t="s">
        <v>89</v>
      </c>
      <c r="C37" s="96" t="s">
        <v>41</v>
      </c>
      <c r="D37" s="96" t="s">
        <v>90</v>
      </c>
      <c r="E37" s="97" t="s">
        <v>91</v>
      </c>
      <c r="F37" s="98">
        <v>226</v>
      </c>
      <c r="G37" s="99">
        <v>70.180000000000007</v>
      </c>
      <c r="H37" s="99">
        <f>TRUNC(TRUNC(G37 * J10, 2) + G37, 2)</f>
        <v>84.56</v>
      </c>
      <c r="I37" s="99">
        <f t="shared" si="0"/>
        <v>19110.560000000001</v>
      </c>
      <c r="J37" s="125">
        <f>I37 / J9</f>
        <v>1.1392358881404461E-3</v>
      </c>
    </row>
    <row r="38" spans="1:10" ht="52.8" x14ac:dyDescent="0.25">
      <c r="A38" s="126" t="s">
        <v>92</v>
      </c>
      <c r="B38" s="127" t="s">
        <v>93</v>
      </c>
      <c r="C38" s="127" t="s">
        <v>41</v>
      </c>
      <c r="D38" s="127" t="s">
        <v>94</v>
      </c>
      <c r="E38" s="128" t="s">
        <v>56</v>
      </c>
      <c r="F38" s="129">
        <v>1308.31</v>
      </c>
      <c r="G38" s="130">
        <v>13.01</v>
      </c>
      <c r="H38" s="130">
        <f>TRUNC(TRUNC(G38 * J10, 2) + G38, 2)</f>
        <v>15.67</v>
      </c>
      <c r="I38" s="130">
        <f t="shared" si="0"/>
        <v>20501.21</v>
      </c>
      <c r="J38" s="131">
        <f>I38 / J9</f>
        <v>1.2221365665006044E-3</v>
      </c>
    </row>
    <row r="39" spans="1:10" x14ac:dyDescent="0.25">
      <c r="A39" s="126" t="s">
        <v>95</v>
      </c>
      <c r="B39" s="127" t="s">
        <v>96</v>
      </c>
      <c r="C39" s="127" t="s">
        <v>41</v>
      </c>
      <c r="D39" s="127" t="s">
        <v>97</v>
      </c>
      <c r="E39" s="128" t="s">
        <v>56</v>
      </c>
      <c r="F39" s="129">
        <v>145.37</v>
      </c>
      <c r="G39" s="130">
        <v>95.92</v>
      </c>
      <c r="H39" s="130">
        <f>TRUNC(TRUNC(G39 * J10, 2) + G39, 2)</f>
        <v>115.58</v>
      </c>
      <c r="I39" s="130">
        <f t="shared" si="0"/>
        <v>16801.86</v>
      </c>
      <c r="J39" s="131">
        <f>I39 / J9</f>
        <v>1.0016075876118457E-3</v>
      </c>
    </row>
    <row r="40" spans="1:10" ht="39.6" x14ac:dyDescent="0.25">
      <c r="A40" s="126" t="s">
        <v>98</v>
      </c>
      <c r="B40" s="127" t="s">
        <v>99</v>
      </c>
      <c r="C40" s="127" t="s">
        <v>41</v>
      </c>
      <c r="D40" s="127" t="s">
        <v>100</v>
      </c>
      <c r="E40" s="128" t="s">
        <v>56</v>
      </c>
      <c r="F40" s="129">
        <v>219.11</v>
      </c>
      <c r="G40" s="130">
        <v>192.32</v>
      </c>
      <c r="H40" s="130">
        <f>TRUNC(TRUNC(G40 * J10, 2) + G40, 2)</f>
        <v>231.74</v>
      </c>
      <c r="I40" s="130">
        <f t="shared" si="0"/>
        <v>50776.55</v>
      </c>
      <c r="J40" s="131">
        <f>I40 / J9</f>
        <v>3.0269373600751506E-3</v>
      </c>
    </row>
    <row r="41" spans="1:10" ht="39.6" x14ac:dyDescent="0.25">
      <c r="A41" s="126" t="s">
        <v>101</v>
      </c>
      <c r="B41" s="127" t="s">
        <v>102</v>
      </c>
      <c r="C41" s="127" t="s">
        <v>41</v>
      </c>
      <c r="D41" s="127" t="s">
        <v>103</v>
      </c>
      <c r="E41" s="128" t="s">
        <v>25</v>
      </c>
      <c r="F41" s="129">
        <v>1771.4</v>
      </c>
      <c r="G41" s="130">
        <v>88.03</v>
      </c>
      <c r="H41" s="130">
        <f>TRUNC(TRUNC(G41 * J10, 2) + G41, 2)</f>
        <v>106.07</v>
      </c>
      <c r="I41" s="130">
        <f t="shared" si="0"/>
        <v>187892.39</v>
      </c>
      <c r="J41" s="131">
        <f>I41 / J9</f>
        <v>1.120081011736344E-2</v>
      </c>
    </row>
    <row r="42" spans="1:10" ht="26.4" x14ac:dyDescent="0.25">
      <c r="A42" s="126" t="s">
        <v>104</v>
      </c>
      <c r="B42" s="127" t="s">
        <v>105</v>
      </c>
      <c r="C42" s="127" t="s">
        <v>41</v>
      </c>
      <c r="D42" s="127" t="s">
        <v>106</v>
      </c>
      <c r="E42" s="128" t="s">
        <v>107</v>
      </c>
      <c r="F42" s="129">
        <v>2056.1999999999998</v>
      </c>
      <c r="G42" s="130">
        <v>20.059999999999999</v>
      </c>
      <c r="H42" s="130">
        <f>TRUNC(TRUNC(G42 * J10, 2) + G42, 2)</f>
        <v>24.17</v>
      </c>
      <c r="I42" s="130">
        <f t="shared" si="0"/>
        <v>49698.35</v>
      </c>
      <c r="J42" s="131">
        <f>I42 / J9</f>
        <v>2.9626627320897313E-3</v>
      </c>
    </row>
    <row r="43" spans="1:10" ht="26.4" x14ac:dyDescent="0.25">
      <c r="A43" s="126" t="s">
        <v>108</v>
      </c>
      <c r="B43" s="127" t="s">
        <v>109</v>
      </c>
      <c r="C43" s="127" t="s">
        <v>41</v>
      </c>
      <c r="D43" s="127" t="s">
        <v>110</v>
      </c>
      <c r="E43" s="128" t="s">
        <v>107</v>
      </c>
      <c r="F43" s="129">
        <v>181.9</v>
      </c>
      <c r="G43" s="130">
        <v>17.72</v>
      </c>
      <c r="H43" s="130">
        <f>TRUNC(TRUNC(G43 * J10, 2) + G43, 2)</f>
        <v>21.35</v>
      </c>
      <c r="I43" s="130">
        <f t="shared" si="0"/>
        <v>3883.56</v>
      </c>
      <c r="J43" s="131">
        <f>I43 / J9</f>
        <v>2.3151027106200502E-4</v>
      </c>
    </row>
    <row r="44" spans="1:10" ht="26.4" x14ac:dyDescent="0.25">
      <c r="A44" s="126" t="s">
        <v>111</v>
      </c>
      <c r="B44" s="127" t="s">
        <v>112</v>
      </c>
      <c r="C44" s="127" t="s">
        <v>41</v>
      </c>
      <c r="D44" s="127" t="s">
        <v>113</v>
      </c>
      <c r="E44" s="128" t="s">
        <v>107</v>
      </c>
      <c r="F44" s="129">
        <v>4404.7</v>
      </c>
      <c r="G44" s="130">
        <v>15.71</v>
      </c>
      <c r="H44" s="130">
        <f>TRUNC(TRUNC(G44 * J10, 2) + G44, 2)</f>
        <v>18.93</v>
      </c>
      <c r="I44" s="130">
        <f t="shared" si="0"/>
        <v>83380.97</v>
      </c>
      <c r="J44" s="131">
        <f>I44 / J9</f>
        <v>4.9705813650652774E-3</v>
      </c>
    </row>
    <row r="45" spans="1:10" ht="26.4" x14ac:dyDescent="0.25">
      <c r="A45" s="126" t="s">
        <v>114</v>
      </c>
      <c r="B45" s="127" t="s">
        <v>115</v>
      </c>
      <c r="C45" s="127" t="s">
        <v>41</v>
      </c>
      <c r="D45" s="127" t="s">
        <v>116</v>
      </c>
      <c r="E45" s="128" t="s">
        <v>107</v>
      </c>
      <c r="F45" s="129">
        <v>7729.5</v>
      </c>
      <c r="G45" s="130">
        <v>13.59</v>
      </c>
      <c r="H45" s="130">
        <f>TRUNC(TRUNC(G45 * J10, 2) + G45, 2)</f>
        <v>16.37</v>
      </c>
      <c r="I45" s="130">
        <f t="shared" si="0"/>
        <v>126531.91</v>
      </c>
      <c r="J45" s="131">
        <f>I45 / J9</f>
        <v>7.5429340043911318E-3</v>
      </c>
    </row>
    <row r="46" spans="1:10" ht="26.4" x14ac:dyDescent="0.25">
      <c r="A46" s="126" t="s">
        <v>117</v>
      </c>
      <c r="B46" s="127" t="s">
        <v>118</v>
      </c>
      <c r="C46" s="127" t="s">
        <v>41</v>
      </c>
      <c r="D46" s="127" t="s">
        <v>119</v>
      </c>
      <c r="E46" s="128" t="s">
        <v>107</v>
      </c>
      <c r="F46" s="129">
        <v>1979.3</v>
      </c>
      <c r="G46" s="130">
        <v>10.29</v>
      </c>
      <c r="H46" s="130">
        <f>TRUNC(TRUNC(G46 * J10, 2) + G46, 2)</f>
        <v>12.39</v>
      </c>
      <c r="I46" s="130">
        <f t="shared" si="0"/>
        <v>24523.52</v>
      </c>
      <c r="J46" s="131">
        <f>I46 / J9</f>
        <v>1.4619181273353575E-3</v>
      </c>
    </row>
    <row r="47" spans="1:10" ht="26.4" x14ac:dyDescent="0.25">
      <c r="A47" s="126" t="s">
        <v>120</v>
      </c>
      <c r="B47" s="127" t="s">
        <v>121</v>
      </c>
      <c r="C47" s="127" t="s">
        <v>41</v>
      </c>
      <c r="D47" s="127" t="s">
        <v>122</v>
      </c>
      <c r="E47" s="128" t="s">
        <v>107</v>
      </c>
      <c r="F47" s="129">
        <v>1057</v>
      </c>
      <c r="G47" s="130">
        <v>9.59</v>
      </c>
      <c r="H47" s="130">
        <f>TRUNC(TRUNC(G47 * J10, 2) + G47, 2)</f>
        <v>11.55</v>
      </c>
      <c r="I47" s="130">
        <f t="shared" si="0"/>
        <v>12208.35</v>
      </c>
      <c r="J47" s="131">
        <f>I47 / J9</f>
        <v>7.2777513871803939E-4</v>
      </c>
    </row>
    <row r="48" spans="1:10" ht="26.4" x14ac:dyDescent="0.25">
      <c r="A48" s="126" t="s">
        <v>123</v>
      </c>
      <c r="B48" s="127" t="s">
        <v>124</v>
      </c>
      <c r="C48" s="127" t="s">
        <v>41</v>
      </c>
      <c r="D48" s="127" t="s">
        <v>125</v>
      </c>
      <c r="E48" s="128" t="s">
        <v>107</v>
      </c>
      <c r="F48" s="129">
        <v>2699.2</v>
      </c>
      <c r="G48" s="130">
        <v>10.46</v>
      </c>
      <c r="H48" s="130">
        <f>TRUNC(TRUNC(G48 * J10, 2) + G48, 2)</f>
        <v>12.6</v>
      </c>
      <c r="I48" s="130">
        <f t="shared" si="0"/>
        <v>34009.919999999998</v>
      </c>
      <c r="J48" s="131">
        <f>I48 / J9</f>
        <v>2.0274299349043417E-3</v>
      </c>
    </row>
    <row r="49" spans="1:10" ht="39.6" x14ac:dyDescent="0.25">
      <c r="A49" s="126" t="s">
        <v>126</v>
      </c>
      <c r="B49" s="127" t="s">
        <v>127</v>
      </c>
      <c r="C49" s="127" t="s">
        <v>19</v>
      </c>
      <c r="D49" s="127" t="s">
        <v>128</v>
      </c>
      <c r="E49" s="128" t="s">
        <v>56</v>
      </c>
      <c r="F49" s="129">
        <v>341.75</v>
      </c>
      <c r="G49" s="130">
        <v>731.31</v>
      </c>
      <c r="H49" s="130">
        <f>TRUNC(TRUNC(G49 * J10, 2) + G49, 2)</f>
        <v>881.22</v>
      </c>
      <c r="I49" s="130">
        <f t="shared" si="0"/>
        <v>301156.93</v>
      </c>
      <c r="J49" s="131">
        <f>I49 / J9</f>
        <v>1.7952837730458977E-2</v>
      </c>
    </row>
    <row r="50" spans="1:10" x14ac:dyDescent="0.25">
      <c r="A50" s="126" t="s">
        <v>129</v>
      </c>
      <c r="B50" s="127" t="s">
        <v>130</v>
      </c>
      <c r="C50" s="127" t="s">
        <v>41</v>
      </c>
      <c r="D50" s="127" t="s">
        <v>131</v>
      </c>
      <c r="E50" s="128" t="s">
        <v>56</v>
      </c>
      <c r="F50" s="129">
        <v>1123.3499999999999</v>
      </c>
      <c r="G50" s="130">
        <v>1.4</v>
      </c>
      <c r="H50" s="130">
        <f>TRUNC(TRUNC(G50 * J10, 2) + G50, 2)</f>
        <v>1.68</v>
      </c>
      <c r="I50" s="130">
        <f t="shared" si="0"/>
        <v>1887.22</v>
      </c>
      <c r="J50" s="131">
        <f>I50 / J9</f>
        <v>1.1250265574721057E-4</v>
      </c>
    </row>
    <row r="51" spans="1:10" ht="26.4" x14ac:dyDescent="0.25">
      <c r="A51" s="126" t="s">
        <v>132</v>
      </c>
      <c r="B51" s="127" t="s">
        <v>133</v>
      </c>
      <c r="C51" s="127" t="s">
        <v>41</v>
      </c>
      <c r="D51" s="127" t="s">
        <v>134</v>
      </c>
      <c r="E51" s="128" t="s">
        <v>56</v>
      </c>
      <c r="F51" s="129">
        <v>1445.59</v>
      </c>
      <c r="G51" s="130">
        <v>27.66</v>
      </c>
      <c r="H51" s="130">
        <f>TRUNC(TRUNC(G51 * J10, 2) + G51, 2)</f>
        <v>33.33</v>
      </c>
      <c r="I51" s="130">
        <f t="shared" si="0"/>
        <v>48181.51</v>
      </c>
      <c r="J51" s="131">
        <f>I51 / J9</f>
        <v>2.8722395019715689E-3</v>
      </c>
    </row>
    <row r="52" spans="1:10" ht="26.4" x14ac:dyDescent="0.25">
      <c r="A52" s="126" t="s">
        <v>135</v>
      </c>
      <c r="B52" s="127" t="s">
        <v>136</v>
      </c>
      <c r="C52" s="127" t="s">
        <v>41</v>
      </c>
      <c r="D52" s="127" t="s">
        <v>137</v>
      </c>
      <c r="E52" s="128" t="s">
        <v>25</v>
      </c>
      <c r="F52" s="129">
        <v>1126.8800000000001</v>
      </c>
      <c r="G52" s="130">
        <v>46.95</v>
      </c>
      <c r="H52" s="130">
        <f>TRUNC(TRUNC(G52 * J10, 2) + G52, 2)</f>
        <v>56.57</v>
      </c>
      <c r="I52" s="130">
        <f t="shared" si="0"/>
        <v>63747.6</v>
      </c>
      <c r="J52" s="131">
        <f>I52 / J9</f>
        <v>3.8001792570611166E-3</v>
      </c>
    </row>
    <row r="53" spans="1:10" ht="14.4" thickBot="1" x14ac:dyDescent="0.3">
      <c r="A53" s="132" t="s">
        <v>138</v>
      </c>
      <c r="B53" s="114" t="s">
        <v>139</v>
      </c>
      <c r="C53" s="114" t="s">
        <v>19</v>
      </c>
      <c r="D53" s="114" t="s">
        <v>140</v>
      </c>
      <c r="E53" s="115" t="s">
        <v>56</v>
      </c>
      <c r="F53" s="116">
        <v>341.75</v>
      </c>
      <c r="G53" s="117">
        <v>104.18</v>
      </c>
      <c r="H53" s="117">
        <f>TRUNC(TRUNC(G53 * J10, 2) + G53, 2)</f>
        <v>125.53</v>
      </c>
      <c r="I53" s="117">
        <f t="shared" si="0"/>
        <v>42899.87</v>
      </c>
      <c r="J53" s="133">
        <f>I53 / J9</f>
        <v>2.557385628707881E-3</v>
      </c>
    </row>
    <row r="54" spans="1:10" ht="14.4" thickBot="1" x14ac:dyDescent="0.3">
      <c r="A54" s="106" t="s">
        <v>141</v>
      </c>
      <c r="B54" s="107" t="s">
        <v>12</v>
      </c>
      <c r="C54" s="107"/>
      <c r="D54" s="107" t="s">
        <v>142</v>
      </c>
      <c r="E54" s="108"/>
      <c r="F54" s="109">
        <v>1</v>
      </c>
      <c r="G54" s="109" t="s">
        <v>14</v>
      </c>
      <c r="H54" s="110">
        <f>I55 + I65 + I76</f>
        <v>2677776.87</v>
      </c>
      <c r="I54" s="110">
        <f t="shared" si="0"/>
        <v>2677776.87</v>
      </c>
      <c r="J54" s="111">
        <f>I54 / J9</f>
        <v>0.1596300428002316</v>
      </c>
    </row>
    <row r="55" spans="1:10" ht="14.4" thickBot="1" x14ac:dyDescent="0.3">
      <c r="A55" s="106" t="s">
        <v>143</v>
      </c>
      <c r="B55" s="107" t="s">
        <v>12</v>
      </c>
      <c r="C55" s="107"/>
      <c r="D55" s="107" t="s">
        <v>144</v>
      </c>
      <c r="E55" s="108"/>
      <c r="F55" s="109">
        <v>1</v>
      </c>
      <c r="G55" s="109" t="s">
        <v>14</v>
      </c>
      <c r="H55" s="110">
        <f>I56 + I57 + I58 + I59 + I60 + I61 + I62 + I63 + I64</f>
        <v>327934.8</v>
      </c>
      <c r="I55" s="110">
        <f t="shared" si="0"/>
        <v>327934.8</v>
      </c>
      <c r="J55" s="111">
        <f>I55 / J9</f>
        <v>1.954914419724799E-2</v>
      </c>
    </row>
    <row r="56" spans="1:10" ht="39.6" x14ac:dyDescent="0.25">
      <c r="A56" s="124" t="s">
        <v>145</v>
      </c>
      <c r="B56" s="96" t="s">
        <v>146</v>
      </c>
      <c r="C56" s="96" t="s">
        <v>41</v>
      </c>
      <c r="D56" s="96" t="s">
        <v>147</v>
      </c>
      <c r="E56" s="97" t="s">
        <v>25</v>
      </c>
      <c r="F56" s="98">
        <v>1428</v>
      </c>
      <c r="G56" s="99">
        <v>77.23</v>
      </c>
      <c r="H56" s="99">
        <f>TRUNC(TRUNC(G56 * J10, 2) + G56, 2)</f>
        <v>93.06</v>
      </c>
      <c r="I56" s="99">
        <f t="shared" si="0"/>
        <v>132889.68</v>
      </c>
      <c r="J56" s="125">
        <f>I56 / J9</f>
        <v>7.9219391069387645E-3</v>
      </c>
    </row>
    <row r="57" spans="1:10" ht="39.6" x14ac:dyDescent="0.25">
      <c r="A57" s="126" t="s">
        <v>148</v>
      </c>
      <c r="B57" s="127" t="s">
        <v>149</v>
      </c>
      <c r="C57" s="127" t="s">
        <v>41</v>
      </c>
      <c r="D57" s="127" t="s">
        <v>150</v>
      </c>
      <c r="E57" s="128" t="s">
        <v>107</v>
      </c>
      <c r="F57" s="129">
        <v>15.3</v>
      </c>
      <c r="G57" s="130">
        <v>12.71</v>
      </c>
      <c r="H57" s="130">
        <f>TRUNC(TRUNC(G57 * J10, 2) + G57, 2)</f>
        <v>15.31</v>
      </c>
      <c r="I57" s="130">
        <f t="shared" si="0"/>
        <v>234.24</v>
      </c>
      <c r="J57" s="131">
        <f>I57 / J9</f>
        <v>1.3963725523376505E-5</v>
      </c>
    </row>
    <row r="58" spans="1:10" ht="39.6" x14ac:dyDescent="0.25">
      <c r="A58" s="126" t="s">
        <v>151</v>
      </c>
      <c r="B58" s="127" t="s">
        <v>152</v>
      </c>
      <c r="C58" s="127" t="s">
        <v>41</v>
      </c>
      <c r="D58" s="127" t="s">
        <v>153</v>
      </c>
      <c r="E58" s="128" t="s">
        <v>107</v>
      </c>
      <c r="F58" s="129">
        <v>3541</v>
      </c>
      <c r="G58" s="130">
        <v>10.37</v>
      </c>
      <c r="H58" s="130">
        <f>TRUNC(TRUNC(G58 * J10, 2) + G58, 2)</f>
        <v>12.49</v>
      </c>
      <c r="I58" s="130">
        <f t="shared" si="0"/>
        <v>44227.09</v>
      </c>
      <c r="J58" s="131">
        <f>I58 / J9</f>
        <v>2.6365050608677838E-3</v>
      </c>
    </row>
    <row r="59" spans="1:10" ht="39.6" x14ac:dyDescent="0.25">
      <c r="A59" s="126" t="s">
        <v>154</v>
      </c>
      <c r="B59" s="127" t="s">
        <v>155</v>
      </c>
      <c r="C59" s="127" t="s">
        <v>41</v>
      </c>
      <c r="D59" s="127" t="s">
        <v>156</v>
      </c>
      <c r="E59" s="128" t="s">
        <v>107</v>
      </c>
      <c r="F59" s="129">
        <v>567.9</v>
      </c>
      <c r="G59" s="130">
        <v>8.65</v>
      </c>
      <c r="H59" s="130">
        <f>TRUNC(TRUNC(G59 * J10, 2) + G59, 2)</f>
        <v>10.42</v>
      </c>
      <c r="I59" s="130">
        <f t="shared" si="0"/>
        <v>5917.51</v>
      </c>
      <c r="J59" s="131">
        <f>I59 / J9</f>
        <v>3.5275992751808275E-4</v>
      </c>
    </row>
    <row r="60" spans="1:10" ht="39.6" x14ac:dyDescent="0.25">
      <c r="A60" s="126" t="s">
        <v>157</v>
      </c>
      <c r="B60" s="127" t="s">
        <v>158</v>
      </c>
      <c r="C60" s="127" t="s">
        <v>41</v>
      </c>
      <c r="D60" s="127" t="s">
        <v>159</v>
      </c>
      <c r="E60" s="128" t="s">
        <v>107</v>
      </c>
      <c r="F60" s="129">
        <v>1335.7</v>
      </c>
      <c r="G60" s="130">
        <v>8.31</v>
      </c>
      <c r="H60" s="130">
        <f>TRUNC(TRUNC(G60 * J10, 2) + G60, 2)</f>
        <v>10.01</v>
      </c>
      <c r="I60" s="130">
        <f t="shared" si="0"/>
        <v>13370.35</v>
      </c>
      <c r="J60" s="131">
        <f>I60 / J9</f>
        <v>7.9704532766170183E-4</v>
      </c>
    </row>
    <row r="61" spans="1:10" ht="39.6" x14ac:dyDescent="0.25">
      <c r="A61" s="126" t="s">
        <v>160</v>
      </c>
      <c r="B61" s="127" t="s">
        <v>161</v>
      </c>
      <c r="C61" s="127" t="s">
        <v>41</v>
      </c>
      <c r="D61" s="127" t="s">
        <v>162</v>
      </c>
      <c r="E61" s="128" t="s">
        <v>107</v>
      </c>
      <c r="F61" s="129">
        <v>581.29999999999995</v>
      </c>
      <c r="G61" s="130">
        <v>9.42</v>
      </c>
      <c r="H61" s="130">
        <f>TRUNC(TRUNC(G61 * J10, 2) + G61, 2)</f>
        <v>11.35</v>
      </c>
      <c r="I61" s="130">
        <f t="shared" si="0"/>
        <v>6597.75</v>
      </c>
      <c r="J61" s="131">
        <f>I61 / J9</f>
        <v>3.9331100611277888E-4</v>
      </c>
    </row>
    <row r="62" spans="1:10" ht="39.6" x14ac:dyDescent="0.25">
      <c r="A62" s="126" t="s">
        <v>163</v>
      </c>
      <c r="B62" s="127" t="s">
        <v>164</v>
      </c>
      <c r="C62" s="127" t="s">
        <v>41</v>
      </c>
      <c r="D62" s="127" t="s">
        <v>165</v>
      </c>
      <c r="E62" s="128" t="s">
        <v>107</v>
      </c>
      <c r="F62" s="129">
        <v>1939.6</v>
      </c>
      <c r="G62" s="130">
        <v>13.76</v>
      </c>
      <c r="H62" s="130">
        <f>TRUNC(TRUNC(G62 * J10, 2) + G62, 2)</f>
        <v>16.579999999999998</v>
      </c>
      <c r="I62" s="130">
        <f t="shared" si="0"/>
        <v>32158.560000000001</v>
      </c>
      <c r="J62" s="131">
        <f>I62 / J9</f>
        <v>1.9170649977247043E-3</v>
      </c>
    </row>
    <row r="63" spans="1:10" ht="26.4" x14ac:dyDescent="0.25">
      <c r="A63" s="126" t="s">
        <v>166</v>
      </c>
      <c r="B63" s="127" t="s">
        <v>167</v>
      </c>
      <c r="C63" s="127" t="s">
        <v>19</v>
      </c>
      <c r="D63" s="127" t="s">
        <v>168</v>
      </c>
      <c r="E63" s="128" t="s">
        <v>56</v>
      </c>
      <c r="F63" s="129">
        <v>92.7</v>
      </c>
      <c r="G63" s="130">
        <v>724.27</v>
      </c>
      <c r="H63" s="130">
        <f>TRUNC(TRUNC(G63 * J10, 2) + G63, 2)</f>
        <v>872.74</v>
      </c>
      <c r="I63" s="130">
        <f t="shared" si="0"/>
        <v>80902.990000000005</v>
      </c>
      <c r="J63" s="131">
        <f>I63 / J9</f>
        <v>4.8228617929494287E-3</v>
      </c>
    </row>
    <row r="64" spans="1:10" ht="14.4" thickBot="1" x14ac:dyDescent="0.3">
      <c r="A64" s="132" t="s">
        <v>169</v>
      </c>
      <c r="B64" s="114" t="s">
        <v>139</v>
      </c>
      <c r="C64" s="114" t="s">
        <v>19</v>
      </c>
      <c r="D64" s="114" t="s">
        <v>140</v>
      </c>
      <c r="E64" s="115" t="s">
        <v>56</v>
      </c>
      <c r="F64" s="116">
        <v>92.7</v>
      </c>
      <c r="G64" s="117">
        <v>104.18</v>
      </c>
      <c r="H64" s="117">
        <f>TRUNC(TRUNC(G64 * J10, 2) + G64, 2)</f>
        <v>125.53</v>
      </c>
      <c r="I64" s="117">
        <f t="shared" si="0"/>
        <v>11636.63</v>
      </c>
      <c r="J64" s="133">
        <f>I64 / J9</f>
        <v>6.9369325195136917E-4</v>
      </c>
    </row>
    <row r="65" spans="1:10" ht="14.4" thickBot="1" x14ac:dyDescent="0.3">
      <c r="A65" s="106" t="s">
        <v>170</v>
      </c>
      <c r="B65" s="107" t="s">
        <v>12</v>
      </c>
      <c r="C65" s="107"/>
      <c r="D65" s="107" t="s">
        <v>171</v>
      </c>
      <c r="E65" s="108"/>
      <c r="F65" s="109">
        <v>1</v>
      </c>
      <c r="G65" s="109" t="s">
        <v>14</v>
      </c>
      <c r="H65" s="110">
        <f>I66 + I67 + I68 + I69 + I70 + I71 + I72 + I73 + I74 + I75</f>
        <v>920842.45000000007</v>
      </c>
      <c r="I65" s="110">
        <f t="shared" si="0"/>
        <v>920842.45</v>
      </c>
      <c r="J65" s="111">
        <f>I65 / J9</f>
        <v>5.4894088208988862E-2</v>
      </c>
    </row>
    <row r="66" spans="1:10" ht="39.6" x14ac:dyDescent="0.25">
      <c r="A66" s="124" t="s">
        <v>172</v>
      </c>
      <c r="B66" s="96" t="s">
        <v>173</v>
      </c>
      <c r="C66" s="96" t="s">
        <v>41</v>
      </c>
      <c r="D66" s="96" t="s">
        <v>174</v>
      </c>
      <c r="E66" s="97" t="s">
        <v>25</v>
      </c>
      <c r="F66" s="98">
        <v>1905.2</v>
      </c>
      <c r="G66" s="99">
        <v>207.02</v>
      </c>
      <c r="H66" s="99">
        <f>TRUNC(TRUNC(G66 * J10, 2) + G66, 2)</f>
        <v>249.45</v>
      </c>
      <c r="I66" s="99">
        <f t="shared" si="0"/>
        <v>475252.14</v>
      </c>
      <c r="J66" s="125">
        <f>I66 / J9</f>
        <v>2.8331157946368271E-2</v>
      </c>
    </row>
    <row r="67" spans="1:10" ht="39.6" x14ac:dyDescent="0.25">
      <c r="A67" s="126" t="s">
        <v>175</v>
      </c>
      <c r="B67" s="127" t="s">
        <v>149</v>
      </c>
      <c r="C67" s="127" t="s">
        <v>41</v>
      </c>
      <c r="D67" s="127" t="s">
        <v>150</v>
      </c>
      <c r="E67" s="128" t="s">
        <v>107</v>
      </c>
      <c r="F67" s="129">
        <v>1737.5</v>
      </c>
      <c r="G67" s="130">
        <v>12.71</v>
      </c>
      <c r="H67" s="130">
        <f>TRUNC(TRUNC(G67 * J10, 2) + G67, 2)</f>
        <v>15.31</v>
      </c>
      <c r="I67" s="130">
        <f t="shared" si="0"/>
        <v>26601.119999999999</v>
      </c>
      <c r="J67" s="131">
        <f>I67 / J9</f>
        <v>1.5857698868442672E-3</v>
      </c>
    </row>
    <row r="68" spans="1:10" ht="39.6" x14ac:dyDescent="0.25">
      <c r="A68" s="126" t="s">
        <v>176</v>
      </c>
      <c r="B68" s="127" t="s">
        <v>177</v>
      </c>
      <c r="C68" s="127" t="s">
        <v>41</v>
      </c>
      <c r="D68" s="127" t="s">
        <v>178</v>
      </c>
      <c r="E68" s="128" t="s">
        <v>107</v>
      </c>
      <c r="F68" s="129">
        <v>1352.7</v>
      </c>
      <c r="G68" s="130">
        <v>11.74</v>
      </c>
      <c r="H68" s="130">
        <f>TRUNC(TRUNC(G68 * J10, 2) + G68, 2)</f>
        <v>14.14</v>
      </c>
      <c r="I68" s="130">
        <f t="shared" si="0"/>
        <v>19127.169999999998</v>
      </c>
      <c r="J68" s="131">
        <f>I68 / J9</f>
        <v>1.1402260583972051E-3</v>
      </c>
    </row>
    <row r="69" spans="1:10" ht="39.6" x14ac:dyDescent="0.25">
      <c r="A69" s="126" t="s">
        <v>179</v>
      </c>
      <c r="B69" s="127" t="s">
        <v>152</v>
      </c>
      <c r="C69" s="127" t="s">
        <v>41</v>
      </c>
      <c r="D69" s="127" t="s">
        <v>153</v>
      </c>
      <c r="E69" s="128" t="s">
        <v>107</v>
      </c>
      <c r="F69" s="129">
        <v>4164.5</v>
      </c>
      <c r="G69" s="130">
        <v>10.37</v>
      </c>
      <c r="H69" s="130">
        <f>TRUNC(TRUNC(G69 * J10, 2) + G69, 2)</f>
        <v>12.49</v>
      </c>
      <c r="I69" s="130">
        <f t="shared" si="0"/>
        <v>52014.6</v>
      </c>
      <c r="J69" s="131">
        <f>I69 / J9</f>
        <v>3.1007411100077674E-3</v>
      </c>
    </row>
    <row r="70" spans="1:10" ht="39.6" x14ac:dyDescent="0.25">
      <c r="A70" s="126" t="s">
        <v>180</v>
      </c>
      <c r="B70" s="127" t="s">
        <v>155</v>
      </c>
      <c r="C70" s="127" t="s">
        <v>41</v>
      </c>
      <c r="D70" s="127" t="s">
        <v>156</v>
      </c>
      <c r="E70" s="128" t="s">
        <v>107</v>
      </c>
      <c r="F70" s="129">
        <v>3456.1</v>
      </c>
      <c r="G70" s="130">
        <v>8.65</v>
      </c>
      <c r="H70" s="130">
        <f>TRUNC(TRUNC(G70 * J10, 2) + G70, 2)</f>
        <v>10.42</v>
      </c>
      <c r="I70" s="130">
        <f t="shared" si="0"/>
        <v>36012.559999999998</v>
      </c>
      <c r="J70" s="131">
        <f>I70 / J9</f>
        <v>2.1468131114844935E-3</v>
      </c>
    </row>
    <row r="71" spans="1:10" ht="39.6" x14ac:dyDescent="0.25">
      <c r="A71" s="126" t="s">
        <v>181</v>
      </c>
      <c r="B71" s="127" t="s">
        <v>158</v>
      </c>
      <c r="C71" s="127" t="s">
        <v>41</v>
      </c>
      <c r="D71" s="127" t="s">
        <v>159</v>
      </c>
      <c r="E71" s="128" t="s">
        <v>107</v>
      </c>
      <c r="F71" s="129">
        <v>3882.7</v>
      </c>
      <c r="G71" s="130">
        <v>8.31</v>
      </c>
      <c r="H71" s="130">
        <f>TRUNC(TRUNC(G71 * J10, 2) + G71, 2)</f>
        <v>10.01</v>
      </c>
      <c r="I71" s="130">
        <f t="shared" si="0"/>
        <v>38865.82</v>
      </c>
      <c r="J71" s="131">
        <f>I71 / J9</f>
        <v>2.3169042124357793E-3</v>
      </c>
    </row>
    <row r="72" spans="1:10" ht="39.6" x14ac:dyDescent="0.25">
      <c r="A72" s="126" t="s">
        <v>182</v>
      </c>
      <c r="B72" s="127" t="s">
        <v>161</v>
      </c>
      <c r="C72" s="127" t="s">
        <v>41</v>
      </c>
      <c r="D72" s="127" t="s">
        <v>162</v>
      </c>
      <c r="E72" s="128" t="s">
        <v>107</v>
      </c>
      <c r="F72" s="129">
        <v>1681.4</v>
      </c>
      <c r="G72" s="130">
        <v>9.42</v>
      </c>
      <c r="H72" s="130">
        <f>TRUNC(TRUNC(G72 * J10, 2) + G72, 2)</f>
        <v>11.35</v>
      </c>
      <c r="I72" s="130">
        <f t="shared" si="0"/>
        <v>19083.89</v>
      </c>
      <c r="J72" s="131">
        <f>I72 / J9</f>
        <v>1.1376460121171005E-3</v>
      </c>
    </row>
    <row r="73" spans="1:10" ht="39.6" x14ac:dyDescent="0.25">
      <c r="A73" s="126" t="s">
        <v>183</v>
      </c>
      <c r="B73" s="127" t="s">
        <v>164</v>
      </c>
      <c r="C73" s="127" t="s">
        <v>41</v>
      </c>
      <c r="D73" s="127" t="s">
        <v>165</v>
      </c>
      <c r="E73" s="128" t="s">
        <v>107</v>
      </c>
      <c r="F73" s="129">
        <v>2819.2</v>
      </c>
      <c r="G73" s="130">
        <v>13.76</v>
      </c>
      <c r="H73" s="130">
        <f>TRUNC(TRUNC(G73 * J10, 2) + G73, 2)</f>
        <v>16.579999999999998</v>
      </c>
      <c r="I73" s="130">
        <f t="shared" si="0"/>
        <v>46742.33</v>
      </c>
      <c r="J73" s="131">
        <f>I73 / J9</f>
        <v>2.7864458096101747E-3</v>
      </c>
    </row>
    <row r="74" spans="1:10" ht="39.6" x14ac:dyDescent="0.25">
      <c r="A74" s="126" t="s">
        <v>184</v>
      </c>
      <c r="B74" s="127" t="s">
        <v>185</v>
      </c>
      <c r="C74" s="127" t="s">
        <v>19</v>
      </c>
      <c r="D74" s="127" t="s">
        <v>186</v>
      </c>
      <c r="E74" s="128" t="s">
        <v>56</v>
      </c>
      <c r="F74" s="129">
        <v>207.4</v>
      </c>
      <c r="G74" s="130">
        <v>724.68</v>
      </c>
      <c r="H74" s="130">
        <f>TRUNC(TRUNC(G74 * J10, 2) + G74, 2)</f>
        <v>873.23</v>
      </c>
      <c r="I74" s="130">
        <f t="shared" si="0"/>
        <v>181107.9</v>
      </c>
      <c r="J74" s="131">
        <f>I74 / J9</f>
        <v>1.0796366998442278E-2</v>
      </c>
    </row>
    <row r="75" spans="1:10" ht="14.4" thickBot="1" x14ac:dyDescent="0.3">
      <c r="A75" s="132" t="s">
        <v>187</v>
      </c>
      <c r="B75" s="114" t="s">
        <v>139</v>
      </c>
      <c r="C75" s="114" t="s">
        <v>19</v>
      </c>
      <c r="D75" s="114" t="s">
        <v>140</v>
      </c>
      <c r="E75" s="115" t="s">
        <v>56</v>
      </c>
      <c r="F75" s="116">
        <v>207.4</v>
      </c>
      <c r="G75" s="117">
        <v>104.18</v>
      </c>
      <c r="H75" s="117">
        <f>TRUNC(TRUNC(G75 * J10, 2) + G75, 2)</f>
        <v>125.53</v>
      </c>
      <c r="I75" s="117">
        <f t="shared" si="0"/>
        <v>26034.92</v>
      </c>
      <c r="J75" s="133">
        <f>I75 / J9</f>
        <v>1.552017063281529E-3</v>
      </c>
    </row>
    <row r="76" spans="1:10" ht="14.4" thickBot="1" x14ac:dyDescent="0.3">
      <c r="A76" s="106" t="s">
        <v>188</v>
      </c>
      <c r="B76" s="107" t="s">
        <v>12</v>
      </c>
      <c r="C76" s="107"/>
      <c r="D76" s="107" t="s">
        <v>189</v>
      </c>
      <c r="E76" s="108"/>
      <c r="F76" s="109">
        <v>1</v>
      </c>
      <c r="G76" s="109" t="s">
        <v>14</v>
      </c>
      <c r="H76" s="110">
        <f>I77 + I78 + I79 + I80 + I81 + I82 + I83 + I84 + I85 + I86 + I87 + I88 + I89 + I90 + I91</f>
        <v>1428999.62</v>
      </c>
      <c r="I76" s="110">
        <f t="shared" si="0"/>
        <v>1428999.62</v>
      </c>
      <c r="J76" s="111">
        <f>I76 / J9</f>
        <v>8.5186810393994741E-2</v>
      </c>
    </row>
    <row r="77" spans="1:10" ht="39.6" x14ac:dyDescent="0.25">
      <c r="A77" s="124" t="s">
        <v>190</v>
      </c>
      <c r="B77" s="96" t="s">
        <v>191</v>
      </c>
      <c r="C77" s="96" t="s">
        <v>41</v>
      </c>
      <c r="D77" s="96" t="s">
        <v>192</v>
      </c>
      <c r="E77" s="97" t="s">
        <v>25</v>
      </c>
      <c r="F77" s="98">
        <v>574.6</v>
      </c>
      <c r="G77" s="99">
        <v>92.71</v>
      </c>
      <c r="H77" s="99">
        <f>TRUNC(TRUNC(G77 * J10, 2) + G77, 2)</f>
        <v>111.71</v>
      </c>
      <c r="I77" s="99">
        <f t="shared" ref="I77:I140" si="1">TRUNC(F77 * H77,2)</f>
        <v>64188.56</v>
      </c>
      <c r="J77" s="125">
        <f>I77 / J9</f>
        <v>3.8264661611201508E-3</v>
      </c>
    </row>
    <row r="78" spans="1:10" ht="39.6" x14ac:dyDescent="0.25">
      <c r="A78" s="126" t="s">
        <v>193</v>
      </c>
      <c r="B78" s="127" t="s">
        <v>194</v>
      </c>
      <c r="C78" s="127" t="s">
        <v>41</v>
      </c>
      <c r="D78" s="127" t="s">
        <v>195</v>
      </c>
      <c r="E78" s="128" t="s">
        <v>25</v>
      </c>
      <c r="F78" s="129">
        <v>33.200000000000003</v>
      </c>
      <c r="G78" s="130">
        <v>467.69</v>
      </c>
      <c r="H78" s="130">
        <f>TRUNC(TRUNC(G78 * J10, 2) + G78, 2)</f>
        <v>563.55999999999995</v>
      </c>
      <c r="I78" s="130">
        <f t="shared" si="1"/>
        <v>18710.189999999999</v>
      </c>
      <c r="J78" s="131">
        <f>I78 / J9</f>
        <v>1.1153686716624991E-3</v>
      </c>
    </row>
    <row r="79" spans="1:10" ht="39.6" x14ac:dyDescent="0.25">
      <c r="A79" s="126" t="s">
        <v>196</v>
      </c>
      <c r="B79" s="127" t="s">
        <v>185</v>
      </c>
      <c r="C79" s="127" t="s">
        <v>19</v>
      </c>
      <c r="D79" s="127" t="s">
        <v>186</v>
      </c>
      <c r="E79" s="128" t="s">
        <v>56</v>
      </c>
      <c r="F79" s="129">
        <v>357.2</v>
      </c>
      <c r="G79" s="130">
        <v>724.68</v>
      </c>
      <c r="H79" s="130">
        <f>TRUNC(TRUNC(G79 * J10, 2) + G79, 2)</f>
        <v>873.23</v>
      </c>
      <c r="I79" s="130">
        <f t="shared" si="1"/>
        <v>311917.75</v>
      </c>
      <c r="J79" s="131">
        <f>I79 / J9</f>
        <v>1.8594321409106777E-2</v>
      </c>
    </row>
    <row r="80" spans="1:10" ht="26.4" x14ac:dyDescent="0.25">
      <c r="A80" s="126" t="s">
        <v>197</v>
      </c>
      <c r="B80" s="127" t="s">
        <v>198</v>
      </c>
      <c r="C80" s="127" t="s">
        <v>41</v>
      </c>
      <c r="D80" s="127" t="s">
        <v>199</v>
      </c>
      <c r="E80" s="128" t="s">
        <v>107</v>
      </c>
      <c r="F80" s="129">
        <v>3137.1</v>
      </c>
      <c r="G80" s="130">
        <v>13.16</v>
      </c>
      <c r="H80" s="130">
        <f>TRUNC(TRUNC(G80 * J10, 2) + G80, 2)</f>
        <v>15.85</v>
      </c>
      <c r="I80" s="130">
        <f t="shared" si="1"/>
        <v>49723.03</v>
      </c>
      <c r="J80" s="131">
        <f>I80 / J9</f>
        <v>2.9641339784435435E-3</v>
      </c>
    </row>
    <row r="81" spans="1:10" ht="26.4" x14ac:dyDescent="0.25">
      <c r="A81" s="126" t="s">
        <v>200</v>
      </c>
      <c r="B81" s="127" t="s">
        <v>201</v>
      </c>
      <c r="C81" s="127" t="s">
        <v>41</v>
      </c>
      <c r="D81" s="127" t="s">
        <v>202</v>
      </c>
      <c r="E81" s="128" t="s">
        <v>107</v>
      </c>
      <c r="F81" s="129">
        <v>1182.8</v>
      </c>
      <c r="G81" s="130">
        <v>12.13</v>
      </c>
      <c r="H81" s="130">
        <f>TRUNC(TRUNC(G81 * J10, 2) + G81, 2)</f>
        <v>14.61</v>
      </c>
      <c r="I81" s="130">
        <f t="shared" si="1"/>
        <v>17280.7</v>
      </c>
      <c r="J81" s="131">
        <f>I81 / J9</f>
        <v>1.0301526282949639E-3</v>
      </c>
    </row>
    <row r="82" spans="1:10" ht="26.4" x14ac:dyDescent="0.25">
      <c r="A82" s="126" t="s">
        <v>203</v>
      </c>
      <c r="B82" s="127" t="s">
        <v>204</v>
      </c>
      <c r="C82" s="127" t="s">
        <v>41</v>
      </c>
      <c r="D82" s="127" t="s">
        <v>205</v>
      </c>
      <c r="E82" s="128" t="s">
        <v>107</v>
      </c>
      <c r="F82" s="129">
        <v>2421.9</v>
      </c>
      <c r="G82" s="130">
        <v>11.2</v>
      </c>
      <c r="H82" s="130">
        <f>TRUNC(TRUNC(G82 * J10, 2) + G82, 2)</f>
        <v>13.49</v>
      </c>
      <c r="I82" s="130">
        <f t="shared" si="1"/>
        <v>32671.43</v>
      </c>
      <c r="J82" s="131">
        <f>I82 / J9</f>
        <v>1.9476386653697439E-3</v>
      </c>
    </row>
    <row r="83" spans="1:10" ht="26.4" x14ac:dyDescent="0.25">
      <c r="A83" s="126" t="s">
        <v>206</v>
      </c>
      <c r="B83" s="127" t="s">
        <v>207</v>
      </c>
      <c r="C83" s="127" t="s">
        <v>41</v>
      </c>
      <c r="D83" s="127" t="s">
        <v>208</v>
      </c>
      <c r="E83" s="128" t="s">
        <v>107</v>
      </c>
      <c r="F83" s="129">
        <v>3649.7</v>
      </c>
      <c r="G83" s="130">
        <v>9.8800000000000008</v>
      </c>
      <c r="H83" s="130">
        <f>TRUNC(TRUNC(G83 * J10, 2) + G83, 2)</f>
        <v>11.9</v>
      </c>
      <c r="I83" s="130">
        <f t="shared" si="1"/>
        <v>43431.43</v>
      </c>
      <c r="J83" s="131">
        <f>I83 / J9</f>
        <v>2.5890734614401468E-3</v>
      </c>
    </row>
    <row r="84" spans="1:10" ht="26.4" x14ac:dyDescent="0.25">
      <c r="A84" s="126" t="s">
        <v>209</v>
      </c>
      <c r="B84" s="127" t="s">
        <v>210</v>
      </c>
      <c r="C84" s="127" t="s">
        <v>41</v>
      </c>
      <c r="D84" s="127" t="s">
        <v>211</v>
      </c>
      <c r="E84" s="128" t="s">
        <v>107</v>
      </c>
      <c r="F84" s="129">
        <v>1782.7</v>
      </c>
      <c r="G84" s="130">
        <v>8.2100000000000009</v>
      </c>
      <c r="H84" s="130">
        <f>TRUNC(TRUNC(G84 * J10, 2) + G84, 2)</f>
        <v>9.89</v>
      </c>
      <c r="I84" s="130">
        <f t="shared" si="1"/>
        <v>17630.900000000001</v>
      </c>
      <c r="J84" s="131">
        <f>I84 / J9</f>
        <v>1.0510290656168837E-3</v>
      </c>
    </row>
    <row r="85" spans="1:10" ht="26.4" x14ac:dyDescent="0.25">
      <c r="A85" s="126" t="s">
        <v>212</v>
      </c>
      <c r="B85" s="127" t="s">
        <v>213</v>
      </c>
      <c r="C85" s="127" t="s">
        <v>41</v>
      </c>
      <c r="D85" s="127" t="s">
        <v>214</v>
      </c>
      <c r="E85" s="128" t="s">
        <v>107</v>
      </c>
      <c r="F85" s="129">
        <v>860.6</v>
      </c>
      <c r="G85" s="130">
        <v>8.0299999999999994</v>
      </c>
      <c r="H85" s="130">
        <f>TRUNC(TRUNC(G85 * J10, 2) + G85, 2)</f>
        <v>9.67</v>
      </c>
      <c r="I85" s="130">
        <f t="shared" si="1"/>
        <v>8322</v>
      </c>
      <c r="J85" s="131">
        <f>I85 / J9</f>
        <v>4.9609854766709044E-4</v>
      </c>
    </row>
    <row r="86" spans="1:10" x14ac:dyDescent="0.25">
      <c r="A86" s="126" t="s">
        <v>215</v>
      </c>
      <c r="B86" s="127" t="s">
        <v>139</v>
      </c>
      <c r="C86" s="127" t="s">
        <v>19</v>
      </c>
      <c r="D86" s="127" t="s">
        <v>140</v>
      </c>
      <c r="E86" s="128" t="s">
        <v>56</v>
      </c>
      <c r="F86" s="129">
        <v>357.2</v>
      </c>
      <c r="G86" s="130">
        <v>104.18</v>
      </c>
      <c r="H86" s="130">
        <f>TRUNC(TRUNC(G86 * J10, 2) + G86, 2)</f>
        <v>125.53</v>
      </c>
      <c r="I86" s="130">
        <f t="shared" si="1"/>
        <v>44839.31</v>
      </c>
      <c r="J86" s="131">
        <f>I86 / J9</f>
        <v>2.6730012700546075E-3</v>
      </c>
    </row>
    <row r="87" spans="1:10" ht="26.4" x14ac:dyDescent="0.25">
      <c r="A87" s="126" t="s">
        <v>216</v>
      </c>
      <c r="B87" s="127" t="s">
        <v>217</v>
      </c>
      <c r="C87" s="127" t="s">
        <v>19</v>
      </c>
      <c r="D87" s="127" t="s">
        <v>218</v>
      </c>
      <c r="E87" s="128" t="s">
        <v>25</v>
      </c>
      <c r="F87" s="129">
        <v>61.13</v>
      </c>
      <c r="G87" s="130">
        <v>99.7</v>
      </c>
      <c r="H87" s="130">
        <f>TRUNC(TRUNC(G87 * J10, 2) + G87, 2)</f>
        <v>120.13</v>
      </c>
      <c r="I87" s="130">
        <f t="shared" si="1"/>
        <v>7343.54</v>
      </c>
      <c r="J87" s="131">
        <f>I87 / J9</f>
        <v>4.3776971025416789E-4</v>
      </c>
    </row>
    <row r="88" spans="1:10" ht="26.4" x14ac:dyDescent="0.25">
      <c r="A88" s="126" t="s">
        <v>219</v>
      </c>
      <c r="B88" s="127" t="s">
        <v>220</v>
      </c>
      <c r="C88" s="127" t="s">
        <v>19</v>
      </c>
      <c r="D88" s="127" t="s">
        <v>221</v>
      </c>
      <c r="E88" s="128" t="s">
        <v>25</v>
      </c>
      <c r="F88" s="129">
        <v>61.5</v>
      </c>
      <c r="G88" s="130">
        <v>118.83</v>
      </c>
      <c r="H88" s="130">
        <f>TRUNC(TRUNC(G88 * J10, 2) + G88, 2)</f>
        <v>143.19</v>
      </c>
      <c r="I88" s="130">
        <f t="shared" si="1"/>
        <v>8806.18</v>
      </c>
      <c r="J88" s="131">
        <f>I88 / J9</f>
        <v>5.249619212322733E-4</v>
      </c>
    </row>
    <row r="89" spans="1:10" ht="26.4" x14ac:dyDescent="0.25">
      <c r="A89" s="126" t="s">
        <v>222</v>
      </c>
      <c r="B89" s="127" t="s">
        <v>223</v>
      </c>
      <c r="C89" s="127" t="s">
        <v>19</v>
      </c>
      <c r="D89" s="127" t="s">
        <v>224</v>
      </c>
      <c r="E89" s="128" t="s">
        <v>25</v>
      </c>
      <c r="F89" s="129">
        <v>2219.63</v>
      </c>
      <c r="G89" s="130">
        <v>158.1</v>
      </c>
      <c r="H89" s="130">
        <f>TRUNC(TRUNC(G89 * J10, 2) + G89, 2)</f>
        <v>190.51</v>
      </c>
      <c r="I89" s="130">
        <f t="shared" si="1"/>
        <v>422861.71</v>
      </c>
      <c r="J89" s="131">
        <f>I89 / J9</f>
        <v>2.5208012520430471E-2</v>
      </c>
    </row>
    <row r="90" spans="1:10" ht="39.6" x14ac:dyDescent="0.25">
      <c r="A90" s="126" t="s">
        <v>225</v>
      </c>
      <c r="B90" s="127" t="s">
        <v>226</v>
      </c>
      <c r="C90" s="127" t="s">
        <v>19</v>
      </c>
      <c r="D90" s="127" t="s">
        <v>227</v>
      </c>
      <c r="E90" s="128" t="s">
        <v>25</v>
      </c>
      <c r="F90" s="129">
        <v>2740.43</v>
      </c>
      <c r="G90" s="130">
        <v>16.54</v>
      </c>
      <c r="H90" s="130">
        <f>TRUNC(TRUNC(G90 * J10, 2) + G90, 2)</f>
        <v>19.93</v>
      </c>
      <c r="I90" s="130">
        <f t="shared" si="1"/>
        <v>54616.76</v>
      </c>
      <c r="J90" s="131">
        <f>I90 / J9</f>
        <v>3.2558634119541022E-3</v>
      </c>
    </row>
    <row r="91" spans="1:10" ht="27" thickBot="1" x14ac:dyDescent="0.3">
      <c r="A91" s="132" t="s">
        <v>228</v>
      </c>
      <c r="B91" s="114" t="s">
        <v>229</v>
      </c>
      <c r="C91" s="114" t="s">
        <v>41</v>
      </c>
      <c r="D91" s="114" t="s">
        <v>230</v>
      </c>
      <c r="E91" s="115" t="s">
        <v>56</v>
      </c>
      <c r="F91" s="116">
        <v>8783.44</v>
      </c>
      <c r="G91" s="117">
        <v>30.87</v>
      </c>
      <c r="H91" s="117">
        <f>TRUNC(TRUNC(G91 * J10, 2) + G91, 2)</f>
        <v>37.19</v>
      </c>
      <c r="I91" s="117">
        <f t="shared" si="1"/>
        <v>326656.13</v>
      </c>
      <c r="J91" s="133">
        <f>I91 / J9</f>
        <v>1.9472918971347307E-2</v>
      </c>
    </row>
    <row r="92" spans="1:10" ht="14.4" thickBot="1" x14ac:dyDescent="0.3">
      <c r="A92" s="106" t="s">
        <v>231</v>
      </c>
      <c r="B92" s="107" t="s">
        <v>12</v>
      </c>
      <c r="C92" s="107"/>
      <c r="D92" s="107" t="s">
        <v>232</v>
      </c>
      <c r="E92" s="108"/>
      <c r="F92" s="109">
        <v>1</v>
      </c>
      <c r="G92" s="109" t="s">
        <v>14</v>
      </c>
      <c r="H92" s="110">
        <f>I93 + I100 + I105</f>
        <v>1111777.8800000001</v>
      </c>
      <c r="I92" s="110">
        <f t="shared" si="1"/>
        <v>1111777.8799999999</v>
      </c>
      <c r="J92" s="111">
        <f>I92 / J9</f>
        <v>6.6276302763325731E-2</v>
      </c>
    </row>
    <row r="93" spans="1:10" ht="14.4" thickBot="1" x14ac:dyDescent="0.3">
      <c r="A93" s="106" t="s">
        <v>233</v>
      </c>
      <c r="B93" s="107" t="s">
        <v>12</v>
      </c>
      <c r="C93" s="107"/>
      <c r="D93" s="107" t="s">
        <v>234</v>
      </c>
      <c r="E93" s="108"/>
      <c r="F93" s="109">
        <v>1</v>
      </c>
      <c r="G93" s="109" t="s">
        <v>14</v>
      </c>
      <c r="H93" s="110">
        <f>I94 + I95 + I96 + I97 + I98 + I99</f>
        <v>548403.31000000006</v>
      </c>
      <c r="I93" s="110">
        <f t="shared" si="1"/>
        <v>548403.31000000006</v>
      </c>
      <c r="J93" s="111">
        <f>I93 / J9</f>
        <v>3.2691911274552413E-2</v>
      </c>
    </row>
    <row r="94" spans="1:10" ht="39.6" x14ac:dyDescent="0.25">
      <c r="A94" s="124" t="s">
        <v>235</v>
      </c>
      <c r="B94" s="96" t="s">
        <v>236</v>
      </c>
      <c r="C94" s="96" t="s">
        <v>41</v>
      </c>
      <c r="D94" s="96" t="s">
        <v>237</v>
      </c>
      <c r="E94" s="97" t="s">
        <v>25</v>
      </c>
      <c r="F94" s="98">
        <v>179.23</v>
      </c>
      <c r="G94" s="99">
        <v>90.78</v>
      </c>
      <c r="H94" s="99">
        <f>TRUNC(TRUNC(G94 * J10, 2) + G94, 2)</f>
        <v>109.38</v>
      </c>
      <c r="I94" s="99">
        <f t="shared" si="1"/>
        <v>19604.169999999998</v>
      </c>
      <c r="J94" s="125">
        <f>I94 / J9</f>
        <v>1.1686614113456794E-3</v>
      </c>
    </row>
    <row r="95" spans="1:10" ht="39.6" x14ac:dyDescent="0.25">
      <c r="A95" s="126" t="s">
        <v>238</v>
      </c>
      <c r="B95" s="127" t="s">
        <v>239</v>
      </c>
      <c r="C95" s="127" t="s">
        <v>41</v>
      </c>
      <c r="D95" s="127" t="s">
        <v>240</v>
      </c>
      <c r="E95" s="128" t="s">
        <v>25</v>
      </c>
      <c r="F95" s="129">
        <v>3719.17</v>
      </c>
      <c r="G95" s="130">
        <v>104.53</v>
      </c>
      <c r="H95" s="130">
        <f>TRUNC(TRUNC(G95 * J10, 2) + G95, 2)</f>
        <v>125.95</v>
      </c>
      <c r="I95" s="130">
        <f t="shared" si="1"/>
        <v>468429.46</v>
      </c>
      <c r="J95" s="131">
        <f>I95 / J9</f>
        <v>2.7924438210824253E-2</v>
      </c>
    </row>
    <row r="96" spans="1:10" ht="39.6" x14ac:dyDescent="0.25">
      <c r="A96" s="126" t="s">
        <v>241</v>
      </c>
      <c r="B96" s="127" t="s">
        <v>242</v>
      </c>
      <c r="C96" s="127" t="s">
        <v>41</v>
      </c>
      <c r="D96" s="127" t="s">
        <v>243</v>
      </c>
      <c r="E96" s="128" t="s">
        <v>25</v>
      </c>
      <c r="F96" s="129">
        <v>6.34</v>
      </c>
      <c r="G96" s="130">
        <v>237.68</v>
      </c>
      <c r="H96" s="130">
        <f>TRUNC(TRUNC(G96 * J10, 2) + G96, 2)</f>
        <v>286.39999999999998</v>
      </c>
      <c r="I96" s="130">
        <f t="shared" si="1"/>
        <v>1815.77</v>
      </c>
      <c r="J96" s="131">
        <f>I96 / J9</f>
        <v>1.0824331409486576E-4</v>
      </c>
    </row>
    <row r="97" spans="1:10" ht="26.4" x14ac:dyDescent="0.25">
      <c r="A97" s="126" t="s">
        <v>244</v>
      </c>
      <c r="B97" s="127" t="s">
        <v>245</v>
      </c>
      <c r="C97" s="127" t="s">
        <v>41</v>
      </c>
      <c r="D97" s="127" t="s">
        <v>246</v>
      </c>
      <c r="E97" s="128" t="s">
        <v>91</v>
      </c>
      <c r="F97" s="129">
        <v>262.10000000000002</v>
      </c>
      <c r="G97" s="130">
        <v>75.05</v>
      </c>
      <c r="H97" s="130">
        <f>TRUNC(TRUNC(G97 * J10, 2) + G97, 2)</f>
        <v>90.43</v>
      </c>
      <c r="I97" s="130">
        <f t="shared" si="1"/>
        <v>23701.7</v>
      </c>
      <c r="J97" s="131">
        <f>I97 / J9</f>
        <v>1.412927054462999E-3</v>
      </c>
    </row>
    <row r="98" spans="1:10" ht="26.4" x14ac:dyDescent="0.25">
      <c r="A98" s="126" t="s">
        <v>247</v>
      </c>
      <c r="B98" s="127" t="s">
        <v>248</v>
      </c>
      <c r="C98" s="127" t="s">
        <v>41</v>
      </c>
      <c r="D98" s="127" t="s">
        <v>249</v>
      </c>
      <c r="E98" s="128" t="s">
        <v>91</v>
      </c>
      <c r="F98" s="129">
        <v>215.8</v>
      </c>
      <c r="G98" s="130">
        <v>53.16</v>
      </c>
      <c r="H98" s="130">
        <f>TRUNC(TRUNC(G98 * J10, 2) + G98, 2)</f>
        <v>64.05</v>
      </c>
      <c r="I98" s="130">
        <f t="shared" si="1"/>
        <v>13821.99</v>
      </c>
      <c r="J98" s="131">
        <f>I98 / J9</f>
        <v>8.2396889748486508E-4</v>
      </c>
    </row>
    <row r="99" spans="1:10" ht="27" thickBot="1" x14ac:dyDescent="0.3">
      <c r="A99" s="132" t="s">
        <v>250</v>
      </c>
      <c r="B99" s="114" t="s">
        <v>251</v>
      </c>
      <c r="C99" s="114" t="s">
        <v>41</v>
      </c>
      <c r="D99" s="114" t="s">
        <v>252</v>
      </c>
      <c r="E99" s="115" t="s">
        <v>91</v>
      </c>
      <c r="F99" s="116">
        <v>1355.04</v>
      </c>
      <c r="G99" s="117">
        <v>12.88</v>
      </c>
      <c r="H99" s="117">
        <f>TRUNC(TRUNC(G99 * J10, 2) + G99, 2)</f>
        <v>15.52</v>
      </c>
      <c r="I99" s="117">
        <f t="shared" si="1"/>
        <v>21030.22</v>
      </c>
      <c r="J99" s="133">
        <f>I99 / J9</f>
        <v>1.2536723863397501E-3</v>
      </c>
    </row>
    <row r="100" spans="1:10" ht="14.4" thickBot="1" x14ac:dyDescent="0.3">
      <c r="A100" s="106" t="s">
        <v>253</v>
      </c>
      <c r="B100" s="107" t="s">
        <v>12</v>
      </c>
      <c r="C100" s="107"/>
      <c r="D100" s="107" t="s">
        <v>254</v>
      </c>
      <c r="E100" s="108"/>
      <c r="F100" s="109">
        <v>1</v>
      </c>
      <c r="G100" s="109" t="s">
        <v>14</v>
      </c>
      <c r="H100" s="110">
        <f>I101 + I102 + I103 + I104</f>
        <v>530947.99</v>
      </c>
      <c r="I100" s="110">
        <f t="shared" si="1"/>
        <v>530947.99</v>
      </c>
      <c r="J100" s="111">
        <f>I100 / J9</f>
        <v>3.1651349041788138E-2</v>
      </c>
    </row>
    <row r="101" spans="1:10" ht="52.8" x14ac:dyDescent="0.25">
      <c r="A101" s="124" t="s">
        <v>255</v>
      </c>
      <c r="B101" s="96" t="s">
        <v>256</v>
      </c>
      <c r="C101" s="96" t="s">
        <v>41</v>
      </c>
      <c r="D101" s="96" t="s">
        <v>257</v>
      </c>
      <c r="E101" s="97" t="s">
        <v>25</v>
      </c>
      <c r="F101" s="98">
        <v>2494.77</v>
      </c>
      <c r="G101" s="99">
        <v>104.44</v>
      </c>
      <c r="H101" s="99">
        <f>TRUNC(TRUNC(G101 * J10, 2) + G101, 2)</f>
        <v>125.85</v>
      </c>
      <c r="I101" s="99">
        <f t="shared" si="1"/>
        <v>313966.8</v>
      </c>
      <c r="J101" s="125">
        <f>I101 / J9</f>
        <v>1.8716471220341726E-2</v>
      </c>
    </row>
    <row r="102" spans="1:10" ht="52.8" x14ac:dyDescent="0.25">
      <c r="A102" s="126" t="s">
        <v>258</v>
      </c>
      <c r="B102" s="127" t="s">
        <v>259</v>
      </c>
      <c r="C102" s="127" t="s">
        <v>41</v>
      </c>
      <c r="D102" s="127" t="s">
        <v>260</v>
      </c>
      <c r="E102" s="128" t="s">
        <v>25</v>
      </c>
      <c r="F102" s="129">
        <v>120.75</v>
      </c>
      <c r="G102" s="130">
        <v>131.78</v>
      </c>
      <c r="H102" s="130">
        <f>TRUNC(TRUNC(G102 * J10, 2) + G102, 2)</f>
        <v>158.79</v>
      </c>
      <c r="I102" s="130">
        <f t="shared" si="1"/>
        <v>19173.89</v>
      </c>
      <c r="J102" s="131">
        <f>I102 / J9</f>
        <v>1.1430111730507749E-3</v>
      </c>
    </row>
    <row r="103" spans="1:10" ht="52.8" x14ac:dyDescent="0.25">
      <c r="A103" s="126" t="s">
        <v>261</v>
      </c>
      <c r="B103" s="127" t="s">
        <v>262</v>
      </c>
      <c r="C103" s="127" t="s">
        <v>19</v>
      </c>
      <c r="D103" s="127" t="s">
        <v>263</v>
      </c>
      <c r="E103" s="128" t="s">
        <v>25</v>
      </c>
      <c r="F103" s="129">
        <v>1302.06</v>
      </c>
      <c r="G103" s="130">
        <v>117.41</v>
      </c>
      <c r="H103" s="130">
        <f>TRUNC(TRUNC(G103 * J10, 2) + G103, 2)</f>
        <v>141.47</v>
      </c>
      <c r="I103" s="130">
        <f t="shared" si="1"/>
        <v>184202.42</v>
      </c>
      <c r="J103" s="131">
        <f>I103 / J9</f>
        <v>1.0980840307469769E-2</v>
      </c>
    </row>
    <row r="104" spans="1:10" ht="40.200000000000003" thickBot="1" x14ac:dyDescent="0.3">
      <c r="A104" s="132" t="s">
        <v>264</v>
      </c>
      <c r="B104" s="114" t="s">
        <v>265</v>
      </c>
      <c r="C104" s="114" t="s">
        <v>19</v>
      </c>
      <c r="D104" s="114" t="s">
        <v>266</v>
      </c>
      <c r="E104" s="115" t="s">
        <v>25</v>
      </c>
      <c r="F104" s="116">
        <v>63.75</v>
      </c>
      <c r="G104" s="117">
        <v>177.11</v>
      </c>
      <c r="H104" s="117">
        <f>TRUNC(TRUNC(G104 * J10, 2) + G104, 2)</f>
        <v>213.41</v>
      </c>
      <c r="I104" s="117">
        <f t="shared" si="1"/>
        <v>13604.88</v>
      </c>
      <c r="J104" s="133">
        <f>I104 / J9</f>
        <v>8.1102634092586454E-4</v>
      </c>
    </row>
    <row r="105" spans="1:10" ht="14.4" thickBot="1" x14ac:dyDescent="0.3">
      <c r="A105" s="106" t="s">
        <v>267</v>
      </c>
      <c r="B105" s="107" t="s">
        <v>12</v>
      </c>
      <c r="C105" s="107"/>
      <c r="D105" s="107" t="s">
        <v>268</v>
      </c>
      <c r="E105" s="108"/>
      <c r="F105" s="109">
        <v>1</v>
      </c>
      <c r="G105" s="109" t="s">
        <v>14</v>
      </c>
      <c r="H105" s="110">
        <f>I106</f>
        <v>32426.58</v>
      </c>
      <c r="I105" s="110">
        <f t="shared" si="1"/>
        <v>32426.58</v>
      </c>
      <c r="J105" s="111">
        <f>I105 / J9</f>
        <v>1.9330424469851865E-3</v>
      </c>
    </row>
    <row r="106" spans="1:10" ht="40.200000000000003" thickBot="1" x14ac:dyDescent="0.3">
      <c r="A106" s="134" t="s">
        <v>269</v>
      </c>
      <c r="B106" s="118" t="s">
        <v>270</v>
      </c>
      <c r="C106" s="118" t="s">
        <v>41</v>
      </c>
      <c r="D106" s="118" t="s">
        <v>271</v>
      </c>
      <c r="E106" s="119" t="s">
        <v>25</v>
      </c>
      <c r="F106" s="120">
        <v>70.66</v>
      </c>
      <c r="G106" s="121">
        <v>380.84</v>
      </c>
      <c r="H106" s="121">
        <f>TRUNC(TRUNC(G106 * J10, 2) + G106, 2)</f>
        <v>458.91</v>
      </c>
      <c r="I106" s="121">
        <f t="shared" si="1"/>
        <v>32426.58</v>
      </c>
      <c r="J106" s="135">
        <f>I106 / J9</f>
        <v>1.9330424469851865E-3</v>
      </c>
    </row>
    <row r="107" spans="1:10" ht="14.4" thickBot="1" x14ac:dyDescent="0.3">
      <c r="A107" s="106" t="s">
        <v>272</v>
      </c>
      <c r="B107" s="107" t="s">
        <v>12</v>
      </c>
      <c r="C107" s="107"/>
      <c r="D107" s="107" t="s">
        <v>273</v>
      </c>
      <c r="E107" s="108"/>
      <c r="F107" s="109">
        <v>1</v>
      </c>
      <c r="G107" s="109" t="s">
        <v>14</v>
      </c>
      <c r="H107" s="110">
        <f>I108 + I123 + I133 + I136 + I139</f>
        <v>828822.19</v>
      </c>
      <c r="I107" s="110">
        <f t="shared" si="1"/>
        <v>828822.19</v>
      </c>
      <c r="J107" s="111">
        <f>I107 / J9</f>
        <v>4.9408493719449324E-2</v>
      </c>
    </row>
    <row r="108" spans="1:10" ht="14.4" thickBot="1" x14ac:dyDescent="0.3">
      <c r="A108" s="106" t="s">
        <v>274</v>
      </c>
      <c r="B108" s="107" t="s">
        <v>12</v>
      </c>
      <c r="C108" s="107"/>
      <c r="D108" s="107" t="s">
        <v>275</v>
      </c>
      <c r="E108" s="108"/>
      <c r="F108" s="109">
        <v>1</v>
      </c>
      <c r="G108" s="109" t="s">
        <v>14</v>
      </c>
      <c r="H108" s="110">
        <f>I109</f>
        <v>376366.77</v>
      </c>
      <c r="I108" s="110">
        <f t="shared" si="1"/>
        <v>376366.77</v>
      </c>
      <c r="J108" s="111">
        <f>I108 / J9</f>
        <v>2.2436314345968981E-2</v>
      </c>
    </row>
    <row r="109" spans="1:10" ht="14.4" thickBot="1" x14ac:dyDescent="0.3">
      <c r="A109" s="106" t="s">
        <v>276</v>
      </c>
      <c r="B109" s="107" t="s">
        <v>12</v>
      </c>
      <c r="C109" s="107"/>
      <c r="D109" s="107" t="s">
        <v>277</v>
      </c>
      <c r="E109" s="108"/>
      <c r="F109" s="109">
        <v>1</v>
      </c>
      <c r="G109" s="109" t="s">
        <v>14</v>
      </c>
      <c r="H109" s="110">
        <f>I110 + I111 + I112 + I113 + I114 + I115 + I116 + I117 + I118 + I119 + I120 + I121 + I122</f>
        <v>376366.76999999996</v>
      </c>
      <c r="I109" s="110">
        <f t="shared" si="1"/>
        <v>376366.77</v>
      </c>
      <c r="J109" s="111">
        <f>I109 / J9</f>
        <v>2.2436314345968981E-2</v>
      </c>
    </row>
    <row r="110" spans="1:10" ht="66" x14ac:dyDescent="0.25">
      <c r="A110" s="124" t="s">
        <v>278</v>
      </c>
      <c r="B110" s="96" t="s">
        <v>279</v>
      </c>
      <c r="C110" s="96" t="s">
        <v>41</v>
      </c>
      <c r="D110" s="96" t="s">
        <v>280</v>
      </c>
      <c r="E110" s="97" t="s">
        <v>43</v>
      </c>
      <c r="F110" s="98">
        <v>41</v>
      </c>
      <c r="G110" s="99">
        <v>1241.8900000000001</v>
      </c>
      <c r="H110" s="99">
        <f>TRUNC(TRUNC(G110 * J10, 2) + G110, 2)</f>
        <v>1496.47</v>
      </c>
      <c r="I110" s="99">
        <f t="shared" si="1"/>
        <v>61355.27</v>
      </c>
      <c r="J110" s="125">
        <f>I110 / J9</f>
        <v>3.6575655297671475E-3</v>
      </c>
    </row>
    <row r="111" spans="1:10" ht="66" x14ac:dyDescent="0.25">
      <c r="A111" s="126" t="s">
        <v>281</v>
      </c>
      <c r="B111" s="127" t="s">
        <v>282</v>
      </c>
      <c r="C111" s="127" t="s">
        <v>41</v>
      </c>
      <c r="D111" s="127" t="s">
        <v>283</v>
      </c>
      <c r="E111" s="128" t="s">
        <v>43</v>
      </c>
      <c r="F111" s="129">
        <v>22</v>
      </c>
      <c r="G111" s="130">
        <v>1170.08</v>
      </c>
      <c r="H111" s="130">
        <f>TRUNC(TRUNC(G111 * J10, 2) + G111, 2)</f>
        <v>1409.94</v>
      </c>
      <c r="I111" s="130">
        <f t="shared" si="1"/>
        <v>31018.68</v>
      </c>
      <c r="J111" s="131">
        <f>I111 / J9</f>
        <v>1.8491134461127404E-3</v>
      </c>
    </row>
    <row r="112" spans="1:10" ht="52.8" x14ac:dyDescent="0.25">
      <c r="A112" s="126" t="s">
        <v>284</v>
      </c>
      <c r="B112" s="127" t="s">
        <v>285</v>
      </c>
      <c r="C112" s="127" t="s">
        <v>41</v>
      </c>
      <c r="D112" s="127" t="s">
        <v>286</v>
      </c>
      <c r="E112" s="128" t="s">
        <v>43</v>
      </c>
      <c r="F112" s="129">
        <v>4</v>
      </c>
      <c r="G112" s="130">
        <v>1020.8</v>
      </c>
      <c r="H112" s="130">
        <f>TRUNC(TRUNC(G112 * J10, 2) + G112, 2)</f>
        <v>1230.06</v>
      </c>
      <c r="I112" s="130">
        <f t="shared" si="1"/>
        <v>4920.24</v>
      </c>
      <c r="J112" s="131">
        <f>I112 / J9</f>
        <v>2.933097714700222E-4</v>
      </c>
    </row>
    <row r="113" spans="1:10" ht="52.8" x14ac:dyDescent="0.25">
      <c r="A113" s="126" t="s">
        <v>287</v>
      </c>
      <c r="B113" s="127" t="s">
        <v>288</v>
      </c>
      <c r="C113" s="127" t="s">
        <v>19</v>
      </c>
      <c r="D113" s="127" t="s">
        <v>289</v>
      </c>
      <c r="E113" s="128" t="s">
        <v>43</v>
      </c>
      <c r="F113" s="129">
        <v>17</v>
      </c>
      <c r="G113" s="130">
        <v>775.59</v>
      </c>
      <c r="H113" s="130">
        <f>TRUNC(TRUNC(G113 * J10, 2) + G113, 2)</f>
        <v>934.58</v>
      </c>
      <c r="I113" s="130">
        <f t="shared" si="1"/>
        <v>15887.86</v>
      </c>
      <c r="J113" s="131">
        <f>I113 / J9</f>
        <v>9.471213976854193E-4</v>
      </c>
    </row>
    <row r="114" spans="1:10" ht="26.4" x14ac:dyDescent="0.25">
      <c r="A114" s="126" t="s">
        <v>290</v>
      </c>
      <c r="B114" s="127" t="s">
        <v>291</v>
      </c>
      <c r="C114" s="127" t="s">
        <v>19</v>
      </c>
      <c r="D114" s="127" t="s">
        <v>292</v>
      </c>
      <c r="E114" s="128" t="s">
        <v>43</v>
      </c>
      <c r="F114" s="129">
        <v>7</v>
      </c>
      <c r="G114" s="130">
        <v>455.5</v>
      </c>
      <c r="H114" s="130">
        <f>TRUNC(TRUNC(G114 * J10, 2) + G114, 2)</f>
        <v>548.87</v>
      </c>
      <c r="I114" s="130">
        <f t="shared" si="1"/>
        <v>3842.09</v>
      </c>
      <c r="J114" s="131">
        <f>I114 / J9</f>
        <v>2.2903812412956639E-4</v>
      </c>
    </row>
    <row r="115" spans="1:10" ht="26.4" x14ac:dyDescent="0.25">
      <c r="A115" s="126" t="s">
        <v>293</v>
      </c>
      <c r="B115" s="127" t="s">
        <v>294</v>
      </c>
      <c r="C115" s="127" t="s">
        <v>19</v>
      </c>
      <c r="D115" s="127" t="s">
        <v>295</v>
      </c>
      <c r="E115" s="128" t="s">
        <v>43</v>
      </c>
      <c r="F115" s="129">
        <v>9</v>
      </c>
      <c r="G115" s="130">
        <v>455.5</v>
      </c>
      <c r="H115" s="130">
        <f>TRUNC(TRUNC(G115 * J10, 2) + G115, 2)</f>
        <v>548.87</v>
      </c>
      <c r="I115" s="130">
        <f t="shared" si="1"/>
        <v>4939.83</v>
      </c>
      <c r="J115" s="131">
        <f>I115 / J9</f>
        <v>2.9447758816658533E-4</v>
      </c>
    </row>
    <row r="116" spans="1:10" ht="26.4" x14ac:dyDescent="0.25">
      <c r="A116" s="126" t="s">
        <v>296</v>
      </c>
      <c r="B116" s="127" t="s">
        <v>297</v>
      </c>
      <c r="C116" s="127" t="s">
        <v>19</v>
      </c>
      <c r="D116" s="127" t="s">
        <v>298</v>
      </c>
      <c r="E116" s="128" t="s">
        <v>43</v>
      </c>
      <c r="F116" s="129">
        <v>2</v>
      </c>
      <c r="G116" s="130">
        <v>334.07</v>
      </c>
      <c r="H116" s="130">
        <f>TRUNC(TRUNC(G116 * J10, 2) + G116, 2)</f>
        <v>402.55</v>
      </c>
      <c r="I116" s="130">
        <f t="shared" si="1"/>
        <v>805.1</v>
      </c>
      <c r="J116" s="131">
        <f>I116 / J9</f>
        <v>4.7994345196680426E-5</v>
      </c>
    </row>
    <row r="117" spans="1:10" ht="26.4" x14ac:dyDescent="0.25">
      <c r="A117" s="126" t="s">
        <v>299</v>
      </c>
      <c r="B117" s="127" t="s">
        <v>300</v>
      </c>
      <c r="C117" s="127" t="s">
        <v>19</v>
      </c>
      <c r="D117" s="127" t="s">
        <v>301</v>
      </c>
      <c r="E117" s="128" t="s">
        <v>25</v>
      </c>
      <c r="F117" s="129">
        <v>48.7</v>
      </c>
      <c r="G117" s="130">
        <v>184.24</v>
      </c>
      <c r="H117" s="130">
        <f>TRUNC(TRUNC(G117 * J10, 2) + G117, 2)</f>
        <v>222</v>
      </c>
      <c r="I117" s="130">
        <f t="shared" si="1"/>
        <v>10811.4</v>
      </c>
      <c r="J117" s="131">
        <f>I117 / J9</f>
        <v>6.444988990925236E-4</v>
      </c>
    </row>
    <row r="118" spans="1:10" ht="26.4" x14ac:dyDescent="0.25">
      <c r="A118" s="126" t="s">
        <v>302</v>
      </c>
      <c r="B118" s="127" t="s">
        <v>303</v>
      </c>
      <c r="C118" s="127" t="s">
        <v>19</v>
      </c>
      <c r="D118" s="127" t="s">
        <v>304</v>
      </c>
      <c r="E118" s="128" t="s">
        <v>43</v>
      </c>
      <c r="F118" s="129">
        <v>4</v>
      </c>
      <c r="G118" s="130">
        <v>3534.96</v>
      </c>
      <c r="H118" s="130">
        <f>TRUNC(TRUNC(G118 * J10, 2) + G118, 2)</f>
        <v>4259.62</v>
      </c>
      <c r="I118" s="130">
        <f t="shared" si="1"/>
        <v>17038.48</v>
      </c>
      <c r="J118" s="131">
        <f>I118 / J9</f>
        <v>1.0157131918354682E-3</v>
      </c>
    </row>
    <row r="119" spans="1:10" ht="26.4" x14ac:dyDescent="0.25">
      <c r="A119" s="126" t="s">
        <v>305</v>
      </c>
      <c r="B119" s="127" t="s">
        <v>306</v>
      </c>
      <c r="C119" s="127" t="s">
        <v>19</v>
      </c>
      <c r="D119" s="127" t="s">
        <v>307</v>
      </c>
      <c r="E119" s="128" t="s">
        <v>43</v>
      </c>
      <c r="F119" s="129">
        <v>1</v>
      </c>
      <c r="G119" s="130">
        <v>5202.67</v>
      </c>
      <c r="H119" s="130">
        <f>TRUNC(TRUNC(G119 * J10, 2) + G119, 2)</f>
        <v>6269.21</v>
      </c>
      <c r="I119" s="130">
        <f t="shared" si="1"/>
        <v>6269.21</v>
      </c>
      <c r="J119" s="131">
        <f>I119 / J9</f>
        <v>3.7372578418889691E-4</v>
      </c>
    </row>
    <row r="120" spans="1:10" ht="26.4" x14ac:dyDescent="0.25">
      <c r="A120" s="126" t="s">
        <v>308</v>
      </c>
      <c r="B120" s="127" t="s">
        <v>309</v>
      </c>
      <c r="C120" s="127" t="s">
        <v>19</v>
      </c>
      <c r="D120" s="127" t="s">
        <v>310</v>
      </c>
      <c r="E120" s="128" t="s">
        <v>43</v>
      </c>
      <c r="F120" s="129">
        <v>98</v>
      </c>
      <c r="G120" s="130">
        <v>1697.86</v>
      </c>
      <c r="H120" s="130">
        <f>TRUNC(TRUNC(G120 * J10, 2) + G120, 2)</f>
        <v>2045.92</v>
      </c>
      <c r="I120" s="130">
        <f t="shared" si="1"/>
        <v>200500.16</v>
      </c>
      <c r="J120" s="131">
        <f>I120 / J9</f>
        <v>1.1952395840305127E-2</v>
      </c>
    </row>
    <row r="121" spans="1:10" ht="26.4" x14ac:dyDescent="0.25">
      <c r="A121" s="126" t="s">
        <v>311</v>
      </c>
      <c r="B121" s="127" t="s">
        <v>312</v>
      </c>
      <c r="C121" s="127" t="s">
        <v>19</v>
      </c>
      <c r="D121" s="127" t="s">
        <v>313</v>
      </c>
      <c r="E121" s="128" t="s">
        <v>43</v>
      </c>
      <c r="F121" s="129">
        <v>6</v>
      </c>
      <c r="G121" s="130">
        <v>1802.39</v>
      </c>
      <c r="H121" s="130">
        <f>TRUNC(TRUNC(G121 * J10, 2) + G121, 2)</f>
        <v>2171.87</v>
      </c>
      <c r="I121" s="130">
        <f t="shared" si="1"/>
        <v>13031.22</v>
      </c>
      <c r="J121" s="131">
        <f>I121 / J9</f>
        <v>7.7682880513462414E-4</v>
      </c>
    </row>
    <row r="122" spans="1:10" ht="27" thickBot="1" x14ac:dyDescent="0.3">
      <c r="A122" s="132" t="s">
        <v>314</v>
      </c>
      <c r="B122" s="114" t="s">
        <v>315</v>
      </c>
      <c r="C122" s="114" t="s">
        <v>19</v>
      </c>
      <c r="D122" s="114" t="s">
        <v>316</v>
      </c>
      <c r="E122" s="115" t="s">
        <v>25</v>
      </c>
      <c r="F122" s="116">
        <v>21.58</v>
      </c>
      <c r="G122" s="117">
        <v>228.71</v>
      </c>
      <c r="H122" s="117">
        <f>TRUNC(TRUNC(G122 * J10, 2) + G122, 2)</f>
        <v>275.58999999999997</v>
      </c>
      <c r="I122" s="117">
        <f t="shared" si="1"/>
        <v>5947.23</v>
      </c>
      <c r="J122" s="133">
        <f>I122 / J9</f>
        <v>3.5453162288418048E-4</v>
      </c>
    </row>
    <row r="123" spans="1:10" ht="14.4" thickBot="1" x14ac:dyDescent="0.3">
      <c r="A123" s="106" t="s">
        <v>317</v>
      </c>
      <c r="B123" s="107" t="s">
        <v>12</v>
      </c>
      <c r="C123" s="107"/>
      <c r="D123" s="107" t="s">
        <v>318</v>
      </c>
      <c r="E123" s="108"/>
      <c r="F123" s="109">
        <v>1</v>
      </c>
      <c r="G123" s="109" t="s">
        <v>14</v>
      </c>
      <c r="H123" s="110">
        <f>I124 + I128</f>
        <v>171924.18</v>
      </c>
      <c r="I123" s="110">
        <f t="shared" si="1"/>
        <v>171924.18</v>
      </c>
      <c r="J123" s="111">
        <f>I123 / J9</f>
        <v>1.0248898823222235E-2</v>
      </c>
    </row>
    <row r="124" spans="1:10" ht="14.4" thickBot="1" x14ac:dyDescent="0.3">
      <c r="A124" s="106" t="s">
        <v>319</v>
      </c>
      <c r="B124" s="107" t="s">
        <v>12</v>
      </c>
      <c r="C124" s="107"/>
      <c r="D124" s="107" t="s">
        <v>320</v>
      </c>
      <c r="E124" s="108"/>
      <c r="F124" s="109">
        <v>1</v>
      </c>
      <c r="G124" s="109" t="s">
        <v>14</v>
      </c>
      <c r="H124" s="110">
        <f>I125 + I126 + I127</f>
        <v>43640.18</v>
      </c>
      <c r="I124" s="110">
        <f t="shared" si="1"/>
        <v>43640.18</v>
      </c>
      <c r="J124" s="111">
        <f>I124 / J9</f>
        <v>2.6015176541613083E-3</v>
      </c>
    </row>
    <row r="125" spans="1:10" ht="39.6" x14ac:dyDescent="0.25">
      <c r="A125" s="124" t="s">
        <v>321</v>
      </c>
      <c r="B125" s="96" t="s">
        <v>322</v>
      </c>
      <c r="C125" s="96" t="s">
        <v>41</v>
      </c>
      <c r="D125" s="96" t="s">
        <v>323</v>
      </c>
      <c r="E125" s="97" t="s">
        <v>25</v>
      </c>
      <c r="F125" s="98">
        <v>24.61</v>
      </c>
      <c r="G125" s="99">
        <v>740.32</v>
      </c>
      <c r="H125" s="99">
        <f>TRUNC(TRUNC(G125 * J10, 2) + G125, 2)</f>
        <v>892.08</v>
      </c>
      <c r="I125" s="99">
        <f t="shared" si="1"/>
        <v>21954.080000000002</v>
      </c>
      <c r="J125" s="125">
        <f>I125 / J9</f>
        <v>1.3087463594529101E-3</v>
      </c>
    </row>
    <row r="126" spans="1:10" ht="39.6" x14ac:dyDescent="0.25">
      <c r="A126" s="126" t="s">
        <v>324</v>
      </c>
      <c r="B126" s="127" t="s">
        <v>325</v>
      </c>
      <c r="C126" s="127" t="s">
        <v>41</v>
      </c>
      <c r="D126" s="127" t="s">
        <v>326</v>
      </c>
      <c r="E126" s="128" t="s">
        <v>25</v>
      </c>
      <c r="F126" s="129">
        <v>23.51</v>
      </c>
      <c r="G126" s="130">
        <v>594.08000000000004</v>
      </c>
      <c r="H126" s="130">
        <f>TRUNC(TRUNC(G126 * J10, 2) + G126, 2)</f>
        <v>715.86</v>
      </c>
      <c r="I126" s="130">
        <f t="shared" si="1"/>
        <v>16829.86</v>
      </c>
      <c r="J126" s="131">
        <f>I126 / J9</f>
        <v>1.0032767487912111E-3</v>
      </c>
    </row>
    <row r="127" spans="1:10" ht="40.200000000000003" thickBot="1" x14ac:dyDescent="0.3">
      <c r="A127" s="132" t="s">
        <v>327</v>
      </c>
      <c r="B127" s="114" t="s">
        <v>328</v>
      </c>
      <c r="C127" s="114" t="s">
        <v>41</v>
      </c>
      <c r="D127" s="114" t="s">
        <v>329</v>
      </c>
      <c r="E127" s="115" t="s">
        <v>25</v>
      </c>
      <c r="F127" s="116">
        <v>10.08</v>
      </c>
      <c r="G127" s="117">
        <v>399.81</v>
      </c>
      <c r="H127" s="117">
        <f>TRUNC(TRUNC(G127 * J10, 2) + G127, 2)</f>
        <v>481.77</v>
      </c>
      <c r="I127" s="117">
        <f t="shared" si="1"/>
        <v>4856.24</v>
      </c>
      <c r="J127" s="133">
        <f>I127 / J9</f>
        <v>2.8949454591718711E-4</v>
      </c>
    </row>
    <row r="128" spans="1:10" ht="14.4" thickBot="1" x14ac:dyDescent="0.3">
      <c r="A128" s="106" t="s">
        <v>330</v>
      </c>
      <c r="B128" s="107" t="s">
        <v>12</v>
      </c>
      <c r="C128" s="107"/>
      <c r="D128" s="107" t="s">
        <v>331</v>
      </c>
      <c r="E128" s="108"/>
      <c r="F128" s="109">
        <v>1</v>
      </c>
      <c r="G128" s="109" t="s">
        <v>14</v>
      </c>
      <c r="H128" s="110">
        <f>I129 + I130 + I131 + I132</f>
        <v>128283.99999999999</v>
      </c>
      <c r="I128" s="110">
        <f t="shared" si="1"/>
        <v>128284</v>
      </c>
      <c r="J128" s="111">
        <f>I128 / J9</f>
        <v>7.6473811690609267E-3</v>
      </c>
    </row>
    <row r="129" spans="1:10" ht="66" x14ac:dyDescent="0.25">
      <c r="A129" s="124" t="s">
        <v>332</v>
      </c>
      <c r="B129" s="96" t="s">
        <v>333</v>
      </c>
      <c r="C129" s="96" t="s">
        <v>41</v>
      </c>
      <c r="D129" s="96" t="s">
        <v>334</v>
      </c>
      <c r="E129" s="97" t="s">
        <v>25</v>
      </c>
      <c r="F129" s="98">
        <v>26.04</v>
      </c>
      <c r="G129" s="99">
        <v>674.87</v>
      </c>
      <c r="H129" s="99">
        <f>TRUNC(TRUNC(G129 * J10, 2) + G129, 2)</f>
        <v>813.21</v>
      </c>
      <c r="I129" s="99">
        <f t="shared" si="1"/>
        <v>21175.98</v>
      </c>
      <c r="J129" s="125">
        <f>I129 / J9</f>
        <v>1.2623615625363318E-3</v>
      </c>
    </row>
    <row r="130" spans="1:10" ht="52.8" x14ac:dyDescent="0.25">
      <c r="A130" s="126" t="s">
        <v>335</v>
      </c>
      <c r="B130" s="127" t="s">
        <v>336</v>
      </c>
      <c r="C130" s="127" t="s">
        <v>41</v>
      </c>
      <c r="D130" s="127" t="s">
        <v>337</v>
      </c>
      <c r="E130" s="128" t="s">
        <v>25</v>
      </c>
      <c r="F130" s="129">
        <v>9</v>
      </c>
      <c r="G130" s="130">
        <v>774.07</v>
      </c>
      <c r="H130" s="130">
        <f>TRUNC(TRUNC(G130 * J10, 2) + G130, 2)</f>
        <v>932.75</v>
      </c>
      <c r="I130" s="130">
        <f t="shared" si="1"/>
        <v>8394.75</v>
      </c>
      <c r="J130" s="131">
        <f>I130 / J9</f>
        <v>5.0043538608847719E-4</v>
      </c>
    </row>
    <row r="131" spans="1:10" ht="26.4" x14ac:dyDescent="0.25">
      <c r="A131" s="126" t="s">
        <v>338</v>
      </c>
      <c r="B131" s="127" t="s">
        <v>339</v>
      </c>
      <c r="C131" s="127" t="s">
        <v>19</v>
      </c>
      <c r="D131" s="127" t="s">
        <v>340</v>
      </c>
      <c r="E131" s="128" t="s">
        <v>25</v>
      </c>
      <c r="F131" s="129">
        <v>154.08000000000001</v>
      </c>
      <c r="G131" s="130">
        <v>446.9</v>
      </c>
      <c r="H131" s="130">
        <f>TRUNC(TRUNC(G131 * J10, 2) + G131, 2)</f>
        <v>538.51</v>
      </c>
      <c r="I131" s="130">
        <f t="shared" si="1"/>
        <v>82973.62</v>
      </c>
      <c r="J131" s="131">
        <f>I131 / J9</f>
        <v>4.9462980505504744E-3</v>
      </c>
    </row>
    <row r="132" spans="1:10" ht="27" thickBot="1" x14ac:dyDescent="0.3">
      <c r="A132" s="132" t="s">
        <v>341</v>
      </c>
      <c r="B132" s="114" t="s">
        <v>342</v>
      </c>
      <c r="C132" s="114" t="s">
        <v>19</v>
      </c>
      <c r="D132" s="114" t="s">
        <v>343</v>
      </c>
      <c r="E132" s="115" t="s">
        <v>25</v>
      </c>
      <c r="F132" s="116">
        <v>3</v>
      </c>
      <c r="G132" s="117">
        <v>4353.99</v>
      </c>
      <c r="H132" s="117">
        <f>TRUNC(TRUNC(G132 * J10, 2) + G132, 2)</f>
        <v>5246.55</v>
      </c>
      <c r="I132" s="117">
        <f t="shared" si="1"/>
        <v>15739.65</v>
      </c>
      <c r="J132" s="133">
        <f>I132 / J9</f>
        <v>9.3828616988564286E-4</v>
      </c>
    </row>
    <row r="133" spans="1:10" ht="14.4" thickBot="1" x14ac:dyDescent="0.3">
      <c r="A133" s="106" t="s">
        <v>344</v>
      </c>
      <c r="B133" s="107" t="s">
        <v>12</v>
      </c>
      <c r="C133" s="107"/>
      <c r="D133" s="107" t="s">
        <v>345</v>
      </c>
      <c r="E133" s="108"/>
      <c r="F133" s="109">
        <v>1</v>
      </c>
      <c r="G133" s="109" t="s">
        <v>14</v>
      </c>
      <c r="H133" s="110">
        <f>I134</f>
        <v>11613.7</v>
      </c>
      <c r="I133" s="110">
        <f t="shared" si="1"/>
        <v>11613.7</v>
      </c>
      <c r="J133" s="111">
        <f>I133 / J9</f>
        <v>6.9232632817126756E-4</v>
      </c>
    </row>
    <row r="134" spans="1:10" ht="14.4" thickBot="1" x14ac:dyDescent="0.3">
      <c r="A134" s="106" t="s">
        <v>346</v>
      </c>
      <c r="B134" s="107" t="s">
        <v>12</v>
      </c>
      <c r="C134" s="107"/>
      <c r="D134" s="107" t="s">
        <v>347</v>
      </c>
      <c r="E134" s="108"/>
      <c r="F134" s="109">
        <v>1</v>
      </c>
      <c r="G134" s="109" t="s">
        <v>14</v>
      </c>
      <c r="H134" s="110">
        <f>I135</f>
        <v>11613.7</v>
      </c>
      <c r="I134" s="110">
        <f t="shared" si="1"/>
        <v>11613.7</v>
      </c>
      <c r="J134" s="111">
        <f>I134 / J9</f>
        <v>6.9232632817126756E-4</v>
      </c>
    </row>
    <row r="135" spans="1:10" ht="27" thickBot="1" x14ac:dyDescent="0.3">
      <c r="A135" s="134" t="s">
        <v>348</v>
      </c>
      <c r="B135" s="118" t="s">
        <v>349</v>
      </c>
      <c r="C135" s="118" t="s">
        <v>19</v>
      </c>
      <c r="D135" s="118" t="s">
        <v>350</v>
      </c>
      <c r="E135" s="119" t="s">
        <v>25</v>
      </c>
      <c r="F135" s="120">
        <v>13.86</v>
      </c>
      <c r="G135" s="121">
        <v>695.38</v>
      </c>
      <c r="H135" s="121">
        <f>TRUNC(TRUNC(G135 * J10, 2) + G135, 2)</f>
        <v>837.93</v>
      </c>
      <c r="I135" s="121">
        <f t="shared" si="1"/>
        <v>11613.7</v>
      </c>
      <c r="J135" s="135">
        <f>I135 / J9</f>
        <v>6.9232632817126756E-4</v>
      </c>
    </row>
    <row r="136" spans="1:10" ht="14.4" thickBot="1" x14ac:dyDescent="0.3">
      <c r="A136" s="106" t="s">
        <v>351</v>
      </c>
      <c r="B136" s="107" t="s">
        <v>12</v>
      </c>
      <c r="C136" s="107"/>
      <c r="D136" s="107" t="s">
        <v>352</v>
      </c>
      <c r="E136" s="108"/>
      <c r="F136" s="109">
        <v>1</v>
      </c>
      <c r="G136" s="109" t="s">
        <v>14</v>
      </c>
      <c r="H136" s="110">
        <f>I137</f>
        <v>3270.96</v>
      </c>
      <c r="I136" s="110">
        <f t="shared" si="1"/>
        <v>3270.96</v>
      </c>
      <c r="J136" s="111">
        <f>I136 / J9</f>
        <v>1.9499140897346145E-4</v>
      </c>
    </row>
    <row r="137" spans="1:10" ht="14.4" thickBot="1" x14ac:dyDescent="0.3">
      <c r="A137" s="106" t="s">
        <v>353</v>
      </c>
      <c r="B137" s="107" t="s">
        <v>12</v>
      </c>
      <c r="C137" s="107"/>
      <c r="D137" s="107" t="s">
        <v>354</v>
      </c>
      <c r="E137" s="108"/>
      <c r="F137" s="109">
        <v>1</v>
      </c>
      <c r="G137" s="109" t="s">
        <v>14</v>
      </c>
      <c r="H137" s="110">
        <f>I138</f>
        <v>3270.96</v>
      </c>
      <c r="I137" s="110">
        <f t="shared" si="1"/>
        <v>3270.96</v>
      </c>
      <c r="J137" s="111">
        <f>I137 / J9</f>
        <v>1.9499140897346145E-4</v>
      </c>
    </row>
    <row r="138" spans="1:10" ht="66.599999999999994" thickBot="1" x14ac:dyDescent="0.3">
      <c r="A138" s="134" t="s">
        <v>355</v>
      </c>
      <c r="B138" s="118" t="s">
        <v>356</v>
      </c>
      <c r="C138" s="118" t="s">
        <v>19</v>
      </c>
      <c r="D138" s="118" t="s">
        <v>357</v>
      </c>
      <c r="E138" s="119" t="s">
        <v>25</v>
      </c>
      <c r="F138" s="120">
        <v>3.99</v>
      </c>
      <c r="G138" s="121">
        <v>680.33</v>
      </c>
      <c r="H138" s="121">
        <f>TRUNC(TRUNC(G138 * J10, 2) + G138, 2)</f>
        <v>819.79</v>
      </c>
      <c r="I138" s="121">
        <f t="shared" si="1"/>
        <v>3270.96</v>
      </c>
      <c r="J138" s="135">
        <f>I138 / J9</f>
        <v>1.9499140897346145E-4</v>
      </c>
    </row>
    <row r="139" spans="1:10" ht="14.4" thickBot="1" x14ac:dyDescent="0.3">
      <c r="A139" s="106" t="s">
        <v>358</v>
      </c>
      <c r="B139" s="107" t="s">
        <v>12</v>
      </c>
      <c r="C139" s="107"/>
      <c r="D139" s="107" t="s">
        <v>359</v>
      </c>
      <c r="E139" s="108"/>
      <c r="F139" s="109">
        <v>1</v>
      </c>
      <c r="G139" s="109" t="s">
        <v>14</v>
      </c>
      <c r="H139" s="110">
        <f>I140 + I141 + I142 + I143 + I144 + I145 + I146 + I147 + I148 + I149 + I150</f>
        <v>265646.58</v>
      </c>
      <c r="I139" s="110">
        <f t="shared" si="1"/>
        <v>265646.58</v>
      </c>
      <c r="J139" s="111">
        <f>I139 / J9</f>
        <v>1.5835962813113381E-2</v>
      </c>
    </row>
    <row r="140" spans="1:10" ht="26.4" x14ac:dyDescent="0.25">
      <c r="A140" s="124" t="s">
        <v>360</v>
      </c>
      <c r="B140" s="96" t="s">
        <v>361</v>
      </c>
      <c r="C140" s="96" t="s">
        <v>19</v>
      </c>
      <c r="D140" s="96" t="s">
        <v>362</v>
      </c>
      <c r="E140" s="97" t="s">
        <v>43</v>
      </c>
      <c r="F140" s="98">
        <v>37</v>
      </c>
      <c r="G140" s="99">
        <v>114.42</v>
      </c>
      <c r="H140" s="99">
        <f>TRUNC(TRUNC(G140 * J10, 2) + G140, 2)</f>
        <v>137.87</v>
      </c>
      <c r="I140" s="99">
        <f t="shared" si="1"/>
        <v>5101.1899999999996</v>
      </c>
      <c r="J140" s="125">
        <f>I140 / J9</f>
        <v>3.0409672559167085E-4</v>
      </c>
    </row>
    <row r="141" spans="1:10" ht="26.4" x14ac:dyDescent="0.25">
      <c r="A141" s="126" t="s">
        <v>363</v>
      </c>
      <c r="B141" s="127" t="s">
        <v>364</v>
      </c>
      <c r="C141" s="127" t="s">
        <v>41</v>
      </c>
      <c r="D141" s="127" t="s">
        <v>365</v>
      </c>
      <c r="E141" s="128" t="s">
        <v>43</v>
      </c>
      <c r="F141" s="129">
        <v>3</v>
      </c>
      <c r="G141" s="130">
        <v>1147.2</v>
      </c>
      <c r="H141" s="130">
        <f>TRUNC(TRUNC(G141 * J10, 2) + G141, 2)</f>
        <v>1382.37</v>
      </c>
      <c r="I141" s="130">
        <f t="shared" ref="I141:I204" si="2">TRUNC(F141 * H141,2)</f>
        <v>4147.1099999999997</v>
      </c>
      <c r="J141" s="131">
        <f>I141 / J9</f>
        <v>2.4722125066278144E-4</v>
      </c>
    </row>
    <row r="142" spans="1:10" ht="26.4" x14ac:dyDescent="0.25">
      <c r="A142" s="126" t="s">
        <v>366</v>
      </c>
      <c r="B142" s="127" t="s">
        <v>367</v>
      </c>
      <c r="C142" s="127" t="s">
        <v>19</v>
      </c>
      <c r="D142" s="127" t="s">
        <v>368</v>
      </c>
      <c r="E142" s="128" t="s">
        <v>43</v>
      </c>
      <c r="F142" s="129">
        <v>3</v>
      </c>
      <c r="G142" s="130">
        <v>590.03</v>
      </c>
      <c r="H142" s="130">
        <f>TRUNC(TRUNC(G142 * J10, 2) + G142, 2)</f>
        <v>710.98</v>
      </c>
      <c r="I142" s="130">
        <f t="shared" si="2"/>
        <v>2132.94</v>
      </c>
      <c r="J142" s="131">
        <f>I142 / J9</f>
        <v>1.2715073735412689E-4</v>
      </c>
    </row>
    <row r="143" spans="1:10" x14ac:dyDescent="0.25">
      <c r="A143" s="126" t="s">
        <v>369</v>
      </c>
      <c r="B143" s="127" t="s">
        <v>370</v>
      </c>
      <c r="C143" s="127" t="s">
        <v>41</v>
      </c>
      <c r="D143" s="127" t="s">
        <v>371</v>
      </c>
      <c r="E143" s="128" t="s">
        <v>43</v>
      </c>
      <c r="F143" s="129">
        <v>54</v>
      </c>
      <c r="G143" s="130">
        <v>79.75</v>
      </c>
      <c r="H143" s="130">
        <f>TRUNC(TRUNC(G143 * J10, 2) + G143, 2)</f>
        <v>96.09</v>
      </c>
      <c r="I143" s="130">
        <f t="shared" si="2"/>
        <v>5188.8599999999997</v>
      </c>
      <c r="J143" s="131">
        <f>I143 / J9</f>
        <v>3.0932298847006232E-4</v>
      </c>
    </row>
    <row r="144" spans="1:10" ht="26.4" x14ac:dyDescent="0.25">
      <c r="A144" s="126" t="s">
        <v>372</v>
      </c>
      <c r="B144" s="127" t="s">
        <v>373</v>
      </c>
      <c r="C144" s="127" t="s">
        <v>19</v>
      </c>
      <c r="D144" s="127" t="s">
        <v>374</v>
      </c>
      <c r="E144" s="128" t="s">
        <v>25</v>
      </c>
      <c r="F144" s="129">
        <v>154.08000000000001</v>
      </c>
      <c r="G144" s="130">
        <v>1010.08</v>
      </c>
      <c r="H144" s="130">
        <f>TRUNC(TRUNC(G144 * J10, 2) + G144, 2)</f>
        <v>1217.1400000000001</v>
      </c>
      <c r="I144" s="130">
        <f t="shared" si="2"/>
        <v>187536.93</v>
      </c>
      <c r="J144" s="131">
        <f>I144 / J9</f>
        <v>1.1179620116191396E-2</v>
      </c>
    </row>
    <row r="145" spans="1:10" ht="39.6" x14ac:dyDescent="0.25">
      <c r="A145" s="126" t="s">
        <v>375</v>
      </c>
      <c r="B145" s="127" t="s">
        <v>376</v>
      </c>
      <c r="C145" s="127" t="s">
        <v>41</v>
      </c>
      <c r="D145" s="127" t="s">
        <v>377</v>
      </c>
      <c r="E145" s="128" t="s">
        <v>43</v>
      </c>
      <c r="F145" s="129">
        <v>41</v>
      </c>
      <c r="G145" s="130">
        <v>221.09</v>
      </c>
      <c r="H145" s="130">
        <f>TRUNC(TRUNC(G145 * J10, 2) + G145, 2)</f>
        <v>266.41000000000003</v>
      </c>
      <c r="I145" s="130">
        <f t="shared" si="2"/>
        <v>10922.81</v>
      </c>
      <c r="J145" s="131">
        <f>I145 / J9</f>
        <v>6.5114037219941986E-4</v>
      </c>
    </row>
    <row r="146" spans="1:10" ht="26.4" x14ac:dyDescent="0.25">
      <c r="A146" s="126" t="s">
        <v>378</v>
      </c>
      <c r="B146" s="127" t="s">
        <v>379</v>
      </c>
      <c r="C146" s="127" t="s">
        <v>41</v>
      </c>
      <c r="D146" s="127" t="s">
        <v>380</v>
      </c>
      <c r="E146" s="128" t="s">
        <v>43</v>
      </c>
      <c r="F146" s="129">
        <v>44</v>
      </c>
      <c r="G146" s="130">
        <v>71.010000000000005</v>
      </c>
      <c r="H146" s="130">
        <f>TRUNC(TRUNC(G146 * J10, 2) + G146, 2)</f>
        <v>85.56</v>
      </c>
      <c r="I146" s="130">
        <f t="shared" si="2"/>
        <v>3764.64</v>
      </c>
      <c r="J146" s="131">
        <f>I146 / J9</f>
        <v>2.2442110508164327E-4</v>
      </c>
    </row>
    <row r="147" spans="1:10" ht="39.6" x14ac:dyDescent="0.25">
      <c r="A147" s="126" t="s">
        <v>381</v>
      </c>
      <c r="B147" s="127" t="s">
        <v>382</v>
      </c>
      <c r="C147" s="127" t="s">
        <v>19</v>
      </c>
      <c r="D147" s="127" t="s">
        <v>383</v>
      </c>
      <c r="E147" s="128" t="s">
        <v>43</v>
      </c>
      <c r="F147" s="129">
        <v>3</v>
      </c>
      <c r="G147" s="130">
        <v>134.85</v>
      </c>
      <c r="H147" s="130">
        <f>TRUNC(TRUNC(G147 * J10, 2) + G147, 2)</f>
        <v>162.49</v>
      </c>
      <c r="I147" s="130">
        <f t="shared" si="2"/>
        <v>487.47</v>
      </c>
      <c r="J147" s="131">
        <f>I147 / J9</f>
        <v>2.9059500003758301E-5</v>
      </c>
    </row>
    <row r="148" spans="1:10" ht="26.4" x14ac:dyDescent="0.25">
      <c r="A148" s="126" t="s">
        <v>384</v>
      </c>
      <c r="B148" s="127" t="s">
        <v>385</v>
      </c>
      <c r="C148" s="127" t="s">
        <v>19</v>
      </c>
      <c r="D148" s="127" t="s">
        <v>386</v>
      </c>
      <c r="E148" s="128" t="s">
        <v>91</v>
      </c>
      <c r="F148" s="129">
        <v>220</v>
      </c>
      <c r="G148" s="130">
        <v>96.32</v>
      </c>
      <c r="H148" s="130">
        <f>TRUNC(TRUNC(G148 * J10, 2) + G148, 2)</f>
        <v>116.06</v>
      </c>
      <c r="I148" s="130">
        <f t="shared" si="2"/>
        <v>25533.200000000001</v>
      </c>
      <c r="J148" s="131">
        <f>I148 / J9</f>
        <v>1.5221080794632724E-3</v>
      </c>
    </row>
    <row r="149" spans="1:10" ht="26.4" x14ac:dyDescent="0.25">
      <c r="A149" s="126" t="s">
        <v>387</v>
      </c>
      <c r="B149" s="127" t="s">
        <v>388</v>
      </c>
      <c r="C149" s="127" t="s">
        <v>41</v>
      </c>
      <c r="D149" s="127" t="s">
        <v>389</v>
      </c>
      <c r="E149" s="128" t="s">
        <v>91</v>
      </c>
      <c r="F149" s="129">
        <v>1064.4000000000001</v>
      </c>
      <c r="G149" s="130">
        <v>10.62</v>
      </c>
      <c r="H149" s="130">
        <f>TRUNC(TRUNC(G149 * J10, 2) + G149, 2)</f>
        <v>12.79</v>
      </c>
      <c r="I149" s="130">
        <f t="shared" si="2"/>
        <v>13613.67</v>
      </c>
      <c r="J149" s="131">
        <f>I149 / J9</f>
        <v>8.1155033831038683E-4</v>
      </c>
    </row>
    <row r="150" spans="1:10" ht="40.200000000000003" thickBot="1" x14ac:dyDescent="0.3">
      <c r="A150" s="132" t="s">
        <v>390</v>
      </c>
      <c r="B150" s="114" t="s">
        <v>391</v>
      </c>
      <c r="C150" s="114" t="s">
        <v>19</v>
      </c>
      <c r="D150" s="114" t="s">
        <v>392</v>
      </c>
      <c r="E150" s="115" t="s">
        <v>43</v>
      </c>
      <c r="F150" s="116">
        <v>48</v>
      </c>
      <c r="G150" s="117">
        <v>124.79</v>
      </c>
      <c r="H150" s="117">
        <f>TRUNC(TRUNC(G150 * J10, 2) + G150, 2)</f>
        <v>150.37</v>
      </c>
      <c r="I150" s="117">
        <f t="shared" si="2"/>
        <v>7217.76</v>
      </c>
      <c r="J150" s="133">
        <f>I150 / J9</f>
        <v>4.3027159978486167E-4</v>
      </c>
    </row>
    <row r="151" spans="1:10" ht="14.4" thickBot="1" x14ac:dyDescent="0.3">
      <c r="A151" s="106" t="s">
        <v>393</v>
      </c>
      <c r="B151" s="107" t="s">
        <v>12</v>
      </c>
      <c r="C151" s="107"/>
      <c r="D151" s="107" t="s">
        <v>394</v>
      </c>
      <c r="E151" s="108"/>
      <c r="F151" s="109">
        <v>1</v>
      </c>
      <c r="G151" s="109" t="s">
        <v>14</v>
      </c>
      <c r="H151" s="110">
        <f>I152 + I155 + I159</f>
        <v>614396.54</v>
      </c>
      <c r="I151" s="110">
        <f t="shared" si="2"/>
        <v>614396.54</v>
      </c>
      <c r="J151" s="111">
        <f>I151 / J9</f>
        <v>3.662595904658561E-2</v>
      </c>
    </row>
    <row r="152" spans="1:10" ht="14.4" thickBot="1" x14ac:dyDescent="0.3">
      <c r="A152" s="106" t="s">
        <v>395</v>
      </c>
      <c r="B152" s="107" t="s">
        <v>12</v>
      </c>
      <c r="C152" s="107"/>
      <c r="D152" s="107" t="s">
        <v>142</v>
      </c>
      <c r="E152" s="108"/>
      <c r="F152" s="109">
        <v>1</v>
      </c>
      <c r="G152" s="109" t="s">
        <v>14</v>
      </c>
      <c r="H152" s="110">
        <f>I153 + I154</f>
        <v>176352.57</v>
      </c>
      <c r="I152" s="110">
        <f t="shared" si="2"/>
        <v>176352.57</v>
      </c>
      <c r="J152" s="111">
        <f>I152 / J9</f>
        <v>1.0512887990189727E-2</v>
      </c>
    </row>
    <row r="153" spans="1:10" ht="66" x14ac:dyDescent="0.25">
      <c r="A153" s="124" t="s">
        <v>396</v>
      </c>
      <c r="B153" s="96" t="s">
        <v>397</v>
      </c>
      <c r="C153" s="96" t="s">
        <v>41</v>
      </c>
      <c r="D153" s="96" t="s">
        <v>398</v>
      </c>
      <c r="E153" s="97" t="s">
        <v>25</v>
      </c>
      <c r="F153" s="98">
        <v>2502.52</v>
      </c>
      <c r="G153" s="99">
        <v>29.19</v>
      </c>
      <c r="H153" s="99">
        <f>TRUNC(TRUNC(G153 * J10, 2) + G153, 2)</f>
        <v>35.17</v>
      </c>
      <c r="I153" s="99">
        <f t="shared" si="2"/>
        <v>88013.62</v>
      </c>
      <c r="J153" s="125">
        <f>I153 / J9</f>
        <v>5.2467470628362392E-3</v>
      </c>
    </row>
    <row r="154" spans="1:10" ht="53.4" thickBot="1" x14ac:dyDescent="0.3">
      <c r="A154" s="132" t="s">
        <v>399</v>
      </c>
      <c r="B154" s="114" t="s">
        <v>400</v>
      </c>
      <c r="C154" s="114" t="s">
        <v>41</v>
      </c>
      <c r="D154" s="114" t="s">
        <v>401</v>
      </c>
      <c r="E154" s="115" t="s">
        <v>25</v>
      </c>
      <c r="F154" s="116">
        <v>2502.52</v>
      </c>
      <c r="G154" s="117">
        <v>29.3</v>
      </c>
      <c r="H154" s="117">
        <f>TRUNC(TRUNC(G154 * J10, 2) + G154, 2)</f>
        <v>35.299999999999997</v>
      </c>
      <c r="I154" s="117">
        <f t="shared" si="2"/>
        <v>88338.95</v>
      </c>
      <c r="J154" s="133">
        <f>I154 / J9</f>
        <v>5.2661409273534873E-3</v>
      </c>
    </row>
    <row r="155" spans="1:10" ht="14.4" thickBot="1" x14ac:dyDescent="0.3">
      <c r="A155" s="106" t="s">
        <v>402</v>
      </c>
      <c r="B155" s="107" t="s">
        <v>12</v>
      </c>
      <c r="C155" s="107"/>
      <c r="D155" s="107" t="s">
        <v>403</v>
      </c>
      <c r="E155" s="108"/>
      <c r="F155" s="109">
        <v>1</v>
      </c>
      <c r="G155" s="109" t="s">
        <v>14</v>
      </c>
      <c r="H155" s="110">
        <f>I156 + I157 + I158</f>
        <v>276765.83</v>
      </c>
      <c r="I155" s="110">
        <f t="shared" si="2"/>
        <v>276765.83</v>
      </c>
      <c r="J155" s="111">
        <f>I155 / J9</f>
        <v>1.6498813543244034E-2</v>
      </c>
    </row>
    <row r="156" spans="1:10" ht="52.8" x14ac:dyDescent="0.25">
      <c r="A156" s="124" t="s">
        <v>404</v>
      </c>
      <c r="B156" s="96" t="s">
        <v>405</v>
      </c>
      <c r="C156" s="96" t="s">
        <v>41</v>
      </c>
      <c r="D156" s="96" t="s">
        <v>406</v>
      </c>
      <c r="E156" s="97" t="s">
        <v>25</v>
      </c>
      <c r="F156" s="98">
        <v>249.06</v>
      </c>
      <c r="G156" s="99">
        <v>54.57</v>
      </c>
      <c r="H156" s="99">
        <f>TRUNC(TRUNC(G156 * J10, 2) + G156, 2)</f>
        <v>65.75</v>
      </c>
      <c r="I156" s="99">
        <f t="shared" si="2"/>
        <v>16375.69</v>
      </c>
      <c r="J156" s="125">
        <f>I156 / J9</f>
        <v>9.762023583329123E-4</v>
      </c>
    </row>
    <row r="157" spans="1:10" ht="26.4" x14ac:dyDescent="0.25">
      <c r="A157" s="126" t="s">
        <v>407</v>
      </c>
      <c r="B157" s="127" t="s">
        <v>408</v>
      </c>
      <c r="C157" s="127" t="s">
        <v>19</v>
      </c>
      <c r="D157" s="127" t="s">
        <v>409</v>
      </c>
      <c r="E157" s="128" t="s">
        <v>25</v>
      </c>
      <c r="F157" s="129">
        <v>2253.46</v>
      </c>
      <c r="G157" s="130">
        <v>78.08</v>
      </c>
      <c r="H157" s="130">
        <f>TRUNC(TRUNC(G157 * J10, 2) + G157, 2)</f>
        <v>94.08</v>
      </c>
      <c r="I157" s="130">
        <f t="shared" si="2"/>
        <v>212005.51</v>
      </c>
      <c r="J157" s="131">
        <f>I157 / J9</f>
        <v>1.2638263110841243E-2</v>
      </c>
    </row>
    <row r="158" spans="1:10" ht="53.4" thickBot="1" x14ac:dyDescent="0.3">
      <c r="A158" s="132" t="s">
        <v>410</v>
      </c>
      <c r="B158" s="114" t="s">
        <v>411</v>
      </c>
      <c r="C158" s="114" t="s">
        <v>19</v>
      </c>
      <c r="D158" s="114" t="s">
        <v>412</v>
      </c>
      <c r="E158" s="115" t="s">
        <v>25</v>
      </c>
      <c r="F158" s="116">
        <v>130.84</v>
      </c>
      <c r="G158" s="117">
        <v>306.89</v>
      </c>
      <c r="H158" s="117">
        <f>TRUNC(TRUNC(G158 * J10, 2) + G158, 2)</f>
        <v>369.8</v>
      </c>
      <c r="I158" s="117">
        <f t="shared" si="2"/>
        <v>48384.63</v>
      </c>
      <c r="J158" s="133">
        <f>I158 / J9</f>
        <v>2.8843480740698788E-3</v>
      </c>
    </row>
    <row r="159" spans="1:10" ht="14.4" thickBot="1" x14ac:dyDescent="0.3">
      <c r="A159" s="106" t="s">
        <v>413</v>
      </c>
      <c r="B159" s="107" t="s">
        <v>12</v>
      </c>
      <c r="C159" s="107"/>
      <c r="D159" s="107" t="s">
        <v>414</v>
      </c>
      <c r="E159" s="108"/>
      <c r="F159" s="109">
        <v>1</v>
      </c>
      <c r="G159" s="109" t="s">
        <v>14</v>
      </c>
      <c r="H159" s="110">
        <f>I160 + I161 + I162</f>
        <v>161278.14000000001</v>
      </c>
      <c r="I159" s="110">
        <f t="shared" si="2"/>
        <v>161278.14000000001</v>
      </c>
      <c r="J159" s="111">
        <f>I159 / J9</f>
        <v>9.6142575131518502E-3</v>
      </c>
    </row>
    <row r="160" spans="1:10" ht="39.6" x14ac:dyDescent="0.25">
      <c r="A160" s="124" t="s">
        <v>415</v>
      </c>
      <c r="B160" s="96" t="s">
        <v>416</v>
      </c>
      <c r="C160" s="96" t="s">
        <v>41</v>
      </c>
      <c r="D160" s="96" t="s">
        <v>417</v>
      </c>
      <c r="E160" s="97" t="s">
        <v>91</v>
      </c>
      <c r="F160" s="98">
        <v>652.69000000000005</v>
      </c>
      <c r="G160" s="99">
        <v>146.57</v>
      </c>
      <c r="H160" s="99">
        <f>TRUNC(TRUNC(G160 * J10, 2) + G160, 2)</f>
        <v>176.61</v>
      </c>
      <c r="I160" s="99">
        <f t="shared" si="2"/>
        <v>115271.58</v>
      </c>
      <c r="J160" s="125">
        <f>I160 / J9</f>
        <v>6.871673086432448E-3</v>
      </c>
    </row>
    <row r="161" spans="1:10" ht="26.4" x14ac:dyDescent="0.25">
      <c r="A161" s="126" t="s">
        <v>418</v>
      </c>
      <c r="B161" s="127" t="s">
        <v>419</v>
      </c>
      <c r="C161" s="127" t="s">
        <v>41</v>
      </c>
      <c r="D161" s="127" t="s">
        <v>420</v>
      </c>
      <c r="E161" s="128" t="s">
        <v>91</v>
      </c>
      <c r="F161" s="129">
        <v>429.3</v>
      </c>
      <c r="G161" s="130">
        <v>46.44</v>
      </c>
      <c r="H161" s="130">
        <f>TRUNC(TRUNC(G161 * J10, 2) + G161, 2)</f>
        <v>55.96</v>
      </c>
      <c r="I161" s="130">
        <f t="shared" si="2"/>
        <v>24023.62</v>
      </c>
      <c r="J161" s="131">
        <f>I161 / J9</f>
        <v>1.4321176389937595E-3</v>
      </c>
    </row>
    <row r="162" spans="1:10" ht="27" thickBot="1" x14ac:dyDescent="0.3">
      <c r="A162" s="132" t="s">
        <v>421</v>
      </c>
      <c r="B162" s="114" t="s">
        <v>422</v>
      </c>
      <c r="C162" s="114" t="s">
        <v>19</v>
      </c>
      <c r="D162" s="114" t="s">
        <v>423</v>
      </c>
      <c r="E162" s="115" t="s">
        <v>91</v>
      </c>
      <c r="F162" s="116">
        <v>116.54</v>
      </c>
      <c r="G162" s="117">
        <v>156.54</v>
      </c>
      <c r="H162" s="117">
        <f>TRUNC(TRUNC(G162 * J10, 2) + G162, 2)</f>
        <v>188.63</v>
      </c>
      <c r="I162" s="117">
        <f t="shared" si="2"/>
        <v>21982.94</v>
      </c>
      <c r="J162" s="133">
        <f>I162 / J9</f>
        <v>1.3104667877256416E-3</v>
      </c>
    </row>
    <row r="163" spans="1:10" ht="14.4" thickBot="1" x14ac:dyDescent="0.3">
      <c r="A163" s="106" t="s">
        <v>424</v>
      </c>
      <c r="B163" s="107" t="s">
        <v>12</v>
      </c>
      <c r="C163" s="107"/>
      <c r="D163" s="107" t="s">
        <v>425</v>
      </c>
      <c r="E163" s="108"/>
      <c r="F163" s="109">
        <v>1</v>
      </c>
      <c r="G163" s="109" t="s">
        <v>14</v>
      </c>
      <c r="H163" s="110">
        <f>I164 + I165 + I166</f>
        <v>276415.91000000003</v>
      </c>
      <c r="I163" s="110">
        <f t="shared" si="2"/>
        <v>276415.90999999997</v>
      </c>
      <c r="J163" s="111">
        <f>I163 / J9</f>
        <v>1.6477953797533907E-2</v>
      </c>
    </row>
    <row r="164" spans="1:10" ht="26.4" x14ac:dyDescent="0.25">
      <c r="A164" s="124" t="s">
        <v>426</v>
      </c>
      <c r="B164" s="96" t="s">
        <v>427</v>
      </c>
      <c r="C164" s="96" t="s">
        <v>41</v>
      </c>
      <c r="D164" s="96" t="s">
        <v>428</v>
      </c>
      <c r="E164" s="97" t="s">
        <v>25</v>
      </c>
      <c r="F164" s="98">
        <v>863.95</v>
      </c>
      <c r="G164" s="99">
        <v>60.09</v>
      </c>
      <c r="H164" s="99">
        <f>TRUNC(TRUNC(G164 * J10, 2) + G164, 2)</f>
        <v>72.400000000000006</v>
      </c>
      <c r="I164" s="99">
        <f t="shared" si="2"/>
        <v>62549.98</v>
      </c>
      <c r="J164" s="125">
        <f>I164 / J9</f>
        <v>3.7287856566457049E-3</v>
      </c>
    </row>
    <row r="165" spans="1:10" ht="39.6" x14ac:dyDescent="0.25">
      <c r="A165" s="126" t="s">
        <v>429</v>
      </c>
      <c r="B165" s="127" t="s">
        <v>430</v>
      </c>
      <c r="C165" s="127" t="s">
        <v>41</v>
      </c>
      <c r="D165" s="127" t="s">
        <v>431</v>
      </c>
      <c r="E165" s="128" t="s">
        <v>25</v>
      </c>
      <c r="F165" s="129">
        <v>610</v>
      </c>
      <c r="G165" s="130">
        <v>123.2</v>
      </c>
      <c r="H165" s="130">
        <f>TRUNC(TRUNC(G165 * J10, 2) + G165, 2)</f>
        <v>148.44999999999999</v>
      </c>
      <c r="I165" s="130">
        <f t="shared" si="2"/>
        <v>90554.5</v>
      </c>
      <c r="J165" s="131">
        <f>I165 / J9</f>
        <v>5.3982162863157341E-3</v>
      </c>
    </row>
    <row r="166" spans="1:10" ht="40.200000000000003" thickBot="1" x14ac:dyDescent="0.3">
      <c r="A166" s="132" t="s">
        <v>432</v>
      </c>
      <c r="B166" s="114" t="s">
        <v>433</v>
      </c>
      <c r="C166" s="114" t="s">
        <v>41</v>
      </c>
      <c r="D166" s="114" t="s">
        <v>434</v>
      </c>
      <c r="E166" s="115" t="s">
        <v>25</v>
      </c>
      <c r="F166" s="116">
        <v>1660.76</v>
      </c>
      <c r="G166" s="117">
        <v>61.62</v>
      </c>
      <c r="H166" s="117">
        <f>TRUNC(TRUNC(G166 * J10, 2) + G166, 2)</f>
        <v>74.25</v>
      </c>
      <c r="I166" s="117">
        <f t="shared" si="2"/>
        <v>123311.43</v>
      </c>
      <c r="J166" s="133">
        <f>I166 / J9</f>
        <v>7.3509518545724689E-3</v>
      </c>
    </row>
    <row r="167" spans="1:10" ht="14.4" thickBot="1" x14ac:dyDescent="0.3">
      <c r="A167" s="106" t="s">
        <v>435</v>
      </c>
      <c r="B167" s="107" t="s">
        <v>12</v>
      </c>
      <c r="C167" s="107"/>
      <c r="D167" s="107" t="s">
        <v>436</v>
      </c>
      <c r="E167" s="108"/>
      <c r="F167" s="109">
        <v>1</v>
      </c>
      <c r="G167" s="109" t="s">
        <v>14</v>
      </c>
      <c r="H167" s="110">
        <f>I168 + I173</f>
        <v>797918.8</v>
      </c>
      <c r="I167" s="110">
        <f t="shared" si="2"/>
        <v>797918.8</v>
      </c>
      <c r="J167" s="111">
        <f>I167 / J9</f>
        <v>4.7566253044492628E-2</v>
      </c>
    </row>
    <row r="168" spans="1:10" ht="14.4" thickBot="1" x14ac:dyDescent="0.3">
      <c r="A168" s="106" t="s">
        <v>437</v>
      </c>
      <c r="B168" s="107" t="s">
        <v>12</v>
      </c>
      <c r="C168" s="107"/>
      <c r="D168" s="107" t="s">
        <v>438</v>
      </c>
      <c r="E168" s="108"/>
      <c r="F168" s="109">
        <v>1</v>
      </c>
      <c r="G168" s="109" t="s">
        <v>14</v>
      </c>
      <c r="H168" s="110">
        <f>I169 + I170 + I171 + I172</f>
        <v>556724.36</v>
      </c>
      <c r="I168" s="110">
        <f t="shared" si="2"/>
        <v>556724.36</v>
      </c>
      <c r="J168" s="111">
        <f>I168 / J9</f>
        <v>3.3187953189965202E-2</v>
      </c>
    </row>
    <row r="169" spans="1:10" ht="52.8" x14ac:dyDescent="0.25">
      <c r="A169" s="124" t="s">
        <v>439</v>
      </c>
      <c r="B169" s="96" t="s">
        <v>440</v>
      </c>
      <c r="C169" s="96" t="s">
        <v>41</v>
      </c>
      <c r="D169" s="96" t="s">
        <v>441</v>
      </c>
      <c r="E169" s="97" t="s">
        <v>25</v>
      </c>
      <c r="F169" s="98">
        <v>7702.34</v>
      </c>
      <c r="G169" s="99">
        <v>8.81</v>
      </c>
      <c r="H169" s="99">
        <f>TRUNC(TRUNC(G169 * J10, 2) + G169, 2)</f>
        <v>10.61</v>
      </c>
      <c r="I169" s="99">
        <f t="shared" si="2"/>
        <v>81721.820000000007</v>
      </c>
      <c r="J169" s="125">
        <f>I169 / J9</f>
        <v>4.8716746232529903E-3</v>
      </c>
    </row>
    <row r="170" spans="1:10" ht="39.6" x14ac:dyDescent="0.25">
      <c r="A170" s="126" t="s">
        <v>442</v>
      </c>
      <c r="B170" s="127" t="s">
        <v>443</v>
      </c>
      <c r="C170" s="127" t="s">
        <v>41</v>
      </c>
      <c r="D170" s="127" t="s">
        <v>444</v>
      </c>
      <c r="E170" s="128" t="s">
        <v>25</v>
      </c>
      <c r="F170" s="129">
        <v>7415.63</v>
      </c>
      <c r="G170" s="130">
        <v>47.13</v>
      </c>
      <c r="H170" s="130">
        <f>TRUNC(TRUNC(G170 * J10, 2) + G170, 2)</f>
        <v>56.79</v>
      </c>
      <c r="I170" s="130">
        <f t="shared" si="2"/>
        <v>421133.62</v>
      </c>
      <c r="J170" s="131">
        <f>I170 / J9</f>
        <v>2.5104996065342989E-2</v>
      </c>
    </row>
    <row r="171" spans="1:10" ht="39.6" x14ac:dyDescent="0.25">
      <c r="A171" s="126" t="s">
        <v>445</v>
      </c>
      <c r="B171" s="127" t="s">
        <v>446</v>
      </c>
      <c r="C171" s="127" t="s">
        <v>41</v>
      </c>
      <c r="D171" s="127" t="s">
        <v>447</v>
      </c>
      <c r="E171" s="128" t="s">
        <v>25</v>
      </c>
      <c r="F171" s="129">
        <v>286.70999999999998</v>
      </c>
      <c r="G171" s="130">
        <v>26.22</v>
      </c>
      <c r="H171" s="130">
        <f>TRUNC(TRUNC(G171 * J10, 2) + G171, 2)</f>
        <v>31.59</v>
      </c>
      <c r="I171" s="130">
        <f t="shared" si="2"/>
        <v>9057.16</v>
      </c>
      <c r="J171" s="131">
        <f>I171 / J9</f>
        <v>5.3992356668931319E-4</v>
      </c>
    </row>
    <row r="172" spans="1:10" ht="27" thickBot="1" x14ac:dyDescent="0.3">
      <c r="A172" s="132" t="s">
        <v>448</v>
      </c>
      <c r="B172" s="114" t="s">
        <v>449</v>
      </c>
      <c r="C172" s="114" t="s">
        <v>19</v>
      </c>
      <c r="D172" s="114" t="s">
        <v>450</v>
      </c>
      <c r="E172" s="115" t="s">
        <v>25</v>
      </c>
      <c r="F172" s="116">
        <v>238.5</v>
      </c>
      <c r="G172" s="117">
        <v>155.93</v>
      </c>
      <c r="H172" s="117">
        <f>TRUNC(TRUNC(G172 * J10, 2) + G172, 2)</f>
        <v>187.89</v>
      </c>
      <c r="I172" s="117">
        <f t="shared" si="2"/>
        <v>44811.76</v>
      </c>
      <c r="J172" s="133">
        <f>I172 / J9</f>
        <v>2.6713589346799107E-3</v>
      </c>
    </row>
    <row r="173" spans="1:10" ht="14.4" thickBot="1" x14ac:dyDescent="0.3">
      <c r="A173" s="106" t="s">
        <v>451</v>
      </c>
      <c r="B173" s="107" t="s">
        <v>12</v>
      </c>
      <c r="C173" s="107"/>
      <c r="D173" s="107" t="s">
        <v>452</v>
      </c>
      <c r="E173" s="108"/>
      <c r="F173" s="109">
        <v>1</v>
      </c>
      <c r="G173" s="109" t="s">
        <v>14</v>
      </c>
      <c r="H173" s="110">
        <f>I174</f>
        <v>241194.44</v>
      </c>
      <c r="I173" s="110">
        <f t="shared" si="2"/>
        <v>241194.44</v>
      </c>
      <c r="J173" s="111">
        <f>I173 / J9</f>
        <v>1.437829985452742E-2</v>
      </c>
    </row>
    <row r="174" spans="1:10" ht="40.200000000000003" thickBot="1" x14ac:dyDescent="0.3">
      <c r="A174" s="134" t="s">
        <v>453</v>
      </c>
      <c r="B174" s="118" t="s">
        <v>454</v>
      </c>
      <c r="C174" s="118" t="s">
        <v>41</v>
      </c>
      <c r="D174" s="118" t="s">
        <v>455</v>
      </c>
      <c r="E174" s="119" t="s">
        <v>25</v>
      </c>
      <c r="F174" s="120">
        <v>2033.68</v>
      </c>
      <c r="G174" s="121">
        <v>98.43</v>
      </c>
      <c r="H174" s="121">
        <f>TRUNC(TRUNC(G174 * J10, 2) + G174, 2)</f>
        <v>118.6</v>
      </c>
      <c r="I174" s="121">
        <f t="shared" si="2"/>
        <v>241194.44</v>
      </c>
      <c r="J174" s="135">
        <f>I174 / J9</f>
        <v>1.437829985452742E-2</v>
      </c>
    </row>
    <row r="175" spans="1:10" ht="14.4" thickBot="1" x14ac:dyDescent="0.3">
      <c r="A175" s="106" t="s">
        <v>456</v>
      </c>
      <c r="B175" s="107" t="s">
        <v>12</v>
      </c>
      <c r="C175" s="107"/>
      <c r="D175" s="107" t="s">
        <v>457</v>
      </c>
      <c r="E175" s="108"/>
      <c r="F175" s="109">
        <v>1</v>
      </c>
      <c r="G175" s="109" t="s">
        <v>14</v>
      </c>
      <c r="H175" s="110">
        <f>I176 + I180 + I182 + I185</f>
        <v>939239.82</v>
      </c>
      <c r="I175" s="110">
        <f t="shared" si="2"/>
        <v>939239.82</v>
      </c>
      <c r="J175" s="111">
        <f>I175 / J9</f>
        <v>5.5990808773503896E-2</v>
      </c>
    </row>
    <row r="176" spans="1:10" ht="14.4" thickBot="1" x14ac:dyDescent="0.3">
      <c r="A176" s="106" t="s">
        <v>458</v>
      </c>
      <c r="B176" s="107" t="s">
        <v>12</v>
      </c>
      <c r="C176" s="107"/>
      <c r="D176" s="107" t="s">
        <v>438</v>
      </c>
      <c r="E176" s="108"/>
      <c r="F176" s="109">
        <v>1</v>
      </c>
      <c r="G176" s="109" t="s">
        <v>14</v>
      </c>
      <c r="H176" s="110">
        <f>I177 + I178 + I179</f>
        <v>536989.62</v>
      </c>
      <c r="I176" s="110">
        <f t="shared" si="2"/>
        <v>536989.62</v>
      </c>
      <c r="J176" s="111">
        <f>I176 / J9</f>
        <v>3.2011508122362746E-2</v>
      </c>
    </row>
    <row r="177" spans="1:10" ht="39.6" x14ac:dyDescent="0.25">
      <c r="A177" s="124" t="s">
        <v>459</v>
      </c>
      <c r="B177" s="96" t="s">
        <v>460</v>
      </c>
      <c r="C177" s="96" t="s">
        <v>41</v>
      </c>
      <c r="D177" s="96" t="s">
        <v>461</v>
      </c>
      <c r="E177" s="97" t="s">
        <v>25</v>
      </c>
      <c r="F177" s="98">
        <v>3744.51</v>
      </c>
      <c r="G177" s="99">
        <v>91.15</v>
      </c>
      <c r="H177" s="99">
        <f>TRUNC(TRUNC(G177 * J10, 2) + G177, 2)</f>
        <v>109.83</v>
      </c>
      <c r="I177" s="99">
        <f t="shared" si="2"/>
        <v>411259.53</v>
      </c>
      <c r="J177" s="125">
        <f>I177 / J9</f>
        <v>2.4516372932858715E-2</v>
      </c>
    </row>
    <row r="178" spans="1:10" ht="26.4" x14ac:dyDescent="0.25">
      <c r="A178" s="126" t="s">
        <v>462</v>
      </c>
      <c r="B178" s="127" t="s">
        <v>463</v>
      </c>
      <c r="C178" s="127" t="s">
        <v>19</v>
      </c>
      <c r="D178" s="127" t="s">
        <v>464</v>
      </c>
      <c r="E178" s="128" t="s">
        <v>25</v>
      </c>
      <c r="F178" s="129">
        <v>2653.86</v>
      </c>
      <c r="G178" s="130">
        <v>36.31</v>
      </c>
      <c r="H178" s="130">
        <f>TRUNC(TRUNC(G178 * J10, 2) + G178, 2)</f>
        <v>43.75</v>
      </c>
      <c r="I178" s="130">
        <f t="shared" si="2"/>
        <v>116106.37</v>
      </c>
      <c r="J178" s="131">
        <f>I178 / J9</f>
        <v>6.9214373386082481E-3</v>
      </c>
    </row>
    <row r="179" spans="1:10" ht="27" thickBot="1" x14ac:dyDescent="0.3">
      <c r="A179" s="132" t="s">
        <v>465</v>
      </c>
      <c r="B179" s="114" t="s">
        <v>466</v>
      </c>
      <c r="C179" s="114" t="s">
        <v>41</v>
      </c>
      <c r="D179" s="114" t="s">
        <v>467</v>
      </c>
      <c r="E179" s="115" t="s">
        <v>25</v>
      </c>
      <c r="F179" s="116">
        <v>248.29</v>
      </c>
      <c r="G179" s="117">
        <v>32.17</v>
      </c>
      <c r="H179" s="117">
        <f>TRUNC(TRUNC(G179 * J10, 2) + G179, 2)</f>
        <v>38.76</v>
      </c>
      <c r="I179" s="117">
        <f t="shared" si="2"/>
        <v>9623.7199999999993</v>
      </c>
      <c r="J179" s="133">
        <f>I179 / J9</f>
        <v>5.7369785089578598E-4</v>
      </c>
    </row>
    <row r="180" spans="1:10" ht="14.4" thickBot="1" x14ac:dyDescent="0.3">
      <c r="A180" s="106" t="s">
        <v>468</v>
      </c>
      <c r="B180" s="107" t="s">
        <v>12</v>
      </c>
      <c r="C180" s="107"/>
      <c r="D180" s="107" t="s">
        <v>469</v>
      </c>
      <c r="E180" s="108"/>
      <c r="F180" s="109">
        <v>1</v>
      </c>
      <c r="G180" s="109" t="s">
        <v>14</v>
      </c>
      <c r="H180" s="110">
        <f>I181</f>
        <v>251347.08</v>
      </c>
      <c r="I180" s="110">
        <f t="shared" si="2"/>
        <v>251347.08</v>
      </c>
      <c r="J180" s="111">
        <f>I180 / J9</f>
        <v>1.4983528160101416E-2</v>
      </c>
    </row>
    <row r="181" spans="1:10" ht="27" thickBot="1" x14ac:dyDescent="0.3">
      <c r="A181" s="134" t="s">
        <v>470</v>
      </c>
      <c r="B181" s="118" t="s">
        <v>471</v>
      </c>
      <c r="C181" s="118" t="s">
        <v>19</v>
      </c>
      <c r="D181" s="118" t="s">
        <v>472</v>
      </c>
      <c r="E181" s="119" t="s">
        <v>25</v>
      </c>
      <c r="F181" s="120">
        <v>2653.86</v>
      </c>
      <c r="G181" s="121">
        <v>78.599999999999994</v>
      </c>
      <c r="H181" s="121">
        <f>TRUNC(TRUNC(G181 * J10, 2) + G181, 2)</f>
        <v>94.71</v>
      </c>
      <c r="I181" s="121">
        <f t="shared" si="2"/>
        <v>251347.08</v>
      </c>
      <c r="J181" s="135">
        <f>I181 / J9</f>
        <v>1.4983528160101416E-2</v>
      </c>
    </row>
    <row r="182" spans="1:10" ht="14.4" thickBot="1" x14ac:dyDescent="0.3">
      <c r="A182" s="106" t="s">
        <v>473</v>
      </c>
      <c r="B182" s="107" t="s">
        <v>12</v>
      </c>
      <c r="C182" s="107"/>
      <c r="D182" s="107" t="s">
        <v>474</v>
      </c>
      <c r="E182" s="108"/>
      <c r="F182" s="109">
        <v>1</v>
      </c>
      <c r="G182" s="109" t="s">
        <v>14</v>
      </c>
      <c r="H182" s="110">
        <f>I183 + I184</f>
        <v>101874.8</v>
      </c>
      <c r="I182" s="110">
        <f t="shared" si="2"/>
        <v>101874.8</v>
      </c>
      <c r="J182" s="111">
        <f>I182 / J9</f>
        <v>6.0730521898432234E-3</v>
      </c>
    </row>
    <row r="183" spans="1:10" ht="26.4" x14ac:dyDescent="0.25">
      <c r="A183" s="124" t="s">
        <v>475</v>
      </c>
      <c r="B183" s="96" t="s">
        <v>476</v>
      </c>
      <c r="C183" s="96" t="s">
        <v>19</v>
      </c>
      <c r="D183" s="96" t="s">
        <v>477</v>
      </c>
      <c r="E183" s="97" t="s">
        <v>25</v>
      </c>
      <c r="F183" s="98">
        <v>63.63</v>
      </c>
      <c r="G183" s="99">
        <v>548.67999999999995</v>
      </c>
      <c r="H183" s="99">
        <f>TRUNC(TRUNC(G183 * J10, 2) + G183, 2)</f>
        <v>661.15</v>
      </c>
      <c r="I183" s="99">
        <f t="shared" si="2"/>
        <v>42068.97</v>
      </c>
      <c r="J183" s="125">
        <f>I183 / J9</f>
        <v>2.5078532707102138E-3</v>
      </c>
    </row>
    <row r="184" spans="1:10" ht="27" thickBot="1" x14ac:dyDescent="0.3">
      <c r="A184" s="132" t="s">
        <v>478</v>
      </c>
      <c r="B184" s="114" t="s">
        <v>479</v>
      </c>
      <c r="C184" s="114" t="s">
        <v>41</v>
      </c>
      <c r="D184" s="114" t="s">
        <v>480</v>
      </c>
      <c r="E184" s="115" t="s">
        <v>25</v>
      </c>
      <c r="F184" s="116">
        <v>184.66</v>
      </c>
      <c r="G184" s="117">
        <v>268.77999999999997</v>
      </c>
      <c r="H184" s="117">
        <f>TRUNC(TRUNC(G184 * J10, 2) + G184, 2)</f>
        <v>323.87</v>
      </c>
      <c r="I184" s="117">
        <f t="shared" si="2"/>
        <v>59805.83</v>
      </c>
      <c r="J184" s="133">
        <f>I184 / J9</f>
        <v>3.56519891913301E-3</v>
      </c>
    </row>
    <row r="185" spans="1:10" ht="14.4" thickBot="1" x14ac:dyDescent="0.3">
      <c r="A185" s="106" t="s">
        <v>481</v>
      </c>
      <c r="B185" s="107" t="s">
        <v>12</v>
      </c>
      <c r="C185" s="107"/>
      <c r="D185" s="107" t="s">
        <v>482</v>
      </c>
      <c r="E185" s="108"/>
      <c r="F185" s="109">
        <v>1</v>
      </c>
      <c r="G185" s="109" t="s">
        <v>14</v>
      </c>
      <c r="H185" s="110">
        <f>I186</f>
        <v>49028.32</v>
      </c>
      <c r="I185" s="110">
        <f t="shared" si="2"/>
        <v>49028.32</v>
      </c>
      <c r="J185" s="111">
        <f>I185 / J9</f>
        <v>2.9227203011965111E-3</v>
      </c>
    </row>
    <row r="186" spans="1:10" ht="27" thickBot="1" x14ac:dyDescent="0.3">
      <c r="A186" s="134" t="s">
        <v>483</v>
      </c>
      <c r="B186" s="118" t="s">
        <v>484</v>
      </c>
      <c r="C186" s="118" t="s">
        <v>19</v>
      </c>
      <c r="D186" s="118" t="s">
        <v>485</v>
      </c>
      <c r="E186" s="119" t="s">
        <v>91</v>
      </c>
      <c r="F186" s="120">
        <v>1969.8</v>
      </c>
      <c r="G186" s="121">
        <v>20.66</v>
      </c>
      <c r="H186" s="121">
        <f>TRUNC(TRUNC(G186 * J10, 2) + G186, 2)</f>
        <v>24.89</v>
      </c>
      <c r="I186" s="121">
        <f t="shared" si="2"/>
        <v>49028.32</v>
      </c>
      <c r="J186" s="135">
        <f>I186 / J9</f>
        <v>2.9227203011965111E-3</v>
      </c>
    </row>
    <row r="187" spans="1:10" ht="14.4" thickBot="1" x14ac:dyDescent="0.3">
      <c r="A187" s="106" t="s">
        <v>486</v>
      </c>
      <c r="B187" s="107" t="s">
        <v>12</v>
      </c>
      <c r="C187" s="107"/>
      <c r="D187" s="107" t="s">
        <v>487</v>
      </c>
      <c r="E187" s="108"/>
      <c r="F187" s="109">
        <v>1</v>
      </c>
      <c r="G187" s="109" t="s">
        <v>14</v>
      </c>
      <c r="H187" s="110">
        <f>I188</f>
        <v>13233.33</v>
      </c>
      <c r="I187" s="110">
        <f t="shared" si="2"/>
        <v>13233.33</v>
      </c>
      <c r="J187" s="111">
        <f>I187 / J9</f>
        <v>7.8887716820467892E-4</v>
      </c>
    </row>
    <row r="188" spans="1:10" ht="40.200000000000003" thickBot="1" x14ac:dyDescent="0.3">
      <c r="A188" s="134" t="s">
        <v>488</v>
      </c>
      <c r="B188" s="118" t="s">
        <v>489</v>
      </c>
      <c r="C188" s="118" t="s">
        <v>19</v>
      </c>
      <c r="D188" s="118" t="s">
        <v>490</v>
      </c>
      <c r="E188" s="119" t="s">
        <v>25</v>
      </c>
      <c r="F188" s="120">
        <v>253.95</v>
      </c>
      <c r="G188" s="121">
        <v>43.25</v>
      </c>
      <c r="H188" s="121">
        <f>TRUNC(TRUNC(G188 * J10, 2) + G188, 2)</f>
        <v>52.11</v>
      </c>
      <c r="I188" s="121">
        <f t="shared" si="2"/>
        <v>13233.33</v>
      </c>
      <c r="J188" s="135">
        <f>I188 / J9</f>
        <v>7.8887716820467892E-4</v>
      </c>
    </row>
    <row r="189" spans="1:10" ht="14.4" thickBot="1" x14ac:dyDescent="0.3">
      <c r="A189" s="106" t="s">
        <v>491</v>
      </c>
      <c r="B189" s="107" t="s">
        <v>12</v>
      </c>
      <c r="C189" s="107"/>
      <c r="D189" s="107" t="s">
        <v>492</v>
      </c>
      <c r="E189" s="108"/>
      <c r="F189" s="109">
        <v>1</v>
      </c>
      <c r="G189" s="109" t="s">
        <v>14</v>
      </c>
      <c r="H189" s="110">
        <f>I190</f>
        <v>262609.53999999998</v>
      </c>
      <c r="I189" s="110">
        <f t="shared" si="2"/>
        <v>262609.53999999998</v>
      </c>
      <c r="J189" s="111">
        <f>I189 / J9</f>
        <v>1.5654916053535532E-2</v>
      </c>
    </row>
    <row r="190" spans="1:10" ht="27" thickBot="1" x14ac:dyDescent="0.3">
      <c r="A190" s="134" t="s">
        <v>493</v>
      </c>
      <c r="B190" s="118" t="s">
        <v>494</v>
      </c>
      <c r="C190" s="118" t="s">
        <v>41</v>
      </c>
      <c r="D190" s="118" t="s">
        <v>495</v>
      </c>
      <c r="E190" s="119" t="s">
        <v>25</v>
      </c>
      <c r="F190" s="120">
        <v>2842.71</v>
      </c>
      <c r="G190" s="121">
        <v>76.67</v>
      </c>
      <c r="H190" s="121">
        <f>TRUNC(TRUNC(G190 * J10, 2) + G190, 2)</f>
        <v>92.38</v>
      </c>
      <c r="I190" s="121">
        <f t="shared" si="2"/>
        <v>262609.53999999998</v>
      </c>
      <c r="J190" s="135">
        <f>I190 / J9</f>
        <v>1.5654916053535532E-2</v>
      </c>
    </row>
    <row r="191" spans="1:10" ht="14.4" thickBot="1" x14ac:dyDescent="0.3">
      <c r="A191" s="106" t="s">
        <v>496</v>
      </c>
      <c r="B191" s="107" t="s">
        <v>12</v>
      </c>
      <c r="C191" s="107"/>
      <c r="D191" s="107" t="s">
        <v>497</v>
      </c>
      <c r="E191" s="108"/>
      <c r="F191" s="109">
        <v>1</v>
      </c>
      <c r="G191" s="109" t="s">
        <v>14</v>
      </c>
      <c r="H191" s="110">
        <f>I192</f>
        <v>252183.6</v>
      </c>
      <c r="I191" s="110">
        <f t="shared" si="2"/>
        <v>252183.6</v>
      </c>
      <c r="J191" s="111">
        <f>I191 / J9</f>
        <v>1.5033395542592943E-2</v>
      </c>
    </row>
    <row r="192" spans="1:10" ht="40.200000000000003" thickBot="1" x14ac:dyDescent="0.3">
      <c r="A192" s="134" t="s">
        <v>498</v>
      </c>
      <c r="B192" s="118" t="s">
        <v>499</v>
      </c>
      <c r="C192" s="118" t="s">
        <v>19</v>
      </c>
      <c r="D192" s="118" t="s">
        <v>500</v>
      </c>
      <c r="E192" s="119" t="s">
        <v>43</v>
      </c>
      <c r="F192" s="120">
        <v>337.55</v>
      </c>
      <c r="G192" s="121">
        <v>620</v>
      </c>
      <c r="H192" s="121">
        <f>TRUNC(TRUNC(G192 * J10, 2) + G192, 2)</f>
        <v>747.1</v>
      </c>
      <c r="I192" s="121">
        <f t="shared" si="2"/>
        <v>252183.6</v>
      </c>
      <c r="J192" s="135">
        <f>I192 / J9</f>
        <v>1.5033395542592943E-2</v>
      </c>
    </row>
    <row r="193" spans="1:10" ht="14.4" thickBot="1" x14ac:dyDescent="0.3">
      <c r="A193" s="106" t="s">
        <v>501</v>
      </c>
      <c r="B193" s="107" t="s">
        <v>12</v>
      </c>
      <c r="C193" s="107"/>
      <c r="D193" s="107" t="s">
        <v>502</v>
      </c>
      <c r="E193" s="108"/>
      <c r="F193" s="109">
        <v>1</v>
      </c>
      <c r="G193" s="109" t="s">
        <v>14</v>
      </c>
      <c r="H193" s="110">
        <f>I194 + I199 + I203</f>
        <v>716807.39999999991</v>
      </c>
      <c r="I193" s="110">
        <f t="shared" si="2"/>
        <v>716807.4</v>
      </c>
      <c r="J193" s="111">
        <f>I193 / J9</f>
        <v>4.2730967327207783E-2</v>
      </c>
    </row>
    <row r="194" spans="1:10" ht="14.4" thickBot="1" x14ac:dyDescent="0.3">
      <c r="A194" s="106" t="s">
        <v>503</v>
      </c>
      <c r="B194" s="107" t="s">
        <v>12</v>
      </c>
      <c r="C194" s="107"/>
      <c r="D194" s="107" t="s">
        <v>504</v>
      </c>
      <c r="E194" s="108"/>
      <c r="F194" s="109">
        <v>1</v>
      </c>
      <c r="G194" s="109" t="s">
        <v>14</v>
      </c>
      <c r="H194" s="110">
        <f>I195 + I196 + I197 + I198</f>
        <v>494752.35</v>
      </c>
      <c r="I194" s="110">
        <f t="shared" si="2"/>
        <v>494752.35</v>
      </c>
      <c r="J194" s="111">
        <f>I194 / J9</f>
        <v>2.949362200070656E-2</v>
      </c>
    </row>
    <row r="195" spans="1:10" ht="26.4" x14ac:dyDescent="0.25">
      <c r="A195" s="124" t="s">
        <v>505</v>
      </c>
      <c r="B195" s="96" t="s">
        <v>506</v>
      </c>
      <c r="C195" s="96" t="s">
        <v>41</v>
      </c>
      <c r="D195" s="96" t="s">
        <v>507</v>
      </c>
      <c r="E195" s="97" t="s">
        <v>25</v>
      </c>
      <c r="F195" s="98">
        <v>13925.84</v>
      </c>
      <c r="G195" s="99">
        <v>4.6500000000000004</v>
      </c>
      <c r="H195" s="99">
        <f>TRUNC(TRUNC(G195 * J10, 2) + G195, 2)</f>
        <v>5.6</v>
      </c>
      <c r="I195" s="99">
        <f t="shared" si="2"/>
        <v>77984.7</v>
      </c>
      <c r="J195" s="125">
        <f>I195 / J9</f>
        <v>4.6488940651590663E-3</v>
      </c>
    </row>
    <row r="196" spans="1:10" ht="26.4" x14ac:dyDescent="0.25">
      <c r="A196" s="126" t="s">
        <v>508</v>
      </c>
      <c r="B196" s="127" t="s">
        <v>509</v>
      </c>
      <c r="C196" s="127" t="s">
        <v>41</v>
      </c>
      <c r="D196" s="127" t="s">
        <v>510</v>
      </c>
      <c r="E196" s="128" t="s">
        <v>25</v>
      </c>
      <c r="F196" s="129">
        <v>10386.34</v>
      </c>
      <c r="G196" s="130">
        <v>17.55</v>
      </c>
      <c r="H196" s="130">
        <f>TRUNC(TRUNC(G196 * J10, 2) + G196, 2)</f>
        <v>21.14</v>
      </c>
      <c r="I196" s="130">
        <f t="shared" si="2"/>
        <v>219567.22</v>
      </c>
      <c r="J196" s="131">
        <f>I196 / J9</f>
        <v>1.308903856732763E-2</v>
      </c>
    </row>
    <row r="197" spans="1:10" ht="26.4" x14ac:dyDescent="0.25">
      <c r="A197" s="126" t="s">
        <v>511</v>
      </c>
      <c r="B197" s="127" t="s">
        <v>512</v>
      </c>
      <c r="C197" s="127" t="s">
        <v>41</v>
      </c>
      <c r="D197" s="127" t="s">
        <v>513</v>
      </c>
      <c r="E197" s="128" t="s">
        <v>25</v>
      </c>
      <c r="F197" s="129">
        <v>10386.34</v>
      </c>
      <c r="G197" s="130">
        <v>10.45</v>
      </c>
      <c r="H197" s="130">
        <f>TRUNC(TRUNC(G197 * J10, 2) + G197, 2)</f>
        <v>12.59</v>
      </c>
      <c r="I197" s="130">
        <f t="shared" si="2"/>
        <v>130764.02</v>
      </c>
      <c r="J197" s="131">
        <f>I197 / J9</f>
        <v>7.7952223514912728E-3</v>
      </c>
    </row>
    <row r="198" spans="1:10" ht="27" thickBot="1" x14ac:dyDescent="0.3">
      <c r="A198" s="132" t="s">
        <v>514</v>
      </c>
      <c r="B198" s="114" t="s">
        <v>515</v>
      </c>
      <c r="C198" s="114" t="s">
        <v>41</v>
      </c>
      <c r="D198" s="114" t="s">
        <v>516</v>
      </c>
      <c r="E198" s="115" t="s">
        <v>25</v>
      </c>
      <c r="F198" s="116">
        <v>3539.5</v>
      </c>
      <c r="G198" s="117">
        <v>15.58</v>
      </c>
      <c r="H198" s="117">
        <f>TRUNC(TRUNC(G198 * J10, 2) + G198, 2)</f>
        <v>18.77</v>
      </c>
      <c r="I198" s="117">
        <f t="shared" si="2"/>
        <v>66436.41</v>
      </c>
      <c r="J198" s="133">
        <f>I198 / J9</f>
        <v>3.9604670167285947E-3</v>
      </c>
    </row>
    <row r="199" spans="1:10" ht="14.4" thickBot="1" x14ac:dyDescent="0.3">
      <c r="A199" s="106" t="s">
        <v>517</v>
      </c>
      <c r="B199" s="107" t="s">
        <v>12</v>
      </c>
      <c r="C199" s="107"/>
      <c r="D199" s="107" t="s">
        <v>518</v>
      </c>
      <c r="E199" s="108"/>
      <c r="F199" s="109">
        <v>1</v>
      </c>
      <c r="G199" s="109" t="s">
        <v>14</v>
      </c>
      <c r="H199" s="110">
        <f>I200 + I201 + I202</f>
        <v>175679.47</v>
      </c>
      <c r="I199" s="110">
        <f t="shared" si="2"/>
        <v>175679.47</v>
      </c>
      <c r="J199" s="111">
        <f>I199 / J9</f>
        <v>1.0472762547695769E-2</v>
      </c>
    </row>
    <row r="200" spans="1:10" ht="26.4" x14ac:dyDescent="0.25">
      <c r="A200" s="124" t="s">
        <v>519</v>
      </c>
      <c r="B200" s="96" t="s">
        <v>520</v>
      </c>
      <c r="C200" s="96" t="s">
        <v>41</v>
      </c>
      <c r="D200" s="96" t="s">
        <v>521</v>
      </c>
      <c r="E200" s="97" t="s">
        <v>25</v>
      </c>
      <c r="F200" s="98">
        <v>2842.71</v>
      </c>
      <c r="G200" s="99">
        <v>5.69</v>
      </c>
      <c r="H200" s="99">
        <f>TRUNC(TRUNC(G200 * J10, 2) + G200, 2)</f>
        <v>6.85</v>
      </c>
      <c r="I200" s="99">
        <f t="shared" si="2"/>
        <v>19472.560000000001</v>
      </c>
      <c r="J200" s="125">
        <f>I200 / J9</f>
        <v>1.1608157576736696E-3</v>
      </c>
    </row>
    <row r="201" spans="1:10" ht="26.4" x14ac:dyDescent="0.25">
      <c r="A201" s="126" t="s">
        <v>522</v>
      </c>
      <c r="B201" s="127" t="s">
        <v>523</v>
      </c>
      <c r="C201" s="127" t="s">
        <v>41</v>
      </c>
      <c r="D201" s="127" t="s">
        <v>524</v>
      </c>
      <c r="E201" s="128" t="s">
        <v>25</v>
      </c>
      <c r="F201" s="129">
        <v>2842.71</v>
      </c>
      <c r="G201" s="130">
        <v>32.619999999999997</v>
      </c>
      <c r="H201" s="130">
        <f>TRUNC(TRUNC(G201 * J10, 2) + G201, 2)</f>
        <v>39.299999999999997</v>
      </c>
      <c r="I201" s="130">
        <f t="shared" si="2"/>
        <v>111718.5</v>
      </c>
      <c r="J201" s="131">
        <f>I201 / J9</f>
        <v>6.6598636863188952E-3</v>
      </c>
    </row>
    <row r="202" spans="1:10" ht="27" thickBot="1" x14ac:dyDescent="0.3">
      <c r="A202" s="132" t="s">
        <v>525</v>
      </c>
      <c r="B202" s="114" t="s">
        <v>526</v>
      </c>
      <c r="C202" s="114" t="s">
        <v>41</v>
      </c>
      <c r="D202" s="114" t="s">
        <v>527</v>
      </c>
      <c r="E202" s="115" t="s">
        <v>25</v>
      </c>
      <c r="F202" s="116">
        <v>2842.71</v>
      </c>
      <c r="G202" s="117">
        <v>12.99</v>
      </c>
      <c r="H202" s="117">
        <f>TRUNC(TRUNC(G202 * J10, 2) + G202, 2)</f>
        <v>15.65</v>
      </c>
      <c r="I202" s="117">
        <f t="shared" si="2"/>
        <v>44488.41</v>
      </c>
      <c r="J202" s="133">
        <f>I202 / J9</f>
        <v>2.652083103703204E-3</v>
      </c>
    </row>
    <row r="203" spans="1:10" ht="14.4" thickBot="1" x14ac:dyDescent="0.3">
      <c r="A203" s="106" t="s">
        <v>528</v>
      </c>
      <c r="B203" s="107" t="s">
        <v>12</v>
      </c>
      <c r="C203" s="107"/>
      <c r="D203" s="107" t="s">
        <v>273</v>
      </c>
      <c r="E203" s="108"/>
      <c r="F203" s="109">
        <v>1</v>
      </c>
      <c r="G203" s="109" t="s">
        <v>14</v>
      </c>
      <c r="H203" s="110">
        <f>I204 + I205</f>
        <v>46375.58</v>
      </c>
      <c r="I203" s="110">
        <f t="shared" si="2"/>
        <v>46375.58</v>
      </c>
      <c r="J203" s="111">
        <f>I203 / J9</f>
        <v>2.7645827788054514E-3</v>
      </c>
    </row>
    <row r="204" spans="1:10" ht="26.4" x14ac:dyDescent="0.25">
      <c r="A204" s="124" t="s">
        <v>529</v>
      </c>
      <c r="B204" s="96" t="s">
        <v>530</v>
      </c>
      <c r="C204" s="96" t="s">
        <v>41</v>
      </c>
      <c r="D204" s="96" t="s">
        <v>531</v>
      </c>
      <c r="E204" s="97" t="s">
        <v>25</v>
      </c>
      <c r="F204" s="98">
        <v>937.07</v>
      </c>
      <c r="G204" s="99">
        <v>21.88</v>
      </c>
      <c r="H204" s="99">
        <f>TRUNC(TRUNC(G204 * J10, 2) + G204, 2)</f>
        <v>26.36</v>
      </c>
      <c r="I204" s="99">
        <f t="shared" si="2"/>
        <v>24701.16</v>
      </c>
      <c r="J204" s="125">
        <f>I204 / J9</f>
        <v>1.4725077627604456E-3</v>
      </c>
    </row>
    <row r="205" spans="1:10" ht="27" thickBot="1" x14ac:dyDescent="0.3">
      <c r="A205" s="132" t="s">
        <v>532</v>
      </c>
      <c r="B205" s="114" t="s">
        <v>533</v>
      </c>
      <c r="C205" s="114" t="s">
        <v>41</v>
      </c>
      <c r="D205" s="114" t="s">
        <v>534</v>
      </c>
      <c r="E205" s="115" t="s">
        <v>25</v>
      </c>
      <c r="F205" s="116">
        <v>937.07</v>
      </c>
      <c r="G205" s="117">
        <v>19.2</v>
      </c>
      <c r="H205" s="117">
        <f>TRUNC(TRUNC(G205 * J10, 2) + G205, 2)</f>
        <v>23.13</v>
      </c>
      <c r="I205" s="117">
        <f t="shared" ref="I205:I268" si="3">TRUNC(F205 * H205,2)</f>
        <v>21674.42</v>
      </c>
      <c r="J205" s="133">
        <f>I205 / J9</f>
        <v>1.2920750160450058E-3</v>
      </c>
    </row>
    <row r="206" spans="1:10" ht="14.4" thickBot="1" x14ac:dyDescent="0.3">
      <c r="A206" s="106" t="s">
        <v>535</v>
      </c>
      <c r="B206" s="107" t="s">
        <v>12</v>
      </c>
      <c r="C206" s="107"/>
      <c r="D206" s="107" t="s">
        <v>536</v>
      </c>
      <c r="E206" s="108"/>
      <c r="F206" s="109">
        <v>1</v>
      </c>
      <c r="G206" s="109" t="s">
        <v>14</v>
      </c>
      <c r="H206" s="110">
        <f>I207</f>
        <v>38709.57</v>
      </c>
      <c r="I206" s="110">
        <f t="shared" si="3"/>
        <v>38709.57</v>
      </c>
      <c r="J206" s="111">
        <f>I206 / J9</f>
        <v>2.3075896969259281E-3</v>
      </c>
    </row>
    <row r="207" spans="1:10" ht="27" thickBot="1" x14ac:dyDescent="0.3">
      <c r="A207" s="134" t="s">
        <v>537</v>
      </c>
      <c r="B207" s="118" t="s">
        <v>538</v>
      </c>
      <c r="C207" s="118" t="s">
        <v>19</v>
      </c>
      <c r="D207" s="118" t="s">
        <v>539</v>
      </c>
      <c r="E207" s="119" t="s">
        <v>25</v>
      </c>
      <c r="F207" s="120">
        <v>47.49</v>
      </c>
      <c r="G207" s="121">
        <v>676.44</v>
      </c>
      <c r="H207" s="121">
        <f>TRUNC(TRUNC(G207 * J10, 2) + G207, 2)</f>
        <v>815.11</v>
      </c>
      <c r="I207" s="121">
        <f t="shared" si="3"/>
        <v>38709.57</v>
      </c>
      <c r="J207" s="135">
        <f>I207 / J9</f>
        <v>2.3075896969259281E-3</v>
      </c>
    </row>
    <row r="208" spans="1:10" ht="14.4" thickBot="1" x14ac:dyDescent="0.3">
      <c r="A208" s="106" t="s">
        <v>540</v>
      </c>
      <c r="B208" s="107" t="s">
        <v>12</v>
      </c>
      <c r="C208" s="107"/>
      <c r="D208" s="107" t="s">
        <v>541</v>
      </c>
      <c r="E208" s="108"/>
      <c r="F208" s="109">
        <v>1</v>
      </c>
      <c r="G208" s="109" t="s">
        <v>14</v>
      </c>
      <c r="H208" s="110">
        <f>I209 + I211 + I227</f>
        <v>245219.79000000004</v>
      </c>
      <c r="I208" s="110">
        <f t="shared" si="3"/>
        <v>245219.79</v>
      </c>
      <c r="J208" s="111">
        <f>I208 / J9</f>
        <v>1.4618262638575933E-2</v>
      </c>
    </row>
    <row r="209" spans="1:10" ht="14.4" thickBot="1" x14ac:dyDescent="0.3">
      <c r="A209" s="106" t="s">
        <v>542</v>
      </c>
      <c r="B209" s="107" t="s">
        <v>12</v>
      </c>
      <c r="C209" s="107"/>
      <c r="D209" s="107" t="s">
        <v>543</v>
      </c>
      <c r="E209" s="108"/>
      <c r="F209" s="109">
        <v>1</v>
      </c>
      <c r="G209" s="109" t="s">
        <v>14</v>
      </c>
      <c r="H209" s="110">
        <f>I210</f>
        <v>935.95</v>
      </c>
      <c r="I209" s="110">
        <f t="shared" si="3"/>
        <v>935.95</v>
      </c>
      <c r="J209" s="111">
        <f>I209 / J9</f>
        <v>5.579469306525034E-5</v>
      </c>
    </row>
    <row r="210" spans="1:10" ht="27" thickBot="1" x14ac:dyDescent="0.3">
      <c r="A210" s="134" t="s">
        <v>544</v>
      </c>
      <c r="B210" s="118" t="s">
        <v>545</v>
      </c>
      <c r="C210" s="118" t="s">
        <v>41</v>
      </c>
      <c r="D210" s="118" t="s">
        <v>546</v>
      </c>
      <c r="E210" s="119" t="s">
        <v>43</v>
      </c>
      <c r="F210" s="120">
        <v>5</v>
      </c>
      <c r="G210" s="121">
        <v>155.35</v>
      </c>
      <c r="H210" s="121">
        <f>TRUNC(TRUNC(G210 * J10, 2) + G210, 2)</f>
        <v>187.19</v>
      </c>
      <c r="I210" s="121">
        <f t="shared" si="3"/>
        <v>935.95</v>
      </c>
      <c r="J210" s="135">
        <f>I210 / J9</f>
        <v>5.579469306525034E-5</v>
      </c>
    </row>
    <row r="211" spans="1:10" ht="14.4" thickBot="1" x14ac:dyDescent="0.3">
      <c r="A211" s="106" t="s">
        <v>547</v>
      </c>
      <c r="B211" s="107" t="s">
        <v>12</v>
      </c>
      <c r="C211" s="107"/>
      <c r="D211" s="107" t="s">
        <v>548</v>
      </c>
      <c r="E211" s="108"/>
      <c r="F211" s="109">
        <v>1</v>
      </c>
      <c r="G211" s="109" t="s">
        <v>14</v>
      </c>
      <c r="H211" s="110">
        <f>I212 + I213 + I214 + I215 + I216 + I217 + I218 + I219 + I220 + I221 + I222 + I223 + I224 + I225 + I226</f>
        <v>170442.56999999998</v>
      </c>
      <c r="I211" s="110">
        <f t="shared" si="3"/>
        <v>170442.57</v>
      </c>
      <c r="J211" s="111">
        <f>I211 / J9</f>
        <v>1.0160575755545109E-2</v>
      </c>
    </row>
    <row r="212" spans="1:10" ht="26.4" x14ac:dyDescent="0.25">
      <c r="A212" s="124" t="s">
        <v>549</v>
      </c>
      <c r="B212" s="96" t="s">
        <v>550</v>
      </c>
      <c r="C212" s="96" t="s">
        <v>41</v>
      </c>
      <c r="D212" s="96" t="s">
        <v>551</v>
      </c>
      <c r="E212" s="97" t="s">
        <v>43</v>
      </c>
      <c r="F212" s="98">
        <v>21</v>
      </c>
      <c r="G212" s="99">
        <v>218.46</v>
      </c>
      <c r="H212" s="99">
        <f>TRUNC(TRUNC(G212 * J10, 2) + G212, 2)</f>
        <v>263.24</v>
      </c>
      <c r="I212" s="99">
        <f t="shared" si="3"/>
        <v>5528.04</v>
      </c>
      <c r="J212" s="125">
        <f>I212 / J9</f>
        <v>3.2954249164210316E-4</v>
      </c>
    </row>
    <row r="213" spans="1:10" ht="26.4" x14ac:dyDescent="0.25">
      <c r="A213" s="126" t="s">
        <v>552</v>
      </c>
      <c r="B213" s="127" t="s">
        <v>553</v>
      </c>
      <c r="C213" s="127" t="s">
        <v>19</v>
      </c>
      <c r="D213" s="127" t="s">
        <v>554</v>
      </c>
      <c r="E213" s="128" t="s">
        <v>43</v>
      </c>
      <c r="F213" s="129">
        <v>2</v>
      </c>
      <c r="G213" s="130">
        <v>2366.5500000000002</v>
      </c>
      <c r="H213" s="130">
        <f>TRUNC(TRUNC(G213 * J10, 2) + G213, 2)</f>
        <v>2851.69</v>
      </c>
      <c r="I213" s="130">
        <f t="shared" si="3"/>
        <v>5703.38</v>
      </c>
      <c r="J213" s="131">
        <f>I213 / J9</f>
        <v>3.3999501739888615E-4</v>
      </c>
    </row>
    <row r="214" spans="1:10" ht="26.4" x14ac:dyDescent="0.25">
      <c r="A214" s="126" t="s">
        <v>555</v>
      </c>
      <c r="B214" s="127" t="s">
        <v>556</v>
      </c>
      <c r="C214" s="127" t="s">
        <v>19</v>
      </c>
      <c r="D214" s="127" t="s">
        <v>557</v>
      </c>
      <c r="E214" s="128" t="s">
        <v>43</v>
      </c>
      <c r="F214" s="129">
        <v>6</v>
      </c>
      <c r="G214" s="130">
        <v>357.25</v>
      </c>
      <c r="H214" s="130">
        <f>TRUNC(TRUNC(G214 * J10, 2) + G214, 2)</f>
        <v>430.48</v>
      </c>
      <c r="I214" s="130">
        <f t="shared" si="3"/>
        <v>2582.88</v>
      </c>
      <c r="J214" s="131">
        <f>I214 / J9</f>
        <v>1.5397296524854298E-4</v>
      </c>
    </row>
    <row r="215" spans="1:10" ht="39.6" x14ac:dyDescent="0.25">
      <c r="A215" s="126" t="s">
        <v>558</v>
      </c>
      <c r="B215" s="127" t="s">
        <v>559</v>
      </c>
      <c r="C215" s="127" t="s">
        <v>19</v>
      </c>
      <c r="D215" s="127" t="s">
        <v>560</v>
      </c>
      <c r="E215" s="128" t="s">
        <v>91</v>
      </c>
      <c r="F215" s="129">
        <v>4.4000000000000004</v>
      </c>
      <c r="G215" s="130">
        <v>81.34</v>
      </c>
      <c r="H215" s="130">
        <f>TRUNC(TRUNC(G215 * J10, 2) + G215, 2)</f>
        <v>98.01</v>
      </c>
      <c r="I215" s="130">
        <f t="shared" si="3"/>
        <v>431.24</v>
      </c>
      <c r="J215" s="131">
        <f>I215 / J9</f>
        <v>2.570746667819708E-5</v>
      </c>
    </row>
    <row r="216" spans="1:10" ht="26.4" x14ac:dyDescent="0.25">
      <c r="A216" s="126" t="s">
        <v>561</v>
      </c>
      <c r="B216" s="127" t="s">
        <v>562</v>
      </c>
      <c r="C216" s="127" t="s">
        <v>41</v>
      </c>
      <c r="D216" s="127" t="s">
        <v>563</v>
      </c>
      <c r="E216" s="128" t="s">
        <v>43</v>
      </c>
      <c r="F216" s="129">
        <v>7</v>
      </c>
      <c r="G216" s="130">
        <v>63.72</v>
      </c>
      <c r="H216" s="130">
        <f>TRUNC(TRUNC(G216 * J10, 2) + G216, 2)</f>
        <v>76.78</v>
      </c>
      <c r="I216" s="130">
        <f t="shared" si="3"/>
        <v>537.46</v>
      </c>
      <c r="J216" s="131">
        <f>I216 / J9</f>
        <v>3.2039548837918102E-5</v>
      </c>
    </row>
    <row r="217" spans="1:10" ht="26.4" x14ac:dyDescent="0.25">
      <c r="A217" s="126" t="s">
        <v>564</v>
      </c>
      <c r="B217" s="127" t="s">
        <v>565</v>
      </c>
      <c r="C217" s="127" t="s">
        <v>19</v>
      </c>
      <c r="D217" s="127" t="s">
        <v>566</v>
      </c>
      <c r="E217" s="128" t="s">
        <v>43</v>
      </c>
      <c r="F217" s="129">
        <v>122</v>
      </c>
      <c r="G217" s="130">
        <v>271.89</v>
      </c>
      <c r="H217" s="130">
        <f>TRUNC(TRUNC(G217 * J10, 2) + G217, 2)</f>
        <v>327.62</v>
      </c>
      <c r="I217" s="130">
        <f t="shared" si="3"/>
        <v>39969.64</v>
      </c>
      <c r="J217" s="131">
        <f>I217 / J9</f>
        <v>2.3827061229003176E-3</v>
      </c>
    </row>
    <row r="218" spans="1:10" ht="26.4" x14ac:dyDescent="0.25">
      <c r="A218" s="126" t="s">
        <v>567</v>
      </c>
      <c r="B218" s="127" t="s">
        <v>568</v>
      </c>
      <c r="C218" s="127" t="s">
        <v>19</v>
      </c>
      <c r="D218" s="127" t="s">
        <v>569</v>
      </c>
      <c r="E218" s="128" t="s">
        <v>43</v>
      </c>
      <c r="F218" s="129">
        <v>33</v>
      </c>
      <c r="G218" s="130">
        <v>371.45</v>
      </c>
      <c r="H218" s="130">
        <f>TRUNC(TRUNC(G218 * J10, 2) + G218, 2)</f>
        <v>447.59</v>
      </c>
      <c r="I218" s="130">
        <f t="shared" si="3"/>
        <v>14770.47</v>
      </c>
      <c r="J218" s="131">
        <f>I218 / J9</f>
        <v>8.8051054017788141E-4</v>
      </c>
    </row>
    <row r="219" spans="1:10" ht="26.4" x14ac:dyDescent="0.25">
      <c r="A219" s="126" t="s">
        <v>570</v>
      </c>
      <c r="B219" s="127" t="s">
        <v>571</v>
      </c>
      <c r="C219" s="127" t="s">
        <v>19</v>
      </c>
      <c r="D219" s="127" t="s">
        <v>572</v>
      </c>
      <c r="E219" s="128" t="s">
        <v>43</v>
      </c>
      <c r="F219" s="129">
        <v>17</v>
      </c>
      <c r="G219" s="130">
        <v>816.29</v>
      </c>
      <c r="H219" s="130">
        <f>TRUNC(TRUNC(G219 * J10, 2) + G219, 2)</f>
        <v>983.62</v>
      </c>
      <c r="I219" s="130">
        <f t="shared" si="3"/>
        <v>16721.54</v>
      </c>
      <c r="J219" s="131">
        <f>I219 / J9</f>
        <v>9.9681947954303779E-4</v>
      </c>
    </row>
    <row r="220" spans="1:10" ht="26.4" x14ac:dyDescent="0.25">
      <c r="A220" s="126" t="s">
        <v>573</v>
      </c>
      <c r="B220" s="127" t="s">
        <v>574</v>
      </c>
      <c r="C220" s="127" t="s">
        <v>19</v>
      </c>
      <c r="D220" s="127" t="s">
        <v>575</v>
      </c>
      <c r="E220" s="128" t="s">
        <v>43</v>
      </c>
      <c r="F220" s="129">
        <v>61</v>
      </c>
      <c r="G220" s="130">
        <v>223.89</v>
      </c>
      <c r="H220" s="130">
        <f>TRUNC(TRUNC(G220 * J10, 2) + G220, 2)</f>
        <v>269.77999999999997</v>
      </c>
      <c r="I220" s="130">
        <f t="shared" si="3"/>
        <v>16456.580000000002</v>
      </c>
      <c r="J220" s="131">
        <f>I220 / J9</f>
        <v>9.8102444575430049E-4</v>
      </c>
    </row>
    <row r="221" spans="1:10" ht="26.4" x14ac:dyDescent="0.25">
      <c r="A221" s="126" t="s">
        <v>576</v>
      </c>
      <c r="B221" s="127" t="s">
        <v>361</v>
      </c>
      <c r="C221" s="127" t="s">
        <v>19</v>
      </c>
      <c r="D221" s="127" t="s">
        <v>362</v>
      </c>
      <c r="E221" s="128" t="s">
        <v>43</v>
      </c>
      <c r="F221" s="129">
        <v>59</v>
      </c>
      <c r="G221" s="130">
        <v>114.42</v>
      </c>
      <c r="H221" s="130">
        <f>TRUNC(TRUNC(G221 * J10, 2) + G221, 2)</f>
        <v>137.87</v>
      </c>
      <c r="I221" s="130">
        <f t="shared" si="3"/>
        <v>8134.33</v>
      </c>
      <c r="J221" s="131">
        <f>I221 / J9</f>
        <v>4.8491099486239409E-4</v>
      </c>
    </row>
    <row r="222" spans="1:10" ht="26.4" x14ac:dyDescent="0.25">
      <c r="A222" s="126" t="s">
        <v>577</v>
      </c>
      <c r="B222" s="127" t="s">
        <v>578</v>
      </c>
      <c r="C222" s="127" t="s">
        <v>41</v>
      </c>
      <c r="D222" s="127" t="s">
        <v>579</v>
      </c>
      <c r="E222" s="128" t="s">
        <v>43</v>
      </c>
      <c r="F222" s="129">
        <v>39</v>
      </c>
      <c r="G222" s="130">
        <v>373.72</v>
      </c>
      <c r="H222" s="130">
        <f>TRUNC(TRUNC(G222 * J10, 2) + G222, 2)</f>
        <v>450.33</v>
      </c>
      <c r="I222" s="130">
        <f t="shared" si="3"/>
        <v>17562.87</v>
      </c>
      <c r="J222" s="131">
        <f>I222 / J9</f>
        <v>1.0469736000800183E-3</v>
      </c>
    </row>
    <row r="223" spans="1:10" ht="26.4" x14ac:dyDescent="0.25">
      <c r="A223" s="126" t="s">
        <v>580</v>
      </c>
      <c r="B223" s="127" t="s">
        <v>581</v>
      </c>
      <c r="C223" s="127" t="s">
        <v>41</v>
      </c>
      <c r="D223" s="127" t="s">
        <v>582</v>
      </c>
      <c r="E223" s="128" t="s">
        <v>43</v>
      </c>
      <c r="F223" s="129">
        <v>2</v>
      </c>
      <c r="G223" s="130">
        <v>1068.8499999999999</v>
      </c>
      <c r="H223" s="130">
        <f>TRUNC(TRUNC(G223 * J10, 2) + G223, 2)</f>
        <v>1287.96</v>
      </c>
      <c r="I223" s="130">
        <f t="shared" si="3"/>
        <v>2575.92</v>
      </c>
      <c r="J223" s="131">
        <f>I223 / J9</f>
        <v>1.5355805946967214E-4</v>
      </c>
    </row>
    <row r="224" spans="1:10" ht="26.4" x14ac:dyDescent="0.25">
      <c r="A224" s="126" t="s">
        <v>583</v>
      </c>
      <c r="B224" s="127" t="s">
        <v>584</v>
      </c>
      <c r="C224" s="127" t="s">
        <v>19</v>
      </c>
      <c r="D224" s="127" t="s">
        <v>585</v>
      </c>
      <c r="E224" s="128" t="s">
        <v>43</v>
      </c>
      <c r="F224" s="129">
        <v>56</v>
      </c>
      <c r="G224" s="130">
        <v>330.24</v>
      </c>
      <c r="H224" s="130">
        <f>TRUNC(TRUNC(G224 * J10, 2) + G224, 2)</f>
        <v>397.93</v>
      </c>
      <c r="I224" s="130">
        <f t="shared" si="3"/>
        <v>22284.080000000002</v>
      </c>
      <c r="J224" s="131">
        <f>I224 / J9</f>
        <v>1.3284186162097161E-3</v>
      </c>
    </row>
    <row r="225" spans="1:10" ht="26.4" x14ac:dyDescent="0.25">
      <c r="A225" s="126" t="s">
        <v>586</v>
      </c>
      <c r="B225" s="127" t="s">
        <v>587</v>
      </c>
      <c r="C225" s="127" t="s">
        <v>19</v>
      </c>
      <c r="D225" s="127" t="s">
        <v>588</v>
      </c>
      <c r="E225" s="128" t="s">
        <v>43</v>
      </c>
      <c r="F225" s="129">
        <v>68</v>
      </c>
      <c r="G225" s="130">
        <v>110.59</v>
      </c>
      <c r="H225" s="130">
        <f>TRUNC(TRUNC(G225 * J10, 2) + G225, 2)</f>
        <v>133.26</v>
      </c>
      <c r="I225" s="130">
        <f t="shared" si="3"/>
        <v>9061.68</v>
      </c>
      <c r="J225" s="131">
        <f>I225 / J9</f>
        <v>5.4019301699398229E-4</v>
      </c>
    </row>
    <row r="226" spans="1:10" ht="53.4" thickBot="1" x14ac:dyDescent="0.3">
      <c r="A226" s="132" t="s">
        <v>589</v>
      </c>
      <c r="B226" s="114" t="s">
        <v>590</v>
      </c>
      <c r="C226" s="114" t="s">
        <v>19</v>
      </c>
      <c r="D226" s="114" t="s">
        <v>591</v>
      </c>
      <c r="E226" s="115" t="s">
        <v>592</v>
      </c>
      <c r="F226" s="116">
        <v>2</v>
      </c>
      <c r="G226" s="117">
        <v>3370.32</v>
      </c>
      <c r="H226" s="117">
        <f>TRUNC(TRUNC(G226 * J10, 2) + G226, 2)</f>
        <v>4061.23</v>
      </c>
      <c r="I226" s="117">
        <f t="shared" si="3"/>
        <v>8122.46</v>
      </c>
      <c r="J226" s="133">
        <f>I226 / J9</f>
        <v>4.8420338974814175E-4</v>
      </c>
    </row>
    <row r="227" spans="1:10" ht="14.4" thickBot="1" x14ac:dyDescent="0.3">
      <c r="A227" s="106" t="s">
        <v>593</v>
      </c>
      <c r="B227" s="107" t="s">
        <v>12</v>
      </c>
      <c r="C227" s="107"/>
      <c r="D227" s="107" t="s">
        <v>594</v>
      </c>
      <c r="E227" s="108"/>
      <c r="F227" s="109">
        <v>1</v>
      </c>
      <c r="G227" s="109" t="s">
        <v>14</v>
      </c>
      <c r="H227" s="110">
        <f>I228 + I229 + I230 + I231 + I232 + I233</f>
        <v>73841.26999999999</v>
      </c>
      <c r="I227" s="110">
        <f t="shared" si="3"/>
        <v>73841.27</v>
      </c>
      <c r="J227" s="111">
        <f>I227 / J9</f>
        <v>4.4018921899655729E-3</v>
      </c>
    </row>
    <row r="228" spans="1:10" ht="39.6" x14ac:dyDescent="0.25">
      <c r="A228" s="124" t="s">
        <v>595</v>
      </c>
      <c r="B228" s="96" t="s">
        <v>596</v>
      </c>
      <c r="C228" s="96" t="s">
        <v>41</v>
      </c>
      <c r="D228" s="96" t="s">
        <v>597</v>
      </c>
      <c r="E228" s="97" t="s">
        <v>43</v>
      </c>
      <c r="F228" s="98">
        <v>42</v>
      </c>
      <c r="G228" s="99">
        <v>592.27</v>
      </c>
      <c r="H228" s="99">
        <f>TRUNC(TRUNC(G228 * J10, 2) + G228, 2)</f>
        <v>713.68</v>
      </c>
      <c r="I228" s="99">
        <f t="shared" si="3"/>
        <v>29974.560000000001</v>
      </c>
      <c r="J228" s="125">
        <f>I228 / J9</f>
        <v>1.786870425734206E-3</v>
      </c>
    </row>
    <row r="229" spans="1:10" ht="52.8" x14ac:dyDescent="0.25">
      <c r="A229" s="126" t="s">
        <v>598</v>
      </c>
      <c r="B229" s="127" t="s">
        <v>599</v>
      </c>
      <c r="C229" s="127" t="s">
        <v>19</v>
      </c>
      <c r="D229" s="127" t="s">
        <v>600</v>
      </c>
      <c r="E229" s="128" t="s">
        <v>43</v>
      </c>
      <c r="F229" s="129">
        <v>104</v>
      </c>
      <c r="G229" s="130">
        <v>198.08</v>
      </c>
      <c r="H229" s="130">
        <f>TRUNC(TRUNC(G229 * J10, 2) + G229, 2)</f>
        <v>238.68</v>
      </c>
      <c r="I229" s="130">
        <f t="shared" si="3"/>
        <v>24822.720000000001</v>
      </c>
      <c r="J229" s="131">
        <f>I229 / J9</f>
        <v>1.4797543067948619E-3</v>
      </c>
    </row>
    <row r="230" spans="1:10" ht="26.4" x14ac:dyDescent="0.25">
      <c r="A230" s="126" t="s">
        <v>601</v>
      </c>
      <c r="B230" s="127" t="s">
        <v>602</v>
      </c>
      <c r="C230" s="127" t="s">
        <v>19</v>
      </c>
      <c r="D230" s="127" t="s">
        <v>603</v>
      </c>
      <c r="E230" s="128" t="s">
        <v>43</v>
      </c>
      <c r="F230" s="129">
        <v>6</v>
      </c>
      <c r="G230" s="130">
        <v>193.21</v>
      </c>
      <c r="H230" s="130">
        <f>TRUNC(TRUNC(G230 * J10, 2) + G230, 2)</f>
        <v>232.81</v>
      </c>
      <c r="I230" s="130">
        <f t="shared" si="3"/>
        <v>1396.86</v>
      </c>
      <c r="J230" s="131">
        <f>I230 / J9</f>
        <v>8.3270874464582066E-5</v>
      </c>
    </row>
    <row r="231" spans="1:10" ht="26.4" x14ac:dyDescent="0.25">
      <c r="A231" s="126" t="s">
        <v>604</v>
      </c>
      <c r="B231" s="127" t="s">
        <v>605</v>
      </c>
      <c r="C231" s="127" t="s">
        <v>19</v>
      </c>
      <c r="D231" s="127" t="s">
        <v>606</v>
      </c>
      <c r="E231" s="128" t="s">
        <v>43</v>
      </c>
      <c r="F231" s="129">
        <v>11</v>
      </c>
      <c r="G231" s="130">
        <v>613.87</v>
      </c>
      <c r="H231" s="130">
        <f>TRUNC(TRUNC(G231 * J10, 2) + G231, 2)</f>
        <v>739.71</v>
      </c>
      <c r="I231" s="130">
        <f t="shared" si="3"/>
        <v>8136.81</v>
      </c>
      <c r="J231" s="131">
        <f>I231 / J9</f>
        <v>4.8505883485256649E-4</v>
      </c>
    </row>
    <row r="232" spans="1:10" ht="52.8" x14ac:dyDescent="0.25">
      <c r="A232" s="126" t="s">
        <v>607</v>
      </c>
      <c r="B232" s="127" t="s">
        <v>608</v>
      </c>
      <c r="C232" s="127" t="s">
        <v>41</v>
      </c>
      <c r="D232" s="127" t="s">
        <v>609</v>
      </c>
      <c r="E232" s="128" t="s">
        <v>43</v>
      </c>
      <c r="F232" s="129">
        <v>7</v>
      </c>
      <c r="G232" s="130">
        <v>1004.53</v>
      </c>
      <c r="H232" s="130">
        <f>TRUNC(TRUNC(G232 * J10, 2) + G232, 2)</f>
        <v>1210.45</v>
      </c>
      <c r="I232" s="130">
        <f t="shared" si="3"/>
        <v>8473.15</v>
      </c>
      <c r="J232" s="131">
        <f>I232 / J9</f>
        <v>5.0510903739070024E-4</v>
      </c>
    </row>
    <row r="233" spans="1:10" ht="27" thickBot="1" x14ac:dyDescent="0.3">
      <c r="A233" s="132" t="s">
        <v>610</v>
      </c>
      <c r="B233" s="114" t="s">
        <v>611</v>
      </c>
      <c r="C233" s="114" t="s">
        <v>41</v>
      </c>
      <c r="D233" s="114" t="s">
        <v>612</v>
      </c>
      <c r="E233" s="115" t="s">
        <v>43</v>
      </c>
      <c r="F233" s="116">
        <v>1</v>
      </c>
      <c r="G233" s="117">
        <v>860.73</v>
      </c>
      <c r="H233" s="117">
        <f>TRUNC(TRUNC(G233 * J10, 2) + G233, 2)</f>
        <v>1037.17</v>
      </c>
      <c r="I233" s="117">
        <f t="shared" si="3"/>
        <v>1037.17</v>
      </c>
      <c r="J233" s="133">
        <f>I233 / J9</f>
        <v>6.1828710728656122E-5</v>
      </c>
    </row>
    <row r="234" spans="1:10" ht="14.4" thickBot="1" x14ac:dyDescent="0.3">
      <c r="A234" s="106" t="s">
        <v>613</v>
      </c>
      <c r="B234" s="107" t="s">
        <v>12</v>
      </c>
      <c r="C234" s="107"/>
      <c r="D234" s="107" t="s">
        <v>614</v>
      </c>
      <c r="E234" s="108"/>
      <c r="F234" s="109">
        <v>1</v>
      </c>
      <c r="G234" s="109" t="s">
        <v>14</v>
      </c>
      <c r="H234" s="110">
        <f>I235 + I236</f>
        <v>16819.829999999998</v>
      </c>
      <c r="I234" s="110">
        <f t="shared" si="3"/>
        <v>16819.830000000002</v>
      </c>
      <c r="J234" s="111">
        <f>I234 / J9</f>
        <v>1.0026788314116029E-3</v>
      </c>
    </row>
    <row r="235" spans="1:10" ht="39.6" x14ac:dyDescent="0.25">
      <c r="A235" s="124" t="s">
        <v>615</v>
      </c>
      <c r="B235" s="96" t="s">
        <v>616</v>
      </c>
      <c r="C235" s="96" t="s">
        <v>19</v>
      </c>
      <c r="D235" s="96" t="s">
        <v>617</v>
      </c>
      <c r="E235" s="97" t="s">
        <v>91</v>
      </c>
      <c r="F235" s="98">
        <v>15.13</v>
      </c>
      <c r="G235" s="99">
        <v>903.41</v>
      </c>
      <c r="H235" s="99">
        <f>TRUNC(TRUNC(G235 * J10, 2) + G235, 2)</f>
        <v>1088.5999999999999</v>
      </c>
      <c r="I235" s="99">
        <f t="shared" si="3"/>
        <v>16470.509999999998</v>
      </c>
      <c r="J235" s="125">
        <f>I235 / J9</f>
        <v>9.8185485344103453E-4</v>
      </c>
    </row>
    <row r="236" spans="1:10" ht="27" thickBot="1" x14ac:dyDescent="0.3">
      <c r="A236" s="132" t="s">
        <v>618</v>
      </c>
      <c r="B236" s="114" t="s">
        <v>619</v>
      </c>
      <c r="C236" s="114" t="s">
        <v>19</v>
      </c>
      <c r="D236" s="114" t="s">
        <v>620</v>
      </c>
      <c r="E236" s="115" t="s">
        <v>91</v>
      </c>
      <c r="F236" s="116">
        <v>12</v>
      </c>
      <c r="G236" s="117">
        <v>24.16</v>
      </c>
      <c r="H236" s="117">
        <f>TRUNC(TRUNC(G236 * J10, 2) + G236, 2)</f>
        <v>29.11</v>
      </c>
      <c r="I236" s="117">
        <f t="shared" si="3"/>
        <v>349.32</v>
      </c>
      <c r="J236" s="133">
        <f>I236 / J9</f>
        <v>2.0823977970568135E-5</v>
      </c>
    </row>
    <row r="237" spans="1:10" ht="14.4" thickBot="1" x14ac:dyDescent="0.3">
      <c r="A237" s="106" t="s">
        <v>621</v>
      </c>
      <c r="B237" s="107" t="s">
        <v>12</v>
      </c>
      <c r="C237" s="107"/>
      <c r="D237" s="107" t="s">
        <v>622</v>
      </c>
      <c r="E237" s="108"/>
      <c r="F237" s="109">
        <v>1</v>
      </c>
      <c r="G237" s="109" t="s">
        <v>14</v>
      </c>
      <c r="H237" s="110">
        <f>I238 + I317 + I376 + I391</f>
        <v>878707.65999999992</v>
      </c>
      <c r="I237" s="110">
        <f t="shared" si="3"/>
        <v>878707.66</v>
      </c>
      <c r="J237" s="111">
        <f>I237 / J9</f>
        <v>5.2382311217249164E-2</v>
      </c>
    </row>
    <row r="238" spans="1:10" ht="14.4" thickBot="1" x14ac:dyDescent="0.3">
      <c r="A238" s="106" t="s">
        <v>623</v>
      </c>
      <c r="B238" s="107" t="s">
        <v>12</v>
      </c>
      <c r="C238" s="107"/>
      <c r="D238" s="107" t="s">
        <v>624</v>
      </c>
      <c r="E238" s="108"/>
      <c r="F238" s="109">
        <v>1</v>
      </c>
      <c r="G238" s="109" t="s">
        <v>14</v>
      </c>
      <c r="H238" s="110">
        <f>I239 + I240 + I241 + I242 + I243 + I244 + I245 + I246 + I247 + I248 + I249 + I250 + I251 + I252 + I253 + I254 + I255 + I256 + I257 + I258 + I259 + I260 + I261 + I262 + I263 + I264 + I265 + I266 + I267 + I268 + I269 + I270 + I271 + I272 + I273 + I274 + I275 + I276 + I277 + I278 + I279 + I280 + I281 + I282 + I283 + I284 + I285 + I286 + I287 + I288 + I289 + I290 + I291 + I292 + I293 + I294 + I295 + I296 + I297 + I298 + I299 + I300 + I301 + I302 + I303 + I304 + I305 + I306 + I307 + I308 + I309 + I310 + I311 + I312 + I313 + I314 + I315 + I316</f>
        <v>237958.85999999993</v>
      </c>
      <c r="I238" s="110">
        <f t="shared" si="3"/>
        <v>237958.86</v>
      </c>
      <c r="J238" s="111">
        <f>I238 / J9</f>
        <v>1.4185417549929883E-2</v>
      </c>
    </row>
    <row r="239" spans="1:10" ht="26.4" x14ac:dyDescent="0.25">
      <c r="A239" s="124" t="s">
        <v>625</v>
      </c>
      <c r="B239" s="96" t="s">
        <v>626</v>
      </c>
      <c r="C239" s="96" t="s">
        <v>19</v>
      </c>
      <c r="D239" s="96" t="s">
        <v>627</v>
      </c>
      <c r="E239" s="97" t="s">
        <v>43</v>
      </c>
      <c r="F239" s="98">
        <v>2</v>
      </c>
      <c r="G239" s="99">
        <v>6408</v>
      </c>
      <c r="H239" s="99">
        <f>TRUNC(TRUNC(G239 * J10, 2) + G239, 2)</f>
        <v>7721.64</v>
      </c>
      <c r="I239" s="99">
        <f t="shared" si="3"/>
        <v>15443.28</v>
      </c>
      <c r="J239" s="125">
        <f>I239 / J9</f>
        <v>9.2061869493105324E-4</v>
      </c>
    </row>
    <row r="240" spans="1:10" ht="26.4" x14ac:dyDescent="0.25">
      <c r="A240" s="126" t="s">
        <v>628</v>
      </c>
      <c r="B240" s="127" t="s">
        <v>629</v>
      </c>
      <c r="C240" s="127" t="s">
        <v>19</v>
      </c>
      <c r="D240" s="127" t="s">
        <v>630</v>
      </c>
      <c r="E240" s="128" t="s">
        <v>43</v>
      </c>
      <c r="F240" s="129">
        <v>1</v>
      </c>
      <c r="G240" s="130">
        <v>5.91</v>
      </c>
      <c r="H240" s="130">
        <f>TRUNC(TRUNC(G240 * J10, 2) + G240, 2)</f>
        <v>7.12</v>
      </c>
      <c r="I240" s="130">
        <f t="shared" si="3"/>
        <v>7.12</v>
      </c>
      <c r="J240" s="131">
        <f>I240 / J9</f>
        <v>4.2444384275290601E-7</v>
      </c>
    </row>
    <row r="241" spans="1:10" ht="26.4" x14ac:dyDescent="0.25">
      <c r="A241" s="126" t="s">
        <v>631</v>
      </c>
      <c r="B241" s="127" t="s">
        <v>632</v>
      </c>
      <c r="C241" s="127" t="s">
        <v>41</v>
      </c>
      <c r="D241" s="127" t="s">
        <v>633</v>
      </c>
      <c r="E241" s="128" t="s">
        <v>43</v>
      </c>
      <c r="F241" s="129">
        <v>1</v>
      </c>
      <c r="G241" s="130">
        <v>73.34</v>
      </c>
      <c r="H241" s="130">
        <f>TRUNC(TRUNC(G241 * J10, 2) + G241, 2)</f>
        <v>88.37</v>
      </c>
      <c r="I241" s="130">
        <f t="shared" si="3"/>
        <v>88.37</v>
      </c>
      <c r="J241" s="131">
        <f>I241 / J9</f>
        <v>5.2679919078756048E-6</v>
      </c>
    </row>
    <row r="242" spans="1:10" ht="26.4" x14ac:dyDescent="0.25">
      <c r="A242" s="126" t="s">
        <v>634</v>
      </c>
      <c r="B242" s="127" t="s">
        <v>635</v>
      </c>
      <c r="C242" s="127" t="s">
        <v>41</v>
      </c>
      <c r="D242" s="127" t="s">
        <v>636</v>
      </c>
      <c r="E242" s="128" t="s">
        <v>43</v>
      </c>
      <c r="F242" s="129">
        <v>7</v>
      </c>
      <c r="G242" s="130">
        <v>66.06</v>
      </c>
      <c r="H242" s="130">
        <f>TRUNC(TRUNC(G242 * J10, 2) + G242, 2)</f>
        <v>79.599999999999994</v>
      </c>
      <c r="I242" s="130">
        <f t="shared" si="3"/>
        <v>557.20000000000005</v>
      </c>
      <c r="J242" s="131">
        <f>I242 / J9</f>
        <v>3.3216307469370685E-5</v>
      </c>
    </row>
    <row r="243" spans="1:10" ht="26.4" x14ac:dyDescent="0.25">
      <c r="A243" s="126" t="s">
        <v>637</v>
      </c>
      <c r="B243" s="127" t="s">
        <v>638</v>
      </c>
      <c r="C243" s="127" t="s">
        <v>41</v>
      </c>
      <c r="D243" s="127" t="s">
        <v>639</v>
      </c>
      <c r="E243" s="128" t="s">
        <v>43</v>
      </c>
      <c r="F243" s="129">
        <v>1</v>
      </c>
      <c r="G243" s="130">
        <v>173.33</v>
      </c>
      <c r="H243" s="130">
        <f>TRUNC(TRUNC(G243 * J10, 2) + G243, 2)</f>
        <v>208.86</v>
      </c>
      <c r="I243" s="130">
        <f t="shared" si="3"/>
        <v>208.86</v>
      </c>
      <c r="J243" s="131">
        <f>I243 / J9</f>
        <v>1.2450750140080331E-5</v>
      </c>
    </row>
    <row r="244" spans="1:10" ht="26.4" x14ac:dyDescent="0.25">
      <c r="A244" s="126" t="s">
        <v>640</v>
      </c>
      <c r="B244" s="127" t="s">
        <v>641</v>
      </c>
      <c r="C244" s="127" t="s">
        <v>41</v>
      </c>
      <c r="D244" s="127" t="s">
        <v>642</v>
      </c>
      <c r="E244" s="128" t="s">
        <v>43</v>
      </c>
      <c r="F244" s="129">
        <v>2</v>
      </c>
      <c r="G244" s="130">
        <v>312.69</v>
      </c>
      <c r="H244" s="130">
        <f>TRUNC(TRUNC(G244 * J10, 2) + G244, 2)</f>
        <v>376.79</v>
      </c>
      <c r="I244" s="130">
        <f t="shared" si="3"/>
        <v>753.58</v>
      </c>
      <c r="J244" s="131">
        <f>I244 / J9</f>
        <v>4.4923088626648165E-5</v>
      </c>
    </row>
    <row r="245" spans="1:10" ht="39.6" x14ac:dyDescent="0.25">
      <c r="A245" s="126" t="s">
        <v>643</v>
      </c>
      <c r="B245" s="127" t="s">
        <v>644</v>
      </c>
      <c r="C245" s="127" t="s">
        <v>41</v>
      </c>
      <c r="D245" s="127" t="s">
        <v>645</v>
      </c>
      <c r="E245" s="128" t="s">
        <v>43</v>
      </c>
      <c r="F245" s="129">
        <v>1</v>
      </c>
      <c r="G245" s="130">
        <v>51.49</v>
      </c>
      <c r="H245" s="130">
        <f>TRUNC(TRUNC(G245 * J10, 2) + G245, 2)</f>
        <v>62.04</v>
      </c>
      <c r="I245" s="130">
        <f t="shared" si="3"/>
        <v>62.04</v>
      </c>
      <c r="J245" s="131">
        <f>I245 / J9</f>
        <v>3.6983842702795352E-6</v>
      </c>
    </row>
    <row r="246" spans="1:10" ht="39.6" x14ac:dyDescent="0.25">
      <c r="A246" s="126" t="s">
        <v>646</v>
      </c>
      <c r="B246" s="127" t="s">
        <v>647</v>
      </c>
      <c r="C246" s="127" t="s">
        <v>41</v>
      </c>
      <c r="D246" s="127" t="s">
        <v>648</v>
      </c>
      <c r="E246" s="128" t="s">
        <v>43</v>
      </c>
      <c r="F246" s="129">
        <v>1</v>
      </c>
      <c r="G246" s="130">
        <v>38.25</v>
      </c>
      <c r="H246" s="130">
        <f>TRUNC(TRUNC(G246 * J10, 2) + G246, 2)</f>
        <v>46.09</v>
      </c>
      <c r="I246" s="130">
        <f t="shared" si="3"/>
        <v>46.09</v>
      </c>
      <c r="J246" s="131">
        <f>I246 / J9</f>
        <v>2.7475585270339103E-6</v>
      </c>
    </row>
    <row r="247" spans="1:10" ht="39.6" x14ac:dyDescent="0.25">
      <c r="A247" s="126" t="s">
        <v>649</v>
      </c>
      <c r="B247" s="127" t="s">
        <v>650</v>
      </c>
      <c r="C247" s="127" t="s">
        <v>41</v>
      </c>
      <c r="D247" s="127" t="s">
        <v>651</v>
      </c>
      <c r="E247" s="128" t="s">
        <v>43</v>
      </c>
      <c r="F247" s="129">
        <v>21</v>
      </c>
      <c r="G247" s="130">
        <v>11.52</v>
      </c>
      <c r="H247" s="130">
        <f>TRUNC(TRUNC(G247 * J10, 2) + G247, 2)</f>
        <v>13.88</v>
      </c>
      <c r="I247" s="130">
        <f t="shared" si="3"/>
        <v>291.48</v>
      </c>
      <c r="J247" s="131">
        <f>I247 / J9</f>
        <v>1.7375967877193406E-5</v>
      </c>
    </row>
    <row r="248" spans="1:10" ht="39.6" x14ac:dyDescent="0.25">
      <c r="A248" s="126" t="s">
        <v>652</v>
      </c>
      <c r="B248" s="127" t="s">
        <v>653</v>
      </c>
      <c r="C248" s="127" t="s">
        <v>41</v>
      </c>
      <c r="D248" s="127" t="s">
        <v>654</v>
      </c>
      <c r="E248" s="128" t="s">
        <v>43</v>
      </c>
      <c r="F248" s="129">
        <v>5</v>
      </c>
      <c r="G248" s="130">
        <v>25.48</v>
      </c>
      <c r="H248" s="130">
        <f>TRUNC(TRUNC(G248 * J10, 2) + G248, 2)</f>
        <v>30.7</v>
      </c>
      <c r="I248" s="130">
        <f t="shared" si="3"/>
        <v>153.5</v>
      </c>
      <c r="J248" s="131">
        <f>I248 / J9</f>
        <v>9.1505800368779599E-6</v>
      </c>
    </row>
    <row r="249" spans="1:10" ht="39.6" x14ac:dyDescent="0.25">
      <c r="A249" s="126" t="s">
        <v>655</v>
      </c>
      <c r="B249" s="127" t="s">
        <v>656</v>
      </c>
      <c r="C249" s="127" t="s">
        <v>41</v>
      </c>
      <c r="D249" s="127" t="s">
        <v>657</v>
      </c>
      <c r="E249" s="128" t="s">
        <v>43</v>
      </c>
      <c r="F249" s="129">
        <v>37</v>
      </c>
      <c r="G249" s="130">
        <v>29.63</v>
      </c>
      <c r="H249" s="130">
        <f>TRUNC(TRUNC(G249 * J10, 2) + G249, 2)</f>
        <v>35.700000000000003</v>
      </c>
      <c r="I249" s="130">
        <f t="shared" si="3"/>
        <v>1320.9</v>
      </c>
      <c r="J249" s="131">
        <f>I249 / J9</f>
        <v>7.87426786365609E-5</v>
      </c>
    </row>
    <row r="250" spans="1:10" ht="26.4" x14ac:dyDescent="0.25">
      <c r="A250" s="126" t="s">
        <v>658</v>
      </c>
      <c r="B250" s="127" t="s">
        <v>659</v>
      </c>
      <c r="C250" s="127" t="s">
        <v>41</v>
      </c>
      <c r="D250" s="127" t="s">
        <v>660</v>
      </c>
      <c r="E250" s="128" t="s">
        <v>43</v>
      </c>
      <c r="F250" s="129">
        <v>2</v>
      </c>
      <c r="G250" s="130">
        <v>153.22999999999999</v>
      </c>
      <c r="H250" s="130">
        <f>TRUNC(TRUNC(G250 * J10, 2) + G250, 2)</f>
        <v>184.64</v>
      </c>
      <c r="I250" s="130">
        <f t="shared" si="3"/>
        <v>369.28</v>
      </c>
      <c r="J250" s="131">
        <f>I250 / J9</f>
        <v>2.2013851439858584E-5</v>
      </c>
    </row>
    <row r="251" spans="1:10" ht="26.4" x14ac:dyDescent="0.25">
      <c r="A251" s="126" t="s">
        <v>661</v>
      </c>
      <c r="B251" s="127" t="s">
        <v>662</v>
      </c>
      <c r="C251" s="127" t="s">
        <v>41</v>
      </c>
      <c r="D251" s="127" t="s">
        <v>663</v>
      </c>
      <c r="E251" s="128" t="s">
        <v>91</v>
      </c>
      <c r="F251" s="129">
        <v>504.7</v>
      </c>
      <c r="G251" s="130">
        <v>32.43</v>
      </c>
      <c r="H251" s="130">
        <f>TRUNC(TRUNC(G251 * J10, 2) + G251, 2)</f>
        <v>39.07</v>
      </c>
      <c r="I251" s="130">
        <f t="shared" si="3"/>
        <v>19718.62</v>
      </c>
      <c r="J251" s="131">
        <f>I251 / J9</f>
        <v>1.1754841076663353E-3</v>
      </c>
    </row>
    <row r="252" spans="1:10" ht="39.6" x14ac:dyDescent="0.25">
      <c r="A252" s="126" t="s">
        <v>664</v>
      </c>
      <c r="B252" s="127" t="s">
        <v>665</v>
      </c>
      <c r="C252" s="127" t="s">
        <v>41</v>
      </c>
      <c r="D252" s="127" t="s">
        <v>666</v>
      </c>
      <c r="E252" s="128" t="s">
        <v>43</v>
      </c>
      <c r="F252" s="129">
        <v>13</v>
      </c>
      <c r="G252" s="130">
        <v>33.72</v>
      </c>
      <c r="H252" s="130">
        <f>TRUNC(TRUNC(G252 * J10, 2) + G252, 2)</f>
        <v>40.630000000000003</v>
      </c>
      <c r="I252" s="130">
        <f t="shared" si="3"/>
        <v>528.19000000000005</v>
      </c>
      <c r="J252" s="131">
        <f>I252 / J9</f>
        <v>3.148693726174964E-5</v>
      </c>
    </row>
    <row r="253" spans="1:10" ht="26.4" x14ac:dyDescent="0.25">
      <c r="A253" s="126" t="s">
        <v>667</v>
      </c>
      <c r="B253" s="127" t="s">
        <v>668</v>
      </c>
      <c r="C253" s="127" t="s">
        <v>19</v>
      </c>
      <c r="D253" s="127" t="s">
        <v>669</v>
      </c>
      <c r="E253" s="128" t="s">
        <v>43</v>
      </c>
      <c r="F253" s="129">
        <v>2</v>
      </c>
      <c r="G253" s="130">
        <v>8022.37</v>
      </c>
      <c r="H253" s="130">
        <f>TRUNC(TRUNC(G253 * J10, 2) + G253, 2)</f>
        <v>9666.9500000000007</v>
      </c>
      <c r="I253" s="130">
        <f t="shared" si="3"/>
        <v>19333.900000000001</v>
      </c>
      <c r="J253" s="131">
        <f>I253 / J9</f>
        <v>1.1525498330618555E-3</v>
      </c>
    </row>
    <row r="254" spans="1:10" ht="26.4" x14ac:dyDescent="0.25">
      <c r="A254" s="126" t="s">
        <v>670</v>
      </c>
      <c r="B254" s="127" t="s">
        <v>671</v>
      </c>
      <c r="C254" s="127" t="s">
        <v>19</v>
      </c>
      <c r="D254" s="127" t="s">
        <v>672</v>
      </c>
      <c r="E254" s="128" t="s">
        <v>43</v>
      </c>
      <c r="F254" s="129">
        <v>2</v>
      </c>
      <c r="G254" s="130">
        <v>6171.4</v>
      </c>
      <c r="H254" s="130">
        <f>TRUNC(TRUNC(G254 * J10, 2) + G254, 2)</f>
        <v>7436.53</v>
      </c>
      <c r="I254" s="130">
        <f t="shared" si="3"/>
        <v>14873.06</v>
      </c>
      <c r="J254" s="131">
        <f>I254 / J9</f>
        <v>8.8662622751327759E-4</v>
      </c>
    </row>
    <row r="255" spans="1:10" ht="26.4" x14ac:dyDescent="0.25">
      <c r="A255" s="126" t="s">
        <v>673</v>
      </c>
      <c r="B255" s="127" t="s">
        <v>674</v>
      </c>
      <c r="C255" s="127" t="s">
        <v>19</v>
      </c>
      <c r="D255" s="127" t="s">
        <v>675</v>
      </c>
      <c r="E255" s="128" t="s">
        <v>43</v>
      </c>
      <c r="F255" s="129">
        <v>1</v>
      </c>
      <c r="G255" s="130">
        <v>4612.07</v>
      </c>
      <c r="H255" s="130">
        <f>TRUNC(TRUNC(G255 * J10, 2) + G255, 2)</f>
        <v>5557.54</v>
      </c>
      <c r="I255" s="130">
        <f t="shared" si="3"/>
        <v>5557.54</v>
      </c>
      <c r="J255" s="131">
        <f>I255 / J9</f>
        <v>3.313010721703631E-4</v>
      </c>
    </row>
    <row r="256" spans="1:10" ht="26.4" x14ac:dyDescent="0.25">
      <c r="A256" s="126" t="s">
        <v>676</v>
      </c>
      <c r="B256" s="127" t="s">
        <v>677</v>
      </c>
      <c r="C256" s="127" t="s">
        <v>41</v>
      </c>
      <c r="D256" s="127" t="s">
        <v>678</v>
      </c>
      <c r="E256" s="128" t="s">
        <v>43</v>
      </c>
      <c r="F256" s="129">
        <v>2</v>
      </c>
      <c r="G256" s="130">
        <v>822.17</v>
      </c>
      <c r="H256" s="130">
        <f>TRUNC(TRUNC(G256 * J10, 2) + G256, 2)</f>
        <v>990.71</v>
      </c>
      <c r="I256" s="130">
        <f t="shared" si="3"/>
        <v>1981.42</v>
      </c>
      <c r="J256" s="131">
        <f>I256 / J9</f>
        <v>1.1811819085778976E-4</v>
      </c>
    </row>
    <row r="257" spans="1:10" ht="26.4" x14ac:dyDescent="0.25">
      <c r="A257" s="126" t="s">
        <v>679</v>
      </c>
      <c r="B257" s="127" t="s">
        <v>680</v>
      </c>
      <c r="C257" s="127" t="s">
        <v>41</v>
      </c>
      <c r="D257" s="127" t="s">
        <v>681</v>
      </c>
      <c r="E257" s="128" t="s">
        <v>43</v>
      </c>
      <c r="F257" s="129">
        <v>2</v>
      </c>
      <c r="G257" s="130">
        <v>918.08</v>
      </c>
      <c r="H257" s="130">
        <f>TRUNC(TRUNC(G257 * J10, 2) + G257, 2)</f>
        <v>1106.28</v>
      </c>
      <c r="I257" s="130">
        <f t="shared" si="3"/>
        <v>2212.56</v>
      </c>
      <c r="J257" s="131">
        <f>I257 / J9</f>
        <v>1.318971163934508E-4</v>
      </c>
    </row>
    <row r="258" spans="1:10" ht="39.6" x14ac:dyDescent="0.25">
      <c r="A258" s="126" t="s">
        <v>682</v>
      </c>
      <c r="B258" s="127" t="s">
        <v>683</v>
      </c>
      <c r="C258" s="127" t="s">
        <v>41</v>
      </c>
      <c r="D258" s="127" t="s">
        <v>684</v>
      </c>
      <c r="E258" s="128" t="s">
        <v>43</v>
      </c>
      <c r="F258" s="129">
        <v>3</v>
      </c>
      <c r="G258" s="130">
        <v>41.96</v>
      </c>
      <c r="H258" s="130">
        <f>TRUNC(TRUNC(G258 * J10, 2) + G258, 2)</f>
        <v>50.56</v>
      </c>
      <c r="I258" s="130">
        <f t="shared" si="3"/>
        <v>151.68</v>
      </c>
      <c r="J258" s="131">
        <f>I258 / J9</f>
        <v>9.0420845602192114E-6</v>
      </c>
    </row>
    <row r="259" spans="1:10" ht="39.6" x14ac:dyDescent="0.25">
      <c r="A259" s="126" t="s">
        <v>685</v>
      </c>
      <c r="B259" s="127" t="s">
        <v>686</v>
      </c>
      <c r="C259" s="127" t="s">
        <v>41</v>
      </c>
      <c r="D259" s="127" t="s">
        <v>687</v>
      </c>
      <c r="E259" s="128" t="s">
        <v>43</v>
      </c>
      <c r="F259" s="129">
        <v>10</v>
      </c>
      <c r="G259" s="130">
        <v>31.89</v>
      </c>
      <c r="H259" s="130">
        <f>TRUNC(TRUNC(G259 * J10, 2) + G259, 2)</f>
        <v>38.42</v>
      </c>
      <c r="I259" s="130">
        <f t="shared" si="3"/>
        <v>384.2</v>
      </c>
      <c r="J259" s="131">
        <f>I259 / J9</f>
        <v>2.2903275896863272E-5</v>
      </c>
    </row>
    <row r="260" spans="1:10" ht="26.4" x14ac:dyDescent="0.25">
      <c r="A260" s="126" t="s">
        <v>688</v>
      </c>
      <c r="B260" s="127" t="s">
        <v>689</v>
      </c>
      <c r="C260" s="127" t="s">
        <v>19</v>
      </c>
      <c r="D260" s="127" t="s">
        <v>690</v>
      </c>
      <c r="E260" s="128" t="s">
        <v>91</v>
      </c>
      <c r="F260" s="129">
        <v>5</v>
      </c>
      <c r="G260" s="130">
        <v>55.09</v>
      </c>
      <c r="H260" s="130">
        <f>TRUNC(TRUNC(G260 * J10, 2) + G260, 2)</f>
        <v>66.38</v>
      </c>
      <c r="I260" s="130">
        <f t="shared" si="3"/>
        <v>331.9</v>
      </c>
      <c r="J260" s="131">
        <f>I260 / J9</f>
        <v>1.9785521265405827E-5</v>
      </c>
    </row>
    <row r="261" spans="1:10" ht="39.6" x14ac:dyDescent="0.25">
      <c r="A261" s="126" t="s">
        <v>691</v>
      </c>
      <c r="B261" s="127" t="s">
        <v>692</v>
      </c>
      <c r="C261" s="127" t="s">
        <v>41</v>
      </c>
      <c r="D261" s="127" t="s">
        <v>693</v>
      </c>
      <c r="E261" s="128" t="s">
        <v>43</v>
      </c>
      <c r="F261" s="129">
        <v>1</v>
      </c>
      <c r="G261" s="130">
        <v>44.66</v>
      </c>
      <c r="H261" s="130">
        <f>TRUNC(TRUNC(G261 * J10, 2) + G261, 2)</f>
        <v>53.81</v>
      </c>
      <c r="I261" s="130">
        <f t="shared" si="3"/>
        <v>53.81</v>
      </c>
      <c r="J261" s="131">
        <f>I261 / J9</f>
        <v>3.2077701093446453E-6</v>
      </c>
    </row>
    <row r="262" spans="1:10" ht="39.6" x14ac:dyDescent="0.25">
      <c r="A262" s="126" t="s">
        <v>694</v>
      </c>
      <c r="B262" s="127" t="s">
        <v>695</v>
      </c>
      <c r="C262" s="127" t="s">
        <v>41</v>
      </c>
      <c r="D262" s="127" t="s">
        <v>696</v>
      </c>
      <c r="E262" s="128" t="s">
        <v>43</v>
      </c>
      <c r="F262" s="129">
        <v>8</v>
      </c>
      <c r="G262" s="130">
        <v>73.09</v>
      </c>
      <c r="H262" s="130">
        <f>TRUNC(TRUNC(G262 * J10, 2) + G262, 2)</f>
        <v>88.07</v>
      </c>
      <c r="I262" s="130">
        <f t="shared" si="3"/>
        <v>704.56</v>
      </c>
      <c r="J262" s="131">
        <f>I262 / J9</f>
        <v>4.2000864304773514E-5</v>
      </c>
    </row>
    <row r="263" spans="1:10" ht="26.4" x14ac:dyDescent="0.25">
      <c r="A263" s="126" t="s">
        <v>697</v>
      </c>
      <c r="B263" s="127" t="s">
        <v>698</v>
      </c>
      <c r="C263" s="127" t="s">
        <v>19</v>
      </c>
      <c r="D263" s="127" t="s">
        <v>699</v>
      </c>
      <c r="E263" s="128" t="s">
        <v>43</v>
      </c>
      <c r="F263" s="129">
        <v>1</v>
      </c>
      <c r="G263" s="130">
        <v>996.36</v>
      </c>
      <c r="H263" s="130">
        <f>TRUNC(TRUNC(G263 * J10, 2) + G263, 2)</f>
        <v>1200.6099999999999</v>
      </c>
      <c r="I263" s="130">
        <f t="shared" si="3"/>
        <v>1200.6099999999999</v>
      </c>
      <c r="J263" s="131">
        <f>I263 / J9</f>
        <v>7.1571842984208774E-5</v>
      </c>
    </row>
    <row r="264" spans="1:10" ht="26.4" x14ac:dyDescent="0.25">
      <c r="A264" s="126" t="s">
        <v>700</v>
      </c>
      <c r="B264" s="127" t="s">
        <v>701</v>
      </c>
      <c r="C264" s="127" t="s">
        <v>41</v>
      </c>
      <c r="D264" s="127" t="s">
        <v>702</v>
      </c>
      <c r="E264" s="128" t="s">
        <v>43</v>
      </c>
      <c r="F264" s="129">
        <v>1</v>
      </c>
      <c r="G264" s="130">
        <v>45.69</v>
      </c>
      <c r="H264" s="130">
        <f>TRUNC(TRUNC(G264 * J10, 2) + G264, 2)</f>
        <v>55.05</v>
      </c>
      <c r="I264" s="130">
        <f t="shared" si="3"/>
        <v>55.05</v>
      </c>
      <c r="J264" s="131">
        <f>I264 / J9</f>
        <v>3.2816901044308251E-6</v>
      </c>
    </row>
    <row r="265" spans="1:10" ht="39.6" x14ac:dyDescent="0.25">
      <c r="A265" s="126" t="s">
        <v>703</v>
      </c>
      <c r="B265" s="127" t="s">
        <v>704</v>
      </c>
      <c r="C265" s="127" t="s">
        <v>41</v>
      </c>
      <c r="D265" s="127" t="s">
        <v>705</v>
      </c>
      <c r="E265" s="128" t="s">
        <v>43</v>
      </c>
      <c r="F265" s="129">
        <v>6</v>
      </c>
      <c r="G265" s="130">
        <v>192.31</v>
      </c>
      <c r="H265" s="130">
        <f>TRUNC(TRUNC(G265 * J10, 2) + G265, 2)</f>
        <v>231.73</v>
      </c>
      <c r="I265" s="130">
        <f t="shared" si="3"/>
        <v>1390.38</v>
      </c>
      <c r="J265" s="131">
        <f>I265 / J9</f>
        <v>8.288458287735752E-5</v>
      </c>
    </row>
    <row r="266" spans="1:10" ht="39.6" x14ac:dyDescent="0.25">
      <c r="A266" s="126" t="s">
        <v>706</v>
      </c>
      <c r="B266" s="127" t="s">
        <v>707</v>
      </c>
      <c r="C266" s="127" t="s">
        <v>41</v>
      </c>
      <c r="D266" s="127" t="s">
        <v>708</v>
      </c>
      <c r="E266" s="128" t="s">
        <v>43</v>
      </c>
      <c r="F266" s="129">
        <v>136</v>
      </c>
      <c r="G266" s="130">
        <v>108.61</v>
      </c>
      <c r="H266" s="130">
        <f>TRUNC(TRUNC(G266 * J10, 2) + G266, 2)</f>
        <v>130.87</v>
      </c>
      <c r="I266" s="130">
        <f t="shared" si="3"/>
        <v>17798.32</v>
      </c>
      <c r="J266" s="131">
        <f>I266 / J9</f>
        <v>1.0610094572115032E-3</v>
      </c>
    </row>
    <row r="267" spans="1:10" ht="39.6" x14ac:dyDescent="0.25">
      <c r="A267" s="126" t="s">
        <v>709</v>
      </c>
      <c r="B267" s="127" t="s">
        <v>710</v>
      </c>
      <c r="C267" s="127" t="s">
        <v>41</v>
      </c>
      <c r="D267" s="127" t="s">
        <v>711</v>
      </c>
      <c r="E267" s="128" t="s">
        <v>43</v>
      </c>
      <c r="F267" s="129">
        <v>7</v>
      </c>
      <c r="G267" s="130">
        <v>103.13</v>
      </c>
      <c r="H267" s="130">
        <f>TRUNC(TRUNC(G267 * J10, 2) + G267, 2)</f>
        <v>124.27</v>
      </c>
      <c r="I267" s="130">
        <f t="shared" si="3"/>
        <v>869.89</v>
      </c>
      <c r="J267" s="131">
        <f>I267 / J9</f>
        <v>5.1856664939933348E-5</v>
      </c>
    </row>
    <row r="268" spans="1:10" ht="26.4" x14ac:dyDescent="0.25">
      <c r="A268" s="126" t="s">
        <v>712</v>
      </c>
      <c r="B268" s="127" t="s">
        <v>713</v>
      </c>
      <c r="C268" s="127" t="s">
        <v>41</v>
      </c>
      <c r="D268" s="127" t="s">
        <v>714</v>
      </c>
      <c r="E268" s="128" t="s">
        <v>43</v>
      </c>
      <c r="F268" s="129">
        <v>1</v>
      </c>
      <c r="G268" s="130">
        <v>120.81</v>
      </c>
      <c r="H268" s="130">
        <f>TRUNC(TRUNC(G268 * J10, 2) + G268, 2)</f>
        <v>145.57</v>
      </c>
      <c r="I268" s="130">
        <f t="shared" si="3"/>
        <v>145.57</v>
      </c>
      <c r="J268" s="131">
        <f>I268 / J9</f>
        <v>8.6778497457219834E-6</v>
      </c>
    </row>
    <row r="269" spans="1:10" ht="39.6" x14ac:dyDescent="0.25">
      <c r="A269" s="126" t="s">
        <v>715</v>
      </c>
      <c r="B269" s="127" t="s">
        <v>716</v>
      </c>
      <c r="C269" s="127" t="s">
        <v>41</v>
      </c>
      <c r="D269" s="127" t="s">
        <v>717</v>
      </c>
      <c r="E269" s="128" t="s">
        <v>91</v>
      </c>
      <c r="F269" s="129">
        <v>2</v>
      </c>
      <c r="G269" s="130">
        <v>57.55</v>
      </c>
      <c r="H269" s="130">
        <f>TRUNC(TRUNC(G269 * J10, 2) + G269, 2)</f>
        <v>69.34</v>
      </c>
      <c r="I269" s="130">
        <f t="shared" ref="I269:I332" si="4">TRUNC(F269 * H269,2)</f>
        <v>138.68</v>
      </c>
      <c r="J269" s="131">
        <f>I269 / J9</f>
        <v>8.2671168697995797E-6</v>
      </c>
    </row>
    <row r="270" spans="1:10" ht="39.6" x14ac:dyDescent="0.25">
      <c r="A270" s="126" t="s">
        <v>718</v>
      </c>
      <c r="B270" s="127" t="s">
        <v>719</v>
      </c>
      <c r="C270" s="127" t="s">
        <v>41</v>
      </c>
      <c r="D270" s="127" t="s">
        <v>720</v>
      </c>
      <c r="E270" s="128" t="s">
        <v>91</v>
      </c>
      <c r="F270" s="129">
        <v>5</v>
      </c>
      <c r="G270" s="130">
        <v>99.91</v>
      </c>
      <c r="H270" s="130">
        <f>TRUNC(TRUNC(G270 * J10, 2) + G270, 2)</f>
        <v>120.39</v>
      </c>
      <c r="I270" s="130">
        <f t="shared" si="4"/>
        <v>601.95000000000005</v>
      </c>
      <c r="J270" s="131">
        <f>I270 / J9</f>
        <v>3.5883984711392107E-5</v>
      </c>
    </row>
    <row r="271" spans="1:10" ht="26.4" x14ac:dyDescent="0.25">
      <c r="A271" s="126" t="s">
        <v>721</v>
      </c>
      <c r="B271" s="127" t="s">
        <v>722</v>
      </c>
      <c r="C271" s="127" t="s">
        <v>41</v>
      </c>
      <c r="D271" s="127" t="s">
        <v>723</v>
      </c>
      <c r="E271" s="128" t="s">
        <v>43</v>
      </c>
      <c r="F271" s="129">
        <v>1</v>
      </c>
      <c r="G271" s="130">
        <v>514.54</v>
      </c>
      <c r="H271" s="130">
        <f>TRUNC(TRUNC(G271 * J10, 2) + G271, 2)</f>
        <v>620.02</v>
      </c>
      <c r="I271" s="130">
        <f t="shared" si="4"/>
        <v>620.02</v>
      </c>
      <c r="J271" s="131">
        <f>I271 / J9</f>
        <v>3.696118980107539E-5</v>
      </c>
    </row>
    <row r="272" spans="1:10" ht="39.6" x14ac:dyDescent="0.25">
      <c r="A272" s="126" t="s">
        <v>724</v>
      </c>
      <c r="B272" s="127" t="s">
        <v>725</v>
      </c>
      <c r="C272" s="127" t="s">
        <v>41</v>
      </c>
      <c r="D272" s="127" t="s">
        <v>726</v>
      </c>
      <c r="E272" s="128" t="s">
        <v>43</v>
      </c>
      <c r="F272" s="129">
        <v>7</v>
      </c>
      <c r="G272" s="130">
        <v>7.63</v>
      </c>
      <c r="H272" s="130">
        <f>TRUNC(TRUNC(G272 * J10, 2) + G272, 2)</f>
        <v>9.19</v>
      </c>
      <c r="I272" s="130">
        <f t="shared" si="4"/>
        <v>64.33</v>
      </c>
      <c r="J272" s="131">
        <f>I272 / J9</f>
        <v>3.8348978095919163E-6</v>
      </c>
    </row>
    <row r="273" spans="1:10" ht="26.4" x14ac:dyDescent="0.25">
      <c r="A273" s="126" t="s">
        <v>727</v>
      </c>
      <c r="B273" s="127" t="s">
        <v>728</v>
      </c>
      <c r="C273" s="127" t="s">
        <v>41</v>
      </c>
      <c r="D273" s="127" t="s">
        <v>729</v>
      </c>
      <c r="E273" s="128" t="s">
        <v>43</v>
      </c>
      <c r="F273" s="129">
        <v>2</v>
      </c>
      <c r="G273" s="130">
        <v>26.22</v>
      </c>
      <c r="H273" s="130">
        <f>TRUNC(TRUNC(G273 * J10, 2) + G273, 2)</f>
        <v>31.59</v>
      </c>
      <c r="I273" s="130">
        <f t="shared" si="4"/>
        <v>63.18</v>
      </c>
      <c r="J273" s="131">
        <f>I273 / J9</f>
        <v>3.7663429754394106E-6</v>
      </c>
    </row>
    <row r="274" spans="1:10" ht="39.6" x14ac:dyDescent="0.25">
      <c r="A274" s="126" t="s">
        <v>730</v>
      </c>
      <c r="B274" s="127" t="s">
        <v>731</v>
      </c>
      <c r="C274" s="127" t="s">
        <v>41</v>
      </c>
      <c r="D274" s="127" t="s">
        <v>732</v>
      </c>
      <c r="E274" s="128" t="s">
        <v>43</v>
      </c>
      <c r="F274" s="129">
        <v>1</v>
      </c>
      <c r="G274" s="130">
        <v>60.62</v>
      </c>
      <c r="H274" s="130">
        <f>TRUNC(TRUNC(G274 * J10, 2) + G274, 2)</f>
        <v>73.040000000000006</v>
      </c>
      <c r="I274" s="130">
        <f t="shared" si="4"/>
        <v>73.040000000000006</v>
      </c>
      <c r="J274" s="131">
        <f>I274 / J9</f>
        <v>4.3541261621730702E-6</v>
      </c>
    </row>
    <row r="275" spans="1:10" ht="39.6" x14ac:dyDescent="0.25">
      <c r="A275" s="126" t="s">
        <v>733</v>
      </c>
      <c r="B275" s="127" t="s">
        <v>734</v>
      </c>
      <c r="C275" s="127" t="s">
        <v>41</v>
      </c>
      <c r="D275" s="127" t="s">
        <v>735</v>
      </c>
      <c r="E275" s="128" t="s">
        <v>43</v>
      </c>
      <c r="F275" s="129">
        <v>281</v>
      </c>
      <c r="G275" s="130">
        <v>3.68</v>
      </c>
      <c r="H275" s="130">
        <f>TRUNC(TRUNC(G275 * J10, 2) + G275, 2)</f>
        <v>4.43</v>
      </c>
      <c r="I275" s="130">
        <f t="shared" si="4"/>
        <v>1244.83</v>
      </c>
      <c r="J275" s="131">
        <f>I275 / J9</f>
        <v>7.4207925389620783E-5</v>
      </c>
    </row>
    <row r="276" spans="1:10" ht="39.6" x14ac:dyDescent="0.25">
      <c r="A276" s="126" t="s">
        <v>736</v>
      </c>
      <c r="B276" s="127" t="s">
        <v>737</v>
      </c>
      <c r="C276" s="127" t="s">
        <v>41</v>
      </c>
      <c r="D276" s="127" t="s">
        <v>738</v>
      </c>
      <c r="E276" s="128" t="s">
        <v>43</v>
      </c>
      <c r="F276" s="129">
        <v>5</v>
      </c>
      <c r="G276" s="130">
        <v>18.5</v>
      </c>
      <c r="H276" s="130">
        <f>TRUNC(TRUNC(G276 * J10, 2) + G276, 2)</f>
        <v>22.29</v>
      </c>
      <c r="I276" s="130">
        <f t="shared" si="4"/>
        <v>111.45</v>
      </c>
      <c r="J276" s="131">
        <f>I276 / J9</f>
        <v>6.643857622866767E-6</v>
      </c>
    </row>
    <row r="277" spans="1:10" ht="39.6" x14ac:dyDescent="0.25">
      <c r="A277" s="126" t="s">
        <v>739</v>
      </c>
      <c r="B277" s="127" t="s">
        <v>740</v>
      </c>
      <c r="C277" s="127" t="s">
        <v>41</v>
      </c>
      <c r="D277" s="127" t="s">
        <v>741</v>
      </c>
      <c r="E277" s="128" t="s">
        <v>43</v>
      </c>
      <c r="F277" s="129">
        <v>4</v>
      </c>
      <c r="G277" s="130">
        <v>15.73</v>
      </c>
      <c r="H277" s="130">
        <f>TRUNC(TRUNC(G277 * J10, 2) + G277, 2)</f>
        <v>18.95</v>
      </c>
      <c r="I277" s="130">
        <f t="shared" si="4"/>
        <v>75.8</v>
      </c>
      <c r="J277" s="131">
        <f>I277 / J9</f>
        <v>4.5186577641390838E-6</v>
      </c>
    </row>
    <row r="278" spans="1:10" ht="39.6" x14ac:dyDescent="0.25">
      <c r="A278" s="126" t="s">
        <v>742</v>
      </c>
      <c r="B278" s="127" t="s">
        <v>743</v>
      </c>
      <c r="C278" s="127" t="s">
        <v>41</v>
      </c>
      <c r="D278" s="127" t="s">
        <v>744</v>
      </c>
      <c r="E278" s="128" t="s">
        <v>43</v>
      </c>
      <c r="F278" s="129">
        <v>20</v>
      </c>
      <c r="G278" s="130">
        <v>10.16</v>
      </c>
      <c r="H278" s="130">
        <f>TRUNC(TRUNC(G278 * J10, 2) + G278, 2)</f>
        <v>12.24</v>
      </c>
      <c r="I278" s="130">
        <f t="shared" si="4"/>
        <v>244.8</v>
      </c>
      <c r="J278" s="131">
        <f>I278 / J9</f>
        <v>1.4593237739594298E-5</v>
      </c>
    </row>
    <row r="279" spans="1:10" ht="26.4" x14ac:dyDescent="0.25">
      <c r="A279" s="126" t="s">
        <v>745</v>
      </c>
      <c r="B279" s="127" t="s">
        <v>746</v>
      </c>
      <c r="C279" s="127" t="s">
        <v>41</v>
      </c>
      <c r="D279" s="127" t="s">
        <v>747</v>
      </c>
      <c r="E279" s="128" t="s">
        <v>43</v>
      </c>
      <c r="F279" s="129">
        <v>1</v>
      </c>
      <c r="G279" s="130">
        <v>7.59</v>
      </c>
      <c r="H279" s="130">
        <f>TRUNC(TRUNC(G279 * J10, 2) + G279, 2)</f>
        <v>9.14</v>
      </c>
      <c r="I279" s="130">
        <f t="shared" si="4"/>
        <v>9.14</v>
      </c>
      <c r="J279" s="131">
        <f>I279 / J9</f>
        <v>5.4486189926426425E-7</v>
      </c>
    </row>
    <row r="280" spans="1:10" ht="26.4" x14ac:dyDescent="0.25">
      <c r="A280" s="126" t="s">
        <v>748</v>
      </c>
      <c r="B280" s="127" t="s">
        <v>749</v>
      </c>
      <c r="C280" s="127" t="s">
        <v>41</v>
      </c>
      <c r="D280" s="127" t="s">
        <v>750</v>
      </c>
      <c r="E280" s="128" t="s">
        <v>43</v>
      </c>
      <c r="F280" s="129">
        <v>394</v>
      </c>
      <c r="G280" s="130">
        <v>8.18</v>
      </c>
      <c r="H280" s="130">
        <f>TRUNC(TRUNC(G280 * J10, 2) + G280, 2)</f>
        <v>9.85</v>
      </c>
      <c r="I280" s="130">
        <f t="shared" si="4"/>
        <v>3880.9</v>
      </c>
      <c r="J280" s="131">
        <f>I280 / J9</f>
        <v>2.3135170074996533E-4</v>
      </c>
    </row>
    <row r="281" spans="1:10" ht="26.4" x14ac:dyDescent="0.25">
      <c r="A281" s="126" t="s">
        <v>751</v>
      </c>
      <c r="B281" s="127" t="s">
        <v>752</v>
      </c>
      <c r="C281" s="127" t="s">
        <v>41</v>
      </c>
      <c r="D281" s="127" t="s">
        <v>753</v>
      </c>
      <c r="E281" s="128" t="s">
        <v>43</v>
      </c>
      <c r="F281" s="129">
        <v>10</v>
      </c>
      <c r="G281" s="130">
        <v>49.42</v>
      </c>
      <c r="H281" s="130">
        <f>TRUNC(TRUNC(G281 * J10, 2) + G281, 2)</f>
        <v>59.55</v>
      </c>
      <c r="I281" s="130">
        <f t="shared" si="4"/>
        <v>595.5</v>
      </c>
      <c r="J281" s="131">
        <f>I281 / J9</f>
        <v>3.5499481511145443E-5</v>
      </c>
    </row>
    <row r="282" spans="1:10" ht="39.6" x14ac:dyDescent="0.25">
      <c r="A282" s="126" t="s">
        <v>754</v>
      </c>
      <c r="B282" s="127" t="s">
        <v>755</v>
      </c>
      <c r="C282" s="127" t="s">
        <v>41</v>
      </c>
      <c r="D282" s="127" t="s">
        <v>756</v>
      </c>
      <c r="E282" s="128" t="s">
        <v>43</v>
      </c>
      <c r="F282" s="129">
        <v>3</v>
      </c>
      <c r="G282" s="130">
        <v>13.97</v>
      </c>
      <c r="H282" s="130">
        <f>TRUNC(TRUNC(G282 * J10, 2) + G282, 2)</f>
        <v>16.829999999999998</v>
      </c>
      <c r="I282" s="130">
        <f t="shared" si="4"/>
        <v>50.49</v>
      </c>
      <c r="J282" s="131">
        <f>I282 / J9</f>
        <v>3.0098552837913239E-6</v>
      </c>
    </row>
    <row r="283" spans="1:10" ht="26.4" x14ac:dyDescent="0.25">
      <c r="A283" s="126" t="s">
        <v>757</v>
      </c>
      <c r="B283" s="127" t="s">
        <v>758</v>
      </c>
      <c r="C283" s="127" t="s">
        <v>41</v>
      </c>
      <c r="D283" s="127" t="s">
        <v>759</v>
      </c>
      <c r="E283" s="128" t="s">
        <v>43</v>
      </c>
      <c r="F283" s="129">
        <v>138</v>
      </c>
      <c r="G283" s="130">
        <v>17.22</v>
      </c>
      <c r="H283" s="130">
        <f>TRUNC(TRUNC(G283 * J10, 2) + G283, 2)</f>
        <v>20.75</v>
      </c>
      <c r="I283" s="130">
        <f t="shared" si="4"/>
        <v>2863.5</v>
      </c>
      <c r="J283" s="131">
        <f>I283 / J9</f>
        <v>1.7070153703973966E-4</v>
      </c>
    </row>
    <row r="284" spans="1:10" ht="26.4" x14ac:dyDescent="0.25">
      <c r="A284" s="126" t="s">
        <v>760</v>
      </c>
      <c r="B284" s="127" t="s">
        <v>761</v>
      </c>
      <c r="C284" s="127" t="s">
        <v>41</v>
      </c>
      <c r="D284" s="127" t="s">
        <v>762</v>
      </c>
      <c r="E284" s="128" t="s">
        <v>43</v>
      </c>
      <c r="F284" s="129">
        <v>8</v>
      </c>
      <c r="G284" s="130">
        <v>38.83</v>
      </c>
      <c r="H284" s="130">
        <f>TRUNC(TRUNC(G284 * J10, 2) + G284, 2)</f>
        <v>46.79</v>
      </c>
      <c r="I284" s="130">
        <f t="shared" si="4"/>
        <v>374.32</v>
      </c>
      <c r="J284" s="131">
        <f>I284 / J9</f>
        <v>2.2314300452144352E-5</v>
      </c>
    </row>
    <row r="285" spans="1:10" ht="26.4" x14ac:dyDescent="0.25">
      <c r="A285" s="126" t="s">
        <v>763</v>
      </c>
      <c r="B285" s="127" t="s">
        <v>764</v>
      </c>
      <c r="C285" s="127" t="s">
        <v>41</v>
      </c>
      <c r="D285" s="127" t="s">
        <v>765</v>
      </c>
      <c r="E285" s="128" t="s">
        <v>91</v>
      </c>
      <c r="F285" s="129">
        <v>1174</v>
      </c>
      <c r="G285" s="130">
        <v>25.6</v>
      </c>
      <c r="H285" s="130">
        <f>TRUNC(TRUNC(G285 * J10, 2) + G285, 2)</f>
        <v>30.84</v>
      </c>
      <c r="I285" s="130">
        <f t="shared" si="4"/>
        <v>36206.160000000003</v>
      </c>
      <c r="J285" s="131">
        <f>I285 / J9</f>
        <v>2.15835416878182E-3</v>
      </c>
    </row>
    <row r="286" spans="1:10" ht="26.4" x14ac:dyDescent="0.25">
      <c r="A286" s="126" t="s">
        <v>766</v>
      </c>
      <c r="B286" s="127" t="s">
        <v>767</v>
      </c>
      <c r="C286" s="127" t="s">
        <v>41</v>
      </c>
      <c r="D286" s="127" t="s">
        <v>768</v>
      </c>
      <c r="E286" s="128" t="s">
        <v>91</v>
      </c>
      <c r="F286" s="129">
        <v>0.4</v>
      </c>
      <c r="G286" s="130">
        <v>28.48</v>
      </c>
      <c r="H286" s="130">
        <f>TRUNC(TRUNC(G286 * J10, 2) + G286, 2)</f>
        <v>34.31</v>
      </c>
      <c r="I286" s="130">
        <f t="shared" si="4"/>
        <v>13.72</v>
      </c>
      <c r="J286" s="131">
        <f>I286 / J9</f>
        <v>8.178889778890268E-7</v>
      </c>
    </row>
    <row r="287" spans="1:10" ht="26.4" x14ac:dyDescent="0.25">
      <c r="A287" s="126" t="s">
        <v>769</v>
      </c>
      <c r="B287" s="127" t="s">
        <v>770</v>
      </c>
      <c r="C287" s="127" t="s">
        <v>41</v>
      </c>
      <c r="D287" s="127" t="s">
        <v>771</v>
      </c>
      <c r="E287" s="128" t="s">
        <v>91</v>
      </c>
      <c r="F287" s="129">
        <v>164.1</v>
      </c>
      <c r="G287" s="130">
        <v>31.56</v>
      </c>
      <c r="H287" s="130">
        <f>TRUNC(TRUNC(G287 * J10, 2) + G287, 2)</f>
        <v>38.020000000000003</v>
      </c>
      <c r="I287" s="130">
        <f t="shared" si="4"/>
        <v>6239.08</v>
      </c>
      <c r="J287" s="131">
        <f>I287 / J9</f>
        <v>3.7192964753410127E-4</v>
      </c>
    </row>
    <row r="288" spans="1:10" ht="26.4" x14ac:dyDescent="0.25">
      <c r="A288" s="126" t="s">
        <v>772</v>
      </c>
      <c r="B288" s="127" t="s">
        <v>773</v>
      </c>
      <c r="C288" s="127" t="s">
        <v>41</v>
      </c>
      <c r="D288" s="127" t="s">
        <v>774</v>
      </c>
      <c r="E288" s="128" t="s">
        <v>43</v>
      </c>
      <c r="F288" s="129">
        <v>118</v>
      </c>
      <c r="G288" s="130">
        <v>10.91</v>
      </c>
      <c r="H288" s="130">
        <f>TRUNC(TRUNC(G288 * J10, 2) + G288, 2)</f>
        <v>13.14</v>
      </c>
      <c r="I288" s="130">
        <f t="shared" si="4"/>
        <v>1550.52</v>
      </c>
      <c r="J288" s="131">
        <f>I288 / J9</f>
        <v>9.2430992565342113E-5</v>
      </c>
    </row>
    <row r="289" spans="1:10" ht="26.4" x14ac:dyDescent="0.25">
      <c r="A289" s="126" t="s">
        <v>775</v>
      </c>
      <c r="B289" s="127" t="s">
        <v>776</v>
      </c>
      <c r="C289" s="127" t="s">
        <v>41</v>
      </c>
      <c r="D289" s="127" t="s">
        <v>777</v>
      </c>
      <c r="E289" s="128" t="s">
        <v>43</v>
      </c>
      <c r="F289" s="129">
        <v>4</v>
      </c>
      <c r="G289" s="130">
        <v>50.49</v>
      </c>
      <c r="H289" s="130">
        <f>TRUNC(TRUNC(G289 * J10, 2) + G289, 2)</f>
        <v>60.84</v>
      </c>
      <c r="I289" s="130">
        <f t="shared" si="4"/>
        <v>243.36</v>
      </c>
      <c r="J289" s="131">
        <f>I289 / J9</f>
        <v>1.4507395164655508E-5</v>
      </c>
    </row>
    <row r="290" spans="1:10" ht="26.4" x14ac:dyDescent="0.25">
      <c r="A290" s="126" t="s">
        <v>778</v>
      </c>
      <c r="B290" s="127" t="s">
        <v>779</v>
      </c>
      <c r="C290" s="127" t="s">
        <v>41</v>
      </c>
      <c r="D290" s="127" t="s">
        <v>780</v>
      </c>
      <c r="E290" s="128" t="s">
        <v>43</v>
      </c>
      <c r="F290" s="129">
        <v>73</v>
      </c>
      <c r="G290" s="130">
        <v>21.25</v>
      </c>
      <c r="H290" s="130">
        <f>TRUNC(TRUNC(G290 * J10, 2) + G290, 2)</f>
        <v>25.6</v>
      </c>
      <c r="I290" s="130">
        <f t="shared" si="4"/>
        <v>1868.8</v>
      </c>
      <c r="J290" s="131">
        <f>I290 / J9</f>
        <v>1.1140458614278522E-4</v>
      </c>
    </row>
    <row r="291" spans="1:10" ht="26.4" x14ac:dyDescent="0.25">
      <c r="A291" s="126" t="s">
        <v>781</v>
      </c>
      <c r="B291" s="127" t="s">
        <v>782</v>
      </c>
      <c r="C291" s="127" t="s">
        <v>19</v>
      </c>
      <c r="D291" s="127" t="s">
        <v>783</v>
      </c>
      <c r="E291" s="128" t="s">
        <v>43</v>
      </c>
      <c r="F291" s="129">
        <v>23</v>
      </c>
      <c r="G291" s="130">
        <v>44.55</v>
      </c>
      <c r="H291" s="130">
        <f>TRUNC(TRUNC(G291 * J10, 2) + G291, 2)</f>
        <v>53.68</v>
      </c>
      <c r="I291" s="130">
        <f t="shared" si="4"/>
        <v>1234.6400000000001</v>
      </c>
      <c r="J291" s="131">
        <f>I291 / J9</f>
        <v>7.3600469946130323E-5</v>
      </c>
    </row>
    <row r="292" spans="1:10" ht="26.4" x14ac:dyDescent="0.25">
      <c r="A292" s="126" t="s">
        <v>784</v>
      </c>
      <c r="B292" s="127" t="s">
        <v>785</v>
      </c>
      <c r="C292" s="127" t="s">
        <v>19</v>
      </c>
      <c r="D292" s="127" t="s">
        <v>786</v>
      </c>
      <c r="E292" s="128" t="s">
        <v>43</v>
      </c>
      <c r="F292" s="129">
        <v>6</v>
      </c>
      <c r="G292" s="130">
        <v>32.409999999999997</v>
      </c>
      <c r="H292" s="130">
        <f>TRUNC(TRUNC(G292 * J10, 2) + G292, 2)</f>
        <v>39.049999999999997</v>
      </c>
      <c r="I292" s="130">
        <f t="shared" si="4"/>
        <v>234.3</v>
      </c>
      <c r="J292" s="131">
        <f>I292 / J9</f>
        <v>1.3967302297332288E-5</v>
      </c>
    </row>
    <row r="293" spans="1:10" ht="39.6" x14ac:dyDescent="0.25">
      <c r="A293" s="126" t="s">
        <v>787</v>
      </c>
      <c r="B293" s="127" t="s">
        <v>788</v>
      </c>
      <c r="C293" s="127" t="s">
        <v>41</v>
      </c>
      <c r="D293" s="127" t="s">
        <v>789</v>
      </c>
      <c r="E293" s="128" t="s">
        <v>43</v>
      </c>
      <c r="F293" s="129">
        <v>30</v>
      </c>
      <c r="G293" s="130">
        <v>17.53</v>
      </c>
      <c r="H293" s="130">
        <f>TRUNC(TRUNC(G293 * J10, 2) + G293, 2)</f>
        <v>21.12</v>
      </c>
      <c r="I293" s="130">
        <f t="shared" si="4"/>
        <v>633.6</v>
      </c>
      <c r="J293" s="131">
        <f>I293 / J9</f>
        <v>3.7770732973067596E-5</v>
      </c>
    </row>
    <row r="294" spans="1:10" ht="39.6" x14ac:dyDescent="0.25">
      <c r="A294" s="126" t="s">
        <v>790</v>
      </c>
      <c r="B294" s="127" t="s">
        <v>791</v>
      </c>
      <c r="C294" s="127" t="s">
        <v>41</v>
      </c>
      <c r="D294" s="127" t="s">
        <v>792</v>
      </c>
      <c r="E294" s="128" t="s">
        <v>43</v>
      </c>
      <c r="F294" s="129">
        <v>213</v>
      </c>
      <c r="G294" s="130">
        <v>13.98</v>
      </c>
      <c r="H294" s="130">
        <f>TRUNC(TRUNC(G294 * J10, 2) + G294, 2)</f>
        <v>16.84</v>
      </c>
      <c r="I294" s="130">
        <f t="shared" si="4"/>
        <v>3586.92</v>
      </c>
      <c r="J294" s="131">
        <f>I294 / J9</f>
        <v>2.1382670062461428E-4</v>
      </c>
    </row>
    <row r="295" spans="1:10" ht="39.6" x14ac:dyDescent="0.25">
      <c r="A295" s="126" t="s">
        <v>793</v>
      </c>
      <c r="B295" s="127" t="s">
        <v>794</v>
      </c>
      <c r="C295" s="127" t="s">
        <v>41</v>
      </c>
      <c r="D295" s="127" t="s">
        <v>795</v>
      </c>
      <c r="E295" s="128" t="s">
        <v>43</v>
      </c>
      <c r="F295" s="129">
        <v>4</v>
      </c>
      <c r="G295" s="130">
        <v>21.95</v>
      </c>
      <c r="H295" s="130">
        <f>TRUNC(TRUNC(G295 * J10, 2) + G295, 2)</f>
        <v>26.44</v>
      </c>
      <c r="I295" s="130">
        <f t="shared" si="4"/>
        <v>105.76</v>
      </c>
      <c r="J295" s="131">
        <f>I295 / J9</f>
        <v>6.3046602260600202E-6</v>
      </c>
    </row>
    <row r="296" spans="1:10" ht="26.4" x14ac:dyDescent="0.25">
      <c r="A296" s="126" t="s">
        <v>796</v>
      </c>
      <c r="B296" s="127" t="s">
        <v>797</v>
      </c>
      <c r="C296" s="127" t="s">
        <v>19</v>
      </c>
      <c r="D296" s="127" t="s">
        <v>798</v>
      </c>
      <c r="E296" s="128" t="s">
        <v>43</v>
      </c>
      <c r="F296" s="129">
        <v>1</v>
      </c>
      <c r="G296" s="130">
        <v>5687.36</v>
      </c>
      <c r="H296" s="130">
        <f>TRUNC(TRUNC(G296 * J10, 2) + G296, 2)</f>
        <v>6853.26</v>
      </c>
      <c r="I296" s="130">
        <f t="shared" si="4"/>
        <v>6853.26</v>
      </c>
      <c r="J296" s="131">
        <f>I296 / J9</f>
        <v>4.0854269800348045E-4</v>
      </c>
    </row>
    <row r="297" spans="1:10" ht="39.6" x14ac:dyDescent="0.25">
      <c r="A297" s="126" t="s">
        <v>799</v>
      </c>
      <c r="B297" s="127" t="s">
        <v>800</v>
      </c>
      <c r="C297" s="127" t="s">
        <v>19</v>
      </c>
      <c r="D297" s="127" t="s">
        <v>801</v>
      </c>
      <c r="E297" s="128" t="s">
        <v>43</v>
      </c>
      <c r="F297" s="129">
        <v>1</v>
      </c>
      <c r="G297" s="130">
        <v>27336.74</v>
      </c>
      <c r="H297" s="130">
        <f>TRUNC(TRUNC(G297 * J10, 2) + G297, 2)</f>
        <v>32940.769999999997</v>
      </c>
      <c r="I297" s="130">
        <f t="shared" si="4"/>
        <v>32940.769999999997</v>
      </c>
      <c r="J297" s="131">
        <f>I297 / J9</f>
        <v>1.9636948036572534E-3</v>
      </c>
    </row>
    <row r="298" spans="1:10" ht="26.4" x14ac:dyDescent="0.25">
      <c r="A298" s="126" t="s">
        <v>802</v>
      </c>
      <c r="B298" s="127" t="s">
        <v>803</v>
      </c>
      <c r="C298" s="127" t="s">
        <v>41</v>
      </c>
      <c r="D298" s="127" t="s">
        <v>804</v>
      </c>
      <c r="E298" s="128" t="s">
        <v>43</v>
      </c>
      <c r="F298" s="129">
        <v>1</v>
      </c>
      <c r="G298" s="130">
        <v>335.3</v>
      </c>
      <c r="H298" s="130">
        <f>TRUNC(TRUNC(G298 * J10, 2) + G298, 2)</f>
        <v>404.03</v>
      </c>
      <c r="I298" s="130">
        <f t="shared" si="4"/>
        <v>404.03</v>
      </c>
      <c r="J298" s="131">
        <f>I298 / J9</f>
        <v>2.4085399689249526E-5</v>
      </c>
    </row>
    <row r="299" spans="1:10" ht="39.6" x14ac:dyDescent="0.25">
      <c r="A299" s="126" t="s">
        <v>805</v>
      </c>
      <c r="B299" s="127" t="s">
        <v>806</v>
      </c>
      <c r="C299" s="127" t="s">
        <v>41</v>
      </c>
      <c r="D299" s="127" t="s">
        <v>807</v>
      </c>
      <c r="E299" s="128" t="s">
        <v>43</v>
      </c>
      <c r="F299" s="129">
        <v>1</v>
      </c>
      <c r="G299" s="130">
        <v>253.03</v>
      </c>
      <c r="H299" s="130">
        <f>TRUNC(TRUNC(G299 * J10, 2) + G299, 2)</f>
        <v>304.89999999999998</v>
      </c>
      <c r="I299" s="130">
        <f t="shared" si="4"/>
        <v>304.89999999999998</v>
      </c>
      <c r="J299" s="131">
        <f>I299 / J9</f>
        <v>1.8175972985303517E-5</v>
      </c>
    </row>
    <row r="300" spans="1:10" ht="39.6" x14ac:dyDescent="0.25">
      <c r="A300" s="126" t="s">
        <v>808</v>
      </c>
      <c r="B300" s="127" t="s">
        <v>809</v>
      </c>
      <c r="C300" s="127" t="s">
        <v>41</v>
      </c>
      <c r="D300" s="127" t="s">
        <v>810</v>
      </c>
      <c r="E300" s="128" t="s">
        <v>43</v>
      </c>
      <c r="F300" s="129">
        <v>2</v>
      </c>
      <c r="G300" s="130">
        <v>34.520000000000003</v>
      </c>
      <c r="H300" s="130">
        <f>TRUNC(TRUNC(G300 * J10, 2) + G300, 2)</f>
        <v>41.59</v>
      </c>
      <c r="I300" s="130">
        <f t="shared" si="4"/>
        <v>83.18</v>
      </c>
      <c r="J300" s="131">
        <f>I300 / J9</f>
        <v>4.9586009607003831E-6</v>
      </c>
    </row>
    <row r="301" spans="1:10" ht="39.6" x14ac:dyDescent="0.25">
      <c r="A301" s="126" t="s">
        <v>811</v>
      </c>
      <c r="B301" s="127" t="s">
        <v>812</v>
      </c>
      <c r="C301" s="127" t="s">
        <v>41</v>
      </c>
      <c r="D301" s="127" t="s">
        <v>813</v>
      </c>
      <c r="E301" s="128" t="s">
        <v>43</v>
      </c>
      <c r="F301" s="129">
        <v>3</v>
      </c>
      <c r="G301" s="130">
        <v>30.52</v>
      </c>
      <c r="H301" s="130">
        <f>TRUNC(TRUNC(G301 * J10, 2) + G301, 2)</f>
        <v>36.770000000000003</v>
      </c>
      <c r="I301" s="130">
        <f t="shared" si="4"/>
        <v>110.31</v>
      </c>
      <c r="J301" s="131">
        <f>I301 / J9</f>
        <v>6.5758989177068907E-6</v>
      </c>
    </row>
    <row r="302" spans="1:10" ht="39.6" x14ac:dyDescent="0.25">
      <c r="A302" s="126" t="s">
        <v>814</v>
      </c>
      <c r="B302" s="127" t="s">
        <v>815</v>
      </c>
      <c r="C302" s="127" t="s">
        <v>41</v>
      </c>
      <c r="D302" s="127" t="s">
        <v>816</v>
      </c>
      <c r="E302" s="128" t="s">
        <v>43</v>
      </c>
      <c r="F302" s="129">
        <v>3</v>
      </c>
      <c r="G302" s="130">
        <v>78.27</v>
      </c>
      <c r="H302" s="130">
        <f>TRUNC(TRUNC(G302 * J10, 2) + G302, 2)</f>
        <v>94.31</v>
      </c>
      <c r="I302" s="130">
        <f t="shared" si="4"/>
        <v>282.93</v>
      </c>
      <c r="J302" s="131">
        <f>I302 / J9</f>
        <v>1.686627758849434E-5</v>
      </c>
    </row>
    <row r="303" spans="1:10" ht="26.4" x14ac:dyDescent="0.25">
      <c r="A303" s="126" t="s">
        <v>817</v>
      </c>
      <c r="B303" s="127" t="s">
        <v>818</v>
      </c>
      <c r="C303" s="127" t="s">
        <v>41</v>
      </c>
      <c r="D303" s="127" t="s">
        <v>819</v>
      </c>
      <c r="E303" s="128" t="s">
        <v>91</v>
      </c>
      <c r="F303" s="129">
        <v>68.2</v>
      </c>
      <c r="G303" s="130">
        <v>60.86</v>
      </c>
      <c r="H303" s="130">
        <f>TRUNC(TRUNC(G303 * J10, 2) + G303, 2)</f>
        <v>73.33</v>
      </c>
      <c r="I303" s="130">
        <f t="shared" si="4"/>
        <v>5001.1000000000004</v>
      </c>
      <c r="J303" s="131">
        <f>I303 / J9</f>
        <v>2.9813007050443239E-4</v>
      </c>
    </row>
    <row r="304" spans="1:10" ht="26.4" x14ac:dyDescent="0.25">
      <c r="A304" s="126" t="s">
        <v>820</v>
      </c>
      <c r="B304" s="127" t="s">
        <v>821</v>
      </c>
      <c r="C304" s="127" t="s">
        <v>41</v>
      </c>
      <c r="D304" s="127" t="s">
        <v>822</v>
      </c>
      <c r="E304" s="128" t="s">
        <v>43</v>
      </c>
      <c r="F304" s="129">
        <v>3</v>
      </c>
      <c r="G304" s="130">
        <v>84.88</v>
      </c>
      <c r="H304" s="130">
        <f>TRUNC(TRUNC(G304 * J10, 2) + G304, 2)</f>
        <v>102.28</v>
      </c>
      <c r="I304" s="130">
        <f t="shared" si="4"/>
        <v>306.83999999999997</v>
      </c>
      <c r="J304" s="131">
        <f>I304 / J9</f>
        <v>1.8291622009873832E-5</v>
      </c>
    </row>
    <row r="305" spans="1:10" ht="26.4" x14ac:dyDescent="0.25">
      <c r="A305" s="126" t="s">
        <v>823</v>
      </c>
      <c r="B305" s="127" t="s">
        <v>824</v>
      </c>
      <c r="C305" s="127" t="s">
        <v>41</v>
      </c>
      <c r="D305" s="127" t="s">
        <v>825</v>
      </c>
      <c r="E305" s="128" t="s">
        <v>43</v>
      </c>
      <c r="F305" s="129">
        <v>3</v>
      </c>
      <c r="G305" s="130">
        <v>64.41</v>
      </c>
      <c r="H305" s="130">
        <f>TRUNC(TRUNC(G305 * J10, 2) + G305, 2)</f>
        <v>77.61</v>
      </c>
      <c r="I305" s="130">
        <f t="shared" si="4"/>
        <v>232.83</v>
      </c>
      <c r="J305" s="131">
        <f>I305 / J9</f>
        <v>1.3879671335415605E-5</v>
      </c>
    </row>
    <row r="306" spans="1:10" ht="26.4" x14ac:dyDescent="0.25">
      <c r="A306" s="126" t="s">
        <v>826</v>
      </c>
      <c r="B306" s="127" t="s">
        <v>827</v>
      </c>
      <c r="C306" s="127" t="s">
        <v>19</v>
      </c>
      <c r="D306" s="127" t="s">
        <v>828</v>
      </c>
      <c r="E306" s="128" t="s">
        <v>43</v>
      </c>
      <c r="F306" s="129">
        <v>1</v>
      </c>
      <c r="G306" s="130">
        <v>392.94</v>
      </c>
      <c r="H306" s="130">
        <f>TRUNC(TRUNC(G306 * J10, 2) + G306, 2)</f>
        <v>473.49</v>
      </c>
      <c r="I306" s="130">
        <f t="shared" si="4"/>
        <v>473.49</v>
      </c>
      <c r="J306" s="131">
        <f>I306 / J9</f>
        <v>2.8226111672060881E-5</v>
      </c>
    </row>
    <row r="307" spans="1:10" ht="26.4" x14ac:dyDescent="0.25">
      <c r="A307" s="126" t="s">
        <v>829</v>
      </c>
      <c r="B307" s="127" t="s">
        <v>830</v>
      </c>
      <c r="C307" s="127" t="s">
        <v>41</v>
      </c>
      <c r="D307" s="127" t="s">
        <v>831</v>
      </c>
      <c r="E307" s="128" t="s">
        <v>43</v>
      </c>
      <c r="F307" s="129">
        <v>2</v>
      </c>
      <c r="G307" s="130">
        <v>47.16</v>
      </c>
      <c r="H307" s="130">
        <f>TRUNC(TRUNC(G307 * J10, 2) + G307, 2)</f>
        <v>56.82</v>
      </c>
      <c r="I307" s="130">
        <f t="shared" si="4"/>
        <v>113.64</v>
      </c>
      <c r="J307" s="131">
        <f>I307 / J9</f>
        <v>6.7744098722528428E-6</v>
      </c>
    </row>
    <row r="308" spans="1:10" ht="26.4" x14ac:dyDescent="0.25">
      <c r="A308" s="126" t="s">
        <v>832</v>
      </c>
      <c r="B308" s="127" t="s">
        <v>833</v>
      </c>
      <c r="C308" s="127" t="s">
        <v>41</v>
      </c>
      <c r="D308" s="127" t="s">
        <v>834</v>
      </c>
      <c r="E308" s="128" t="s">
        <v>43</v>
      </c>
      <c r="F308" s="129">
        <v>1</v>
      </c>
      <c r="G308" s="130">
        <v>186.45</v>
      </c>
      <c r="H308" s="130">
        <f>TRUNC(TRUNC(G308 * J10, 2) + G308, 2)</f>
        <v>224.67</v>
      </c>
      <c r="I308" s="130">
        <f t="shared" si="4"/>
        <v>224.67</v>
      </c>
      <c r="J308" s="131">
        <f>I308 / J9</f>
        <v>1.3393230077429128E-5</v>
      </c>
    </row>
    <row r="309" spans="1:10" ht="39.6" x14ac:dyDescent="0.25">
      <c r="A309" s="126" t="s">
        <v>835</v>
      </c>
      <c r="B309" s="127" t="s">
        <v>836</v>
      </c>
      <c r="C309" s="127" t="s">
        <v>41</v>
      </c>
      <c r="D309" s="127" t="s">
        <v>837</v>
      </c>
      <c r="E309" s="128" t="s">
        <v>43</v>
      </c>
      <c r="F309" s="129">
        <v>4</v>
      </c>
      <c r="G309" s="130">
        <v>8.65</v>
      </c>
      <c r="H309" s="130">
        <f>TRUNC(TRUNC(G309 * J10, 2) + G309, 2)</f>
        <v>10.42</v>
      </c>
      <c r="I309" s="130">
        <f t="shared" si="4"/>
        <v>41.68</v>
      </c>
      <c r="J309" s="131">
        <f>I309 / J9</f>
        <v>2.4846656412838656E-6</v>
      </c>
    </row>
    <row r="310" spans="1:10" ht="39.6" x14ac:dyDescent="0.25">
      <c r="A310" s="126" t="s">
        <v>838</v>
      </c>
      <c r="B310" s="127" t="s">
        <v>839</v>
      </c>
      <c r="C310" s="127" t="s">
        <v>41</v>
      </c>
      <c r="D310" s="127" t="s">
        <v>840</v>
      </c>
      <c r="E310" s="128" t="s">
        <v>43</v>
      </c>
      <c r="F310" s="129">
        <v>2</v>
      </c>
      <c r="G310" s="130">
        <v>8.3699999999999992</v>
      </c>
      <c r="H310" s="130">
        <f>TRUNC(TRUNC(G310 * J10, 2) + G310, 2)</f>
        <v>10.08</v>
      </c>
      <c r="I310" s="130">
        <f t="shared" si="4"/>
        <v>20.16</v>
      </c>
      <c r="J310" s="131">
        <f>I310 / J9</f>
        <v>1.2017960491430597E-6</v>
      </c>
    </row>
    <row r="311" spans="1:10" ht="39.6" x14ac:dyDescent="0.25">
      <c r="A311" s="126" t="s">
        <v>841</v>
      </c>
      <c r="B311" s="127" t="s">
        <v>842</v>
      </c>
      <c r="C311" s="127" t="s">
        <v>41</v>
      </c>
      <c r="D311" s="127" t="s">
        <v>843</v>
      </c>
      <c r="E311" s="128" t="s">
        <v>43</v>
      </c>
      <c r="F311" s="129">
        <v>8</v>
      </c>
      <c r="G311" s="130">
        <v>17.399999999999999</v>
      </c>
      <c r="H311" s="130">
        <f>TRUNC(TRUNC(G311 * J10, 2) + G311, 2)</f>
        <v>20.96</v>
      </c>
      <c r="I311" s="130">
        <f t="shared" si="4"/>
        <v>167.68</v>
      </c>
      <c r="J311" s="131">
        <f>I311 / J9</f>
        <v>9.9958909484279897E-6</v>
      </c>
    </row>
    <row r="312" spans="1:10" ht="26.4" x14ac:dyDescent="0.25">
      <c r="A312" s="126" t="s">
        <v>844</v>
      </c>
      <c r="B312" s="127" t="s">
        <v>845</v>
      </c>
      <c r="C312" s="127" t="s">
        <v>41</v>
      </c>
      <c r="D312" s="127" t="s">
        <v>846</v>
      </c>
      <c r="E312" s="128" t="s">
        <v>91</v>
      </c>
      <c r="F312" s="129">
        <v>158.5</v>
      </c>
      <c r="G312" s="130">
        <v>35.15</v>
      </c>
      <c r="H312" s="130">
        <f>TRUNC(TRUNC(G312 * J10, 2) + G312, 2)</f>
        <v>42.35</v>
      </c>
      <c r="I312" s="130">
        <f t="shared" si="4"/>
        <v>6712.47</v>
      </c>
      <c r="J312" s="131">
        <f>I312 / J9</f>
        <v>4.0014979791623583E-4</v>
      </c>
    </row>
    <row r="313" spans="1:10" ht="26.4" x14ac:dyDescent="0.25">
      <c r="A313" s="126" t="s">
        <v>847</v>
      </c>
      <c r="B313" s="127" t="s">
        <v>848</v>
      </c>
      <c r="C313" s="127" t="s">
        <v>41</v>
      </c>
      <c r="D313" s="127" t="s">
        <v>849</v>
      </c>
      <c r="E313" s="128" t="s">
        <v>43</v>
      </c>
      <c r="F313" s="129">
        <v>1</v>
      </c>
      <c r="G313" s="130">
        <v>11.75</v>
      </c>
      <c r="H313" s="130">
        <f>TRUNC(TRUNC(G313 * J10, 2) + G313, 2)</f>
        <v>14.15</v>
      </c>
      <c r="I313" s="130">
        <f t="shared" si="4"/>
        <v>14.15</v>
      </c>
      <c r="J313" s="131">
        <f>I313 / J9</f>
        <v>8.4352252457213774E-7</v>
      </c>
    </row>
    <row r="314" spans="1:10" ht="39.6" x14ac:dyDescent="0.25">
      <c r="A314" s="126" t="s">
        <v>850</v>
      </c>
      <c r="B314" s="127" t="s">
        <v>851</v>
      </c>
      <c r="C314" s="127" t="s">
        <v>41</v>
      </c>
      <c r="D314" s="127" t="s">
        <v>852</v>
      </c>
      <c r="E314" s="128" t="s">
        <v>43</v>
      </c>
      <c r="F314" s="129">
        <v>7</v>
      </c>
      <c r="G314" s="130">
        <v>21.4</v>
      </c>
      <c r="H314" s="130">
        <f>TRUNC(TRUNC(G314 * J10, 2) + G314, 2)</f>
        <v>25.78</v>
      </c>
      <c r="I314" s="130">
        <f t="shared" si="4"/>
        <v>180.46</v>
      </c>
      <c r="J314" s="131">
        <f>I314 / J9</f>
        <v>1.0757743801009751E-5</v>
      </c>
    </row>
    <row r="315" spans="1:10" ht="26.4" x14ac:dyDescent="0.25">
      <c r="A315" s="126" t="s">
        <v>853</v>
      </c>
      <c r="B315" s="127" t="s">
        <v>854</v>
      </c>
      <c r="C315" s="127" t="s">
        <v>19</v>
      </c>
      <c r="D315" s="127" t="s">
        <v>855</v>
      </c>
      <c r="E315" s="128" t="s">
        <v>43</v>
      </c>
      <c r="F315" s="129">
        <v>1</v>
      </c>
      <c r="G315" s="130">
        <v>4499.9399999999996</v>
      </c>
      <c r="H315" s="130">
        <f>TRUNC(TRUNC(G315 * J10, 2) + G315, 2)</f>
        <v>5422.42</v>
      </c>
      <c r="I315" s="130">
        <f t="shared" si="4"/>
        <v>5422.42</v>
      </c>
      <c r="J315" s="131">
        <f>I315 / J9</f>
        <v>3.2324617722193999E-4</v>
      </c>
    </row>
    <row r="316" spans="1:10" ht="40.200000000000003" thickBot="1" x14ac:dyDescent="0.3">
      <c r="A316" s="132" t="s">
        <v>856</v>
      </c>
      <c r="B316" s="114" t="s">
        <v>857</v>
      </c>
      <c r="C316" s="114" t="s">
        <v>19</v>
      </c>
      <c r="D316" s="114" t="s">
        <v>858</v>
      </c>
      <c r="E316" s="115" t="s">
        <v>859</v>
      </c>
      <c r="F316" s="116">
        <v>1</v>
      </c>
      <c r="G316" s="117">
        <v>7092.24</v>
      </c>
      <c r="H316" s="117">
        <f>TRUNC(TRUNC(G316 * J10, 2) + G316, 2)</f>
        <v>8546.14</v>
      </c>
      <c r="I316" s="117">
        <f t="shared" si="4"/>
        <v>8546.14</v>
      </c>
      <c r="J316" s="133">
        <f>I316 / J9</f>
        <v>5.0946018290791016E-4</v>
      </c>
    </row>
    <row r="317" spans="1:10" ht="14.4" thickBot="1" x14ac:dyDescent="0.3">
      <c r="A317" s="106" t="s">
        <v>860</v>
      </c>
      <c r="B317" s="107" t="s">
        <v>12</v>
      </c>
      <c r="C317" s="107"/>
      <c r="D317" s="107" t="s">
        <v>861</v>
      </c>
      <c r="E317" s="108"/>
      <c r="F317" s="109">
        <v>1</v>
      </c>
      <c r="G317" s="109" t="s">
        <v>14</v>
      </c>
      <c r="H317" s="110">
        <f>I318 + I319 + I320 + I321 + I322 + I323 + I324 + I325 + I326 + I327 + I328 + I329 + I330 + I331 + I332 + I333 + I334 + I335 + I336 + I337 + I338 + I339 + I340 + I341 + I342 + I343 + I344 + I345 + I346 + I347 + I348 + I349 + I350 + I351 + I352 + I353 + I354 + I355 + I356 + I357 + I358 + I359 + I360 + I361 + I362 + I363 + I364 + I365 + I366 + I367 + I368 + I369 + I370 + I371 + I372 + I373 + I374 + I375</f>
        <v>307480.82000000012</v>
      </c>
      <c r="I317" s="110">
        <f t="shared" si="4"/>
        <v>307480.82</v>
      </c>
      <c r="J317" s="111">
        <f>I317 / J9</f>
        <v>1.8329823147979579E-2</v>
      </c>
    </row>
    <row r="318" spans="1:10" ht="39.6" x14ac:dyDescent="0.25">
      <c r="A318" s="124" t="s">
        <v>862</v>
      </c>
      <c r="B318" s="96" t="s">
        <v>863</v>
      </c>
      <c r="C318" s="96" t="s">
        <v>41</v>
      </c>
      <c r="D318" s="96" t="s">
        <v>864</v>
      </c>
      <c r="E318" s="97" t="s">
        <v>43</v>
      </c>
      <c r="F318" s="98">
        <v>20</v>
      </c>
      <c r="G318" s="99">
        <v>820.51</v>
      </c>
      <c r="H318" s="99">
        <f>TRUNC(TRUNC(G318 * J10, 2) + G318, 2)</f>
        <v>988.71</v>
      </c>
      <c r="I318" s="99">
        <f t="shared" si="4"/>
        <v>19774.2</v>
      </c>
      <c r="J318" s="125">
        <f>I318 / J9</f>
        <v>1.1787973926073757E-3</v>
      </c>
    </row>
    <row r="319" spans="1:10" ht="39.6" x14ac:dyDescent="0.25">
      <c r="A319" s="126" t="s">
        <v>865</v>
      </c>
      <c r="B319" s="127" t="s">
        <v>866</v>
      </c>
      <c r="C319" s="127" t="s">
        <v>41</v>
      </c>
      <c r="D319" s="127" t="s">
        <v>867</v>
      </c>
      <c r="E319" s="128" t="s">
        <v>43</v>
      </c>
      <c r="F319" s="129">
        <v>6</v>
      </c>
      <c r="G319" s="130">
        <v>567.89</v>
      </c>
      <c r="H319" s="130">
        <f>TRUNC(TRUNC(G319 * J10, 2) + G319, 2)</f>
        <v>684.3</v>
      </c>
      <c r="I319" s="130">
        <f t="shared" si="4"/>
        <v>4105.8</v>
      </c>
      <c r="J319" s="131">
        <f>I319 / J9</f>
        <v>2.4475864179422495E-4</v>
      </c>
    </row>
    <row r="320" spans="1:10" ht="39.6" x14ac:dyDescent="0.25">
      <c r="A320" s="126" t="s">
        <v>868</v>
      </c>
      <c r="B320" s="127" t="s">
        <v>869</v>
      </c>
      <c r="C320" s="127" t="s">
        <v>41</v>
      </c>
      <c r="D320" s="127" t="s">
        <v>870</v>
      </c>
      <c r="E320" s="128" t="s">
        <v>43</v>
      </c>
      <c r="F320" s="129">
        <v>68</v>
      </c>
      <c r="G320" s="130">
        <v>49</v>
      </c>
      <c r="H320" s="130">
        <f>TRUNC(TRUNC(G320 * J10, 2) + G320, 2)</f>
        <v>59.04</v>
      </c>
      <c r="I320" s="130">
        <f t="shared" si="4"/>
        <v>4014.72</v>
      </c>
      <c r="J320" s="131">
        <f>I320 / J9</f>
        <v>2.3932909892934647E-4</v>
      </c>
    </row>
    <row r="321" spans="1:10" ht="39.6" x14ac:dyDescent="0.25">
      <c r="A321" s="126" t="s">
        <v>871</v>
      </c>
      <c r="B321" s="127" t="s">
        <v>872</v>
      </c>
      <c r="C321" s="127" t="s">
        <v>41</v>
      </c>
      <c r="D321" s="127" t="s">
        <v>873</v>
      </c>
      <c r="E321" s="128" t="s">
        <v>43</v>
      </c>
      <c r="F321" s="129">
        <v>9</v>
      </c>
      <c r="G321" s="130">
        <v>69.63</v>
      </c>
      <c r="H321" s="130">
        <f>TRUNC(TRUNC(G321 * J10, 2) + G321, 2)</f>
        <v>83.9</v>
      </c>
      <c r="I321" s="130">
        <f t="shared" si="4"/>
        <v>755.1</v>
      </c>
      <c r="J321" s="131">
        <f>I321 / J9</f>
        <v>4.5013700233527999E-5</v>
      </c>
    </row>
    <row r="322" spans="1:10" ht="39.6" x14ac:dyDescent="0.25">
      <c r="A322" s="126" t="s">
        <v>874</v>
      </c>
      <c r="B322" s="127" t="s">
        <v>875</v>
      </c>
      <c r="C322" s="127" t="s">
        <v>41</v>
      </c>
      <c r="D322" s="127" t="s">
        <v>876</v>
      </c>
      <c r="E322" s="128" t="s">
        <v>43</v>
      </c>
      <c r="F322" s="129">
        <v>5</v>
      </c>
      <c r="G322" s="130">
        <v>101.58</v>
      </c>
      <c r="H322" s="130">
        <f>TRUNC(TRUNC(G322 * J10, 2) + G322, 2)</f>
        <v>122.4</v>
      </c>
      <c r="I322" s="130">
        <f t="shared" si="4"/>
        <v>612</v>
      </c>
      <c r="J322" s="131">
        <f>I322 / J9</f>
        <v>3.648309434898574E-5</v>
      </c>
    </row>
    <row r="323" spans="1:10" ht="39.6" x14ac:dyDescent="0.25">
      <c r="A323" s="126" t="s">
        <v>877</v>
      </c>
      <c r="B323" s="127" t="s">
        <v>878</v>
      </c>
      <c r="C323" s="127" t="s">
        <v>41</v>
      </c>
      <c r="D323" s="127" t="s">
        <v>879</v>
      </c>
      <c r="E323" s="128" t="s">
        <v>43</v>
      </c>
      <c r="F323" s="129">
        <v>4</v>
      </c>
      <c r="G323" s="130">
        <v>21.01</v>
      </c>
      <c r="H323" s="130">
        <f>TRUNC(TRUNC(G323 * J10, 2) + G323, 2)</f>
        <v>25.31</v>
      </c>
      <c r="I323" s="130">
        <f t="shared" si="4"/>
        <v>101.24</v>
      </c>
      <c r="J323" s="131">
        <f>I323 / J9</f>
        <v>6.0352099213910397E-6</v>
      </c>
    </row>
    <row r="324" spans="1:10" ht="26.4" x14ac:dyDescent="0.25">
      <c r="A324" s="126" t="s">
        <v>880</v>
      </c>
      <c r="B324" s="127" t="s">
        <v>881</v>
      </c>
      <c r="C324" s="127" t="s">
        <v>41</v>
      </c>
      <c r="D324" s="127" t="s">
        <v>882</v>
      </c>
      <c r="E324" s="128" t="s">
        <v>43</v>
      </c>
      <c r="F324" s="129">
        <v>150</v>
      </c>
      <c r="G324" s="130">
        <v>11.15</v>
      </c>
      <c r="H324" s="130">
        <f>TRUNC(TRUNC(G324 * J10, 2) + G324, 2)</f>
        <v>13.43</v>
      </c>
      <c r="I324" s="130">
        <f t="shared" si="4"/>
        <v>2014.5</v>
      </c>
      <c r="J324" s="131">
        <f>I324 / J9</f>
        <v>1.2009018556541141E-4</v>
      </c>
    </row>
    <row r="325" spans="1:10" ht="26.4" x14ac:dyDescent="0.25">
      <c r="A325" s="126" t="s">
        <v>883</v>
      </c>
      <c r="B325" s="127" t="s">
        <v>884</v>
      </c>
      <c r="C325" s="127" t="s">
        <v>41</v>
      </c>
      <c r="D325" s="127" t="s">
        <v>885</v>
      </c>
      <c r="E325" s="128" t="s">
        <v>43</v>
      </c>
      <c r="F325" s="129">
        <v>9</v>
      </c>
      <c r="G325" s="130">
        <v>20.74</v>
      </c>
      <c r="H325" s="130">
        <f>TRUNC(TRUNC(G325 * J10, 2) + G325, 2)</f>
        <v>24.99</v>
      </c>
      <c r="I325" s="130">
        <f t="shared" si="4"/>
        <v>224.91</v>
      </c>
      <c r="J325" s="131">
        <f>I325 / J9</f>
        <v>1.3407537173252261E-5</v>
      </c>
    </row>
    <row r="326" spans="1:10" ht="26.4" x14ac:dyDescent="0.25">
      <c r="A326" s="126" t="s">
        <v>886</v>
      </c>
      <c r="B326" s="127" t="s">
        <v>887</v>
      </c>
      <c r="C326" s="127" t="s">
        <v>19</v>
      </c>
      <c r="D326" s="127" t="s">
        <v>888</v>
      </c>
      <c r="E326" s="128" t="s">
        <v>43</v>
      </c>
      <c r="F326" s="129">
        <v>1</v>
      </c>
      <c r="G326" s="130">
        <v>218.37</v>
      </c>
      <c r="H326" s="130">
        <f>TRUNC(TRUNC(G326 * J10, 2) + G326, 2)</f>
        <v>263.13</v>
      </c>
      <c r="I326" s="130">
        <f t="shared" si="4"/>
        <v>263.13</v>
      </c>
      <c r="J326" s="131">
        <f>I326 / J9</f>
        <v>1.5685942183085978E-5</v>
      </c>
    </row>
    <row r="327" spans="1:10" ht="26.4" x14ac:dyDescent="0.25">
      <c r="A327" s="126" t="s">
        <v>889</v>
      </c>
      <c r="B327" s="127" t="s">
        <v>890</v>
      </c>
      <c r="C327" s="127" t="s">
        <v>41</v>
      </c>
      <c r="D327" s="127" t="s">
        <v>891</v>
      </c>
      <c r="E327" s="128" t="s">
        <v>43</v>
      </c>
      <c r="F327" s="129">
        <v>159</v>
      </c>
      <c r="G327" s="130">
        <v>8.81</v>
      </c>
      <c r="H327" s="130">
        <f>TRUNC(TRUNC(G327 * J10, 2) + G327, 2)</f>
        <v>10.61</v>
      </c>
      <c r="I327" s="130">
        <f t="shared" si="4"/>
        <v>1686.99</v>
      </c>
      <c r="J327" s="131">
        <f>I327 / J9</f>
        <v>1.0056636492777036E-4</v>
      </c>
    </row>
    <row r="328" spans="1:10" ht="26.4" x14ac:dyDescent="0.25">
      <c r="A328" s="126" t="s">
        <v>892</v>
      </c>
      <c r="B328" s="127" t="s">
        <v>893</v>
      </c>
      <c r="C328" s="127" t="s">
        <v>41</v>
      </c>
      <c r="D328" s="127" t="s">
        <v>894</v>
      </c>
      <c r="E328" s="128" t="s">
        <v>43</v>
      </c>
      <c r="F328" s="129">
        <v>118</v>
      </c>
      <c r="G328" s="130">
        <v>59.54</v>
      </c>
      <c r="H328" s="130">
        <f>TRUNC(TRUNC(G328 * J10, 2) + G328, 2)</f>
        <v>71.739999999999995</v>
      </c>
      <c r="I328" s="130">
        <f t="shared" si="4"/>
        <v>8465.32</v>
      </c>
      <c r="J328" s="131">
        <f>I328 / J9</f>
        <v>5.046422683894705E-4</v>
      </c>
    </row>
    <row r="329" spans="1:10" ht="39.6" x14ac:dyDescent="0.25">
      <c r="A329" s="126" t="s">
        <v>895</v>
      </c>
      <c r="B329" s="127" t="s">
        <v>683</v>
      </c>
      <c r="C329" s="127" t="s">
        <v>41</v>
      </c>
      <c r="D329" s="127" t="s">
        <v>684</v>
      </c>
      <c r="E329" s="128" t="s">
        <v>43</v>
      </c>
      <c r="F329" s="129">
        <v>49</v>
      </c>
      <c r="G329" s="130">
        <v>41.96</v>
      </c>
      <c r="H329" s="130">
        <f>TRUNC(TRUNC(G329 * J10, 2) + G329, 2)</f>
        <v>50.56</v>
      </c>
      <c r="I329" s="130">
        <f t="shared" si="4"/>
        <v>2477.44</v>
      </c>
      <c r="J329" s="131">
        <f>I329 / J9</f>
        <v>1.4768738115024713E-4</v>
      </c>
    </row>
    <row r="330" spans="1:10" ht="39.6" x14ac:dyDescent="0.25">
      <c r="A330" s="126" t="s">
        <v>896</v>
      </c>
      <c r="B330" s="127" t="s">
        <v>897</v>
      </c>
      <c r="C330" s="127" t="s">
        <v>41</v>
      </c>
      <c r="D330" s="127" t="s">
        <v>898</v>
      </c>
      <c r="E330" s="128" t="s">
        <v>43</v>
      </c>
      <c r="F330" s="129">
        <v>232</v>
      </c>
      <c r="G330" s="130">
        <v>12.98</v>
      </c>
      <c r="H330" s="130">
        <f>TRUNC(TRUNC(G330 * J10, 2) + G330, 2)</f>
        <v>15.64</v>
      </c>
      <c r="I330" s="130">
        <f t="shared" si="4"/>
        <v>3628.48</v>
      </c>
      <c r="J330" s="131">
        <f>I330 / J9</f>
        <v>2.1630421271798657E-4</v>
      </c>
    </row>
    <row r="331" spans="1:10" ht="39.6" x14ac:dyDescent="0.25">
      <c r="A331" s="126" t="s">
        <v>899</v>
      </c>
      <c r="B331" s="127" t="s">
        <v>900</v>
      </c>
      <c r="C331" s="127" t="s">
        <v>41</v>
      </c>
      <c r="D331" s="127" t="s">
        <v>901</v>
      </c>
      <c r="E331" s="128" t="s">
        <v>43</v>
      </c>
      <c r="F331" s="129">
        <v>179</v>
      </c>
      <c r="G331" s="130">
        <v>10.67</v>
      </c>
      <c r="H331" s="130">
        <f>TRUNC(TRUNC(G331 * J10, 2) + G331, 2)</f>
        <v>12.85</v>
      </c>
      <c r="I331" s="130">
        <f t="shared" si="4"/>
        <v>2300.15</v>
      </c>
      <c r="J331" s="131">
        <f>I331 / J9</f>
        <v>1.3711861023990124E-4</v>
      </c>
    </row>
    <row r="332" spans="1:10" ht="39.6" x14ac:dyDescent="0.25">
      <c r="A332" s="126" t="s">
        <v>902</v>
      </c>
      <c r="B332" s="127" t="s">
        <v>903</v>
      </c>
      <c r="C332" s="127" t="s">
        <v>41</v>
      </c>
      <c r="D332" s="127" t="s">
        <v>904</v>
      </c>
      <c r="E332" s="128" t="s">
        <v>43</v>
      </c>
      <c r="F332" s="129">
        <v>134</v>
      </c>
      <c r="G332" s="130">
        <v>16.05</v>
      </c>
      <c r="H332" s="130">
        <f>TRUNC(TRUNC(G332 * J10, 2) + G332, 2)</f>
        <v>19.34</v>
      </c>
      <c r="I332" s="130">
        <f t="shared" si="4"/>
        <v>2591.56</v>
      </c>
      <c r="J332" s="131">
        <f>I332 / J9</f>
        <v>1.5449040521414622E-4</v>
      </c>
    </row>
    <row r="333" spans="1:10" ht="39.6" x14ac:dyDescent="0.25">
      <c r="A333" s="126" t="s">
        <v>905</v>
      </c>
      <c r="B333" s="127" t="s">
        <v>906</v>
      </c>
      <c r="C333" s="127" t="s">
        <v>41</v>
      </c>
      <c r="D333" s="127" t="s">
        <v>907</v>
      </c>
      <c r="E333" s="128" t="s">
        <v>43</v>
      </c>
      <c r="F333" s="129">
        <v>14</v>
      </c>
      <c r="G333" s="130">
        <v>23.63</v>
      </c>
      <c r="H333" s="130">
        <f>TRUNC(TRUNC(G333 * J10, 2) + G333, 2)</f>
        <v>28.47</v>
      </c>
      <c r="I333" s="130">
        <f t="shared" ref="I333:I396" si="5">TRUNC(F333 * H333,2)</f>
        <v>398.58</v>
      </c>
      <c r="J333" s="131">
        <f>I333 / J9</f>
        <v>2.3760509388265909E-5</v>
      </c>
    </row>
    <row r="334" spans="1:10" ht="39.6" x14ac:dyDescent="0.25">
      <c r="A334" s="126" t="s">
        <v>908</v>
      </c>
      <c r="B334" s="127" t="s">
        <v>909</v>
      </c>
      <c r="C334" s="127" t="s">
        <v>41</v>
      </c>
      <c r="D334" s="127" t="s">
        <v>910</v>
      </c>
      <c r="E334" s="128" t="s">
        <v>43</v>
      </c>
      <c r="F334" s="129">
        <v>155</v>
      </c>
      <c r="G334" s="130">
        <v>10.47</v>
      </c>
      <c r="H334" s="130">
        <f>TRUNC(TRUNC(G334 * J10, 2) + G334, 2)</f>
        <v>12.61</v>
      </c>
      <c r="I334" s="130">
        <f t="shared" si="5"/>
        <v>1954.55</v>
      </c>
      <c r="J334" s="131">
        <f>I334 / J9</f>
        <v>1.1651639225459164E-4</v>
      </c>
    </row>
    <row r="335" spans="1:10" ht="39.6" x14ac:dyDescent="0.25">
      <c r="A335" s="126" t="s">
        <v>911</v>
      </c>
      <c r="B335" s="127" t="s">
        <v>912</v>
      </c>
      <c r="C335" s="127" t="s">
        <v>41</v>
      </c>
      <c r="D335" s="127" t="s">
        <v>913</v>
      </c>
      <c r="E335" s="128" t="s">
        <v>43</v>
      </c>
      <c r="F335" s="129">
        <v>192</v>
      </c>
      <c r="G335" s="130">
        <v>15.42</v>
      </c>
      <c r="H335" s="130">
        <f>TRUNC(TRUNC(G335 * J10, 2) + G335, 2)</f>
        <v>18.579999999999998</v>
      </c>
      <c r="I335" s="130">
        <f t="shared" si="5"/>
        <v>3567.36</v>
      </c>
      <c r="J335" s="131">
        <f>I335 / J9</f>
        <v>2.1266067231502905E-4</v>
      </c>
    </row>
    <row r="336" spans="1:10" ht="52.8" x14ac:dyDescent="0.25">
      <c r="A336" s="126" t="s">
        <v>914</v>
      </c>
      <c r="B336" s="127" t="s">
        <v>915</v>
      </c>
      <c r="C336" s="127" t="s">
        <v>41</v>
      </c>
      <c r="D336" s="127" t="s">
        <v>916</v>
      </c>
      <c r="E336" s="128" t="s">
        <v>43</v>
      </c>
      <c r="F336" s="129">
        <v>55</v>
      </c>
      <c r="G336" s="130">
        <v>41.8</v>
      </c>
      <c r="H336" s="130">
        <f>TRUNC(TRUNC(G336 * J10, 2) + G336, 2)</f>
        <v>50.36</v>
      </c>
      <c r="I336" s="130">
        <f t="shared" si="5"/>
        <v>2769.8</v>
      </c>
      <c r="J336" s="131">
        <f>I336 / J9</f>
        <v>1.6511580837879201E-4</v>
      </c>
    </row>
    <row r="337" spans="1:10" ht="52.8" x14ac:dyDescent="0.25">
      <c r="A337" s="126" t="s">
        <v>917</v>
      </c>
      <c r="B337" s="127" t="s">
        <v>918</v>
      </c>
      <c r="C337" s="127" t="s">
        <v>41</v>
      </c>
      <c r="D337" s="127" t="s">
        <v>919</v>
      </c>
      <c r="E337" s="128" t="s">
        <v>43</v>
      </c>
      <c r="F337" s="129">
        <v>2</v>
      </c>
      <c r="G337" s="130">
        <v>46.41</v>
      </c>
      <c r="H337" s="130">
        <f>TRUNC(TRUNC(G337 * J10, 2) + G337, 2)</f>
        <v>55.92</v>
      </c>
      <c r="I337" s="130">
        <f t="shared" si="5"/>
        <v>111.84</v>
      </c>
      <c r="J337" s="131">
        <f>I337 / J9</f>
        <v>6.6671066535793557E-6</v>
      </c>
    </row>
    <row r="338" spans="1:10" ht="39.6" x14ac:dyDescent="0.25">
      <c r="A338" s="126" t="s">
        <v>920</v>
      </c>
      <c r="B338" s="127" t="s">
        <v>921</v>
      </c>
      <c r="C338" s="127" t="s">
        <v>41</v>
      </c>
      <c r="D338" s="127" t="s">
        <v>922</v>
      </c>
      <c r="E338" s="128" t="s">
        <v>43</v>
      </c>
      <c r="F338" s="129">
        <v>3</v>
      </c>
      <c r="G338" s="130">
        <v>49.77</v>
      </c>
      <c r="H338" s="130">
        <f>TRUNC(TRUNC(G338 * J10, 2) + G338, 2)</f>
        <v>59.97</v>
      </c>
      <c r="I338" s="130">
        <f t="shared" si="5"/>
        <v>179.91</v>
      </c>
      <c r="J338" s="131">
        <f>I338 / J9</f>
        <v>1.0724956706415072E-5</v>
      </c>
    </row>
    <row r="339" spans="1:10" ht="39.6" x14ac:dyDescent="0.25">
      <c r="A339" s="126" t="s">
        <v>923</v>
      </c>
      <c r="B339" s="127" t="s">
        <v>924</v>
      </c>
      <c r="C339" s="127" t="s">
        <v>41</v>
      </c>
      <c r="D339" s="127" t="s">
        <v>925</v>
      </c>
      <c r="E339" s="128" t="s">
        <v>43</v>
      </c>
      <c r="F339" s="129">
        <v>34</v>
      </c>
      <c r="G339" s="130">
        <v>15.09</v>
      </c>
      <c r="H339" s="130">
        <f>TRUNC(TRUNC(G339 * J10, 2) + G339, 2)</f>
        <v>18.18</v>
      </c>
      <c r="I339" s="130">
        <f t="shared" si="5"/>
        <v>618.12</v>
      </c>
      <c r="J339" s="131">
        <f>I339 / J9</f>
        <v>3.6847925292475603E-5</v>
      </c>
    </row>
    <row r="340" spans="1:10" ht="39.6" x14ac:dyDescent="0.25">
      <c r="A340" s="126" t="s">
        <v>926</v>
      </c>
      <c r="B340" s="127" t="s">
        <v>927</v>
      </c>
      <c r="C340" s="127" t="s">
        <v>41</v>
      </c>
      <c r="D340" s="127" t="s">
        <v>928</v>
      </c>
      <c r="E340" s="128" t="s">
        <v>43</v>
      </c>
      <c r="F340" s="129">
        <v>2</v>
      </c>
      <c r="G340" s="130">
        <v>26.42</v>
      </c>
      <c r="H340" s="130">
        <f>TRUNC(TRUNC(G340 * J10, 2) + G340, 2)</f>
        <v>31.83</v>
      </c>
      <c r="I340" s="130">
        <f t="shared" si="5"/>
        <v>63.66</v>
      </c>
      <c r="J340" s="131">
        <f>I340 / J9</f>
        <v>3.7949571670856738E-6</v>
      </c>
    </row>
    <row r="341" spans="1:10" ht="39.6" x14ac:dyDescent="0.25">
      <c r="A341" s="126" t="s">
        <v>929</v>
      </c>
      <c r="B341" s="127" t="s">
        <v>930</v>
      </c>
      <c r="C341" s="127" t="s">
        <v>41</v>
      </c>
      <c r="D341" s="127" t="s">
        <v>931</v>
      </c>
      <c r="E341" s="128" t="s">
        <v>43</v>
      </c>
      <c r="F341" s="129">
        <v>11</v>
      </c>
      <c r="G341" s="130">
        <v>29.13</v>
      </c>
      <c r="H341" s="130">
        <f>TRUNC(TRUNC(G341 * J10, 2) + G341, 2)</f>
        <v>35.1</v>
      </c>
      <c r="I341" s="130">
        <f t="shared" si="5"/>
        <v>386.1</v>
      </c>
      <c r="J341" s="131">
        <f>I341 / J9</f>
        <v>2.3016540405463066E-5</v>
      </c>
    </row>
    <row r="342" spans="1:10" ht="26.4" x14ac:dyDescent="0.25">
      <c r="A342" s="126" t="s">
        <v>932</v>
      </c>
      <c r="B342" s="127" t="s">
        <v>933</v>
      </c>
      <c r="C342" s="127" t="s">
        <v>19</v>
      </c>
      <c r="D342" s="127" t="s">
        <v>934</v>
      </c>
      <c r="E342" s="128" t="s">
        <v>43</v>
      </c>
      <c r="F342" s="129">
        <v>3</v>
      </c>
      <c r="G342" s="130">
        <v>60.2</v>
      </c>
      <c r="H342" s="130">
        <f>TRUNC(TRUNC(G342 * J10, 2) + G342, 2)</f>
        <v>72.540000000000006</v>
      </c>
      <c r="I342" s="130">
        <f t="shared" si="5"/>
        <v>217.62</v>
      </c>
      <c r="J342" s="131">
        <f>I342 / J9</f>
        <v>1.2972959137624636E-5</v>
      </c>
    </row>
    <row r="343" spans="1:10" ht="39.6" x14ac:dyDescent="0.25">
      <c r="A343" s="126" t="s">
        <v>935</v>
      </c>
      <c r="B343" s="127" t="s">
        <v>936</v>
      </c>
      <c r="C343" s="127" t="s">
        <v>41</v>
      </c>
      <c r="D343" s="127" t="s">
        <v>937</v>
      </c>
      <c r="E343" s="128" t="s">
        <v>43</v>
      </c>
      <c r="F343" s="129">
        <v>10</v>
      </c>
      <c r="G343" s="130">
        <v>18.25</v>
      </c>
      <c r="H343" s="130">
        <f>TRUNC(TRUNC(G343 * J10, 2) + G343, 2)</f>
        <v>21.99</v>
      </c>
      <c r="I343" s="130">
        <f t="shared" si="5"/>
        <v>219.9</v>
      </c>
      <c r="J343" s="131">
        <f>I343 / J9</f>
        <v>1.3108876547944387E-5</v>
      </c>
    </row>
    <row r="344" spans="1:10" ht="26.4" x14ac:dyDescent="0.25">
      <c r="A344" s="126" t="s">
        <v>938</v>
      </c>
      <c r="B344" s="127" t="s">
        <v>939</v>
      </c>
      <c r="C344" s="127" t="s">
        <v>19</v>
      </c>
      <c r="D344" s="127" t="s">
        <v>940</v>
      </c>
      <c r="E344" s="128" t="s">
        <v>91</v>
      </c>
      <c r="F344" s="129">
        <v>876</v>
      </c>
      <c r="G344" s="130">
        <v>120.06</v>
      </c>
      <c r="H344" s="130">
        <f>TRUNC(TRUNC(G344 * J10, 2) + G344, 2)</f>
        <v>144.66999999999999</v>
      </c>
      <c r="I344" s="130">
        <f t="shared" si="5"/>
        <v>126730.92</v>
      </c>
      <c r="J344" s="131">
        <f>I344 / J9</f>
        <v>7.5547975674734712E-3</v>
      </c>
    </row>
    <row r="345" spans="1:10" ht="26.4" x14ac:dyDescent="0.25">
      <c r="A345" s="126" t="s">
        <v>941</v>
      </c>
      <c r="B345" s="127" t="s">
        <v>942</v>
      </c>
      <c r="C345" s="127" t="s">
        <v>19</v>
      </c>
      <c r="D345" s="127" t="s">
        <v>943</v>
      </c>
      <c r="E345" s="128" t="s">
        <v>91</v>
      </c>
      <c r="F345" s="129">
        <v>42.7</v>
      </c>
      <c r="G345" s="130">
        <v>182.84</v>
      </c>
      <c r="H345" s="130">
        <f>TRUNC(TRUNC(G345 * J10, 2) + G345, 2)</f>
        <v>220.32</v>
      </c>
      <c r="I345" s="130">
        <f t="shared" si="5"/>
        <v>9407.66</v>
      </c>
      <c r="J345" s="131">
        <f>I345 / J9</f>
        <v>5.6081788788101179E-4</v>
      </c>
    </row>
    <row r="346" spans="1:10" ht="26.4" x14ac:dyDescent="0.25">
      <c r="A346" s="126" t="s">
        <v>944</v>
      </c>
      <c r="B346" s="127" t="s">
        <v>945</v>
      </c>
      <c r="C346" s="127" t="s">
        <v>19</v>
      </c>
      <c r="D346" s="127" t="s">
        <v>946</v>
      </c>
      <c r="E346" s="128" t="s">
        <v>91</v>
      </c>
      <c r="F346" s="129">
        <v>220.3</v>
      </c>
      <c r="G346" s="130">
        <v>60.06</v>
      </c>
      <c r="H346" s="130">
        <f>TRUNC(TRUNC(G346 * J10, 2) + G346, 2)</f>
        <v>72.37</v>
      </c>
      <c r="I346" s="130">
        <f t="shared" si="5"/>
        <v>15943.11</v>
      </c>
      <c r="J346" s="131">
        <f>I346 / J9</f>
        <v>9.5041501036970274E-4</v>
      </c>
    </row>
    <row r="347" spans="1:10" ht="26.4" x14ac:dyDescent="0.25">
      <c r="A347" s="126" t="s">
        <v>947</v>
      </c>
      <c r="B347" s="127" t="s">
        <v>948</v>
      </c>
      <c r="C347" s="127" t="s">
        <v>19</v>
      </c>
      <c r="D347" s="127" t="s">
        <v>949</v>
      </c>
      <c r="E347" s="128" t="s">
        <v>91</v>
      </c>
      <c r="F347" s="129">
        <v>53.8</v>
      </c>
      <c r="G347" s="130">
        <v>108.28</v>
      </c>
      <c r="H347" s="130">
        <f>TRUNC(TRUNC(G347 * J10, 2) + G347, 2)</f>
        <v>130.47</v>
      </c>
      <c r="I347" s="130">
        <f t="shared" si="5"/>
        <v>7019.28</v>
      </c>
      <c r="J347" s="131">
        <f>I347 / J9</f>
        <v>4.1843963153913175E-4</v>
      </c>
    </row>
    <row r="348" spans="1:10" ht="26.4" x14ac:dyDescent="0.25">
      <c r="A348" s="126" t="s">
        <v>950</v>
      </c>
      <c r="B348" s="127" t="s">
        <v>951</v>
      </c>
      <c r="C348" s="127" t="s">
        <v>19</v>
      </c>
      <c r="D348" s="127" t="s">
        <v>952</v>
      </c>
      <c r="E348" s="128" t="s">
        <v>91</v>
      </c>
      <c r="F348" s="129">
        <v>344.2</v>
      </c>
      <c r="G348" s="130">
        <v>50.91</v>
      </c>
      <c r="H348" s="130">
        <f>TRUNC(TRUNC(G348 * J10, 2) + G348, 2)</f>
        <v>61.34</v>
      </c>
      <c r="I348" s="130">
        <f t="shared" si="5"/>
        <v>21113.22</v>
      </c>
      <c r="J348" s="131">
        <f>I348 / J9</f>
        <v>1.258620256978583E-3</v>
      </c>
    </row>
    <row r="349" spans="1:10" ht="26.4" x14ac:dyDescent="0.25">
      <c r="A349" s="126" t="s">
        <v>953</v>
      </c>
      <c r="B349" s="127" t="s">
        <v>954</v>
      </c>
      <c r="C349" s="127" t="s">
        <v>19</v>
      </c>
      <c r="D349" s="127" t="s">
        <v>955</v>
      </c>
      <c r="E349" s="128" t="s">
        <v>91</v>
      </c>
      <c r="F349" s="129">
        <v>400.1</v>
      </c>
      <c r="G349" s="130">
        <v>49.55</v>
      </c>
      <c r="H349" s="130">
        <f>TRUNC(TRUNC(G349 * J10, 2) + G349, 2)</f>
        <v>59.7</v>
      </c>
      <c r="I349" s="130">
        <f t="shared" si="5"/>
        <v>23885.97</v>
      </c>
      <c r="J349" s="131">
        <f>I349 / J9</f>
        <v>1.4239119234102011E-3</v>
      </c>
    </row>
    <row r="350" spans="1:10" ht="26.4" x14ac:dyDescent="0.25">
      <c r="A350" s="126" t="s">
        <v>956</v>
      </c>
      <c r="B350" s="127" t="s">
        <v>957</v>
      </c>
      <c r="C350" s="127" t="s">
        <v>19</v>
      </c>
      <c r="D350" s="127" t="s">
        <v>958</v>
      </c>
      <c r="E350" s="128" t="s">
        <v>91</v>
      </c>
      <c r="F350" s="129">
        <v>93</v>
      </c>
      <c r="G350" s="130">
        <v>40.56</v>
      </c>
      <c r="H350" s="130">
        <f>TRUNC(TRUNC(G350 * J10, 2) + G350, 2)</f>
        <v>48.87</v>
      </c>
      <c r="I350" s="130">
        <f t="shared" si="5"/>
        <v>4544.91</v>
      </c>
      <c r="J350" s="131">
        <f>I350 / J9</f>
        <v>2.709352619896222E-4</v>
      </c>
    </row>
    <row r="351" spans="1:10" ht="39.6" x14ac:dyDescent="0.25">
      <c r="A351" s="126" t="s">
        <v>959</v>
      </c>
      <c r="B351" s="127" t="s">
        <v>960</v>
      </c>
      <c r="C351" s="127" t="s">
        <v>41</v>
      </c>
      <c r="D351" s="127" t="s">
        <v>961</v>
      </c>
      <c r="E351" s="128" t="s">
        <v>43</v>
      </c>
      <c r="F351" s="129">
        <v>4</v>
      </c>
      <c r="G351" s="130">
        <v>15</v>
      </c>
      <c r="H351" s="130">
        <f>TRUNC(TRUNC(G351 * J10, 2) + G351, 2)</f>
        <v>18.07</v>
      </c>
      <c r="I351" s="130">
        <f t="shared" si="5"/>
        <v>72.28</v>
      </c>
      <c r="J351" s="131">
        <f>I351 / J9</f>
        <v>4.3088203587331524E-6</v>
      </c>
    </row>
    <row r="352" spans="1:10" ht="39.6" x14ac:dyDescent="0.25">
      <c r="A352" s="126" t="s">
        <v>962</v>
      </c>
      <c r="B352" s="127" t="s">
        <v>725</v>
      </c>
      <c r="C352" s="127" t="s">
        <v>41</v>
      </c>
      <c r="D352" s="127" t="s">
        <v>726</v>
      </c>
      <c r="E352" s="128" t="s">
        <v>43</v>
      </c>
      <c r="F352" s="129">
        <v>69</v>
      </c>
      <c r="G352" s="130">
        <v>7.63</v>
      </c>
      <c r="H352" s="130">
        <f>TRUNC(TRUNC(G352 * J10, 2) + G352, 2)</f>
        <v>9.19</v>
      </c>
      <c r="I352" s="130">
        <f t="shared" si="5"/>
        <v>634.11</v>
      </c>
      <c r="J352" s="131">
        <f>I352 / J9</f>
        <v>3.7801135551691751E-5</v>
      </c>
    </row>
    <row r="353" spans="1:10" ht="39.6" x14ac:dyDescent="0.25">
      <c r="A353" s="126" t="s">
        <v>963</v>
      </c>
      <c r="B353" s="127" t="s">
        <v>964</v>
      </c>
      <c r="C353" s="127" t="s">
        <v>41</v>
      </c>
      <c r="D353" s="127" t="s">
        <v>965</v>
      </c>
      <c r="E353" s="128" t="s">
        <v>43</v>
      </c>
      <c r="F353" s="129">
        <v>69</v>
      </c>
      <c r="G353" s="130">
        <v>11.43</v>
      </c>
      <c r="H353" s="130">
        <f>TRUNC(TRUNC(G353 * J10, 2) + G353, 2)</f>
        <v>13.77</v>
      </c>
      <c r="I353" s="130">
        <f t="shared" si="5"/>
        <v>950.13</v>
      </c>
      <c r="J353" s="131">
        <f>I353 / J9</f>
        <v>5.6640003976800368E-5</v>
      </c>
    </row>
    <row r="354" spans="1:10" ht="39.6" x14ac:dyDescent="0.25">
      <c r="A354" s="126" t="s">
        <v>966</v>
      </c>
      <c r="B354" s="127" t="s">
        <v>755</v>
      </c>
      <c r="C354" s="127" t="s">
        <v>41</v>
      </c>
      <c r="D354" s="127" t="s">
        <v>756</v>
      </c>
      <c r="E354" s="128" t="s">
        <v>43</v>
      </c>
      <c r="F354" s="129">
        <v>69</v>
      </c>
      <c r="G354" s="130">
        <v>13.97</v>
      </c>
      <c r="H354" s="130">
        <f>TRUNC(TRUNC(G354 * J10, 2) + G354, 2)</f>
        <v>16.829999999999998</v>
      </c>
      <c r="I354" s="130">
        <f t="shared" si="5"/>
        <v>1161.27</v>
      </c>
      <c r="J354" s="131">
        <f>I354 / J9</f>
        <v>6.9226671527200442E-5</v>
      </c>
    </row>
    <row r="355" spans="1:10" ht="39.6" x14ac:dyDescent="0.25">
      <c r="A355" s="126" t="s">
        <v>967</v>
      </c>
      <c r="B355" s="127" t="s">
        <v>968</v>
      </c>
      <c r="C355" s="127" t="s">
        <v>41</v>
      </c>
      <c r="D355" s="127" t="s">
        <v>969</v>
      </c>
      <c r="E355" s="128" t="s">
        <v>43</v>
      </c>
      <c r="F355" s="129">
        <v>138</v>
      </c>
      <c r="G355" s="130">
        <v>9.2799999999999994</v>
      </c>
      <c r="H355" s="130">
        <f>TRUNC(TRUNC(G355 * J10, 2) + G355, 2)</f>
        <v>11.18</v>
      </c>
      <c r="I355" s="130">
        <f t="shared" si="5"/>
        <v>1542.84</v>
      </c>
      <c r="J355" s="131">
        <f>I355 / J9</f>
        <v>9.1973165499001895E-5</v>
      </c>
    </row>
    <row r="356" spans="1:10" ht="26.4" x14ac:dyDescent="0.25">
      <c r="A356" s="126" t="s">
        <v>970</v>
      </c>
      <c r="B356" s="127" t="s">
        <v>764</v>
      </c>
      <c r="C356" s="127" t="s">
        <v>41</v>
      </c>
      <c r="D356" s="127" t="s">
        <v>765</v>
      </c>
      <c r="E356" s="128" t="s">
        <v>91</v>
      </c>
      <c r="F356" s="129">
        <v>414</v>
      </c>
      <c r="G356" s="130">
        <v>25.6</v>
      </c>
      <c r="H356" s="130">
        <f>TRUNC(TRUNC(G356 * J10, 2) + G356, 2)</f>
        <v>30.84</v>
      </c>
      <c r="I356" s="130">
        <f t="shared" si="5"/>
        <v>12767.76</v>
      </c>
      <c r="J356" s="131">
        <f>I356 / J9</f>
        <v>7.6112319069478141E-4</v>
      </c>
    </row>
    <row r="357" spans="1:10" ht="26.4" x14ac:dyDescent="0.25">
      <c r="A357" s="126" t="s">
        <v>971</v>
      </c>
      <c r="B357" s="127" t="s">
        <v>689</v>
      </c>
      <c r="C357" s="127" t="s">
        <v>19</v>
      </c>
      <c r="D357" s="127" t="s">
        <v>690</v>
      </c>
      <c r="E357" s="128" t="s">
        <v>91</v>
      </c>
      <c r="F357" s="129">
        <v>4.5999999999999996</v>
      </c>
      <c r="G357" s="130">
        <v>55.09</v>
      </c>
      <c r="H357" s="130">
        <f>TRUNC(TRUNC(G357 * J10, 2) + G357, 2)</f>
        <v>66.38</v>
      </c>
      <c r="I357" s="130">
        <f t="shared" si="5"/>
        <v>305.33999999999997</v>
      </c>
      <c r="J357" s="131">
        <f>I357 / J9</f>
        <v>1.8202202660979259E-5</v>
      </c>
    </row>
    <row r="358" spans="1:10" ht="39.6" x14ac:dyDescent="0.25">
      <c r="A358" s="126" t="s">
        <v>972</v>
      </c>
      <c r="B358" s="127" t="s">
        <v>99</v>
      </c>
      <c r="C358" s="127" t="s">
        <v>41</v>
      </c>
      <c r="D358" s="127" t="s">
        <v>100</v>
      </c>
      <c r="E358" s="128" t="s">
        <v>56</v>
      </c>
      <c r="F358" s="129">
        <v>2.1</v>
      </c>
      <c r="G358" s="130">
        <v>192.32</v>
      </c>
      <c r="H358" s="130">
        <f>TRUNC(TRUNC(G358 * J10, 2) + G358, 2)</f>
        <v>231.74</v>
      </c>
      <c r="I358" s="130">
        <f t="shared" si="5"/>
        <v>486.65</v>
      </c>
      <c r="J358" s="131">
        <f>I358 / J9</f>
        <v>2.9010617426362599E-5</v>
      </c>
    </row>
    <row r="359" spans="1:10" ht="39.6" x14ac:dyDescent="0.25">
      <c r="A359" s="126" t="s">
        <v>973</v>
      </c>
      <c r="B359" s="127" t="s">
        <v>974</v>
      </c>
      <c r="C359" s="127" t="s">
        <v>41</v>
      </c>
      <c r="D359" s="127" t="s">
        <v>975</v>
      </c>
      <c r="E359" s="128" t="s">
        <v>56</v>
      </c>
      <c r="F359" s="129">
        <v>0.2</v>
      </c>
      <c r="G359" s="130">
        <v>461.33</v>
      </c>
      <c r="H359" s="130">
        <f>TRUNC(TRUNC(G359 * J10, 2) + G359, 2)</f>
        <v>555.9</v>
      </c>
      <c r="I359" s="130">
        <f t="shared" si="5"/>
        <v>111.18</v>
      </c>
      <c r="J359" s="131">
        <f>I359 / J9</f>
        <v>6.6277621400657439E-6</v>
      </c>
    </row>
    <row r="360" spans="1:10" ht="26.4" x14ac:dyDescent="0.25">
      <c r="A360" s="126" t="s">
        <v>976</v>
      </c>
      <c r="B360" s="127" t="s">
        <v>977</v>
      </c>
      <c r="C360" s="127" t="s">
        <v>41</v>
      </c>
      <c r="D360" s="127" t="s">
        <v>978</v>
      </c>
      <c r="E360" s="128" t="s">
        <v>43</v>
      </c>
      <c r="F360" s="129">
        <v>4</v>
      </c>
      <c r="G360" s="130">
        <v>368.05</v>
      </c>
      <c r="H360" s="130">
        <f>TRUNC(TRUNC(G360 * J10, 2) + G360, 2)</f>
        <v>443.5</v>
      </c>
      <c r="I360" s="130">
        <f t="shared" si="5"/>
        <v>1774</v>
      </c>
      <c r="J360" s="131">
        <f>I360 / J9</f>
        <v>1.0575328329264821E-4</v>
      </c>
    </row>
    <row r="361" spans="1:10" ht="26.4" x14ac:dyDescent="0.25">
      <c r="A361" s="126" t="s">
        <v>979</v>
      </c>
      <c r="B361" s="127" t="s">
        <v>980</v>
      </c>
      <c r="C361" s="127" t="s">
        <v>19</v>
      </c>
      <c r="D361" s="127" t="s">
        <v>981</v>
      </c>
      <c r="E361" s="128" t="s">
        <v>43</v>
      </c>
      <c r="F361" s="129">
        <v>1</v>
      </c>
      <c r="G361" s="130">
        <v>34.979999999999997</v>
      </c>
      <c r="H361" s="130">
        <f>TRUNC(TRUNC(G361 * J10, 2) + G361, 2)</f>
        <v>42.15</v>
      </c>
      <c r="I361" s="130">
        <f t="shared" si="5"/>
        <v>42.15</v>
      </c>
      <c r="J361" s="131">
        <f>I361 / J9</f>
        <v>2.5126837039374986E-6</v>
      </c>
    </row>
    <row r="362" spans="1:10" ht="26.4" x14ac:dyDescent="0.25">
      <c r="A362" s="126" t="s">
        <v>982</v>
      </c>
      <c r="B362" s="127" t="s">
        <v>983</v>
      </c>
      <c r="C362" s="127" t="s">
        <v>19</v>
      </c>
      <c r="D362" s="127" t="s">
        <v>984</v>
      </c>
      <c r="E362" s="128" t="s">
        <v>43</v>
      </c>
      <c r="F362" s="129">
        <v>2</v>
      </c>
      <c r="G362" s="130">
        <v>4.92</v>
      </c>
      <c r="H362" s="130">
        <f>TRUNC(TRUNC(G362 * J10, 2) + G362, 2)</f>
        <v>5.92</v>
      </c>
      <c r="I362" s="130">
        <f t="shared" si="5"/>
        <v>11.84</v>
      </c>
      <c r="J362" s="131">
        <f>I362 / J9</f>
        <v>7.0581672727449542E-7</v>
      </c>
    </row>
    <row r="363" spans="1:10" ht="39.6" x14ac:dyDescent="0.25">
      <c r="A363" s="126" t="s">
        <v>985</v>
      </c>
      <c r="B363" s="127" t="s">
        <v>986</v>
      </c>
      <c r="C363" s="127" t="s">
        <v>41</v>
      </c>
      <c r="D363" s="127" t="s">
        <v>987</v>
      </c>
      <c r="E363" s="128" t="s">
        <v>43</v>
      </c>
      <c r="F363" s="129">
        <v>2</v>
      </c>
      <c r="G363" s="130">
        <v>15.58</v>
      </c>
      <c r="H363" s="130">
        <f>TRUNC(TRUNC(G363 * J10, 2) + G363, 2)</f>
        <v>18.77</v>
      </c>
      <c r="I363" s="130">
        <f t="shared" si="5"/>
        <v>37.54</v>
      </c>
      <c r="J363" s="131">
        <f>I363 / J9</f>
        <v>2.2378682383348444E-6</v>
      </c>
    </row>
    <row r="364" spans="1:10" ht="26.4" x14ac:dyDescent="0.25">
      <c r="A364" s="126" t="s">
        <v>988</v>
      </c>
      <c r="B364" s="127" t="s">
        <v>989</v>
      </c>
      <c r="C364" s="127" t="s">
        <v>41</v>
      </c>
      <c r="D364" s="127" t="s">
        <v>990</v>
      </c>
      <c r="E364" s="128" t="s">
        <v>91</v>
      </c>
      <c r="F364" s="129">
        <v>0.2</v>
      </c>
      <c r="G364" s="130">
        <v>46.87</v>
      </c>
      <c r="H364" s="130">
        <f>TRUNC(TRUNC(G364 * J10, 2) + G364, 2)</f>
        <v>56.47</v>
      </c>
      <c r="I364" s="130">
        <f t="shared" si="5"/>
        <v>11.29</v>
      </c>
      <c r="J364" s="131">
        <f>I364 / J9</f>
        <v>6.7302963267981866E-7</v>
      </c>
    </row>
    <row r="365" spans="1:10" ht="26.4" x14ac:dyDescent="0.25">
      <c r="A365" s="126" t="s">
        <v>991</v>
      </c>
      <c r="B365" s="127" t="s">
        <v>992</v>
      </c>
      <c r="C365" s="127" t="s">
        <v>41</v>
      </c>
      <c r="D365" s="127" t="s">
        <v>993</v>
      </c>
      <c r="E365" s="128" t="s">
        <v>91</v>
      </c>
      <c r="F365" s="129">
        <v>1</v>
      </c>
      <c r="G365" s="130">
        <v>21.71</v>
      </c>
      <c r="H365" s="130">
        <f>TRUNC(TRUNC(G365 * J10, 2) + G365, 2)</f>
        <v>26.16</v>
      </c>
      <c r="I365" s="130">
        <f t="shared" si="5"/>
        <v>26.16</v>
      </c>
      <c r="J365" s="131">
        <f>I365 / J9</f>
        <v>1.5594734447213513E-6</v>
      </c>
    </row>
    <row r="366" spans="1:10" ht="26.4" x14ac:dyDescent="0.25">
      <c r="A366" s="126" t="s">
        <v>994</v>
      </c>
      <c r="B366" s="127" t="s">
        <v>674</v>
      </c>
      <c r="C366" s="127" t="s">
        <v>19</v>
      </c>
      <c r="D366" s="127" t="s">
        <v>675</v>
      </c>
      <c r="E366" s="128" t="s">
        <v>43</v>
      </c>
      <c r="F366" s="129">
        <v>1</v>
      </c>
      <c r="G366" s="130">
        <v>4612.07</v>
      </c>
      <c r="H366" s="130">
        <f>TRUNC(TRUNC(G366 * J10, 2) + G366, 2)</f>
        <v>5557.54</v>
      </c>
      <c r="I366" s="130">
        <f t="shared" si="5"/>
        <v>5557.54</v>
      </c>
      <c r="J366" s="131">
        <f>I366 / J9</f>
        <v>3.313010721703631E-4</v>
      </c>
    </row>
    <row r="367" spans="1:10" ht="39.6" x14ac:dyDescent="0.25">
      <c r="A367" s="126" t="s">
        <v>995</v>
      </c>
      <c r="B367" s="127" t="s">
        <v>996</v>
      </c>
      <c r="C367" s="127" t="s">
        <v>41</v>
      </c>
      <c r="D367" s="127" t="s">
        <v>997</v>
      </c>
      <c r="E367" s="128" t="s">
        <v>43</v>
      </c>
      <c r="F367" s="129">
        <v>12</v>
      </c>
      <c r="G367" s="130">
        <v>22.79</v>
      </c>
      <c r="H367" s="130">
        <f>TRUNC(TRUNC(G367 * J10, 2) + G367, 2)</f>
        <v>27.46</v>
      </c>
      <c r="I367" s="130">
        <f t="shared" si="5"/>
        <v>329.52</v>
      </c>
      <c r="J367" s="131">
        <f>I367 / J9</f>
        <v>1.9643642565159774E-5</v>
      </c>
    </row>
    <row r="368" spans="1:10" ht="39.6" x14ac:dyDescent="0.25">
      <c r="A368" s="126" t="s">
        <v>998</v>
      </c>
      <c r="B368" s="127" t="s">
        <v>999</v>
      </c>
      <c r="C368" s="127" t="s">
        <v>41</v>
      </c>
      <c r="D368" s="127" t="s">
        <v>1000</v>
      </c>
      <c r="E368" s="128" t="s">
        <v>43</v>
      </c>
      <c r="F368" s="129">
        <v>1</v>
      </c>
      <c r="G368" s="130">
        <v>39.799999999999997</v>
      </c>
      <c r="H368" s="130">
        <f>TRUNC(TRUNC(G368 * J10, 2) + G368, 2)</f>
        <v>47.95</v>
      </c>
      <c r="I368" s="130">
        <f t="shared" si="5"/>
        <v>47.95</v>
      </c>
      <c r="J368" s="131">
        <f>I368 / J9</f>
        <v>2.8584385196631803E-6</v>
      </c>
    </row>
    <row r="369" spans="1:10" ht="39.6" x14ac:dyDescent="0.25">
      <c r="A369" s="126" t="s">
        <v>1001</v>
      </c>
      <c r="B369" s="127" t="s">
        <v>1002</v>
      </c>
      <c r="C369" s="127" t="s">
        <v>41</v>
      </c>
      <c r="D369" s="127" t="s">
        <v>1003</v>
      </c>
      <c r="E369" s="128" t="s">
        <v>43</v>
      </c>
      <c r="F369" s="129">
        <v>1</v>
      </c>
      <c r="G369" s="130">
        <v>19.97</v>
      </c>
      <c r="H369" s="130">
        <f>TRUNC(TRUNC(G369 * J10, 2) + G369, 2)</f>
        <v>24.06</v>
      </c>
      <c r="I369" s="130">
        <f t="shared" si="5"/>
        <v>24.06</v>
      </c>
      <c r="J369" s="131">
        <f>I369 / J9</f>
        <v>1.4342863562689493E-6</v>
      </c>
    </row>
    <row r="370" spans="1:10" ht="39.6" x14ac:dyDescent="0.25">
      <c r="A370" s="126" t="s">
        <v>1004</v>
      </c>
      <c r="B370" s="127" t="s">
        <v>1005</v>
      </c>
      <c r="C370" s="127" t="s">
        <v>41</v>
      </c>
      <c r="D370" s="127" t="s">
        <v>1006</v>
      </c>
      <c r="E370" s="128" t="s">
        <v>43</v>
      </c>
      <c r="F370" s="129">
        <v>65</v>
      </c>
      <c r="G370" s="130">
        <v>9.76</v>
      </c>
      <c r="H370" s="130">
        <f>TRUNC(TRUNC(G370 * J10, 2) + G370, 2)</f>
        <v>11.76</v>
      </c>
      <c r="I370" s="130">
        <f t="shared" si="5"/>
        <v>764.4</v>
      </c>
      <c r="J370" s="131">
        <f>I370 / J9</f>
        <v>4.556810019667435E-5</v>
      </c>
    </row>
    <row r="371" spans="1:10" ht="39.6" x14ac:dyDescent="0.25">
      <c r="A371" s="126" t="s">
        <v>1007</v>
      </c>
      <c r="B371" s="127" t="s">
        <v>1008</v>
      </c>
      <c r="C371" s="127" t="s">
        <v>41</v>
      </c>
      <c r="D371" s="127" t="s">
        <v>1009</v>
      </c>
      <c r="E371" s="128" t="s">
        <v>43</v>
      </c>
      <c r="F371" s="129">
        <v>9</v>
      </c>
      <c r="G371" s="130">
        <v>20.440000000000001</v>
      </c>
      <c r="H371" s="130">
        <f>TRUNC(TRUNC(G371 * J10, 2) + G371, 2)</f>
        <v>24.63</v>
      </c>
      <c r="I371" s="130">
        <f t="shared" si="5"/>
        <v>221.67</v>
      </c>
      <c r="J371" s="131">
        <f>I371 / J9</f>
        <v>1.3214391379639983E-5</v>
      </c>
    </row>
    <row r="372" spans="1:10" ht="26.4" x14ac:dyDescent="0.25">
      <c r="A372" s="126" t="s">
        <v>1010</v>
      </c>
      <c r="B372" s="127" t="s">
        <v>1011</v>
      </c>
      <c r="C372" s="127" t="s">
        <v>19</v>
      </c>
      <c r="D372" s="127" t="s">
        <v>1012</v>
      </c>
      <c r="E372" s="128" t="s">
        <v>91</v>
      </c>
      <c r="F372" s="129">
        <v>46</v>
      </c>
      <c r="G372" s="130">
        <v>117.74</v>
      </c>
      <c r="H372" s="130">
        <f>TRUNC(TRUNC(G372 * J10, 2) + G372, 2)</f>
        <v>141.87</v>
      </c>
      <c r="I372" s="130">
        <f t="shared" si="5"/>
        <v>6526.02</v>
      </c>
      <c r="J372" s="131">
        <f>I372 / J9</f>
        <v>3.8903497284864042E-4</v>
      </c>
    </row>
    <row r="373" spans="1:10" ht="39.6" x14ac:dyDescent="0.25">
      <c r="A373" s="126" t="s">
        <v>1013</v>
      </c>
      <c r="B373" s="127" t="s">
        <v>1014</v>
      </c>
      <c r="C373" s="127" t="s">
        <v>41</v>
      </c>
      <c r="D373" s="127" t="s">
        <v>1015</v>
      </c>
      <c r="E373" s="128" t="s">
        <v>43</v>
      </c>
      <c r="F373" s="129">
        <v>2</v>
      </c>
      <c r="G373" s="130">
        <v>44.35</v>
      </c>
      <c r="H373" s="130">
        <f>TRUNC(TRUNC(G373 * J10, 2) + G373, 2)</f>
        <v>53.44</v>
      </c>
      <c r="I373" s="130">
        <f t="shared" si="5"/>
        <v>106.88</v>
      </c>
      <c r="J373" s="131">
        <f>I373 / J9</f>
        <v>6.3714266732346342E-6</v>
      </c>
    </row>
    <row r="374" spans="1:10" ht="39.6" x14ac:dyDescent="0.25">
      <c r="A374" s="126" t="s">
        <v>1016</v>
      </c>
      <c r="B374" s="127" t="s">
        <v>1017</v>
      </c>
      <c r="C374" s="127" t="s">
        <v>41</v>
      </c>
      <c r="D374" s="127" t="s">
        <v>1018</v>
      </c>
      <c r="E374" s="128" t="s">
        <v>43</v>
      </c>
      <c r="F374" s="129">
        <v>79</v>
      </c>
      <c r="G374" s="130">
        <v>16.899999999999999</v>
      </c>
      <c r="H374" s="130">
        <f>TRUNC(TRUNC(G374 * J10, 2) + G374, 2)</f>
        <v>20.36</v>
      </c>
      <c r="I374" s="130">
        <f t="shared" si="5"/>
        <v>1608.44</v>
      </c>
      <c r="J374" s="131">
        <f>I374 / J9</f>
        <v>9.5883771690657898E-5</v>
      </c>
    </row>
    <row r="375" spans="1:10" ht="40.200000000000003" thickBot="1" x14ac:dyDescent="0.3">
      <c r="A375" s="132" t="s">
        <v>1019</v>
      </c>
      <c r="B375" s="114" t="s">
        <v>1020</v>
      </c>
      <c r="C375" s="114" t="s">
        <v>41</v>
      </c>
      <c r="D375" s="114" t="s">
        <v>1021</v>
      </c>
      <c r="E375" s="115" t="s">
        <v>43</v>
      </c>
      <c r="F375" s="116">
        <v>5</v>
      </c>
      <c r="G375" s="117">
        <v>35.15</v>
      </c>
      <c r="H375" s="117">
        <f>TRUNC(TRUNC(G375 * J10, 2) + G375, 2)</f>
        <v>42.35</v>
      </c>
      <c r="I375" s="117">
        <f t="shared" si="5"/>
        <v>211.75</v>
      </c>
      <c r="J375" s="133">
        <f>I375 / J9</f>
        <v>1.2623031418950542E-5</v>
      </c>
    </row>
    <row r="376" spans="1:10" ht="14.4" thickBot="1" x14ac:dyDescent="0.3">
      <c r="A376" s="106" t="s">
        <v>1022</v>
      </c>
      <c r="B376" s="107" t="s">
        <v>12</v>
      </c>
      <c r="C376" s="107"/>
      <c r="D376" s="107" t="s">
        <v>1023</v>
      </c>
      <c r="E376" s="108"/>
      <c r="F376" s="109">
        <v>1</v>
      </c>
      <c r="G376" s="109" t="s">
        <v>14</v>
      </c>
      <c r="H376" s="110">
        <f>I377 + I378 + I379 + I380 + I381 + I382 + I383 + I384 + I385 + I386 + I387 + I388 + I389 + I390</f>
        <v>118736.61000000002</v>
      </c>
      <c r="I376" s="110">
        <f t="shared" si="5"/>
        <v>118736.61</v>
      </c>
      <c r="J376" s="111">
        <f>I376 / J9</f>
        <v>7.0782335707658892E-3</v>
      </c>
    </row>
    <row r="377" spans="1:10" ht="39.6" x14ac:dyDescent="0.25">
      <c r="A377" s="124" t="s">
        <v>1024</v>
      </c>
      <c r="B377" s="96" t="s">
        <v>1025</v>
      </c>
      <c r="C377" s="96" t="s">
        <v>41</v>
      </c>
      <c r="D377" s="96" t="s">
        <v>1026</v>
      </c>
      <c r="E377" s="97" t="s">
        <v>43</v>
      </c>
      <c r="F377" s="98">
        <v>4</v>
      </c>
      <c r="G377" s="99">
        <v>2501.2199999999998</v>
      </c>
      <c r="H377" s="99">
        <f>TRUNC(TRUNC(G377 * J10, 2) + G377, 2)</f>
        <v>3013.97</v>
      </c>
      <c r="I377" s="99">
        <f t="shared" si="5"/>
        <v>12055.88</v>
      </c>
      <c r="J377" s="125">
        <f>I377 / J9</f>
        <v>7.1868595996740228E-4</v>
      </c>
    </row>
    <row r="378" spans="1:10" ht="26.4" x14ac:dyDescent="0.25">
      <c r="A378" s="126" t="s">
        <v>1027</v>
      </c>
      <c r="B378" s="127" t="s">
        <v>1028</v>
      </c>
      <c r="C378" s="127" t="s">
        <v>19</v>
      </c>
      <c r="D378" s="127" t="s">
        <v>1029</v>
      </c>
      <c r="E378" s="128" t="s">
        <v>91</v>
      </c>
      <c r="F378" s="129">
        <v>261.10000000000002</v>
      </c>
      <c r="G378" s="130">
        <v>129.26</v>
      </c>
      <c r="H378" s="130">
        <f>TRUNC(TRUNC(G378 * J10, 2) + G378, 2)</f>
        <v>155.75</v>
      </c>
      <c r="I378" s="130">
        <f t="shared" si="5"/>
        <v>40666.32</v>
      </c>
      <c r="J378" s="131">
        <f>I378 / J9</f>
        <v>2.4242372375588984E-3</v>
      </c>
    </row>
    <row r="379" spans="1:10" ht="26.4" x14ac:dyDescent="0.25">
      <c r="A379" s="126" t="s">
        <v>1030</v>
      </c>
      <c r="B379" s="127" t="s">
        <v>1031</v>
      </c>
      <c r="C379" s="127" t="s">
        <v>19</v>
      </c>
      <c r="D379" s="127" t="s">
        <v>1032</v>
      </c>
      <c r="E379" s="128" t="s">
        <v>91</v>
      </c>
      <c r="F379" s="129">
        <v>65.7</v>
      </c>
      <c r="G379" s="130">
        <v>196.52</v>
      </c>
      <c r="H379" s="130">
        <f>TRUNC(TRUNC(G379 * J10, 2) + G379, 2)</f>
        <v>236.8</v>
      </c>
      <c r="I379" s="130">
        <f t="shared" si="5"/>
        <v>15557.76</v>
      </c>
      <c r="J379" s="131">
        <f>I379 / J9</f>
        <v>9.2744317963868697E-4</v>
      </c>
    </row>
    <row r="380" spans="1:10" ht="26.4" x14ac:dyDescent="0.25">
      <c r="A380" s="126" t="s">
        <v>1033</v>
      </c>
      <c r="B380" s="127" t="s">
        <v>1034</v>
      </c>
      <c r="C380" s="127" t="s">
        <v>19</v>
      </c>
      <c r="D380" s="127" t="s">
        <v>1035</v>
      </c>
      <c r="E380" s="128" t="s">
        <v>91</v>
      </c>
      <c r="F380" s="129">
        <v>16</v>
      </c>
      <c r="G380" s="130">
        <v>275.3</v>
      </c>
      <c r="H380" s="130">
        <f>TRUNC(TRUNC(G380 * J10, 2) + G380, 2)</f>
        <v>331.73</v>
      </c>
      <c r="I380" s="130">
        <f t="shared" si="5"/>
        <v>5307.68</v>
      </c>
      <c r="J380" s="131">
        <f>I380 / J9</f>
        <v>3.1640619316049783E-4</v>
      </c>
    </row>
    <row r="381" spans="1:10" ht="52.8" x14ac:dyDescent="0.25">
      <c r="A381" s="126" t="s">
        <v>1036</v>
      </c>
      <c r="B381" s="127" t="s">
        <v>1037</v>
      </c>
      <c r="C381" s="127" t="s">
        <v>19</v>
      </c>
      <c r="D381" s="127" t="s">
        <v>1038</v>
      </c>
      <c r="E381" s="128" t="s">
        <v>43</v>
      </c>
      <c r="F381" s="129">
        <v>9</v>
      </c>
      <c r="G381" s="130">
        <v>225.92</v>
      </c>
      <c r="H381" s="130">
        <f>TRUNC(TRUNC(G381 * J10, 2) + G381, 2)</f>
        <v>272.23</v>
      </c>
      <c r="I381" s="130">
        <f t="shared" si="5"/>
        <v>2450.0700000000002</v>
      </c>
      <c r="J381" s="131">
        <f>I381 / J9</f>
        <v>1.460557760974175E-4</v>
      </c>
    </row>
    <row r="382" spans="1:10" ht="26.4" x14ac:dyDescent="0.25">
      <c r="A382" s="126" t="s">
        <v>1039</v>
      </c>
      <c r="B382" s="127" t="s">
        <v>1040</v>
      </c>
      <c r="C382" s="127" t="s">
        <v>19</v>
      </c>
      <c r="D382" s="127" t="s">
        <v>1041</v>
      </c>
      <c r="E382" s="128" t="s">
        <v>43</v>
      </c>
      <c r="F382" s="129">
        <v>32</v>
      </c>
      <c r="G382" s="130">
        <v>334.59</v>
      </c>
      <c r="H382" s="130">
        <f>TRUNC(TRUNC(G382 * J10, 2) + G382, 2)</f>
        <v>403.18</v>
      </c>
      <c r="I382" s="130">
        <f t="shared" si="5"/>
        <v>12901.76</v>
      </c>
      <c r="J382" s="131">
        <f>I382 / J9</f>
        <v>7.6911131919602991E-4</v>
      </c>
    </row>
    <row r="383" spans="1:10" ht="26.4" x14ac:dyDescent="0.25">
      <c r="A383" s="126" t="s">
        <v>1042</v>
      </c>
      <c r="B383" s="127" t="s">
        <v>1043</v>
      </c>
      <c r="C383" s="127" t="s">
        <v>19</v>
      </c>
      <c r="D383" s="127" t="s">
        <v>1044</v>
      </c>
      <c r="E383" s="128" t="s">
        <v>43</v>
      </c>
      <c r="F383" s="129">
        <v>3</v>
      </c>
      <c r="G383" s="130">
        <v>626.51</v>
      </c>
      <c r="H383" s="130">
        <f>TRUNC(TRUNC(G383 * J10, 2) + G383, 2)</f>
        <v>754.94</v>
      </c>
      <c r="I383" s="130">
        <f t="shared" si="5"/>
        <v>2264.8200000000002</v>
      </c>
      <c r="J383" s="131">
        <f>I383 / J9</f>
        <v>1.3501248650893774E-4</v>
      </c>
    </row>
    <row r="384" spans="1:10" ht="39.6" x14ac:dyDescent="0.25">
      <c r="A384" s="126" t="s">
        <v>1045</v>
      </c>
      <c r="B384" s="127" t="s">
        <v>1046</v>
      </c>
      <c r="C384" s="127" t="s">
        <v>41</v>
      </c>
      <c r="D384" s="127" t="s">
        <v>1047</v>
      </c>
      <c r="E384" s="128" t="s">
        <v>91</v>
      </c>
      <c r="F384" s="129">
        <v>42</v>
      </c>
      <c r="G384" s="130">
        <v>125.63</v>
      </c>
      <c r="H384" s="130">
        <f>TRUNC(TRUNC(G384 * J10, 2) + G384, 2)</f>
        <v>151.38</v>
      </c>
      <c r="I384" s="130">
        <f t="shared" si="5"/>
        <v>6357.96</v>
      </c>
      <c r="J384" s="131">
        <f>I384 / J9</f>
        <v>3.7901642899849247E-4</v>
      </c>
    </row>
    <row r="385" spans="1:10" ht="39.6" x14ac:dyDescent="0.25">
      <c r="A385" s="126" t="s">
        <v>1048</v>
      </c>
      <c r="B385" s="127" t="s">
        <v>1049</v>
      </c>
      <c r="C385" s="127" t="s">
        <v>41</v>
      </c>
      <c r="D385" s="127" t="s">
        <v>1050</v>
      </c>
      <c r="E385" s="128" t="s">
        <v>91</v>
      </c>
      <c r="F385" s="129">
        <v>11.4</v>
      </c>
      <c r="G385" s="130">
        <v>194.7</v>
      </c>
      <c r="H385" s="130">
        <f>TRUNC(TRUNC(G385 * J10, 2) + G385, 2)</f>
        <v>234.61</v>
      </c>
      <c r="I385" s="130">
        <f t="shared" si="5"/>
        <v>2674.55</v>
      </c>
      <c r="J385" s="131">
        <f>I385 / J9</f>
        <v>1.5943767972398664E-4</v>
      </c>
    </row>
    <row r="386" spans="1:10" ht="26.4" x14ac:dyDescent="0.25">
      <c r="A386" s="126" t="s">
        <v>1051</v>
      </c>
      <c r="B386" s="127" t="s">
        <v>1052</v>
      </c>
      <c r="C386" s="127" t="s">
        <v>41</v>
      </c>
      <c r="D386" s="127" t="s">
        <v>1053</v>
      </c>
      <c r="E386" s="128" t="s">
        <v>43</v>
      </c>
      <c r="F386" s="129">
        <v>6</v>
      </c>
      <c r="G386" s="130">
        <v>247.4</v>
      </c>
      <c r="H386" s="130">
        <f>TRUNC(TRUNC(G386 * J10, 2) + G386, 2)</f>
        <v>298.11</v>
      </c>
      <c r="I386" s="130">
        <f t="shared" si="5"/>
        <v>1788.66</v>
      </c>
      <c r="J386" s="131">
        <f>I386 / J9</f>
        <v>1.0662720839584451E-4</v>
      </c>
    </row>
    <row r="387" spans="1:10" ht="26.4" x14ac:dyDescent="0.25">
      <c r="A387" s="126" t="s">
        <v>1054</v>
      </c>
      <c r="B387" s="127" t="s">
        <v>1055</v>
      </c>
      <c r="C387" s="127" t="s">
        <v>41</v>
      </c>
      <c r="D387" s="127" t="s">
        <v>1056</v>
      </c>
      <c r="E387" s="128" t="s">
        <v>43</v>
      </c>
      <c r="F387" s="129">
        <v>5</v>
      </c>
      <c r="G387" s="130">
        <v>11</v>
      </c>
      <c r="H387" s="130">
        <f>TRUNC(TRUNC(G387 * J10, 2) + G387, 2)</f>
        <v>13.25</v>
      </c>
      <c r="I387" s="130">
        <f t="shared" si="5"/>
        <v>66.25</v>
      </c>
      <c r="J387" s="131">
        <f>I387 / J9</f>
        <v>3.94935457617697E-6</v>
      </c>
    </row>
    <row r="388" spans="1:10" ht="39.6" x14ac:dyDescent="0.25">
      <c r="A388" s="126" t="s">
        <v>1057</v>
      </c>
      <c r="B388" s="127" t="s">
        <v>968</v>
      </c>
      <c r="C388" s="127" t="s">
        <v>41</v>
      </c>
      <c r="D388" s="127" t="s">
        <v>969</v>
      </c>
      <c r="E388" s="128" t="s">
        <v>43</v>
      </c>
      <c r="F388" s="129">
        <v>38</v>
      </c>
      <c r="G388" s="130">
        <v>9.2799999999999994</v>
      </c>
      <c r="H388" s="130">
        <f>TRUNC(TRUNC(G388 * J10, 2) + G388, 2)</f>
        <v>11.18</v>
      </c>
      <c r="I388" s="130">
        <f t="shared" si="5"/>
        <v>424.84</v>
      </c>
      <c r="J388" s="131">
        <f>I388 / J9</f>
        <v>2.5325944122913566E-5</v>
      </c>
    </row>
    <row r="389" spans="1:10" ht="26.4" x14ac:dyDescent="0.25">
      <c r="A389" s="126" t="s">
        <v>1058</v>
      </c>
      <c r="B389" s="127" t="s">
        <v>764</v>
      </c>
      <c r="C389" s="127" t="s">
        <v>41</v>
      </c>
      <c r="D389" s="127" t="s">
        <v>765</v>
      </c>
      <c r="E389" s="128" t="s">
        <v>91</v>
      </c>
      <c r="F389" s="129">
        <v>499.1</v>
      </c>
      <c r="G389" s="130">
        <v>25.6</v>
      </c>
      <c r="H389" s="130">
        <f>TRUNC(TRUNC(G389 * J10, 2) + G389, 2)</f>
        <v>30.84</v>
      </c>
      <c r="I389" s="130">
        <f t="shared" si="5"/>
        <v>15392.24</v>
      </c>
      <c r="J389" s="131">
        <f>I389 / J9</f>
        <v>9.175760525526671E-4</v>
      </c>
    </row>
    <row r="390" spans="1:10" ht="27" thickBot="1" x14ac:dyDescent="0.3">
      <c r="A390" s="132" t="s">
        <v>1059</v>
      </c>
      <c r="B390" s="114" t="s">
        <v>773</v>
      </c>
      <c r="C390" s="114" t="s">
        <v>41</v>
      </c>
      <c r="D390" s="114" t="s">
        <v>774</v>
      </c>
      <c r="E390" s="115" t="s">
        <v>43</v>
      </c>
      <c r="F390" s="116">
        <v>63</v>
      </c>
      <c r="G390" s="117">
        <v>10.91</v>
      </c>
      <c r="H390" s="117">
        <f>TRUNC(TRUNC(G390 * J10, 2) + G390, 2)</f>
        <v>13.14</v>
      </c>
      <c r="I390" s="117">
        <f t="shared" si="5"/>
        <v>827.82</v>
      </c>
      <c r="J390" s="133">
        <f>I390 / J9</f>
        <v>4.9348750267936891E-5</v>
      </c>
    </row>
    <row r="391" spans="1:10" ht="14.4" thickBot="1" x14ac:dyDescent="0.3">
      <c r="A391" s="106" t="s">
        <v>1060</v>
      </c>
      <c r="B391" s="107" t="s">
        <v>12</v>
      </c>
      <c r="C391" s="107"/>
      <c r="D391" s="107" t="s">
        <v>1061</v>
      </c>
      <c r="E391" s="108"/>
      <c r="F391" s="109">
        <v>1</v>
      </c>
      <c r="G391" s="109" t="s">
        <v>14</v>
      </c>
      <c r="H391" s="110">
        <f>I392 + I403 + I408</f>
        <v>214531.37</v>
      </c>
      <c r="I391" s="110">
        <f t="shared" si="5"/>
        <v>214531.37</v>
      </c>
      <c r="J391" s="111">
        <f>I391 / J9</f>
        <v>1.2788836948573806E-2</v>
      </c>
    </row>
    <row r="392" spans="1:10" ht="14.4" thickBot="1" x14ac:dyDescent="0.3">
      <c r="A392" s="106" t="s">
        <v>1062</v>
      </c>
      <c r="B392" s="107" t="s">
        <v>12</v>
      </c>
      <c r="C392" s="107"/>
      <c r="D392" s="107" t="s">
        <v>1063</v>
      </c>
      <c r="E392" s="108"/>
      <c r="F392" s="109">
        <v>1</v>
      </c>
      <c r="G392" s="109" t="s">
        <v>14</v>
      </c>
      <c r="H392" s="110">
        <f>I393 + I394 + I395 + I396 + I397 + I398 + I399 + I400 + I401 + I402</f>
        <v>19438.519999999997</v>
      </c>
      <c r="I392" s="110">
        <f t="shared" si="5"/>
        <v>19438.52</v>
      </c>
      <c r="J392" s="111">
        <f>I392 / J9</f>
        <v>1.1587865345827554E-3</v>
      </c>
    </row>
    <row r="393" spans="1:10" ht="26.4" x14ac:dyDescent="0.25">
      <c r="A393" s="124" t="s">
        <v>1064</v>
      </c>
      <c r="B393" s="96" t="s">
        <v>1065</v>
      </c>
      <c r="C393" s="96" t="s">
        <v>19</v>
      </c>
      <c r="D393" s="96" t="s">
        <v>1066</v>
      </c>
      <c r="E393" s="97" t="s">
        <v>43</v>
      </c>
      <c r="F393" s="98">
        <v>14</v>
      </c>
      <c r="G393" s="99">
        <v>19.260000000000002</v>
      </c>
      <c r="H393" s="99">
        <f>TRUNC(TRUNC(G393 * J10, 2) + G393, 2)</f>
        <v>23.2</v>
      </c>
      <c r="I393" s="99">
        <f t="shared" si="5"/>
        <v>324.8</v>
      </c>
      <c r="J393" s="125">
        <f>I393 / J9</f>
        <v>1.9362269680638184E-5</v>
      </c>
    </row>
    <row r="394" spans="1:10" ht="26.4" x14ac:dyDescent="0.25">
      <c r="A394" s="126" t="s">
        <v>1067</v>
      </c>
      <c r="B394" s="127" t="s">
        <v>1068</v>
      </c>
      <c r="C394" s="127" t="s">
        <v>41</v>
      </c>
      <c r="D394" s="127" t="s">
        <v>1069</v>
      </c>
      <c r="E394" s="128" t="s">
        <v>43</v>
      </c>
      <c r="F394" s="129">
        <v>26</v>
      </c>
      <c r="G394" s="130">
        <v>371.13</v>
      </c>
      <c r="H394" s="130">
        <f>TRUNC(TRUNC(G394 * J10, 2) + G394, 2)</f>
        <v>447.21</v>
      </c>
      <c r="I394" s="130">
        <f t="shared" si="5"/>
        <v>11627.46</v>
      </c>
      <c r="J394" s="131">
        <f>I394 / J9</f>
        <v>6.9314660166512696E-4</v>
      </c>
    </row>
    <row r="395" spans="1:10" ht="26.4" x14ac:dyDescent="0.25">
      <c r="A395" s="126" t="s">
        <v>1070</v>
      </c>
      <c r="B395" s="127" t="s">
        <v>1071</v>
      </c>
      <c r="C395" s="127" t="s">
        <v>19</v>
      </c>
      <c r="D395" s="127" t="s">
        <v>1072</v>
      </c>
      <c r="E395" s="128" t="s">
        <v>43</v>
      </c>
      <c r="F395" s="129">
        <v>21</v>
      </c>
      <c r="G395" s="130">
        <v>27.92</v>
      </c>
      <c r="H395" s="130">
        <f>TRUNC(TRUNC(G395 * J10, 2) + G395, 2)</f>
        <v>33.64</v>
      </c>
      <c r="I395" s="130">
        <f t="shared" si="5"/>
        <v>706.44</v>
      </c>
      <c r="J395" s="131">
        <f>I395 / J9</f>
        <v>4.2112936555388058E-5</v>
      </c>
    </row>
    <row r="396" spans="1:10" ht="26.4" x14ac:dyDescent="0.25">
      <c r="A396" s="126" t="s">
        <v>1073</v>
      </c>
      <c r="B396" s="127" t="s">
        <v>1074</v>
      </c>
      <c r="C396" s="127" t="s">
        <v>19</v>
      </c>
      <c r="D396" s="127" t="s">
        <v>1075</v>
      </c>
      <c r="E396" s="128" t="s">
        <v>43</v>
      </c>
      <c r="F396" s="129">
        <v>26</v>
      </c>
      <c r="G396" s="130">
        <v>17.899999999999999</v>
      </c>
      <c r="H396" s="130">
        <f>TRUNC(TRUNC(G396 * J10, 2) + G396, 2)</f>
        <v>21.56</v>
      </c>
      <c r="I396" s="130">
        <f t="shared" si="5"/>
        <v>560.55999999999995</v>
      </c>
      <c r="J396" s="131">
        <f>I396 / J9</f>
        <v>3.3416606810894521E-5</v>
      </c>
    </row>
    <row r="397" spans="1:10" ht="39.6" x14ac:dyDescent="0.25">
      <c r="A397" s="126" t="s">
        <v>1076</v>
      </c>
      <c r="B397" s="127" t="s">
        <v>1077</v>
      </c>
      <c r="C397" s="127" t="s">
        <v>19</v>
      </c>
      <c r="D397" s="127" t="s">
        <v>1078</v>
      </c>
      <c r="E397" s="128" t="s">
        <v>43</v>
      </c>
      <c r="F397" s="129">
        <v>7</v>
      </c>
      <c r="G397" s="130">
        <v>23.7</v>
      </c>
      <c r="H397" s="130">
        <f>TRUNC(TRUNC(G397 * J10, 2) + G397, 2)</f>
        <v>28.55</v>
      </c>
      <c r="I397" s="130">
        <f t="shared" ref="I397:I460" si="6">TRUNC(F397 * H397,2)</f>
        <v>199.85</v>
      </c>
      <c r="J397" s="131">
        <f>I397 / J9</f>
        <v>1.1913637917720263E-5</v>
      </c>
    </row>
    <row r="398" spans="1:10" ht="26.4" x14ac:dyDescent="0.25">
      <c r="A398" s="126" t="s">
        <v>1079</v>
      </c>
      <c r="B398" s="127" t="s">
        <v>1080</v>
      </c>
      <c r="C398" s="127" t="s">
        <v>41</v>
      </c>
      <c r="D398" s="127" t="s">
        <v>1081</v>
      </c>
      <c r="E398" s="128" t="s">
        <v>25</v>
      </c>
      <c r="F398" s="129">
        <v>7</v>
      </c>
      <c r="G398" s="130">
        <v>76.78</v>
      </c>
      <c r="H398" s="130">
        <f>TRUNC(TRUNC(G398 * J10, 2) + G398, 2)</f>
        <v>92.51</v>
      </c>
      <c r="I398" s="130">
        <f t="shared" si="6"/>
        <v>647.57000000000005</v>
      </c>
      <c r="J398" s="131">
        <f>I398 / J9</f>
        <v>3.8603525175772387E-5</v>
      </c>
    </row>
    <row r="399" spans="1:10" ht="26.4" x14ac:dyDescent="0.25">
      <c r="A399" s="126" t="s">
        <v>1082</v>
      </c>
      <c r="B399" s="127" t="s">
        <v>1083</v>
      </c>
      <c r="C399" s="127" t="s">
        <v>19</v>
      </c>
      <c r="D399" s="127" t="s">
        <v>1084</v>
      </c>
      <c r="E399" s="128" t="s">
        <v>43</v>
      </c>
      <c r="F399" s="129">
        <v>1</v>
      </c>
      <c r="G399" s="130">
        <v>269.79000000000002</v>
      </c>
      <c r="H399" s="130">
        <f>TRUNC(TRUNC(G399 * J10, 2) + G399, 2)</f>
        <v>325.08999999999997</v>
      </c>
      <c r="I399" s="130">
        <f t="shared" si="6"/>
        <v>325.08999999999997</v>
      </c>
      <c r="J399" s="131">
        <f>I399 / J9</f>
        <v>1.9379557421424467E-5</v>
      </c>
    </row>
    <row r="400" spans="1:10" ht="39.6" x14ac:dyDescent="0.25">
      <c r="A400" s="126" t="s">
        <v>1085</v>
      </c>
      <c r="B400" s="127" t="s">
        <v>1086</v>
      </c>
      <c r="C400" s="127" t="s">
        <v>19</v>
      </c>
      <c r="D400" s="127" t="s">
        <v>1087</v>
      </c>
      <c r="E400" s="128" t="s">
        <v>43</v>
      </c>
      <c r="F400" s="129">
        <v>61</v>
      </c>
      <c r="G400" s="130">
        <v>55.93</v>
      </c>
      <c r="H400" s="130">
        <f>TRUNC(TRUNC(G400 * J10, 2) + G400, 2)</f>
        <v>67.39</v>
      </c>
      <c r="I400" s="130">
        <f t="shared" si="6"/>
        <v>4110.79</v>
      </c>
      <c r="J400" s="131">
        <f>I400 / J9</f>
        <v>2.4505611016154753E-4</v>
      </c>
    </row>
    <row r="401" spans="1:10" ht="26.4" x14ac:dyDescent="0.25">
      <c r="A401" s="126" t="s">
        <v>1088</v>
      </c>
      <c r="B401" s="127" t="s">
        <v>1089</v>
      </c>
      <c r="C401" s="127" t="s">
        <v>19</v>
      </c>
      <c r="D401" s="127" t="s">
        <v>1090</v>
      </c>
      <c r="E401" s="128" t="s">
        <v>43</v>
      </c>
      <c r="F401" s="129">
        <v>42</v>
      </c>
      <c r="G401" s="130">
        <v>15.29</v>
      </c>
      <c r="H401" s="130">
        <f>TRUNC(TRUNC(G401 * J10, 2) + G401, 2)</f>
        <v>18.420000000000002</v>
      </c>
      <c r="I401" s="130">
        <f t="shared" si="6"/>
        <v>773.64</v>
      </c>
      <c r="J401" s="131">
        <f>I401 / J9</f>
        <v>4.6118923385864917E-5</v>
      </c>
    </row>
    <row r="402" spans="1:10" ht="27" thickBot="1" x14ac:dyDescent="0.3">
      <c r="A402" s="132" t="s">
        <v>1091</v>
      </c>
      <c r="B402" s="114" t="s">
        <v>1092</v>
      </c>
      <c r="C402" s="114" t="s">
        <v>19</v>
      </c>
      <c r="D402" s="114" t="s">
        <v>1093</v>
      </c>
      <c r="E402" s="115" t="s">
        <v>43</v>
      </c>
      <c r="F402" s="116">
        <v>8</v>
      </c>
      <c r="G402" s="117">
        <v>16.84</v>
      </c>
      <c r="H402" s="117">
        <f>TRUNC(TRUNC(G402 * J10, 2) + G402, 2)</f>
        <v>20.29</v>
      </c>
      <c r="I402" s="117">
        <f t="shared" si="6"/>
        <v>162.32</v>
      </c>
      <c r="J402" s="133">
        <f>I402 / J9</f>
        <v>9.6763658083780485E-6</v>
      </c>
    </row>
    <row r="403" spans="1:10" ht="14.4" thickBot="1" x14ac:dyDescent="0.3">
      <c r="A403" s="106" t="s">
        <v>1094</v>
      </c>
      <c r="B403" s="107" t="s">
        <v>12</v>
      </c>
      <c r="C403" s="107"/>
      <c r="D403" s="107" t="s">
        <v>1095</v>
      </c>
      <c r="E403" s="108"/>
      <c r="F403" s="109">
        <v>1</v>
      </c>
      <c r="G403" s="109" t="s">
        <v>14</v>
      </c>
      <c r="H403" s="110">
        <f>I404 + I405 + I406 + I407</f>
        <v>97946.78</v>
      </c>
      <c r="I403" s="110">
        <f t="shared" si="6"/>
        <v>97946.78</v>
      </c>
      <c r="J403" s="111">
        <f>I403 / J9</f>
        <v>5.8388915292799833E-3</v>
      </c>
    </row>
    <row r="404" spans="1:10" ht="26.4" x14ac:dyDescent="0.25">
      <c r="A404" s="124" t="s">
        <v>1096</v>
      </c>
      <c r="B404" s="96" t="s">
        <v>1097</v>
      </c>
      <c r="C404" s="96" t="s">
        <v>19</v>
      </c>
      <c r="D404" s="96" t="s">
        <v>1098</v>
      </c>
      <c r="E404" s="97" t="s">
        <v>43</v>
      </c>
      <c r="F404" s="98">
        <v>283</v>
      </c>
      <c r="G404" s="99">
        <v>244.95</v>
      </c>
      <c r="H404" s="99">
        <f>TRUNC(TRUNC(G404 * J10, 2) + G404, 2)</f>
        <v>295.16000000000003</v>
      </c>
      <c r="I404" s="99">
        <f t="shared" si="6"/>
        <v>83530.28</v>
      </c>
      <c r="J404" s="125">
        <f>I404 / J9</f>
        <v>4.9794821670542432E-3</v>
      </c>
    </row>
    <row r="405" spans="1:10" ht="39.6" x14ac:dyDescent="0.25">
      <c r="A405" s="126" t="s">
        <v>1099</v>
      </c>
      <c r="B405" s="127" t="s">
        <v>1100</v>
      </c>
      <c r="C405" s="127" t="s">
        <v>19</v>
      </c>
      <c r="D405" s="127" t="s">
        <v>1101</v>
      </c>
      <c r="E405" s="128" t="s">
        <v>43</v>
      </c>
      <c r="F405" s="129">
        <v>1</v>
      </c>
      <c r="G405" s="130">
        <v>6749.34</v>
      </c>
      <c r="H405" s="130">
        <f>TRUNC(TRUNC(G405 * J10, 2) + G405, 2)</f>
        <v>8132.95</v>
      </c>
      <c r="I405" s="130">
        <f t="shared" si="6"/>
        <v>8132.95</v>
      </c>
      <c r="J405" s="131">
        <f>I405 / J9</f>
        <v>4.848287290614111E-4</v>
      </c>
    </row>
    <row r="406" spans="1:10" ht="26.4" x14ac:dyDescent="0.25">
      <c r="A406" s="126" t="s">
        <v>1102</v>
      </c>
      <c r="B406" s="127" t="s">
        <v>1103</v>
      </c>
      <c r="C406" s="127" t="s">
        <v>19</v>
      </c>
      <c r="D406" s="127" t="s">
        <v>1104</v>
      </c>
      <c r="E406" s="128" t="s">
        <v>43</v>
      </c>
      <c r="F406" s="129">
        <v>5</v>
      </c>
      <c r="G406" s="130">
        <v>453</v>
      </c>
      <c r="H406" s="130">
        <f>TRUNC(TRUNC(G406 * J10, 2) + G406, 2)</f>
        <v>545.86</v>
      </c>
      <c r="I406" s="130">
        <f t="shared" si="6"/>
        <v>2729.3</v>
      </c>
      <c r="J406" s="131">
        <f>I406 / J9</f>
        <v>1.6270148595863855E-4</v>
      </c>
    </row>
    <row r="407" spans="1:10" ht="27" thickBot="1" x14ac:dyDescent="0.3">
      <c r="A407" s="132" t="s">
        <v>1105</v>
      </c>
      <c r="B407" s="114" t="s">
        <v>1106</v>
      </c>
      <c r="C407" s="114" t="s">
        <v>19</v>
      </c>
      <c r="D407" s="114" t="s">
        <v>1107</v>
      </c>
      <c r="E407" s="115" t="s">
        <v>43</v>
      </c>
      <c r="F407" s="116">
        <v>15</v>
      </c>
      <c r="G407" s="117">
        <v>196.64</v>
      </c>
      <c r="H407" s="117">
        <f>TRUNC(TRUNC(G407 * J10, 2) + G407, 2)</f>
        <v>236.95</v>
      </c>
      <c r="I407" s="117">
        <f t="shared" si="6"/>
        <v>3554.25</v>
      </c>
      <c r="J407" s="133">
        <f>I407 / J9</f>
        <v>2.1187914720569048E-4</v>
      </c>
    </row>
    <row r="408" spans="1:10" ht="14.4" thickBot="1" x14ac:dyDescent="0.3">
      <c r="A408" s="106" t="s">
        <v>1108</v>
      </c>
      <c r="B408" s="107" t="s">
        <v>12</v>
      </c>
      <c r="C408" s="107"/>
      <c r="D408" s="107" t="s">
        <v>1109</v>
      </c>
      <c r="E408" s="108"/>
      <c r="F408" s="109">
        <v>1</v>
      </c>
      <c r="G408" s="109" t="s">
        <v>14</v>
      </c>
      <c r="H408" s="110">
        <f>I409 + I410 + I411 + I412 + I413 + I414 + I415 + I416 + I417 + I418 + I419 + I420 + I421 + I422 + I423 + I424 + I425 + I426 + I427</f>
        <v>97146.069999999992</v>
      </c>
      <c r="I408" s="110">
        <f t="shared" si="6"/>
        <v>97146.07</v>
      </c>
      <c r="J408" s="111">
        <f>I408 / J9</f>
        <v>5.7911588847110677E-3</v>
      </c>
    </row>
    <row r="409" spans="1:10" ht="26.4" x14ac:dyDescent="0.25">
      <c r="A409" s="124" t="s">
        <v>1110</v>
      </c>
      <c r="B409" s="96" t="s">
        <v>1111</v>
      </c>
      <c r="C409" s="96" t="s">
        <v>41</v>
      </c>
      <c r="D409" s="96" t="s">
        <v>1112</v>
      </c>
      <c r="E409" s="97" t="s">
        <v>43</v>
      </c>
      <c r="F409" s="98">
        <v>1</v>
      </c>
      <c r="G409" s="99">
        <v>337.68</v>
      </c>
      <c r="H409" s="99">
        <f>TRUNC(TRUNC(G409 * J10, 2) + G409, 2)</f>
        <v>406.9</v>
      </c>
      <c r="I409" s="99">
        <f t="shared" si="6"/>
        <v>406.9</v>
      </c>
      <c r="J409" s="125">
        <f>I409 / J9</f>
        <v>2.4256488710134474E-5</v>
      </c>
    </row>
    <row r="410" spans="1:10" ht="52.8" x14ac:dyDescent="0.25">
      <c r="A410" s="126" t="s">
        <v>1113</v>
      </c>
      <c r="B410" s="127" t="s">
        <v>1114</v>
      </c>
      <c r="C410" s="127" t="s">
        <v>41</v>
      </c>
      <c r="D410" s="127" t="s">
        <v>1115</v>
      </c>
      <c r="E410" s="128" t="s">
        <v>43</v>
      </c>
      <c r="F410" s="129">
        <v>9</v>
      </c>
      <c r="G410" s="130">
        <v>1768.07</v>
      </c>
      <c r="H410" s="130">
        <f>TRUNC(TRUNC(G410 * J10, 2) + G410, 2)</f>
        <v>2130.52</v>
      </c>
      <c r="I410" s="130">
        <f t="shared" si="6"/>
        <v>19174.68</v>
      </c>
      <c r="J410" s="131">
        <f>I410 / J9</f>
        <v>1.1430582672411927E-3</v>
      </c>
    </row>
    <row r="411" spans="1:10" ht="39.6" x14ac:dyDescent="0.25">
      <c r="A411" s="126" t="s">
        <v>1116</v>
      </c>
      <c r="B411" s="127" t="s">
        <v>1117</v>
      </c>
      <c r="C411" s="127" t="s">
        <v>41</v>
      </c>
      <c r="D411" s="127" t="s">
        <v>1118</v>
      </c>
      <c r="E411" s="128" t="s">
        <v>43</v>
      </c>
      <c r="F411" s="129">
        <v>1</v>
      </c>
      <c r="G411" s="130">
        <v>234.73</v>
      </c>
      <c r="H411" s="130">
        <f>TRUNC(TRUNC(G411 * J10, 2) + G411, 2)</f>
        <v>282.83999999999997</v>
      </c>
      <c r="I411" s="130">
        <f t="shared" si="6"/>
        <v>282.83999999999997</v>
      </c>
      <c r="J411" s="131">
        <f>I411 / J9</f>
        <v>1.6860912427560666E-5</v>
      </c>
    </row>
    <row r="412" spans="1:10" ht="26.4" x14ac:dyDescent="0.25">
      <c r="A412" s="126" t="s">
        <v>1119</v>
      </c>
      <c r="B412" s="127" t="s">
        <v>1120</v>
      </c>
      <c r="C412" s="127" t="s">
        <v>19</v>
      </c>
      <c r="D412" s="127" t="s">
        <v>1121</v>
      </c>
      <c r="E412" s="128" t="s">
        <v>43</v>
      </c>
      <c r="F412" s="129">
        <v>1</v>
      </c>
      <c r="G412" s="130">
        <v>9774.9500000000007</v>
      </c>
      <c r="H412" s="130">
        <f>TRUNC(TRUNC(G412 * J10, 2) + G412, 2)</f>
        <v>11778.81</v>
      </c>
      <c r="I412" s="130">
        <f t="shared" si="6"/>
        <v>11778.81</v>
      </c>
      <c r="J412" s="131">
        <f>I412 / J9</f>
        <v>7.0216901396858941E-4</v>
      </c>
    </row>
    <row r="413" spans="1:10" ht="26.4" x14ac:dyDescent="0.25">
      <c r="A413" s="126" t="s">
        <v>1122</v>
      </c>
      <c r="B413" s="127" t="s">
        <v>803</v>
      </c>
      <c r="C413" s="127" t="s">
        <v>41</v>
      </c>
      <c r="D413" s="127" t="s">
        <v>804</v>
      </c>
      <c r="E413" s="128" t="s">
        <v>43</v>
      </c>
      <c r="F413" s="129">
        <v>2</v>
      </c>
      <c r="G413" s="130">
        <v>335.3</v>
      </c>
      <c r="H413" s="130">
        <f>TRUNC(TRUNC(G413 * J10, 2) + G413, 2)</f>
        <v>404.03</v>
      </c>
      <c r="I413" s="130">
        <f t="shared" si="6"/>
        <v>808.06</v>
      </c>
      <c r="J413" s="131">
        <f>I413 / J9</f>
        <v>4.8170799378499051E-5</v>
      </c>
    </row>
    <row r="414" spans="1:10" ht="26.4" x14ac:dyDescent="0.25">
      <c r="A414" s="126" t="s">
        <v>1123</v>
      </c>
      <c r="B414" s="127" t="s">
        <v>1124</v>
      </c>
      <c r="C414" s="127" t="s">
        <v>41</v>
      </c>
      <c r="D414" s="127" t="s">
        <v>1125</v>
      </c>
      <c r="E414" s="128" t="s">
        <v>43</v>
      </c>
      <c r="F414" s="129">
        <v>1</v>
      </c>
      <c r="G414" s="130">
        <v>622.38</v>
      </c>
      <c r="H414" s="130">
        <f>TRUNC(TRUNC(G414 * J10, 2) + G414, 2)</f>
        <v>749.96</v>
      </c>
      <c r="I414" s="130">
        <f t="shared" si="6"/>
        <v>749.96</v>
      </c>
      <c r="J414" s="131">
        <f>I414 / J9</f>
        <v>4.4707289931315932E-5</v>
      </c>
    </row>
    <row r="415" spans="1:10" ht="39.6" x14ac:dyDescent="0.25">
      <c r="A415" s="126" t="s">
        <v>1126</v>
      </c>
      <c r="B415" s="127" t="s">
        <v>1127</v>
      </c>
      <c r="C415" s="127" t="s">
        <v>41</v>
      </c>
      <c r="D415" s="127" t="s">
        <v>1128</v>
      </c>
      <c r="E415" s="128" t="s">
        <v>43</v>
      </c>
      <c r="F415" s="129">
        <v>1</v>
      </c>
      <c r="G415" s="130">
        <v>474.34</v>
      </c>
      <c r="H415" s="130">
        <f>TRUNC(TRUNC(G415 * J10, 2) + G415, 2)</f>
        <v>571.57000000000005</v>
      </c>
      <c r="I415" s="130">
        <f t="shared" si="6"/>
        <v>571.57000000000005</v>
      </c>
      <c r="J415" s="131">
        <f>I415 / J9</f>
        <v>3.4072944831780693E-5</v>
      </c>
    </row>
    <row r="416" spans="1:10" ht="26.4" x14ac:dyDescent="0.25">
      <c r="A416" s="126" t="s">
        <v>1129</v>
      </c>
      <c r="B416" s="127" t="s">
        <v>1130</v>
      </c>
      <c r="C416" s="127" t="s">
        <v>41</v>
      </c>
      <c r="D416" s="127" t="s">
        <v>1131</v>
      </c>
      <c r="E416" s="128" t="s">
        <v>43</v>
      </c>
      <c r="F416" s="129">
        <v>42</v>
      </c>
      <c r="G416" s="130">
        <v>178.36</v>
      </c>
      <c r="H416" s="130">
        <f>TRUNC(TRUNC(G416 * J10, 2) + G416, 2)</f>
        <v>214.92</v>
      </c>
      <c r="I416" s="130">
        <f t="shared" si="6"/>
        <v>9026.64</v>
      </c>
      <c r="J416" s="131">
        <f>I416 / J9</f>
        <v>5.3810418100380501E-4</v>
      </c>
    </row>
    <row r="417" spans="1:10" ht="26.4" x14ac:dyDescent="0.25">
      <c r="A417" s="126" t="s">
        <v>1132</v>
      </c>
      <c r="B417" s="127" t="s">
        <v>1133</v>
      </c>
      <c r="C417" s="127" t="s">
        <v>19</v>
      </c>
      <c r="D417" s="127" t="s">
        <v>1134</v>
      </c>
      <c r="E417" s="128" t="s">
        <v>43</v>
      </c>
      <c r="F417" s="129">
        <v>2</v>
      </c>
      <c r="G417" s="130">
        <v>36.159999999999997</v>
      </c>
      <c r="H417" s="130">
        <f>TRUNC(TRUNC(G417 * J10, 2) + G417, 2)</f>
        <v>43.57</v>
      </c>
      <c r="I417" s="130">
        <f t="shared" si="6"/>
        <v>87.14</v>
      </c>
      <c r="J417" s="131">
        <f>I417 / J9</f>
        <v>5.1946680417820554E-6</v>
      </c>
    </row>
    <row r="418" spans="1:10" ht="39.6" x14ac:dyDescent="0.25">
      <c r="A418" s="126" t="s">
        <v>1135</v>
      </c>
      <c r="B418" s="127" t="s">
        <v>1136</v>
      </c>
      <c r="C418" s="127" t="s">
        <v>41</v>
      </c>
      <c r="D418" s="127" t="s">
        <v>1137</v>
      </c>
      <c r="E418" s="128" t="s">
        <v>43</v>
      </c>
      <c r="F418" s="129">
        <v>2</v>
      </c>
      <c r="G418" s="130">
        <v>129.26</v>
      </c>
      <c r="H418" s="130">
        <f>TRUNC(TRUNC(G418 * J10, 2) + G418, 2)</f>
        <v>155.75</v>
      </c>
      <c r="I418" s="130">
        <f t="shared" si="6"/>
        <v>311.5</v>
      </c>
      <c r="J418" s="131">
        <f>I418 / J9</f>
        <v>1.856941812043964E-5</v>
      </c>
    </row>
    <row r="419" spans="1:10" ht="39.6" x14ac:dyDescent="0.25">
      <c r="A419" s="126" t="s">
        <v>1138</v>
      </c>
      <c r="B419" s="127" t="s">
        <v>1139</v>
      </c>
      <c r="C419" s="127" t="s">
        <v>41</v>
      </c>
      <c r="D419" s="127" t="s">
        <v>1140</v>
      </c>
      <c r="E419" s="128" t="s">
        <v>43</v>
      </c>
      <c r="F419" s="129">
        <v>2</v>
      </c>
      <c r="G419" s="130">
        <v>84.82</v>
      </c>
      <c r="H419" s="130">
        <f>TRUNC(TRUNC(G419 * J10, 2) + G419, 2)</f>
        <v>102.2</v>
      </c>
      <c r="I419" s="130">
        <f t="shared" si="6"/>
        <v>204.4</v>
      </c>
      <c r="J419" s="131">
        <f>I419 / J9</f>
        <v>1.2184876609367134E-5</v>
      </c>
    </row>
    <row r="420" spans="1:10" ht="26.4" x14ac:dyDescent="0.25">
      <c r="A420" s="126" t="s">
        <v>1141</v>
      </c>
      <c r="B420" s="127" t="s">
        <v>1142</v>
      </c>
      <c r="C420" s="127" t="s">
        <v>19</v>
      </c>
      <c r="D420" s="127" t="s">
        <v>1143</v>
      </c>
      <c r="E420" s="128" t="s">
        <v>43</v>
      </c>
      <c r="F420" s="129">
        <v>1</v>
      </c>
      <c r="G420" s="130">
        <v>95.22</v>
      </c>
      <c r="H420" s="130">
        <f>TRUNC(TRUNC(G420 * J10, 2) + G420, 2)</f>
        <v>114.74</v>
      </c>
      <c r="I420" s="130">
        <f t="shared" si="6"/>
        <v>114.74</v>
      </c>
      <c r="J420" s="131">
        <f>I420 / J9</f>
        <v>6.8399840614421963E-6</v>
      </c>
    </row>
    <row r="421" spans="1:10" ht="39.6" x14ac:dyDescent="0.25">
      <c r="A421" s="126" t="s">
        <v>1144</v>
      </c>
      <c r="B421" s="127" t="s">
        <v>719</v>
      </c>
      <c r="C421" s="127" t="s">
        <v>41</v>
      </c>
      <c r="D421" s="127" t="s">
        <v>720</v>
      </c>
      <c r="E421" s="128" t="s">
        <v>91</v>
      </c>
      <c r="F421" s="129">
        <v>228</v>
      </c>
      <c r="G421" s="130">
        <v>99.91</v>
      </c>
      <c r="H421" s="130">
        <f>TRUNC(TRUNC(G421 * J10, 2) + G421, 2)</f>
        <v>120.39</v>
      </c>
      <c r="I421" s="130">
        <f t="shared" si="6"/>
        <v>27448.92</v>
      </c>
      <c r="J421" s="131">
        <f>I421 / J9</f>
        <v>1.6363097028394798E-3</v>
      </c>
    </row>
    <row r="422" spans="1:10" ht="39.6" x14ac:dyDescent="0.25">
      <c r="A422" s="126" t="s">
        <v>1145</v>
      </c>
      <c r="B422" s="127" t="s">
        <v>1146</v>
      </c>
      <c r="C422" s="127" t="s">
        <v>41</v>
      </c>
      <c r="D422" s="127" t="s">
        <v>1147</v>
      </c>
      <c r="E422" s="128" t="s">
        <v>91</v>
      </c>
      <c r="F422" s="129">
        <v>6</v>
      </c>
      <c r="G422" s="130">
        <v>49.92</v>
      </c>
      <c r="H422" s="130">
        <f>TRUNC(TRUNC(G422 * J10, 2) + G422, 2)</f>
        <v>60.15</v>
      </c>
      <c r="I422" s="130">
        <f t="shared" si="6"/>
        <v>360.9</v>
      </c>
      <c r="J422" s="131">
        <f>I422 / J9</f>
        <v>2.1514295344034237E-5</v>
      </c>
    </row>
    <row r="423" spans="1:10" ht="52.8" x14ac:dyDescent="0.25">
      <c r="A423" s="126" t="s">
        <v>1148</v>
      </c>
      <c r="B423" s="127" t="s">
        <v>1149</v>
      </c>
      <c r="C423" s="127" t="s">
        <v>41</v>
      </c>
      <c r="D423" s="127" t="s">
        <v>1150</v>
      </c>
      <c r="E423" s="128" t="s">
        <v>43</v>
      </c>
      <c r="F423" s="129">
        <v>7</v>
      </c>
      <c r="G423" s="130">
        <v>1916.46</v>
      </c>
      <c r="H423" s="130">
        <f>TRUNC(TRUNC(G423 * J10, 2) + G423, 2)</f>
        <v>2309.33</v>
      </c>
      <c r="I423" s="130">
        <f t="shared" si="6"/>
        <v>16165.31</v>
      </c>
      <c r="J423" s="131">
        <f>I423 / J9</f>
        <v>9.6366099658595208E-4</v>
      </c>
    </row>
    <row r="424" spans="1:10" ht="26.4" x14ac:dyDescent="0.25">
      <c r="A424" s="126" t="s">
        <v>1151</v>
      </c>
      <c r="B424" s="127" t="s">
        <v>1152</v>
      </c>
      <c r="C424" s="127" t="s">
        <v>41</v>
      </c>
      <c r="D424" s="127" t="s">
        <v>1153</v>
      </c>
      <c r="E424" s="128" t="s">
        <v>43</v>
      </c>
      <c r="F424" s="129">
        <v>7</v>
      </c>
      <c r="G424" s="130">
        <v>165.01</v>
      </c>
      <c r="H424" s="130">
        <f>TRUNC(TRUNC(G424 * J10, 2) + G424, 2)</f>
        <v>198.83</v>
      </c>
      <c r="I424" s="130">
        <f t="shared" si="6"/>
        <v>1391.81</v>
      </c>
      <c r="J424" s="131">
        <f>I424 / J9</f>
        <v>8.2969829323303673E-5</v>
      </c>
    </row>
    <row r="425" spans="1:10" ht="39.6" x14ac:dyDescent="0.25">
      <c r="A425" s="126" t="s">
        <v>1154</v>
      </c>
      <c r="B425" s="127" t="s">
        <v>1155</v>
      </c>
      <c r="C425" s="127" t="s">
        <v>41</v>
      </c>
      <c r="D425" s="127" t="s">
        <v>1156</v>
      </c>
      <c r="E425" s="128" t="s">
        <v>43</v>
      </c>
      <c r="F425" s="129">
        <v>23</v>
      </c>
      <c r="G425" s="130">
        <v>110.1</v>
      </c>
      <c r="H425" s="130">
        <f>TRUNC(TRUNC(G425 * J10, 2) + G425, 2)</f>
        <v>132.66999999999999</v>
      </c>
      <c r="I425" s="130">
        <f t="shared" si="6"/>
        <v>3051.41</v>
      </c>
      <c r="J425" s="131">
        <f>I425 / J9</f>
        <v>1.8190339694025911E-4</v>
      </c>
    </row>
    <row r="426" spans="1:10" ht="39.6" x14ac:dyDescent="0.25">
      <c r="A426" s="126" t="s">
        <v>1157</v>
      </c>
      <c r="B426" s="127" t="s">
        <v>1158</v>
      </c>
      <c r="C426" s="127" t="s">
        <v>41</v>
      </c>
      <c r="D426" s="127" t="s">
        <v>1159</v>
      </c>
      <c r="E426" s="128" t="s">
        <v>43</v>
      </c>
      <c r="F426" s="129">
        <v>94</v>
      </c>
      <c r="G426" s="130">
        <v>45.55</v>
      </c>
      <c r="H426" s="130">
        <f>TRUNC(TRUNC(G426 * J10, 2) + G426, 2)</f>
        <v>54.88</v>
      </c>
      <c r="I426" s="130">
        <f t="shared" si="6"/>
        <v>5158.72</v>
      </c>
      <c r="J426" s="131">
        <f>I426 / J9</f>
        <v>3.075262556862741E-4</v>
      </c>
    </row>
    <row r="427" spans="1:10" ht="40.200000000000003" thickBot="1" x14ac:dyDescent="0.3">
      <c r="A427" s="132" t="s">
        <v>1160</v>
      </c>
      <c r="B427" s="114" t="s">
        <v>1161</v>
      </c>
      <c r="C427" s="114" t="s">
        <v>41</v>
      </c>
      <c r="D427" s="114" t="s">
        <v>1162</v>
      </c>
      <c r="E427" s="115" t="s">
        <v>43</v>
      </c>
      <c r="F427" s="116">
        <v>1</v>
      </c>
      <c r="G427" s="117">
        <v>42.96</v>
      </c>
      <c r="H427" s="117">
        <f>TRUNC(TRUNC(G427 * J10, 2) + G427, 2)</f>
        <v>51.76</v>
      </c>
      <c r="I427" s="117">
        <f t="shared" si="6"/>
        <v>51.76</v>
      </c>
      <c r="J427" s="133">
        <f>I427 / J9</f>
        <v>3.0855636658553952E-6</v>
      </c>
    </row>
    <row r="428" spans="1:10" ht="14.4" thickBot="1" x14ac:dyDescent="0.3">
      <c r="A428" s="106" t="s">
        <v>1163</v>
      </c>
      <c r="B428" s="107" t="s">
        <v>12</v>
      </c>
      <c r="C428" s="107"/>
      <c r="D428" s="107" t="s">
        <v>1164</v>
      </c>
      <c r="E428" s="108"/>
      <c r="F428" s="109">
        <v>1</v>
      </c>
      <c r="G428" s="109" t="s">
        <v>14</v>
      </c>
      <c r="H428" s="110">
        <f>I429 + I560 + I575</f>
        <v>1701198.3499999999</v>
      </c>
      <c r="I428" s="110">
        <f t="shared" si="6"/>
        <v>1701198.35</v>
      </c>
      <c r="J428" s="111">
        <f>I428 / J9</f>
        <v>0.1014133658650145</v>
      </c>
    </row>
    <row r="429" spans="1:10" ht="14.4" thickBot="1" x14ac:dyDescent="0.3">
      <c r="A429" s="106" t="s">
        <v>1165</v>
      </c>
      <c r="B429" s="107" t="s">
        <v>12</v>
      </c>
      <c r="C429" s="107"/>
      <c r="D429" s="107" t="s">
        <v>1166</v>
      </c>
      <c r="E429" s="108"/>
      <c r="F429" s="109">
        <v>1</v>
      </c>
      <c r="G429" s="109" t="s">
        <v>14</v>
      </c>
      <c r="H429" s="110">
        <f>I430 + I431 + I432 + I433 + I434 + I435 + I436 + I437 + I438 + I439 + I440 + I441 + I442 + I443 + I444 + I445 + I446 + I447 + I448 + I449 + I450 + I451 + I452 + I453 + I454 + I455 + I456 + I457 + I458 + I459 + I460 + I461 + I462 + I463 + I464 + I465 + I466 + I467 + I468 + I469 + I470 + I471 + I472 + I473 + I474 + I475 + I476 + I477 + I478 + I479 + I480 + I481 + I482 + I483 + I484 + I485 + I486 + I487 + I488 + I489 + I490 + I491 + I492 + I493 + I494 + I495 + I496 + I497 + I498 + I499 + I500 + I501 + I502 + I503 + I504 + I505 + I506 + I507 + I508 + I509 + I510 + I511 + I512 + I513 + I514 + I515 + I516 + I517 + I518 + I519 + I520 + I521 + I522 + I523 + I524 + I525 + I526 + I527 + I528 + I529 + I530 + I531 + I532 + I533 + I534 + I535 + I536 + I537 + I538 + I539 + I540 + I541 + I542 + I543 + I544 + I545 + I546 + I547 + I548 + I549 + I550 + I551 + I552 + I553 + I554 + I555 + I556 + I557 + I558 + I559</f>
        <v>1467074.1899999995</v>
      </c>
      <c r="I429" s="110">
        <f t="shared" si="6"/>
        <v>1467074.19</v>
      </c>
      <c r="J429" s="111">
        <f>I429 / J9</f>
        <v>8.7456545899888619E-2</v>
      </c>
    </row>
    <row r="430" spans="1:10" ht="26.4" x14ac:dyDescent="0.25">
      <c r="A430" s="124" t="s">
        <v>1167</v>
      </c>
      <c r="B430" s="96" t="s">
        <v>1168</v>
      </c>
      <c r="C430" s="96" t="s">
        <v>19</v>
      </c>
      <c r="D430" s="96" t="s">
        <v>1169</v>
      </c>
      <c r="E430" s="97" t="s">
        <v>43</v>
      </c>
      <c r="F430" s="98">
        <v>1</v>
      </c>
      <c r="G430" s="99">
        <v>2.13</v>
      </c>
      <c r="H430" s="99">
        <f>TRUNC(TRUNC(G430 * J10, 2) + G430, 2)</f>
        <v>2.56</v>
      </c>
      <c r="I430" s="99">
        <f t="shared" si="6"/>
        <v>2.56</v>
      </c>
      <c r="J430" s="125">
        <f>I430 / J9</f>
        <v>1.5260902211340441E-7</v>
      </c>
    </row>
    <row r="431" spans="1:10" ht="26.4" x14ac:dyDescent="0.25">
      <c r="A431" s="126" t="s">
        <v>1170</v>
      </c>
      <c r="B431" s="127" t="s">
        <v>1171</v>
      </c>
      <c r="C431" s="127" t="s">
        <v>41</v>
      </c>
      <c r="D431" s="127" t="s">
        <v>1172</v>
      </c>
      <c r="E431" s="128" t="s">
        <v>43</v>
      </c>
      <c r="F431" s="129">
        <v>1190</v>
      </c>
      <c r="G431" s="130">
        <v>20.190000000000001</v>
      </c>
      <c r="H431" s="130">
        <f>TRUNC(TRUNC(G431 * J10, 2) + G431, 2)</f>
        <v>24.32</v>
      </c>
      <c r="I431" s="130">
        <f t="shared" si="6"/>
        <v>28940.799999999999</v>
      </c>
      <c r="J431" s="131">
        <f>I431 / J9</f>
        <v>1.7252449949920368E-3</v>
      </c>
    </row>
    <row r="432" spans="1:10" ht="26.4" x14ac:dyDescent="0.25">
      <c r="A432" s="126" t="s">
        <v>1173</v>
      </c>
      <c r="B432" s="127" t="s">
        <v>1174</v>
      </c>
      <c r="C432" s="127" t="s">
        <v>41</v>
      </c>
      <c r="D432" s="127" t="s">
        <v>1175</v>
      </c>
      <c r="E432" s="128" t="s">
        <v>43</v>
      </c>
      <c r="F432" s="129">
        <v>2</v>
      </c>
      <c r="G432" s="130">
        <v>24.13</v>
      </c>
      <c r="H432" s="130">
        <f>TRUNC(TRUNC(G432 * J10, 2) + G432, 2)</f>
        <v>29.07</v>
      </c>
      <c r="I432" s="130">
        <f t="shared" si="6"/>
        <v>58.14</v>
      </c>
      <c r="J432" s="131">
        <f>I432 / J9</f>
        <v>3.4658939631536458E-6</v>
      </c>
    </row>
    <row r="433" spans="1:10" ht="26.4" x14ac:dyDescent="0.25">
      <c r="A433" s="126" t="s">
        <v>1176</v>
      </c>
      <c r="B433" s="127" t="s">
        <v>1177</v>
      </c>
      <c r="C433" s="127" t="s">
        <v>41</v>
      </c>
      <c r="D433" s="127" t="s">
        <v>1178</v>
      </c>
      <c r="E433" s="128" t="s">
        <v>43</v>
      </c>
      <c r="F433" s="129">
        <v>628</v>
      </c>
      <c r="G433" s="130">
        <v>18.13</v>
      </c>
      <c r="H433" s="130">
        <f>TRUNC(TRUNC(G433 * J10, 2) + G433, 2)</f>
        <v>21.84</v>
      </c>
      <c r="I433" s="130">
        <f t="shared" si="6"/>
        <v>13715.52</v>
      </c>
      <c r="J433" s="131">
        <f>I433 / J9</f>
        <v>8.1762191210032835E-4</v>
      </c>
    </row>
    <row r="434" spans="1:10" ht="26.4" x14ac:dyDescent="0.25">
      <c r="A434" s="126" t="s">
        <v>1179</v>
      </c>
      <c r="B434" s="127" t="s">
        <v>1180</v>
      </c>
      <c r="C434" s="127" t="s">
        <v>41</v>
      </c>
      <c r="D434" s="127" t="s">
        <v>1181</v>
      </c>
      <c r="E434" s="128" t="s">
        <v>43</v>
      </c>
      <c r="F434" s="129">
        <v>35</v>
      </c>
      <c r="G434" s="130">
        <v>18.329999999999998</v>
      </c>
      <c r="H434" s="130">
        <f>TRUNC(TRUNC(G434 * J10, 2) + G434, 2)</f>
        <v>22.08</v>
      </c>
      <c r="I434" s="130">
        <f t="shared" si="6"/>
        <v>772.8</v>
      </c>
      <c r="J434" s="131">
        <f>I434 / J9</f>
        <v>4.6068848550483954E-5</v>
      </c>
    </row>
    <row r="435" spans="1:10" ht="39.6" x14ac:dyDescent="0.25">
      <c r="A435" s="126" t="s">
        <v>1182</v>
      </c>
      <c r="B435" s="127" t="s">
        <v>1183</v>
      </c>
      <c r="C435" s="127" t="s">
        <v>41</v>
      </c>
      <c r="D435" s="127" t="s">
        <v>1184</v>
      </c>
      <c r="E435" s="128" t="s">
        <v>43</v>
      </c>
      <c r="F435" s="129">
        <v>1</v>
      </c>
      <c r="G435" s="130">
        <v>26.77</v>
      </c>
      <c r="H435" s="130">
        <f>TRUNC(TRUNC(G435 * J10, 2) + G435, 2)</f>
        <v>32.25</v>
      </c>
      <c r="I435" s="130">
        <f t="shared" si="6"/>
        <v>32.25</v>
      </c>
      <c r="J435" s="131">
        <f>I435 / J9</f>
        <v>1.9225160012333175E-6</v>
      </c>
    </row>
    <row r="436" spans="1:10" ht="26.4" x14ac:dyDescent="0.25">
      <c r="A436" s="126" t="s">
        <v>1185</v>
      </c>
      <c r="B436" s="127" t="s">
        <v>1186</v>
      </c>
      <c r="C436" s="127" t="s">
        <v>19</v>
      </c>
      <c r="D436" s="127" t="s">
        <v>1187</v>
      </c>
      <c r="E436" s="128" t="s">
        <v>859</v>
      </c>
      <c r="F436" s="129">
        <v>473</v>
      </c>
      <c r="G436" s="130">
        <v>6.46</v>
      </c>
      <c r="H436" s="130">
        <f>TRUNC(TRUNC(G436 * J10, 2) + G436, 2)</f>
        <v>7.78</v>
      </c>
      <c r="I436" s="130">
        <f t="shared" si="6"/>
        <v>3679.94</v>
      </c>
      <c r="J436" s="131">
        <f>I436 / J9</f>
        <v>2.1937189251406306E-4</v>
      </c>
    </row>
    <row r="437" spans="1:10" ht="26.4" x14ac:dyDescent="0.25">
      <c r="A437" s="126" t="s">
        <v>1188</v>
      </c>
      <c r="B437" s="127" t="s">
        <v>1189</v>
      </c>
      <c r="C437" s="127" t="s">
        <v>19</v>
      </c>
      <c r="D437" s="127" t="s">
        <v>1190</v>
      </c>
      <c r="E437" s="128" t="s">
        <v>43</v>
      </c>
      <c r="F437" s="129">
        <v>4</v>
      </c>
      <c r="G437" s="130">
        <v>5.97</v>
      </c>
      <c r="H437" s="130">
        <f>TRUNC(TRUNC(G437 * J10, 2) + G437, 2)</f>
        <v>7.19</v>
      </c>
      <c r="I437" s="130">
        <f t="shared" si="6"/>
        <v>28.76</v>
      </c>
      <c r="J437" s="131">
        <f>I437 / J9</f>
        <v>1.7144669828052778E-6</v>
      </c>
    </row>
    <row r="438" spans="1:10" ht="26.4" x14ac:dyDescent="0.25">
      <c r="A438" s="126" t="s">
        <v>1191</v>
      </c>
      <c r="B438" s="127" t="s">
        <v>1192</v>
      </c>
      <c r="C438" s="127" t="s">
        <v>19</v>
      </c>
      <c r="D438" s="127" t="s">
        <v>1193</v>
      </c>
      <c r="E438" s="128" t="s">
        <v>43</v>
      </c>
      <c r="F438" s="129">
        <v>4</v>
      </c>
      <c r="G438" s="130">
        <v>3.32</v>
      </c>
      <c r="H438" s="130">
        <f>TRUNC(TRUNC(G438 * J10, 2) + G438, 2)</f>
        <v>4</v>
      </c>
      <c r="I438" s="130">
        <f t="shared" si="6"/>
        <v>16</v>
      </c>
      <c r="J438" s="131">
        <f>I438 / J9</f>
        <v>9.5380638820877749E-7</v>
      </c>
    </row>
    <row r="439" spans="1:10" ht="26.4" x14ac:dyDescent="0.25">
      <c r="A439" s="126" t="s">
        <v>1194</v>
      </c>
      <c r="B439" s="127" t="s">
        <v>1195</v>
      </c>
      <c r="C439" s="127" t="s">
        <v>19</v>
      </c>
      <c r="D439" s="127" t="s">
        <v>1196</v>
      </c>
      <c r="E439" s="128" t="s">
        <v>43</v>
      </c>
      <c r="F439" s="129">
        <v>473</v>
      </c>
      <c r="G439" s="130">
        <v>8.9</v>
      </c>
      <c r="H439" s="130">
        <f>TRUNC(TRUNC(G439 * J10, 2) + G439, 2)</f>
        <v>10.72</v>
      </c>
      <c r="I439" s="130">
        <f t="shared" si="6"/>
        <v>5070.5600000000004</v>
      </c>
      <c r="J439" s="131">
        <f>I439 / J9</f>
        <v>3.0227078248724372E-4</v>
      </c>
    </row>
    <row r="440" spans="1:10" ht="26.4" x14ac:dyDescent="0.25">
      <c r="A440" s="126" t="s">
        <v>1197</v>
      </c>
      <c r="B440" s="127" t="s">
        <v>1198</v>
      </c>
      <c r="C440" s="127" t="s">
        <v>19</v>
      </c>
      <c r="D440" s="127" t="s">
        <v>1199</v>
      </c>
      <c r="E440" s="128" t="s">
        <v>43</v>
      </c>
      <c r="F440" s="129">
        <v>4</v>
      </c>
      <c r="G440" s="130">
        <v>5.86</v>
      </c>
      <c r="H440" s="130">
        <f>TRUNC(TRUNC(G440 * J10, 2) + G440, 2)</f>
        <v>7.06</v>
      </c>
      <c r="I440" s="130">
        <f t="shared" si="6"/>
        <v>28.24</v>
      </c>
      <c r="J440" s="131">
        <f>I440 / J9</f>
        <v>1.6834682751884924E-6</v>
      </c>
    </row>
    <row r="441" spans="1:10" ht="26.4" x14ac:dyDescent="0.25">
      <c r="A441" s="126" t="s">
        <v>1200</v>
      </c>
      <c r="B441" s="127" t="s">
        <v>1201</v>
      </c>
      <c r="C441" s="127" t="s">
        <v>19</v>
      </c>
      <c r="D441" s="127" t="s">
        <v>1202</v>
      </c>
      <c r="E441" s="128" t="s">
        <v>43</v>
      </c>
      <c r="F441" s="129">
        <v>1808</v>
      </c>
      <c r="G441" s="130">
        <v>0.72</v>
      </c>
      <c r="H441" s="130">
        <f>TRUNC(TRUNC(G441 * J10, 2) + G441, 2)</f>
        <v>0.86</v>
      </c>
      <c r="I441" s="130">
        <f t="shared" si="6"/>
        <v>1554.88</v>
      </c>
      <c r="J441" s="131">
        <f>I441 / J9</f>
        <v>9.2690904806129009E-5</v>
      </c>
    </row>
    <row r="442" spans="1:10" ht="26.4" x14ac:dyDescent="0.25">
      <c r="A442" s="126" t="s">
        <v>1203</v>
      </c>
      <c r="B442" s="127" t="s">
        <v>1204</v>
      </c>
      <c r="C442" s="127" t="s">
        <v>19</v>
      </c>
      <c r="D442" s="127" t="s">
        <v>1205</v>
      </c>
      <c r="E442" s="128" t="s">
        <v>43</v>
      </c>
      <c r="F442" s="129">
        <v>473</v>
      </c>
      <c r="G442" s="130">
        <v>1.1599999999999999</v>
      </c>
      <c r="H442" s="130">
        <f>TRUNC(TRUNC(G442 * J10, 2) + G442, 2)</f>
        <v>1.39</v>
      </c>
      <c r="I442" s="130">
        <f t="shared" si="6"/>
        <v>657.47</v>
      </c>
      <c r="J442" s="131">
        <f>I442 / J9</f>
        <v>3.9193692878476567E-5</v>
      </c>
    </row>
    <row r="443" spans="1:10" ht="26.4" x14ac:dyDescent="0.25">
      <c r="A443" s="126" t="s">
        <v>1206</v>
      </c>
      <c r="B443" s="127" t="s">
        <v>1207</v>
      </c>
      <c r="C443" s="127" t="s">
        <v>19</v>
      </c>
      <c r="D443" s="127" t="s">
        <v>1208</v>
      </c>
      <c r="E443" s="128" t="s">
        <v>91</v>
      </c>
      <c r="F443" s="129">
        <v>477</v>
      </c>
      <c r="G443" s="130">
        <v>22.04</v>
      </c>
      <c r="H443" s="130">
        <f>TRUNC(TRUNC(G443 * J10, 2) + G443, 2)</f>
        <v>26.55</v>
      </c>
      <c r="I443" s="130">
        <f t="shared" si="6"/>
        <v>12664.35</v>
      </c>
      <c r="J443" s="131">
        <f>I443 / J9</f>
        <v>7.5495862078198952E-4</v>
      </c>
    </row>
    <row r="444" spans="1:10" ht="39.6" x14ac:dyDescent="0.25">
      <c r="A444" s="126" t="s">
        <v>1209</v>
      </c>
      <c r="B444" s="127" t="s">
        <v>1210</v>
      </c>
      <c r="C444" s="127" t="s">
        <v>41</v>
      </c>
      <c r="D444" s="127" t="s">
        <v>1211</v>
      </c>
      <c r="E444" s="128" t="s">
        <v>91</v>
      </c>
      <c r="F444" s="129">
        <v>806.1</v>
      </c>
      <c r="G444" s="130">
        <v>18.559999999999999</v>
      </c>
      <c r="H444" s="130">
        <f>TRUNC(TRUNC(G444 * J10, 2) + G444, 2)</f>
        <v>22.36</v>
      </c>
      <c r="I444" s="130">
        <f t="shared" si="6"/>
        <v>18024.39</v>
      </c>
      <c r="J444" s="131">
        <f>I444 / J9</f>
        <v>1.0744861453479005E-3</v>
      </c>
    </row>
    <row r="445" spans="1:10" ht="39.6" x14ac:dyDescent="0.25">
      <c r="A445" s="126" t="s">
        <v>1212</v>
      </c>
      <c r="B445" s="127" t="s">
        <v>1213</v>
      </c>
      <c r="C445" s="127" t="s">
        <v>41</v>
      </c>
      <c r="D445" s="127" t="s">
        <v>1214</v>
      </c>
      <c r="E445" s="128" t="s">
        <v>91</v>
      </c>
      <c r="F445" s="129">
        <v>1178.4000000000001</v>
      </c>
      <c r="G445" s="130">
        <v>150.59</v>
      </c>
      <c r="H445" s="130">
        <f>TRUNC(TRUNC(G445 * J10, 2) + G445, 2)</f>
        <v>181.46</v>
      </c>
      <c r="I445" s="130">
        <f t="shared" si="6"/>
        <v>213832.46</v>
      </c>
      <c r="J445" s="131">
        <f>I445 / J9</f>
        <v>1.2747172897149869E-2</v>
      </c>
    </row>
    <row r="446" spans="1:10" ht="39.6" x14ac:dyDescent="0.25">
      <c r="A446" s="126" t="s">
        <v>1215</v>
      </c>
      <c r="B446" s="127" t="s">
        <v>1216</v>
      </c>
      <c r="C446" s="127" t="s">
        <v>41</v>
      </c>
      <c r="D446" s="127" t="s">
        <v>1217</v>
      </c>
      <c r="E446" s="128" t="s">
        <v>91</v>
      </c>
      <c r="F446" s="129">
        <v>639.9</v>
      </c>
      <c r="G446" s="130">
        <v>29.11</v>
      </c>
      <c r="H446" s="130">
        <f>TRUNC(TRUNC(G446 * J10, 2) + G446, 2)</f>
        <v>35.07</v>
      </c>
      <c r="I446" s="130">
        <f t="shared" si="6"/>
        <v>22441.29</v>
      </c>
      <c r="J446" s="131">
        <f>I446 / J9</f>
        <v>1.33779036010286E-3</v>
      </c>
    </row>
    <row r="447" spans="1:10" ht="39.6" x14ac:dyDescent="0.25">
      <c r="A447" s="126" t="s">
        <v>1218</v>
      </c>
      <c r="B447" s="127" t="s">
        <v>1219</v>
      </c>
      <c r="C447" s="127" t="s">
        <v>41</v>
      </c>
      <c r="D447" s="127" t="s">
        <v>1220</v>
      </c>
      <c r="E447" s="128" t="s">
        <v>91</v>
      </c>
      <c r="F447" s="129">
        <v>734</v>
      </c>
      <c r="G447" s="130">
        <v>295.75</v>
      </c>
      <c r="H447" s="130">
        <f>TRUNC(TRUNC(G447 * J10, 2) + G447, 2)</f>
        <v>356.37</v>
      </c>
      <c r="I447" s="130">
        <f t="shared" si="6"/>
        <v>261575.58</v>
      </c>
      <c r="J447" s="131">
        <f>I447 / J9</f>
        <v>1.5593278700213509E-2</v>
      </c>
    </row>
    <row r="448" spans="1:10" ht="39.6" x14ac:dyDescent="0.25">
      <c r="A448" s="126" t="s">
        <v>1221</v>
      </c>
      <c r="B448" s="127" t="s">
        <v>1222</v>
      </c>
      <c r="C448" s="127" t="s">
        <v>41</v>
      </c>
      <c r="D448" s="127" t="s">
        <v>1223</v>
      </c>
      <c r="E448" s="128" t="s">
        <v>91</v>
      </c>
      <c r="F448" s="129">
        <v>607</v>
      </c>
      <c r="G448" s="130">
        <v>32.159999999999997</v>
      </c>
      <c r="H448" s="130">
        <f>TRUNC(TRUNC(G448 * J10, 2) + G448, 2)</f>
        <v>38.75</v>
      </c>
      <c r="I448" s="130">
        <f t="shared" si="6"/>
        <v>23521.25</v>
      </c>
      <c r="J448" s="131">
        <f>I448 / J9</f>
        <v>1.4021699067909819E-3</v>
      </c>
    </row>
    <row r="449" spans="1:10" ht="39.6" x14ac:dyDescent="0.25">
      <c r="A449" s="126" t="s">
        <v>1224</v>
      </c>
      <c r="B449" s="127" t="s">
        <v>1225</v>
      </c>
      <c r="C449" s="127" t="s">
        <v>41</v>
      </c>
      <c r="D449" s="127" t="s">
        <v>1226</v>
      </c>
      <c r="E449" s="128" t="s">
        <v>91</v>
      </c>
      <c r="F449" s="129">
        <v>200.2</v>
      </c>
      <c r="G449" s="130">
        <v>44.51</v>
      </c>
      <c r="H449" s="130">
        <f>TRUNC(TRUNC(G449 * J10, 2) + G449, 2)</f>
        <v>53.63</v>
      </c>
      <c r="I449" s="130">
        <f t="shared" si="6"/>
        <v>10736.72</v>
      </c>
      <c r="J449" s="131">
        <f>I449 / J9</f>
        <v>6.4004700777555909E-4</v>
      </c>
    </row>
    <row r="450" spans="1:10" ht="39.6" x14ac:dyDescent="0.25">
      <c r="A450" s="126" t="s">
        <v>1227</v>
      </c>
      <c r="B450" s="127" t="s">
        <v>1228</v>
      </c>
      <c r="C450" s="127" t="s">
        <v>41</v>
      </c>
      <c r="D450" s="127" t="s">
        <v>1229</v>
      </c>
      <c r="E450" s="128" t="s">
        <v>91</v>
      </c>
      <c r="F450" s="129">
        <v>380</v>
      </c>
      <c r="G450" s="130">
        <v>64.66</v>
      </c>
      <c r="H450" s="130">
        <f>TRUNC(TRUNC(G450 * J10, 2) + G450, 2)</f>
        <v>77.91</v>
      </c>
      <c r="I450" s="130">
        <f t="shared" si="6"/>
        <v>29605.8</v>
      </c>
      <c r="J450" s="131">
        <f>I450 / J9</f>
        <v>1.7648875730019642E-3</v>
      </c>
    </row>
    <row r="451" spans="1:10" ht="39.6" x14ac:dyDescent="0.25">
      <c r="A451" s="126" t="s">
        <v>1230</v>
      </c>
      <c r="B451" s="127" t="s">
        <v>1231</v>
      </c>
      <c r="C451" s="127" t="s">
        <v>41</v>
      </c>
      <c r="D451" s="127" t="s">
        <v>1232</v>
      </c>
      <c r="E451" s="128" t="s">
        <v>91</v>
      </c>
      <c r="F451" s="129">
        <v>88.7</v>
      </c>
      <c r="G451" s="130">
        <v>89.57</v>
      </c>
      <c r="H451" s="130">
        <f>TRUNC(TRUNC(G451 * J10, 2) + G451, 2)</f>
        <v>107.93</v>
      </c>
      <c r="I451" s="130">
        <f t="shared" si="6"/>
        <v>9573.39</v>
      </c>
      <c r="J451" s="131">
        <f>I451 / J9</f>
        <v>5.7069753367587682E-4</v>
      </c>
    </row>
    <row r="452" spans="1:10" ht="39.6" x14ac:dyDescent="0.25">
      <c r="A452" s="126" t="s">
        <v>1233</v>
      </c>
      <c r="B452" s="127" t="s">
        <v>1234</v>
      </c>
      <c r="C452" s="127" t="s">
        <v>41</v>
      </c>
      <c r="D452" s="127" t="s">
        <v>1235</v>
      </c>
      <c r="E452" s="128" t="s">
        <v>91</v>
      </c>
      <c r="F452" s="129">
        <v>52.5</v>
      </c>
      <c r="G452" s="130">
        <v>223.33</v>
      </c>
      <c r="H452" s="130">
        <f>TRUNC(TRUNC(G452 * J10, 2) + G452, 2)</f>
        <v>269.11</v>
      </c>
      <c r="I452" s="130">
        <f t="shared" si="6"/>
        <v>14128.27</v>
      </c>
      <c r="J452" s="131">
        <f>I452 / J9</f>
        <v>8.4222713627115167E-4</v>
      </c>
    </row>
    <row r="453" spans="1:10" ht="39.6" x14ac:dyDescent="0.25">
      <c r="A453" s="126" t="s">
        <v>1236</v>
      </c>
      <c r="B453" s="127" t="s">
        <v>1237</v>
      </c>
      <c r="C453" s="127" t="s">
        <v>41</v>
      </c>
      <c r="D453" s="127" t="s">
        <v>1238</v>
      </c>
      <c r="E453" s="128" t="s">
        <v>91</v>
      </c>
      <c r="F453" s="129">
        <v>17.5</v>
      </c>
      <c r="G453" s="130">
        <v>115.83</v>
      </c>
      <c r="H453" s="130">
        <f>TRUNC(TRUNC(G453 * J10, 2) + G453, 2)</f>
        <v>139.57</v>
      </c>
      <c r="I453" s="130">
        <f t="shared" si="6"/>
        <v>2442.4699999999998</v>
      </c>
      <c r="J453" s="131">
        <f>I453 / J9</f>
        <v>1.456027180630183E-4</v>
      </c>
    </row>
    <row r="454" spans="1:10" ht="39.6" x14ac:dyDescent="0.25">
      <c r="A454" s="126" t="s">
        <v>1239</v>
      </c>
      <c r="B454" s="127" t="s">
        <v>1240</v>
      </c>
      <c r="C454" s="127" t="s">
        <v>41</v>
      </c>
      <c r="D454" s="127" t="s">
        <v>1241</v>
      </c>
      <c r="E454" s="128" t="s">
        <v>91</v>
      </c>
      <c r="F454" s="129">
        <v>421</v>
      </c>
      <c r="G454" s="130">
        <v>3.41</v>
      </c>
      <c r="H454" s="130">
        <f>TRUNC(TRUNC(G454 * J10, 2) + G454, 2)</f>
        <v>4.0999999999999996</v>
      </c>
      <c r="I454" s="130">
        <f t="shared" si="6"/>
        <v>1726.1</v>
      </c>
      <c r="J454" s="131">
        <f>I454 / J9</f>
        <v>1.0289782541794819E-4</v>
      </c>
    </row>
    <row r="455" spans="1:10" ht="39.6" x14ac:dyDescent="0.25">
      <c r="A455" s="126" t="s">
        <v>1242</v>
      </c>
      <c r="B455" s="127" t="s">
        <v>1243</v>
      </c>
      <c r="C455" s="127" t="s">
        <v>41</v>
      </c>
      <c r="D455" s="127" t="s">
        <v>1244</v>
      </c>
      <c r="E455" s="128" t="s">
        <v>91</v>
      </c>
      <c r="F455" s="129">
        <v>37120.699999999997</v>
      </c>
      <c r="G455" s="130">
        <v>4.96</v>
      </c>
      <c r="H455" s="130">
        <f>TRUNC(TRUNC(G455 * J10, 2) + G455, 2)</f>
        <v>5.97</v>
      </c>
      <c r="I455" s="130">
        <f t="shared" si="6"/>
        <v>221610.57</v>
      </c>
      <c r="J455" s="131">
        <f>I455 / J9</f>
        <v>1.321084858503678E-2</v>
      </c>
    </row>
    <row r="456" spans="1:10" ht="39.6" x14ac:dyDescent="0.25">
      <c r="A456" s="126" t="s">
        <v>1245</v>
      </c>
      <c r="B456" s="127" t="s">
        <v>1246</v>
      </c>
      <c r="C456" s="127" t="s">
        <v>41</v>
      </c>
      <c r="D456" s="127" t="s">
        <v>1247</v>
      </c>
      <c r="E456" s="128" t="s">
        <v>91</v>
      </c>
      <c r="F456" s="129">
        <v>412.8</v>
      </c>
      <c r="G456" s="130">
        <v>7.68</v>
      </c>
      <c r="H456" s="130">
        <f>TRUNC(TRUNC(G456 * J10, 2) + G456, 2)</f>
        <v>9.25</v>
      </c>
      <c r="I456" s="130">
        <f t="shared" si="6"/>
        <v>3818.4</v>
      </c>
      <c r="J456" s="131">
        <f>I456 / J9</f>
        <v>2.2762589454602478E-4</v>
      </c>
    </row>
    <row r="457" spans="1:10" ht="39.6" x14ac:dyDescent="0.25">
      <c r="A457" s="126" t="s">
        <v>1248</v>
      </c>
      <c r="B457" s="127" t="s">
        <v>1249</v>
      </c>
      <c r="C457" s="127" t="s">
        <v>41</v>
      </c>
      <c r="D457" s="127" t="s">
        <v>1250</v>
      </c>
      <c r="E457" s="128" t="s">
        <v>91</v>
      </c>
      <c r="F457" s="129">
        <v>267</v>
      </c>
      <c r="G457" s="130">
        <v>10.73</v>
      </c>
      <c r="H457" s="130">
        <f>TRUNC(TRUNC(G457 * J10, 2) + G457, 2)</f>
        <v>12.92</v>
      </c>
      <c r="I457" s="130">
        <f t="shared" si="6"/>
        <v>3449.64</v>
      </c>
      <c r="J457" s="131">
        <f>I457 / J9</f>
        <v>2.0564304181378297E-4</v>
      </c>
    </row>
    <row r="458" spans="1:10" ht="39.6" x14ac:dyDescent="0.25">
      <c r="A458" s="126" t="s">
        <v>1251</v>
      </c>
      <c r="B458" s="127" t="s">
        <v>1252</v>
      </c>
      <c r="C458" s="127" t="s">
        <v>41</v>
      </c>
      <c r="D458" s="127" t="s">
        <v>1253</v>
      </c>
      <c r="E458" s="128" t="s">
        <v>91</v>
      </c>
      <c r="F458" s="129">
        <v>13.2</v>
      </c>
      <c r="G458" s="130">
        <v>19.260000000000002</v>
      </c>
      <c r="H458" s="130">
        <f>TRUNC(TRUNC(G458 * J10, 2) + G458, 2)</f>
        <v>23.2</v>
      </c>
      <c r="I458" s="130">
        <f t="shared" si="6"/>
        <v>306.24</v>
      </c>
      <c r="J458" s="131">
        <f>I458 / J9</f>
        <v>1.8255854270316003E-5</v>
      </c>
    </row>
    <row r="459" spans="1:10" ht="26.4" x14ac:dyDescent="0.25">
      <c r="A459" s="126" t="s">
        <v>1254</v>
      </c>
      <c r="B459" s="127" t="s">
        <v>1255</v>
      </c>
      <c r="C459" s="127" t="s">
        <v>19</v>
      </c>
      <c r="D459" s="127" t="s">
        <v>1256</v>
      </c>
      <c r="E459" s="128" t="s">
        <v>43</v>
      </c>
      <c r="F459" s="129">
        <v>15</v>
      </c>
      <c r="G459" s="130">
        <v>86.8</v>
      </c>
      <c r="H459" s="130">
        <f>TRUNC(TRUNC(G459 * J10, 2) + G459, 2)</f>
        <v>104.59</v>
      </c>
      <c r="I459" s="130">
        <f t="shared" si="6"/>
        <v>1568.85</v>
      </c>
      <c r="J459" s="131">
        <f>I459 / J9</f>
        <v>9.3523697008833794E-5</v>
      </c>
    </row>
    <row r="460" spans="1:10" ht="26.4" x14ac:dyDescent="0.25">
      <c r="A460" s="126" t="s">
        <v>1257</v>
      </c>
      <c r="B460" s="127" t="s">
        <v>1258</v>
      </c>
      <c r="C460" s="127" t="s">
        <v>41</v>
      </c>
      <c r="D460" s="127" t="s">
        <v>1259</v>
      </c>
      <c r="E460" s="128" t="s">
        <v>43</v>
      </c>
      <c r="F460" s="129">
        <v>1</v>
      </c>
      <c r="G460" s="130">
        <v>91.49</v>
      </c>
      <c r="H460" s="130">
        <f>TRUNC(TRUNC(G460 * J10, 2) + G460, 2)</f>
        <v>110.24</v>
      </c>
      <c r="I460" s="130">
        <f t="shared" si="6"/>
        <v>110.24</v>
      </c>
      <c r="J460" s="131">
        <f>I460 / J9</f>
        <v>6.5717260147584772E-6</v>
      </c>
    </row>
    <row r="461" spans="1:10" ht="39.6" x14ac:dyDescent="0.25">
      <c r="A461" s="126" t="s">
        <v>1260</v>
      </c>
      <c r="B461" s="127" t="s">
        <v>1261</v>
      </c>
      <c r="C461" s="127" t="s">
        <v>41</v>
      </c>
      <c r="D461" s="127" t="s">
        <v>1262</v>
      </c>
      <c r="E461" s="128" t="s">
        <v>43</v>
      </c>
      <c r="F461" s="129">
        <v>2</v>
      </c>
      <c r="G461" s="130">
        <v>74.47</v>
      </c>
      <c r="H461" s="130">
        <f>TRUNC(TRUNC(G461 * J10, 2) + G461, 2)</f>
        <v>89.73</v>
      </c>
      <c r="I461" s="130">
        <f t="shared" ref="I461:I524" si="7">TRUNC(F461 * H461,2)</f>
        <v>179.46</v>
      </c>
      <c r="J461" s="131">
        <f>I461 / J9</f>
        <v>1.0698130901746702E-5</v>
      </c>
    </row>
    <row r="462" spans="1:10" ht="39.6" x14ac:dyDescent="0.25">
      <c r="A462" s="126" t="s">
        <v>1263</v>
      </c>
      <c r="B462" s="127" t="s">
        <v>1264</v>
      </c>
      <c r="C462" s="127" t="s">
        <v>41</v>
      </c>
      <c r="D462" s="127" t="s">
        <v>1265</v>
      </c>
      <c r="E462" s="128" t="s">
        <v>43</v>
      </c>
      <c r="F462" s="129">
        <v>1</v>
      </c>
      <c r="G462" s="130">
        <v>67.849999999999994</v>
      </c>
      <c r="H462" s="130">
        <f>TRUNC(TRUNC(G462 * J10, 2) + G462, 2)</f>
        <v>81.75</v>
      </c>
      <c r="I462" s="130">
        <f t="shared" si="7"/>
        <v>81.75</v>
      </c>
      <c r="J462" s="131">
        <f>I462 / J9</f>
        <v>4.8733545147542233E-6</v>
      </c>
    </row>
    <row r="463" spans="1:10" ht="26.4" x14ac:dyDescent="0.25">
      <c r="A463" s="126" t="s">
        <v>1266</v>
      </c>
      <c r="B463" s="127" t="s">
        <v>1267</v>
      </c>
      <c r="C463" s="127" t="s">
        <v>41</v>
      </c>
      <c r="D463" s="127" t="s">
        <v>1268</v>
      </c>
      <c r="E463" s="128" t="s">
        <v>43</v>
      </c>
      <c r="F463" s="129">
        <v>19</v>
      </c>
      <c r="G463" s="130">
        <v>58.94</v>
      </c>
      <c r="H463" s="130">
        <f>TRUNC(TRUNC(G463 * J10, 2) + G463, 2)</f>
        <v>71.02</v>
      </c>
      <c r="I463" s="130">
        <f t="shared" si="7"/>
        <v>1349.38</v>
      </c>
      <c r="J463" s="131">
        <f>I463 / J9</f>
        <v>8.0440454007572526E-5</v>
      </c>
    </row>
    <row r="464" spans="1:10" ht="26.4" x14ac:dyDescent="0.25">
      <c r="A464" s="126" t="s">
        <v>1269</v>
      </c>
      <c r="B464" s="127" t="s">
        <v>1270</v>
      </c>
      <c r="C464" s="127" t="s">
        <v>41</v>
      </c>
      <c r="D464" s="127" t="s">
        <v>1271</v>
      </c>
      <c r="E464" s="128" t="s">
        <v>43</v>
      </c>
      <c r="F464" s="129">
        <v>9</v>
      </c>
      <c r="G464" s="130">
        <v>50.36</v>
      </c>
      <c r="H464" s="130">
        <f>TRUNC(TRUNC(G464 * J10, 2) + G464, 2)</f>
        <v>60.68</v>
      </c>
      <c r="I464" s="130">
        <f t="shared" si="7"/>
        <v>546.12</v>
      </c>
      <c r="J464" s="131">
        <f>I464 / J9</f>
        <v>3.2555796545536103E-5</v>
      </c>
    </row>
    <row r="465" spans="1:10" ht="26.4" x14ac:dyDescent="0.25">
      <c r="A465" s="126" t="s">
        <v>1272</v>
      </c>
      <c r="B465" s="127" t="s">
        <v>1273</v>
      </c>
      <c r="C465" s="127" t="s">
        <v>41</v>
      </c>
      <c r="D465" s="127" t="s">
        <v>1274</v>
      </c>
      <c r="E465" s="128" t="s">
        <v>43</v>
      </c>
      <c r="F465" s="129">
        <v>65</v>
      </c>
      <c r="G465" s="130">
        <v>36.729999999999997</v>
      </c>
      <c r="H465" s="130">
        <f>TRUNC(TRUNC(G465 * J10, 2) + G465, 2)</f>
        <v>44.25</v>
      </c>
      <c r="I465" s="130">
        <f t="shared" si="7"/>
        <v>2876.25</v>
      </c>
      <c r="J465" s="131">
        <f>I465 / J9</f>
        <v>1.7146160150534353E-4</v>
      </c>
    </row>
    <row r="466" spans="1:10" ht="26.4" x14ac:dyDescent="0.25">
      <c r="A466" s="126" t="s">
        <v>1275</v>
      </c>
      <c r="B466" s="127" t="s">
        <v>1276</v>
      </c>
      <c r="C466" s="127" t="s">
        <v>41</v>
      </c>
      <c r="D466" s="127" t="s">
        <v>1277</v>
      </c>
      <c r="E466" s="128" t="s">
        <v>43</v>
      </c>
      <c r="F466" s="129">
        <v>4</v>
      </c>
      <c r="G466" s="130">
        <v>81.069999999999993</v>
      </c>
      <c r="H466" s="130">
        <f>TRUNC(TRUNC(G466 * J10, 2) + G466, 2)</f>
        <v>97.68</v>
      </c>
      <c r="I466" s="130">
        <f t="shared" si="7"/>
        <v>390.72</v>
      </c>
      <c r="J466" s="131">
        <f>I466 / J9</f>
        <v>2.3291952000058349E-5</v>
      </c>
    </row>
    <row r="467" spans="1:10" ht="26.4" x14ac:dyDescent="0.25">
      <c r="A467" s="126" t="s">
        <v>1278</v>
      </c>
      <c r="B467" s="127" t="s">
        <v>1279</v>
      </c>
      <c r="C467" s="127" t="s">
        <v>41</v>
      </c>
      <c r="D467" s="127" t="s">
        <v>1280</v>
      </c>
      <c r="E467" s="128" t="s">
        <v>43</v>
      </c>
      <c r="F467" s="129">
        <v>126</v>
      </c>
      <c r="G467" s="130">
        <v>30.12</v>
      </c>
      <c r="H467" s="130">
        <f>TRUNC(TRUNC(G467 * J10, 2) + G467, 2)</f>
        <v>36.29</v>
      </c>
      <c r="I467" s="130">
        <f t="shared" si="7"/>
        <v>4572.54</v>
      </c>
      <c r="J467" s="131">
        <f>I467 / J9</f>
        <v>2.7258236639626023E-4</v>
      </c>
    </row>
    <row r="468" spans="1:10" ht="26.4" x14ac:dyDescent="0.25">
      <c r="A468" s="126" t="s">
        <v>1281</v>
      </c>
      <c r="B468" s="127" t="s">
        <v>1282</v>
      </c>
      <c r="C468" s="127" t="s">
        <v>19</v>
      </c>
      <c r="D468" s="127" t="s">
        <v>1283</v>
      </c>
      <c r="E468" s="128" t="s">
        <v>43</v>
      </c>
      <c r="F468" s="129">
        <v>49</v>
      </c>
      <c r="G468" s="130">
        <v>11.44</v>
      </c>
      <c r="H468" s="130">
        <f>TRUNC(TRUNC(G468 * J10, 2) + G468, 2)</f>
        <v>13.78</v>
      </c>
      <c r="I468" s="130">
        <f t="shared" si="7"/>
        <v>675.22</v>
      </c>
      <c r="J468" s="131">
        <f>I468 / J9</f>
        <v>4.0251821840395676E-5</v>
      </c>
    </row>
    <row r="469" spans="1:10" ht="26.4" x14ac:dyDescent="0.25">
      <c r="A469" s="126" t="s">
        <v>1284</v>
      </c>
      <c r="B469" s="127" t="s">
        <v>1285</v>
      </c>
      <c r="C469" s="127" t="s">
        <v>19</v>
      </c>
      <c r="D469" s="127" t="s">
        <v>1286</v>
      </c>
      <c r="E469" s="128" t="s">
        <v>43</v>
      </c>
      <c r="F469" s="129">
        <v>622</v>
      </c>
      <c r="G469" s="130">
        <v>2.74</v>
      </c>
      <c r="H469" s="130">
        <f>TRUNC(TRUNC(G469 * J10, 2) + G469, 2)</f>
        <v>3.3</v>
      </c>
      <c r="I469" s="130">
        <f t="shared" si="7"/>
        <v>2052.6</v>
      </c>
      <c r="J469" s="131">
        <f>I469 / J9</f>
        <v>1.2236143702733354E-4</v>
      </c>
    </row>
    <row r="470" spans="1:10" ht="26.4" x14ac:dyDescent="0.25">
      <c r="A470" s="126" t="s">
        <v>1287</v>
      </c>
      <c r="B470" s="127" t="s">
        <v>1288</v>
      </c>
      <c r="C470" s="127" t="s">
        <v>19</v>
      </c>
      <c r="D470" s="127" t="s">
        <v>1289</v>
      </c>
      <c r="E470" s="128" t="s">
        <v>43</v>
      </c>
      <c r="F470" s="129">
        <v>293</v>
      </c>
      <c r="G470" s="130">
        <v>9.3699999999999992</v>
      </c>
      <c r="H470" s="130">
        <f>TRUNC(TRUNC(G470 * J10, 2) + G470, 2)</f>
        <v>11.29</v>
      </c>
      <c r="I470" s="130">
        <f t="shared" si="7"/>
        <v>3307.97</v>
      </c>
      <c r="J470" s="131">
        <f>I470 / J9</f>
        <v>1.9719768237518688E-4</v>
      </c>
    </row>
    <row r="471" spans="1:10" ht="26.4" x14ac:dyDescent="0.25">
      <c r="A471" s="126" t="s">
        <v>1290</v>
      </c>
      <c r="B471" s="127" t="s">
        <v>1291</v>
      </c>
      <c r="C471" s="127" t="s">
        <v>41</v>
      </c>
      <c r="D471" s="127" t="s">
        <v>1292</v>
      </c>
      <c r="E471" s="128" t="s">
        <v>43</v>
      </c>
      <c r="F471" s="129">
        <v>58</v>
      </c>
      <c r="G471" s="130">
        <v>35.729999999999997</v>
      </c>
      <c r="H471" s="130">
        <f>TRUNC(TRUNC(G471 * J10, 2) + G471, 2)</f>
        <v>43.05</v>
      </c>
      <c r="I471" s="130">
        <f t="shared" si="7"/>
        <v>2496.9</v>
      </c>
      <c r="J471" s="131">
        <f>I471 / J9</f>
        <v>1.4884744816990605E-4</v>
      </c>
    </row>
    <row r="472" spans="1:10" ht="39.6" x14ac:dyDescent="0.25">
      <c r="A472" s="126" t="s">
        <v>1293</v>
      </c>
      <c r="B472" s="127" t="s">
        <v>1294</v>
      </c>
      <c r="C472" s="127" t="s">
        <v>41</v>
      </c>
      <c r="D472" s="127" t="s">
        <v>1295</v>
      </c>
      <c r="E472" s="128" t="s">
        <v>43</v>
      </c>
      <c r="F472" s="129">
        <v>2</v>
      </c>
      <c r="G472" s="130">
        <v>95.24</v>
      </c>
      <c r="H472" s="130">
        <f>TRUNC(TRUNC(G472 * J10, 2) + G472, 2)</f>
        <v>114.76</v>
      </c>
      <c r="I472" s="130">
        <f t="shared" si="7"/>
        <v>229.52</v>
      </c>
      <c r="J472" s="131">
        <f>I472 / J9</f>
        <v>1.3682352638854915E-5</v>
      </c>
    </row>
    <row r="473" spans="1:10" ht="26.4" x14ac:dyDescent="0.25">
      <c r="A473" s="126" t="s">
        <v>1296</v>
      </c>
      <c r="B473" s="127" t="s">
        <v>1297</v>
      </c>
      <c r="C473" s="127" t="s">
        <v>19</v>
      </c>
      <c r="D473" s="127" t="s">
        <v>1298</v>
      </c>
      <c r="E473" s="128" t="s">
        <v>43</v>
      </c>
      <c r="F473" s="129">
        <v>1</v>
      </c>
      <c r="G473" s="130">
        <v>2.74</v>
      </c>
      <c r="H473" s="130">
        <f>TRUNC(TRUNC(G473 * J10, 2) + G473, 2)</f>
        <v>3.3</v>
      </c>
      <c r="I473" s="130">
        <f t="shared" si="7"/>
        <v>3.3</v>
      </c>
      <c r="J473" s="131">
        <f>I473 / J9</f>
        <v>1.9672256756806037E-7</v>
      </c>
    </row>
    <row r="474" spans="1:10" ht="26.4" x14ac:dyDescent="0.25">
      <c r="A474" s="126" t="s">
        <v>1299</v>
      </c>
      <c r="B474" s="127" t="s">
        <v>1300</v>
      </c>
      <c r="C474" s="127" t="s">
        <v>19</v>
      </c>
      <c r="D474" s="127" t="s">
        <v>1301</v>
      </c>
      <c r="E474" s="128" t="s">
        <v>43</v>
      </c>
      <c r="F474" s="129">
        <v>2</v>
      </c>
      <c r="G474" s="130">
        <v>64.09</v>
      </c>
      <c r="H474" s="130">
        <f>TRUNC(TRUNC(G474 * J10, 2) + G474, 2)</f>
        <v>77.22</v>
      </c>
      <c r="I474" s="130">
        <f t="shared" si="7"/>
        <v>154.44</v>
      </c>
      <c r="J474" s="131">
        <f>I474 / J9</f>
        <v>9.206616162185225E-6</v>
      </c>
    </row>
    <row r="475" spans="1:10" ht="39.6" x14ac:dyDescent="0.25">
      <c r="A475" s="126" t="s">
        <v>1302</v>
      </c>
      <c r="B475" s="127" t="s">
        <v>1303</v>
      </c>
      <c r="C475" s="127" t="s">
        <v>41</v>
      </c>
      <c r="D475" s="127" t="s">
        <v>1304</v>
      </c>
      <c r="E475" s="128" t="s">
        <v>43</v>
      </c>
      <c r="F475" s="129">
        <v>1</v>
      </c>
      <c r="G475" s="130">
        <v>46.88</v>
      </c>
      <c r="H475" s="130">
        <f>TRUNC(TRUNC(G475 * J10, 2) + G475, 2)</f>
        <v>56.49</v>
      </c>
      <c r="I475" s="130">
        <f t="shared" si="7"/>
        <v>56.49</v>
      </c>
      <c r="J475" s="131">
        <f>I475 / J9</f>
        <v>3.3675326793696155E-6</v>
      </c>
    </row>
    <row r="476" spans="1:10" ht="39.6" x14ac:dyDescent="0.25">
      <c r="A476" s="126" t="s">
        <v>1305</v>
      </c>
      <c r="B476" s="127" t="s">
        <v>1306</v>
      </c>
      <c r="C476" s="127" t="s">
        <v>41</v>
      </c>
      <c r="D476" s="127" t="s">
        <v>1307</v>
      </c>
      <c r="E476" s="128" t="s">
        <v>43</v>
      </c>
      <c r="F476" s="129">
        <v>32</v>
      </c>
      <c r="G476" s="130">
        <v>40.21</v>
      </c>
      <c r="H476" s="130">
        <f>TRUNC(TRUNC(G476 * J10, 2) + G476, 2)</f>
        <v>48.45</v>
      </c>
      <c r="I476" s="130">
        <f t="shared" si="7"/>
        <v>1550.4</v>
      </c>
      <c r="J476" s="131">
        <f>I476 / J9</f>
        <v>9.2423839017430557E-5</v>
      </c>
    </row>
    <row r="477" spans="1:10" ht="39.6" x14ac:dyDescent="0.25">
      <c r="A477" s="126" t="s">
        <v>1308</v>
      </c>
      <c r="B477" s="127" t="s">
        <v>1309</v>
      </c>
      <c r="C477" s="127" t="s">
        <v>41</v>
      </c>
      <c r="D477" s="127" t="s">
        <v>1310</v>
      </c>
      <c r="E477" s="128" t="s">
        <v>43</v>
      </c>
      <c r="F477" s="129">
        <v>1</v>
      </c>
      <c r="G477" s="130">
        <v>55.79</v>
      </c>
      <c r="H477" s="130">
        <f>TRUNC(TRUNC(G477 * J10, 2) + G477, 2)</f>
        <v>67.22</v>
      </c>
      <c r="I477" s="130">
        <f t="shared" si="7"/>
        <v>67.22</v>
      </c>
      <c r="J477" s="131">
        <f>I477 / J9</f>
        <v>4.0071790884621267E-6</v>
      </c>
    </row>
    <row r="478" spans="1:10" ht="26.4" x14ac:dyDescent="0.25">
      <c r="A478" s="126" t="s">
        <v>1311</v>
      </c>
      <c r="B478" s="127" t="s">
        <v>1312</v>
      </c>
      <c r="C478" s="127" t="s">
        <v>41</v>
      </c>
      <c r="D478" s="127" t="s">
        <v>1313</v>
      </c>
      <c r="E478" s="128" t="s">
        <v>43</v>
      </c>
      <c r="F478" s="129">
        <v>231</v>
      </c>
      <c r="G478" s="130">
        <v>45.88</v>
      </c>
      <c r="H478" s="130">
        <f>TRUNC(TRUNC(G478 * J10, 2) + G478, 2)</f>
        <v>55.28</v>
      </c>
      <c r="I478" s="130">
        <f t="shared" si="7"/>
        <v>12769.68</v>
      </c>
      <c r="J478" s="131">
        <f>I478 / J9</f>
        <v>7.6123764746136643E-4</v>
      </c>
    </row>
    <row r="479" spans="1:10" ht="26.4" x14ac:dyDescent="0.25">
      <c r="A479" s="126" t="s">
        <v>1314</v>
      </c>
      <c r="B479" s="127" t="s">
        <v>1315</v>
      </c>
      <c r="C479" s="127" t="s">
        <v>41</v>
      </c>
      <c r="D479" s="127" t="s">
        <v>1316</v>
      </c>
      <c r="E479" s="128" t="s">
        <v>43</v>
      </c>
      <c r="F479" s="129">
        <v>61</v>
      </c>
      <c r="G479" s="130">
        <v>49.74</v>
      </c>
      <c r="H479" s="130">
        <f>TRUNC(TRUNC(G479 * J10, 2) + G479, 2)</f>
        <v>59.93</v>
      </c>
      <c r="I479" s="130">
        <f t="shared" si="7"/>
        <v>3655.73</v>
      </c>
      <c r="J479" s="131">
        <f>I479 / J9</f>
        <v>2.1792866422290467E-4</v>
      </c>
    </row>
    <row r="480" spans="1:10" ht="26.4" x14ac:dyDescent="0.25">
      <c r="A480" s="126" t="s">
        <v>1317</v>
      </c>
      <c r="B480" s="127" t="s">
        <v>1318</v>
      </c>
      <c r="C480" s="127" t="s">
        <v>41</v>
      </c>
      <c r="D480" s="127" t="s">
        <v>1319</v>
      </c>
      <c r="E480" s="128" t="s">
        <v>43</v>
      </c>
      <c r="F480" s="129">
        <v>1</v>
      </c>
      <c r="G480" s="130">
        <v>71.89</v>
      </c>
      <c r="H480" s="130">
        <f>TRUNC(TRUNC(G480 * J10, 2) + G480, 2)</f>
        <v>86.62</v>
      </c>
      <c r="I480" s="130">
        <f t="shared" si="7"/>
        <v>86.62</v>
      </c>
      <c r="J480" s="131">
        <f>I480 / J9</f>
        <v>5.1636693341652698E-6</v>
      </c>
    </row>
    <row r="481" spans="1:10" ht="26.4" x14ac:dyDescent="0.25">
      <c r="A481" s="126" t="s">
        <v>1320</v>
      </c>
      <c r="B481" s="127" t="s">
        <v>1321</v>
      </c>
      <c r="C481" s="127" t="s">
        <v>41</v>
      </c>
      <c r="D481" s="127" t="s">
        <v>1322</v>
      </c>
      <c r="E481" s="128" t="s">
        <v>43</v>
      </c>
      <c r="F481" s="129">
        <v>439</v>
      </c>
      <c r="G481" s="130">
        <v>24.67</v>
      </c>
      <c r="H481" s="130">
        <f>TRUNC(TRUNC(G481 * J10, 2) + G481, 2)</f>
        <v>29.72</v>
      </c>
      <c r="I481" s="130">
        <f t="shared" si="7"/>
        <v>13047.08</v>
      </c>
      <c r="J481" s="131">
        <f>I481 / J9</f>
        <v>7.7777426571693615E-4</v>
      </c>
    </row>
    <row r="482" spans="1:10" ht="26.4" x14ac:dyDescent="0.25">
      <c r="A482" s="126" t="s">
        <v>1323</v>
      </c>
      <c r="B482" s="127" t="s">
        <v>1324</v>
      </c>
      <c r="C482" s="127" t="s">
        <v>41</v>
      </c>
      <c r="D482" s="127" t="s">
        <v>1325</v>
      </c>
      <c r="E482" s="128" t="s">
        <v>43</v>
      </c>
      <c r="F482" s="129">
        <v>149</v>
      </c>
      <c r="G482" s="130">
        <v>26.6</v>
      </c>
      <c r="H482" s="130">
        <f>TRUNC(TRUNC(G482 * J10, 2) + G482, 2)</f>
        <v>32.049999999999997</v>
      </c>
      <c r="I482" s="130">
        <f t="shared" si="7"/>
        <v>4775.45</v>
      </c>
      <c r="J482" s="131">
        <f>I482 / J9</f>
        <v>2.846784197857254E-4</v>
      </c>
    </row>
    <row r="483" spans="1:10" ht="26.4" x14ac:dyDescent="0.25">
      <c r="A483" s="126" t="s">
        <v>1326</v>
      </c>
      <c r="B483" s="127" t="s">
        <v>1327</v>
      </c>
      <c r="C483" s="127" t="s">
        <v>41</v>
      </c>
      <c r="D483" s="127" t="s">
        <v>1328</v>
      </c>
      <c r="E483" s="128" t="s">
        <v>43</v>
      </c>
      <c r="F483" s="129">
        <v>9</v>
      </c>
      <c r="G483" s="130">
        <v>31.19</v>
      </c>
      <c r="H483" s="130">
        <f>TRUNC(TRUNC(G483 * J10, 2) + G483, 2)</f>
        <v>37.58</v>
      </c>
      <c r="I483" s="130">
        <f t="shared" si="7"/>
        <v>338.22</v>
      </c>
      <c r="J483" s="131">
        <f>I483 / J9</f>
        <v>2.0162274788748299E-5</v>
      </c>
    </row>
    <row r="484" spans="1:10" ht="26.4" x14ac:dyDescent="0.25">
      <c r="A484" s="126" t="s">
        <v>1329</v>
      </c>
      <c r="B484" s="127" t="s">
        <v>1330</v>
      </c>
      <c r="C484" s="127" t="s">
        <v>19</v>
      </c>
      <c r="D484" s="127" t="s">
        <v>1331</v>
      </c>
      <c r="E484" s="128" t="s">
        <v>43</v>
      </c>
      <c r="F484" s="129">
        <v>9</v>
      </c>
      <c r="G484" s="130">
        <v>175.75</v>
      </c>
      <c r="H484" s="130">
        <f>TRUNC(TRUNC(G484 * J10, 2) + G484, 2)</f>
        <v>211.77</v>
      </c>
      <c r="I484" s="130">
        <f t="shared" si="7"/>
        <v>1905.93</v>
      </c>
      <c r="J484" s="131">
        <f>I484 / J9</f>
        <v>1.1361801309242222E-4</v>
      </c>
    </row>
    <row r="485" spans="1:10" ht="26.4" x14ac:dyDescent="0.25">
      <c r="A485" s="126" t="s">
        <v>1332</v>
      </c>
      <c r="B485" s="127" t="s">
        <v>1333</v>
      </c>
      <c r="C485" s="127" t="s">
        <v>41</v>
      </c>
      <c r="D485" s="127" t="s">
        <v>1334</v>
      </c>
      <c r="E485" s="128" t="s">
        <v>43</v>
      </c>
      <c r="F485" s="129">
        <v>130</v>
      </c>
      <c r="G485" s="130">
        <v>65.73</v>
      </c>
      <c r="H485" s="130">
        <f>TRUNC(TRUNC(G485 * J10, 2) + G485, 2)</f>
        <v>79.2</v>
      </c>
      <c r="I485" s="130">
        <f t="shared" si="7"/>
        <v>10296</v>
      </c>
      <c r="J485" s="131">
        <f>I485 / J9</f>
        <v>6.1377441081234842E-4</v>
      </c>
    </row>
    <row r="486" spans="1:10" ht="26.4" x14ac:dyDescent="0.25">
      <c r="A486" s="126" t="s">
        <v>1335</v>
      </c>
      <c r="B486" s="127" t="s">
        <v>1336</v>
      </c>
      <c r="C486" s="127" t="s">
        <v>41</v>
      </c>
      <c r="D486" s="127" t="s">
        <v>1337</v>
      </c>
      <c r="E486" s="128" t="s">
        <v>43</v>
      </c>
      <c r="F486" s="129">
        <v>6</v>
      </c>
      <c r="G486" s="130">
        <v>67.66</v>
      </c>
      <c r="H486" s="130">
        <f>TRUNC(TRUNC(G486 * J10, 2) + G486, 2)</f>
        <v>81.53</v>
      </c>
      <c r="I486" s="130">
        <f t="shared" si="7"/>
        <v>489.18</v>
      </c>
      <c r="J486" s="131">
        <f>I486 / J9</f>
        <v>2.9161438061498115E-5</v>
      </c>
    </row>
    <row r="487" spans="1:10" ht="26.4" x14ac:dyDescent="0.25">
      <c r="A487" s="126" t="s">
        <v>1338</v>
      </c>
      <c r="B487" s="127" t="s">
        <v>1339</v>
      </c>
      <c r="C487" s="127" t="s">
        <v>41</v>
      </c>
      <c r="D487" s="127" t="s">
        <v>1340</v>
      </c>
      <c r="E487" s="128" t="s">
        <v>43</v>
      </c>
      <c r="F487" s="129">
        <v>1</v>
      </c>
      <c r="G487" s="130">
        <v>70.81</v>
      </c>
      <c r="H487" s="130">
        <f>TRUNC(TRUNC(G487 * J10, 2) + G487, 2)</f>
        <v>85.32</v>
      </c>
      <c r="I487" s="130">
        <f t="shared" si="7"/>
        <v>85.32</v>
      </c>
      <c r="J487" s="131">
        <f>I487 / J9</f>
        <v>5.086172565123306E-6</v>
      </c>
    </row>
    <row r="488" spans="1:10" ht="26.4" x14ac:dyDescent="0.25">
      <c r="A488" s="126" t="s">
        <v>1341</v>
      </c>
      <c r="B488" s="127" t="s">
        <v>1342</v>
      </c>
      <c r="C488" s="127" t="s">
        <v>41</v>
      </c>
      <c r="D488" s="127" t="s">
        <v>1343</v>
      </c>
      <c r="E488" s="128" t="s">
        <v>43</v>
      </c>
      <c r="F488" s="129">
        <v>7</v>
      </c>
      <c r="G488" s="130">
        <v>74.73</v>
      </c>
      <c r="H488" s="130">
        <f>TRUNC(TRUNC(G488 * J10, 2) + G488, 2)</f>
        <v>90.04</v>
      </c>
      <c r="I488" s="130">
        <f t="shared" si="7"/>
        <v>630.28</v>
      </c>
      <c r="J488" s="131">
        <f>I488 / J9</f>
        <v>3.7572818147514267E-5</v>
      </c>
    </row>
    <row r="489" spans="1:10" ht="26.4" x14ac:dyDescent="0.25">
      <c r="A489" s="126" t="s">
        <v>1344</v>
      </c>
      <c r="B489" s="127" t="s">
        <v>1345</v>
      </c>
      <c r="C489" s="127" t="s">
        <v>41</v>
      </c>
      <c r="D489" s="127" t="s">
        <v>1346</v>
      </c>
      <c r="E489" s="128" t="s">
        <v>43</v>
      </c>
      <c r="F489" s="129">
        <v>1</v>
      </c>
      <c r="G489" s="130">
        <v>79.87</v>
      </c>
      <c r="H489" s="130">
        <f>TRUNC(TRUNC(G489 * J10, 2) + G489, 2)</f>
        <v>96.24</v>
      </c>
      <c r="I489" s="130">
        <f t="shared" si="7"/>
        <v>96.24</v>
      </c>
      <c r="J489" s="131">
        <f>I489 / J9</f>
        <v>5.7371454250757972E-6</v>
      </c>
    </row>
    <row r="490" spans="1:10" ht="26.4" x14ac:dyDescent="0.25">
      <c r="A490" s="126" t="s">
        <v>1347</v>
      </c>
      <c r="B490" s="127" t="s">
        <v>1348</v>
      </c>
      <c r="C490" s="127" t="s">
        <v>19</v>
      </c>
      <c r="D490" s="127" t="s">
        <v>1349</v>
      </c>
      <c r="E490" s="128" t="s">
        <v>43</v>
      </c>
      <c r="F490" s="129">
        <v>4</v>
      </c>
      <c r="G490" s="130">
        <v>46.29</v>
      </c>
      <c r="H490" s="130">
        <f>TRUNC(TRUNC(G490 * J10, 2) + G490, 2)</f>
        <v>55.77</v>
      </c>
      <c r="I490" s="130">
        <f t="shared" si="7"/>
        <v>223.08</v>
      </c>
      <c r="J490" s="131">
        <f>I490 / J9</f>
        <v>1.3298445567600882E-5</v>
      </c>
    </row>
    <row r="491" spans="1:10" ht="26.4" x14ac:dyDescent="0.25">
      <c r="A491" s="126" t="s">
        <v>1350</v>
      </c>
      <c r="B491" s="127" t="s">
        <v>1351</v>
      </c>
      <c r="C491" s="127" t="s">
        <v>41</v>
      </c>
      <c r="D491" s="127" t="s">
        <v>1352</v>
      </c>
      <c r="E491" s="128" t="s">
        <v>43</v>
      </c>
      <c r="F491" s="129">
        <v>6</v>
      </c>
      <c r="G491" s="130">
        <v>471.55</v>
      </c>
      <c r="H491" s="130">
        <f>TRUNC(TRUNC(G491 * J10, 2) + G491, 2)</f>
        <v>568.21</v>
      </c>
      <c r="I491" s="130">
        <f t="shared" si="7"/>
        <v>3409.26</v>
      </c>
      <c r="J491" s="131">
        <f>I491 / J9</f>
        <v>2.0323587294154109E-4</v>
      </c>
    </row>
    <row r="492" spans="1:10" ht="26.4" x14ac:dyDescent="0.25">
      <c r="A492" s="126" t="s">
        <v>1353</v>
      </c>
      <c r="B492" s="127" t="s">
        <v>1354</v>
      </c>
      <c r="C492" s="127" t="s">
        <v>41</v>
      </c>
      <c r="D492" s="127" t="s">
        <v>1355</v>
      </c>
      <c r="E492" s="128" t="s">
        <v>43</v>
      </c>
      <c r="F492" s="129">
        <v>17</v>
      </c>
      <c r="G492" s="130">
        <v>82.81</v>
      </c>
      <c r="H492" s="130">
        <f>TRUNC(TRUNC(G492 * J10, 2) + G492, 2)</f>
        <v>99.78</v>
      </c>
      <c r="I492" s="130">
        <f t="shared" si="7"/>
        <v>1696.26</v>
      </c>
      <c r="J492" s="131">
        <f>I492 / J9</f>
        <v>1.0111897650393882E-4</v>
      </c>
    </row>
    <row r="493" spans="1:10" ht="26.4" x14ac:dyDescent="0.25">
      <c r="A493" s="126" t="s">
        <v>1356</v>
      </c>
      <c r="B493" s="127" t="s">
        <v>1357</v>
      </c>
      <c r="C493" s="127" t="s">
        <v>41</v>
      </c>
      <c r="D493" s="127" t="s">
        <v>1358</v>
      </c>
      <c r="E493" s="128" t="s">
        <v>43</v>
      </c>
      <c r="F493" s="129">
        <v>16</v>
      </c>
      <c r="G493" s="130">
        <v>97.62</v>
      </c>
      <c r="H493" s="130">
        <f>TRUNC(TRUNC(G493 * J10, 2) + G493, 2)</f>
        <v>117.63</v>
      </c>
      <c r="I493" s="130">
        <f t="shared" si="7"/>
        <v>1882.08</v>
      </c>
      <c r="J493" s="131">
        <f>I493 / J9</f>
        <v>1.1219624544499851E-4</v>
      </c>
    </row>
    <row r="494" spans="1:10" ht="26.4" x14ac:dyDescent="0.25">
      <c r="A494" s="126" t="s">
        <v>1359</v>
      </c>
      <c r="B494" s="127" t="s">
        <v>1360</v>
      </c>
      <c r="C494" s="127" t="s">
        <v>19</v>
      </c>
      <c r="D494" s="127" t="s">
        <v>1361</v>
      </c>
      <c r="E494" s="128" t="s">
        <v>43</v>
      </c>
      <c r="F494" s="129">
        <v>10</v>
      </c>
      <c r="G494" s="130">
        <v>643.08000000000004</v>
      </c>
      <c r="H494" s="130">
        <f>TRUNC(TRUNC(G494 * J10, 2) + G494, 2)</f>
        <v>774.91</v>
      </c>
      <c r="I494" s="130">
        <f t="shared" si="7"/>
        <v>7749.1</v>
      </c>
      <c r="J494" s="131">
        <f>I494 / J9</f>
        <v>4.6194631767928991E-4</v>
      </c>
    </row>
    <row r="495" spans="1:10" ht="26.4" x14ac:dyDescent="0.25">
      <c r="A495" s="126" t="s">
        <v>1362</v>
      </c>
      <c r="B495" s="127" t="s">
        <v>1363</v>
      </c>
      <c r="C495" s="127" t="s">
        <v>19</v>
      </c>
      <c r="D495" s="127" t="s">
        <v>1364</v>
      </c>
      <c r="E495" s="128" t="s">
        <v>43</v>
      </c>
      <c r="F495" s="129">
        <v>2</v>
      </c>
      <c r="G495" s="130">
        <v>177.67</v>
      </c>
      <c r="H495" s="130">
        <f>TRUNC(TRUNC(G495 * J10, 2) + G495, 2)</f>
        <v>214.09</v>
      </c>
      <c r="I495" s="130">
        <f t="shared" si="7"/>
        <v>428.18</v>
      </c>
      <c r="J495" s="131">
        <f>I495 / J9</f>
        <v>2.5525051206452151E-5</v>
      </c>
    </row>
    <row r="496" spans="1:10" ht="26.4" x14ac:dyDescent="0.25">
      <c r="A496" s="126" t="s">
        <v>1365</v>
      </c>
      <c r="B496" s="127" t="s">
        <v>1366</v>
      </c>
      <c r="C496" s="127" t="s">
        <v>41</v>
      </c>
      <c r="D496" s="127" t="s">
        <v>1367</v>
      </c>
      <c r="E496" s="128" t="s">
        <v>43</v>
      </c>
      <c r="F496" s="129">
        <v>6</v>
      </c>
      <c r="G496" s="130">
        <v>173.16</v>
      </c>
      <c r="H496" s="130">
        <f>TRUNC(TRUNC(G496 * J10, 2) + G496, 2)</f>
        <v>208.65</v>
      </c>
      <c r="I496" s="130">
        <f t="shared" si="7"/>
        <v>1251.9000000000001</v>
      </c>
      <c r="J496" s="131">
        <f>I496 / J9</f>
        <v>7.4629388587410547E-5</v>
      </c>
    </row>
    <row r="497" spans="1:10" ht="26.4" x14ac:dyDescent="0.25">
      <c r="A497" s="126" t="s">
        <v>1368</v>
      </c>
      <c r="B497" s="127" t="s">
        <v>1369</v>
      </c>
      <c r="C497" s="127" t="s">
        <v>41</v>
      </c>
      <c r="D497" s="127" t="s">
        <v>1370</v>
      </c>
      <c r="E497" s="128" t="s">
        <v>43</v>
      </c>
      <c r="F497" s="129">
        <v>10</v>
      </c>
      <c r="G497" s="130">
        <v>13.15</v>
      </c>
      <c r="H497" s="130">
        <f>TRUNC(TRUNC(G497 * J10, 2) + G497, 2)</f>
        <v>15.84</v>
      </c>
      <c r="I497" s="130">
        <f t="shared" si="7"/>
        <v>158.4</v>
      </c>
      <c r="J497" s="131">
        <f>I497 / J9</f>
        <v>9.4426832432668989E-6</v>
      </c>
    </row>
    <row r="498" spans="1:10" ht="26.4" x14ac:dyDescent="0.25">
      <c r="A498" s="126" t="s">
        <v>1371</v>
      </c>
      <c r="B498" s="127" t="s">
        <v>1372</v>
      </c>
      <c r="C498" s="127" t="s">
        <v>41</v>
      </c>
      <c r="D498" s="127" t="s">
        <v>1373</v>
      </c>
      <c r="E498" s="128" t="s">
        <v>43</v>
      </c>
      <c r="F498" s="129">
        <v>158</v>
      </c>
      <c r="G498" s="130">
        <v>14.13</v>
      </c>
      <c r="H498" s="130">
        <f>TRUNC(TRUNC(G498 * J10, 2) + G498, 2)</f>
        <v>17.02</v>
      </c>
      <c r="I498" s="130">
        <f t="shared" si="7"/>
        <v>2689.16</v>
      </c>
      <c r="J498" s="131">
        <f>I498 / J9</f>
        <v>1.6030862418221976E-4</v>
      </c>
    </row>
    <row r="499" spans="1:10" ht="26.4" x14ac:dyDescent="0.25">
      <c r="A499" s="126" t="s">
        <v>1374</v>
      </c>
      <c r="B499" s="127" t="s">
        <v>1375</v>
      </c>
      <c r="C499" s="127" t="s">
        <v>41</v>
      </c>
      <c r="D499" s="127" t="s">
        <v>1376</v>
      </c>
      <c r="E499" s="128" t="s">
        <v>43</v>
      </c>
      <c r="F499" s="129">
        <v>2</v>
      </c>
      <c r="G499" s="130">
        <v>709.09</v>
      </c>
      <c r="H499" s="130">
        <f>TRUNC(TRUNC(G499 * J10, 2) + G499, 2)</f>
        <v>854.45</v>
      </c>
      <c r="I499" s="130">
        <f t="shared" si="7"/>
        <v>1708.9</v>
      </c>
      <c r="J499" s="131">
        <f>I499 / J9</f>
        <v>1.0187248355062375E-4</v>
      </c>
    </row>
    <row r="500" spans="1:10" ht="26.4" x14ac:dyDescent="0.25">
      <c r="A500" s="126" t="s">
        <v>1377</v>
      </c>
      <c r="B500" s="127" t="s">
        <v>1378</v>
      </c>
      <c r="C500" s="127" t="s">
        <v>41</v>
      </c>
      <c r="D500" s="127" t="s">
        <v>1379</v>
      </c>
      <c r="E500" s="128" t="s">
        <v>43</v>
      </c>
      <c r="F500" s="129">
        <v>2</v>
      </c>
      <c r="G500" s="130">
        <v>1516.65</v>
      </c>
      <c r="H500" s="130">
        <f>TRUNC(TRUNC(G500 * J10, 2) + G500, 2)</f>
        <v>1827.56</v>
      </c>
      <c r="I500" s="130">
        <f t="shared" si="7"/>
        <v>3655.12</v>
      </c>
      <c r="J500" s="131">
        <f>I500 / J9</f>
        <v>2.178923003543542E-4</v>
      </c>
    </row>
    <row r="501" spans="1:10" ht="26.4" x14ac:dyDescent="0.25">
      <c r="A501" s="126" t="s">
        <v>1380</v>
      </c>
      <c r="B501" s="127" t="s">
        <v>1381</v>
      </c>
      <c r="C501" s="127" t="s">
        <v>19</v>
      </c>
      <c r="D501" s="127" t="s">
        <v>1382</v>
      </c>
      <c r="E501" s="128" t="s">
        <v>43</v>
      </c>
      <c r="F501" s="129">
        <v>5</v>
      </c>
      <c r="G501" s="130">
        <v>15765.45</v>
      </c>
      <c r="H501" s="130">
        <f>TRUNC(TRUNC(G501 * J10, 2) + G501, 2)</f>
        <v>18997.36</v>
      </c>
      <c r="I501" s="130">
        <f t="shared" si="7"/>
        <v>94986.8</v>
      </c>
      <c r="J501" s="131">
        <f>I501 / J9</f>
        <v>5.6624385397193453E-3</v>
      </c>
    </row>
    <row r="502" spans="1:10" ht="39.6" x14ac:dyDescent="0.25">
      <c r="A502" s="126" t="s">
        <v>1383</v>
      </c>
      <c r="B502" s="127" t="s">
        <v>1384</v>
      </c>
      <c r="C502" s="127" t="s">
        <v>19</v>
      </c>
      <c r="D502" s="127" t="s">
        <v>1385</v>
      </c>
      <c r="E502" s="128" t="s">
        <v>43</v>
      </c>
      <c r="F502" s="129">
        <v>2</v>
      </c>
      <c r="G502" s="130">
        <v>1396.36</v>
      </c>
      <c r="H502" s="130">
        <f>TRUNC(TRUNC(G502 * J10, 2) + G502, 2)</f>
        <v>1682.61</v>
      </c>
      <c r="I502" s="130">
        <f t="shared" si="7"/>
        <v>3365.22</v>
      </c>
      <c r="J502" s="131">
        <f>I502 / J9</f>
        <v>2.006105208579964E-4</v>
      </c>
    </row>
    <row r="503" spans="1:10" ht="26.4" x14ac:dyDescent="0.25">
      <c r="A503" s="126" t="s">
        <v>1386</v>
      </c>
      <c r="B503" s="127" t="s">
        <v>1387</v>
      </c>
      <c r="C503" s="127" t="s">
        <v>19</v>
      </c>
      <c r="D503" s="127" t="s">
        <v>1388</v>
      </c>
      <c r="E503" s="128" t="s">
        <v>43</v>
      </c>
      <c r="F503" s="129">
        <v>4</v>
      </c>
      <c r="G503" s="130">
        <v>28.67</v>
      </c>
      <c r="H503" s="130">
        <f>TRUNC(TRUNC(G503 * J10, 2) + G503, 2)</f>
        <v>34.54</v>
      </c>
      <c r="I503" s="130">
        <f t="shared" si="7"/>
        <v>138.16</v>
      </c>
      <c r="J503" s="131">
        <f>I503 / J9</f>
        <v>8.2361181621827942E-6</v>
      </c>
    </row>
    <row r="504" spans="1:10" ht="26.4" x14ac:dyDescent="0.25">
      <c r="A504" s="126" t="s">
        <v>1389</v>
      </c>
      <c r="B504" s="127" t="s">
        <v>1390</v>
      </c>
      <c r="C504" s="127" t="s">
        <v>19</v>
      </c>
      <c r="D504" s="127" t="s">
        <v>1391</v>
      </c>
      <c r="E504" s="128" t="s">
        <v>43</v>
      </c>
      <c r="F504" s="129">
        <v>94</v>
      </c>
      <c r="G504" s="130">
        <v>28.95</v>
      </c>
      <c r="H504" s="130">
        <f>TRUNC(TRUNC(G504 * J10, 2) + G504, 2)</f>
        <v>34.880000000000003</v>
      </c>
      <c r="I504" s="130">
        <f t="shared" si="7"/>
        <v>3278.72</v>
      </c>
      <c r="J504" s="131">
        <f>I504 / J9</f>
        <v>1.9545400507174268E-4</v>
      </c>
    </row>
    <row r="505" spans="1:10" ht="39.6" x14ac:dyDescent="0.25">
      <c r="A505" s="126" t="s">
        <v>1392</v>
      </c>
      <c r="B505" s="127" t="s">
        <v>1393</v>
      </c>
      <c r="C505" s="127" t="s">
        <v>19</v>
      </c>
      <c r="D505" s="127" t="s">
        <v>1394</v>
      </c>
      <c r="E505" s="128" t="s">
        <v>43</v>
      </c>
      <c r="F505" s="129">
        <v>8</v>
      </c>
      <c r="G505" s="130">
        <v>542.13</v>
      </c>
      <c r="H505" s="130">
        <f>TRUNC(TRUNC(G505 * J10, 2) + G505, 2)</f>
        <v>653.26</v>
      </c>
      <c r="I505" s="130">
        <f t="shared" si="7"/>
        <v>5226.08</v>
      </c>
      <c r="J505" s="131">
        <f>I505 / J9</f>
        <v>3.1154178058063304E-4</v>
      </c>
    </row>
    <row r="506" spans="1:10" ht="26.4" x14ac:dyDescent="0.25">
      <c r="A506" s="126" t="s">
        <v>1395</v>
      </c>
      <c r="B506" s="127" t="s">
        <v>1396</v>
      </c>
      <c r="C506" s="127" t="s">
        <v>19</v>
      </c>
      <c r="D506" s="127" t="s">
        <v>1397</v>
      </c>
      <c r="E506" s="128" t="s">
        <v>43</v>
      </c>
      <c r="F506" s="129">
        <v>47</v>
      </c>
      <c r="G506" s="130">
        <v>33.409999999999997</v>
      </c>
      <c r="H506" s="130">
        <f>TRUNC(TRUNC(G506 * J10, 2) + G506, 2)</f>
        <v>40.25</v>
      </c>
      <c r="I506" s="130">
        <f t="shared" si="7"/>
        <v>1891.75</v>
      </c>
      <c r="J506" s="131">
        <f>I506 / J9</f>
        <v>1.1277270218087219E-4</v>
      </c>
    </row>
    <row r="507" spans="1:10" ht="26.4" x14ac:dyDescent="0.25">
      <c r="A507" s="126" t="s">
        <v>1398</v>
      </c>
      <c r="B507" s="127" t="s">
        <v>1399</v>
      </c>
      <c r="C507" s="127" t="s">
        <v>19</v>
      </c>
      <c r="D507" s="127" t="s">
        <v>1400</v>
      </c>
      <c r="E507" s="128" t="s">
        <v>43</v>
      </c>
      <c r="F507" s="129">
        <v>5</v>
      </c>
      <c r="G507" s="130">
        <v>190.97</v>
      </c>
      <c r="H507" s="130">
        <f>TRUNC(TRUNC(G507 * J10, 2) + G507, 2)</f>
        <v>230.11</v>
      </c>
      <c r="I507" s="130">
        <f t="shared" si="7"/>
        <v>1150.55</v>
      </c>
      <c r="J507" s="131">
        <f>I507 / J9</f>
        <v>6.8587621247100569E-5</v>
      </c>
    </row>
    <row r="508" spans="1:10" ht="26.4" x14ac:dyDescent="0.25">
      <c r="A508" s="126" t="s">
        <v>1401</v>
      </c>
      <c r="B508" s="127" t="s">
        <v>1402</v>
      </c>
      <c r="C508" s="127" t="s">
        <v>19</v>
      </c>
      <c r="D508" s="127" t="s">
        <v>1403</v>
      </c>
      <c r="E508" s="128" t="s">
        <v>43</v>
      </c>
      <c r="F508" s="129">
        <v>1</v>
      </c>
      <c r="G508" s="130">
        <v>28.95</v>
      </c>
      <c r="H508" s="130">
        <f>TRUNC(TRUNC(G508 * J10, 2) + G508, 2)</f>
        <v>34.880000000000003</v>
      </c>
      <c r="I508" s="130">
        <f t="shared" si="7"/>
        <v>34.880000000000003</v>
      </c>
      <c r="J508" s="131">
        <f>I508 / J9</f>
        <v>2.0792979262951351E-6</v>
      </c>
    </row>
    <row r="509" spans="1:10" ht="26.4" x14ac:dyDescent="0.25">
      <c r="A509" s="126" t="s">
        <v>1404</v>
      </c>
      <c r="B509" s="127" t="s">
        <v>1405</v>
      </c>
      <c r="C509" s="127" t="s">
        <v>19</v>
      </c>
      <c r="D509" s="127" t="s">
        <v>1406</v>
      </c>
      <c r="E509" s="128" t="s">
        <v>43</v>
      </c>
      <c r="F509" s="129">
        <v>9</v>
      </c>
      <c r="G509" s="130">
        <v>388.66</v>
      </c>
      <c r="H509" s="130">
        <f>TRUNC(TRUNC(G509 * J10, 2) + G509, 2)</f>
        <v>468.33</v>
      </c>
      <c r="I509" s="130">
        <f t="shared" si="7"/>
        <v>4214.97</v>
      </c>
      <c r="J509" s="131">
        <f>I509 / J9</f>
        <v>2.5126658200677198E-4</v>
      </c>
    </row>
    <row r="510" spans="1:10" ht="26.4" x14ac:dyDescent="0.25">
      <c r="A510" s="126" t="s">
        <v>1407</v>
      </c>
      <c r="B510" s="127" t="s">
        <v>1408</v>
      </c>
      <c r="C510" s="127" t="s">
        <v>19</v>
      </c>
      <c r="D510" s="127" t="s">
        <v>1409</v>
      </c>
      <c r="E510" s="128" t="s">
        <v>43</v>
      </c>
      <c r="F510" s="129">
        <v>38</v>
      </c>
      <c r="G510" s="130">
        <v>14.79</v>
      </c>
      <c r="H510" s="130">
        <f>TRUNC(TRUNC(G510 * J10, 2) + G510, 2)</f>
        <v>17.82</v>
      </c>
      <c r="I510" s="130">
        <f t="shared" si="7"/>
        <v>677.16</v>
      </c>
      <c r="J510" s="131">
        <f>I510 / J9</f>
        <v>4.0367470864965991E-5</v>
      </c>
    </row>
    <row r="511" spans="1:10" ht="26.4" x14ac:dyDescent="0.25">
      <c r="A511" s="126" t="s">
        <v>1410</v>
      </c>
      <c r="B511" s="127" t="s">
        <v>1411</v>
      </c>
      <c r="C511" s="127" t="s">
        <v>19</v>
      </c>
      <c r="D511" s="127" t="s">
        <v>1412</v>
      </c>
      <c r="E511" s="128" t="s">
        <v>43</v>
      </c>
      <c r="F511" s="129">
        <v>126</v>
      </c>
      <c r="G511" s="130">
        <v>8.74</v>
      </c>
      <c r="H511" s="130">
        <f>TRUNC(TRUNC(G511 * J10, 2) + G511, 2)</f>
        <v>10.53</v>
      </c>
      <c r="I511" s="130">
        <f t="shared" si="7"/>
        <v>1326.78</v>
      </c>
      <c r="J511" s="131">
        <f>I511 / J9</f>
        <v>7.9093202484227624E-5</v>
      </c>
    </row>
    <row r="512" spans="1:10" ht="26.4" x14ac:dyDescent="0.25">
      <c r="A512" s="126" t="s">
        <v>1413</v>
      </c>
      <c r="B512" s="127" t="s">
        <v>1414</v>
      </c>
      <c r="C512" s="127" t="s">
        <v>19</v>
      </c>
      <c r="D512" s="127" t="s">
        <v>1415</v>
      </c>
      <c r="E512" s="128" t="s">
        <v>43</v>
      </c>
      <c r="F512" s="129">
        <v>1</v>
      </c>
      <c r="G512" s="130">
        <v>184.28</v>
      </c>
      <c r="H512" s="130">
        <f>TRUNC(TRUNC(G512 * J10, 2) + G512, 2)</f>
        <v>222.05</v>
      </c>
      <c r="I512" s="130">
        <f t="shared" si="7"/>
        <v>222.05</v>
      </c>
      <c r="J512" s="131">
        <f>I512 / J9</f>
        <v>1.3237044281359943E-5</v>
      </c>
    </row>
    <row r="513" spans="1:10" ht="26.4" x14ac:dyDescent="0.25">
      <c r="A513" s="126" t="s">
        <v>1416</v>
      </c>
      <c r="B513" s="127" t="s">
        <v>1417</v>
      </c>
      <c r="C513" s="127" t="s">
        <v>19</v>
      </c>
      <c r="D513" s="127" t="s">
        <v>1418</v>
      </c>
      <c r="E513" s="128" t="s">
        <v>43</v>
      </c>
      <c r="F513" s="129">
        <v>1</v>
      </c>
      <c r="G513" s="130">
        <v>28.67</v>
      </c>
      <c r="H513" s="130">
        <f>TRUNC(TRUNC(G513 * J10, 2) + G513, 2)</f>
        <v>34.54</v>
      </c>
      <c r="I513" s="130">
        <f t="shared" si="7"/>
        <v>34.54</v>
      </c>
      <c r="J513" s="131">
        <f>I513 / J9</f>
        <v>2.0590295405456985E-6</v>
      </c>
    </row>
    <row r="514" spans="1:10" ht="26.4" x14ac:dyDescent="0.25">
      <c r="A514" s="126" t="s">
        <v>1419</v>
      </c>
      <c r="B514" s="127" t="s">
        <v>1420</v>
      </c>
      <c r="C514" s="127" t="s">
        <v>19</v>
      </c>
      <c r="D514" s="127" t="s">
        <v>1421</v>
      </c>
      <c r="E514" s="128" t="s">
        <v>43</v>
      </c>
      <c r="F514" s="129">
        <v>9</v>
      </c>
      <c r="G514" s="130">
        <v>24.57</v>
      </c>
      <c r="H514" s="130">
        <f>TRUNC(TRUNC(G514 * J10, 2) + G514, 2)</f>
        <v>29.6</v>
      </c>
      <c r="I514" s="130">
        <f t="shared" si="7"/>
        <v>266.39999999999998</v>
      </c>
      <c r="J514" s="131">
        <f>I514 / J9</f>
        <v>1.5880876363676144E-5</v>
      </c>
    </row>
    <row r="515" spans="1:10" ht="26.4" x14ac:dyDescent="0.25">
      <c r="A515" s="126" t="s">
        <v>1422</v>
      </c>
      <c r="B515" s="127" t="s">
        <v>1423</v>
      </c>
      <c r="C515" s="127" t="s">
        <v>19</v>
      </c>
      <c r="D515" s="127" t="s">
        <v>1424</v>
      </c>
      <c r="E515" s="128" t="s">
        <v>91</v>
      </c>
      <c r="F515" s="129">
        <v>429.8</v>
      </c>
      <c r="G515" s="130">
        <v>55.35</v>
      </c>
      <c r="H515" s="130">
        <f>TRUNC(TRUNC(G515 * J10, 2) + G515, 2)</f>
        <v>66.69</v>
      </c>
      <c r="I515" s="130">
        <f t="shared" si="7"/>
        <v>28663.360000000001</v>
      </c>
      <c r="J515" s="131">
        <f>I515 / J9</f>
        <v>1.7087059922204968E-3</v>
      </c>
    </row>
    <row r="516" spans="1:10" ht="26.4" x14ac:dyDescent="0.25">
      <c r="A516" s="126" t="s">
        <v>1425</v>
      </c>
      <c r="B516" s="127" t="s">
        <v>1426</v>
      </c>
      <c r="C516" s="127" t="s">
        <v>19</v>
      </c>
      <c r="D516" s="127" t="s">
        <v>1427</v>
      </c>
      <c r="E516" s="128" t="s">
        <v>91</v>
      </c>
      <c r="F516" s="129">
        <v>48.5</v>
      </c>
      <c r="G516" s="130">
        <v>28.67</v>
      </c>
      <c r="H516" s="130">
        <f>TRUNC(TRUNC(G516 * J10, 2) + G516, 2)</f>
        <v>34.54</v>
      </c>
      <c r="I516" s="130">
        <f t="shared" si="7"/>
        <v>1675.19</v>
      </c>
      <c r="J516" s="131">
        <f>I516 / J9</f>
        <v>9.9862932716466386E-5</v>
      </c>
    </row>
    <row r="517" spans="1:10" ht="26.4" x14ac:dyDescent="0.25">
      <c r="A517" s="126" t="s">
        <v>1428</v>
      </c>
      <c r="B517" s="127" t="s">
        <v>1429</v>
      </c>
      <c r="C517" s="127" t="s">
        <v>19</v>
      </c>
      <c r="D517" s="127" t="s">
        <v>1430</v>
      </c>
      <c r="E517" s="128" t="s">
        <v>91</v>
      </c>
      <c r="F517" s="129">
        <v>72.599999999999994</v>
      </c>
      <c r="G517" s="130">
        <v>28.67</v>
      </c>
      <c r="H517" s="130">
        <f>TRUNC(TRUNC(G517 * J10, 2) + G517, 2)</f>
        <v>34.54</v>
      </c>
      <c r="I517" s="130">
        <f t="shared" si="7"/>
        <v>2507.6</v>
      </c>
      <c r="J517" s="131">
        <f>I517 / J9</f>
        <v>1.4948530619202067E-4</v>
      </c>
    </row>
    <row r="518" spans="1:10" ht="26.4" x14ac:dyDescent="0.25">
      <c r="A518" s="126" t="s">
        <v>1431</v>
      </c>
      <c r="B518" s="127" t="s">
        <v>1432</v>
      </c>
      <c r="C518" s="127" t="s">
        <v>19</v>
      </c>
      <c r="D518" s="127" t="s">
        <v>1433</v>
      </c>
      <c r="E518" s="128" t="s">
        <v>91</v>
      </c>
      <c r="F518" s="129">
        <v>4.2</v>
      </c>
      <c r="G518" s="130">
        <v>28.67</v>
      </c>
      <c r="H518" s="130">
        <f>TRUNC(TRUNC(G518 * J10, 2) + G518, 2)</f>
        <v>34.54</v>
      </c>
      <c r="I518" s="130">
        <f t="shared" si="7"/>
        <v>145.06</v>
      </c>
      <c r="J518" s="131">
        <f>I518 / J9</f>
        <v>8.6474471670978299E-6</v>
      </c>
    </row>
    <row r="519" spans="1:10" ht="26.4" x14ac:dyDescent="0.25">
      <c r="A519" s="126" t="s">
        <v>1434</v>
      </c>
      <c r="B519" s="127" t="s">
        <v>1435</v>
      </c>
      <c r="C519" s="127" t="s">
        <v>19</v>
      </c>
      <c r="D519" s="127" t="s">
        <v>1436</v>
      </c>
      <c r="E519" s="128" t="s">
        <v>43</v>
      </c>
      <c r="F519" s="129">
        <v>1</v>
      </c>
      <c r="G519" s="130">
        <v>55.53</v>
      </c>
      <c r="H519" s="130">
        <f>TRUNC(TRUNC(G519 * J10, 2) + G519, 2)</f>
        <v>66.91</v>
      </c>
      <c r="I519" s="130">
        <f t="shared" si="7"/>
        <v>66.91</v>
      </c>
      <c r="J519" s="131">
        <f>I519 / J9</f>
        <v>3.9886990896905817E-6</v>
      </c>
    </row>
    <row r="520" spans="1:10" ht="26.4" x14ac:dyDescent="0.25">
      <c r="A520" s="126" t="s">
        <v>1437</v>
      </c>
      <c r="B520" s="127" t="s">
        <v>1438</v>
      </c>
      <c r="C520" s="127" t="s">
        <v>19</v>
      </c>
      <c r="D520" s="127" t="s">
        <v>1439</v>
      </c>
      <c r="E520" s="128" t="s">
        <v>43</v>
      </c>
      <c r="F520" s="129">
        <v>1</v>
      </c>
      <c r="G520" s="130">
        <v>89.07</v>
      </c>
      <c r="H520" s="130">
        <f>TRUNC(TRUNC(G520 * J10, 2) + G520, 2)</f>
        <v>107.32</v>
      </c>
      <c r="I520" s="130">
        <f t="shared" si="7"/>
        <v>107.32</v>
      </c>
      <c r="J520" s="131">
        <f>I520 / J9</f>
        <v>6.3976563489103751E-6</v>
      </c>
    </row>
    <row r="521" spans="1:10" ht="26.4" x14ac:dyDescent="0.25">
      <c r="A521" s="126" t="s">
        <v>1440</v>
      </c>
      <c r="B521" s="127" t="s">
        <v>1441</v>
      </c>
      <c r="C521" s="127" t="s">
        <v>19</v>
      </c>
      <c r="D521" s="127" t="s">
        <v>1442</v>
      </c>
      <c r="E521" s="128" t="s">
        <v>43</v>
      </c>
      <c r="F521" s="129">
        <v>3</v>
      </c>
      <c r="G521" s="130">
        <v>84.84</v>
      </c>
      <c r="H521" s="130">
        <f>TRUNC(TRUNC(G521 * J10, 2) + G521, 2)</f>
        <v>102.23</v>
      </c>
      <c r="I521" s="130">
        <f t="shared" si="7"/>
        <v>306.69</v>
      </c>
      <c r="J521" s="131">
        <f>I521 / J9</f>
        <v>1.8282680074984373E-5</v>
      </c>
    </row>
    <row r="522" spans="1:10" ht="26.4" x14ac:dyDescent="0.25">
      <c r="A522" s="126" t="s">
        <v>1443</v>
      </c>
      <c r="B522" s="127" t="s">
        <v>1444</v>
      </c>
      <c r="C522" s="127" t="s">
        <v>19</v>
      </c>
      <c r="D522" s="127" t="s">
        <v>1445</v>
      </c>
      <c r="E522" s="128" t="s">
        <v>43</v>
      </c>
      <c r="F522" s="129">
        <v>2</v>
      </c>
      <c r="G522" s="130">
        <v>40.76</v>
      </c>
      <c r="H522" s="130">
        <f>TRUNC(TRUNC(G522 * J10, 2) + G522, 2)</f>
        <v>49.11</v>
      </c>
      <c r="I522" s="130">
        <f t="shared" si="7"/>
        <v>98.22</v>
      </c>
      <c r="J522" s="131">
        <f>I522 / J9</f>
        <v>5.8551789656166333E-6</v>
      </c>
    </row>
    <row r="523" spans="1:10" ht="26.4" x14ac:dyDescent="0.25">
      <c r="A523" s="126" t="s">
        <v>1446</v>
      </c>
      <c r="B523" s="127" t="s">
        <v>1447</v>
      </c>
      <c r="C523" s="127" t="s">
        <v>19</v>
      </c>
      <c r="D523" s="127" t="s">
        <v>1448</v>
      </c>
      <c r="E523" s="128" t="s">
        <v>43</v>
      </c>
      <c r="F523" s="129">
        <v>425</v>
      </c>
      <c r="G523" s="130">
        <v>27.28</v>
      </c>
      <c r="H523" s="130">
        <f>TRUNC(TRUNC(G523 * J10, 2) + G523, 2)</f>
        <v>32.869999999999997</v>
      </c>
      <c r="I523" s="130">
        <f t="shared" si="7"/>
        <v>13969.75</v>
      </c>
      <c r="J523" s="131">
        <f>I523 / J9</f>
        <v>8.327772994799732E-4</v>
      </c>
    </row>
    <row r="524" spans="1:10" ht="26.4" x14ac:dyDescent="0.25">
      <c r="A524" s="126" t="s">
        <v>1449</v>
      </c>
      <c r="B524" s="127" t="s">
        <v>1450</v>
      </c>
      <c r="C524" s="127" t="s">
        <v>19</v>
      </c>
      <c r="D524" s="127" t="s">
        <v>1451</v>
      </c>
      <c r="E524" s="128" t="s">
        <v>43</v>
      </c>
      <c r="F524" s="129">
        <v>52</v>
      </c>
      <c r="G524" s="130">
        <v>40.76</v>
      </c>
      <c r="H524" s="130">
        <f>TRUNC(TRUNC(G524 * J10, 2) + G524, 2)</f>
        <v>49.11</v>
      </c>
      <c r="I524" s="130">
        <f t="shared" si="7"/>
        <v>2553.7199999999998</v>
      </c>
      <c r="J524" s="131">
        <f>I524 / J9</f>
        <v>1.5223465310603245E-4</v>
      </c>
    </row>
    <row r="525" spans="1:10" ht="26.4" x14ac:dyDescent="0.25">
      <c r="A525" s="126" t="s">
        <v>1452</v>
      </c>
      <c r="B525" s="127" t="s">
        <v>1453</v>
      </c>
      <c r="C525" s="127" t="s">
        <v>19</v>
      </c>
      <c r="D525" s="127" t="s">
        <v>1454</v>
      </c>
      <c r="E525" s="128" t="s">
        <v>43</v>
      </c>
      <c r="F525" s="129">
        <v>31</v>
      </c>
      <c r="G525" s="130">
        <v>30.35</v>
      </c>
      <c r="H525" s="130">
        <f>TRUNC(TRUNC(G525 * J10, 2) + G525, 2)</f>
        <v>36.57</v>
      </c>
      <c r="I525" s="130">
        <f t="shared" ref="I525:I588" si="8">TRUNC(F525 * H525,2)</f>
        <v>1133.67</v>
      </c>
      <c r="J525" s="131">
        <f>I525 / J9</f>
        <v>6.7581355507540306E-5</v>
      </c>
    </row>
    <row r="526" spans="1:10" ht="26.4" x14ac:dyDescent="0.25">
      <c r="A526" s="126" t="s">
        <v>1455</v>
      </c>
      <c r="B526" s="127" t="s">
        <v>1456</v>
      </c>
      <c r="C526" s="127" t="s">
        <v>19</v>
      </c>
      <c r="D526" s="127" t="s">
        <v>1457</v>
      </c>
      <c r="E526" s="128" t="s">
        <v>43</v>
      </c>
      <c r="F526" s="129">
        <v>2</v>
      </c>
      <c r="G526" s="130">
        <v>64.22</v>
      </c>
      <c r="H526" s="130">
        <f>TRUNC(TRUNC(G526 * J10, 2) + G526, 2)</f>
        <v>77.38</v>
      </c>
      <c r="I526" s="130">
        <f t="shared" si="8"/>
        <v>154.76</v>
      </c>
      <c r="J526" s="131">
        <f>I526 / J9</f>
        <v>9.2256922899494002E-6</v>
      </c>
    </row>
    <row r="527" spans="1:10" ht="26.4" x14ac:dyDescent="0.25">
      <c r="A527" s="126" t="s">
        <v>1458</v>
      </c>
      <c r="B527" s="127" t="s">
        <v>1459</v>
      </c>
      <c r="C527" s="127" t="s">
        <v>19</v>
      </c>
      <c r="D527" s="127" t="s">
        <v>1460</v>
      </c>
      <c r="E527" s="128" t="s">
        <v>43</v>
      </c>
      <c r="F527" s="129">
        <v>1</v>
      </c>
      <c r="G527" s="130">
        <v>22.95</v>
      </c>
      <c r="H527" s="130">
        <f>TRUNC(TRUNC(G527 * J10, 2) + G527, 2)</f>
        <v>27.65</v>
      </c>
      <c r="I527" s="130">
        <f t="shared" si="8"/>
        <v>27.65</v>
      </c>
      <c r="J527" s="131">
        <f>I527 / J9</f>
        <v>1.6482966646232938E-6</v>
      </c>
    </row>
    <row r="528" spans="1:10" ht="26.4" x14ac:dyDescent="0.25">
      <c r="A528" s="126" t="s">
        <v>1461</v>
      </c>
      <c r="B528" s="127" t="s">
        <v>1462</v>
      </c>
      <c r="C528" s="127" t="s">
        <v>19</v>
      </c>
      <c r="D528" s="127" t="s">
        <v>1463</v>
      </c>
      <c r="E528" s="128" t="s">
        <v>43</v>
      </c>
      <c r="F528" s="129">
        <v>424</v>
      </c>
      <c r="G528" s="130">
        <v>8.08</v>
      </c>
      <c r="H528" s="130">
        <f>TRUNC(TRUNC(G528 * J10, 2) + G528, 2)</f>
        <v>9.73</v>
      </c>
      <c r="I528" s="130">
        <f t="shared" si="8"/>
        <v>4125.5200000000004</v>
      </c>
      <c r="J528" s="131">
        <f>I528 / J9</f>
        <v>2.4593420816769229E-4</v>
      </c>
    </row>
    <row r="529" spans="1:10" ht="26.4" x14ac:dyDescent="0.25">
      <c r="A529" s="126" t="s">
        <v>1464</v>
      </c>
      <c r="B529" s="127" t="s">
        <v>1465</v>
      </c>
      <c r="C529" s="127" t="s">
        <v>19</v>
      </c>
      <c r="D529" s="127" t="s">
        <v>1466</v>
      </c>
      <c r="E529" s="128" t="s">
        <v>43</v>
      </c>
      <c r="F529" s="129">
        <v>28</v>
      </c>
      <c r="G529" s="130">
        <v>8.08</v>
      </c>
      <c r="H529" s="130">
        <f>TRUNC(TRUNC(G529 * J10, 2) + G529, 2)</f>
        <v>9.73</v>
      </c>
      <c r="I529" s="130">
        <f t="shared" si="8"/>
        <v>272.44</v>
      </c>
      <c r="J529" s="131">
        <f>I529 / J9</f>
        <v>1.6240938275224962E-5</v>
      </c>
    </row>
    <row r="530" spans="1:10" ht="26.4" x14ac:dyDescent="0.25">
      <c r="A530" s="126" t="s">
        <v>1467</v>
      </c>
      <c r="B530" s="127" t="s">
        <v>1468</v>
      </c>
      <c r="C530" s="127" t="s">
        <v>19</v>
      </c>
      <c r="D530" s="127" t="s">
        <v>1469</v>
      </c>
      <c r="E530" s="128" t="s">
        <v>43</v>
      </c>
      <c r="F530" s="129">
        <v>1</v>
      </c>
      <c r="G530" s="130">
        <v>21.92</v>
      </c>
      <c r="H530" s="130">
        <f>TRUNC(TRUNC(G530 * J10, 2) + G530, 2)</f>
        <v>26.41</v>
      </c>
      <c r="I530" s="130">
        <f t="shared" si="8"/>
        <v>26.41</v>
      </c>
      <c r="J530" s="131">
        <f>I530 / J9</f>
        <v>1.5743766695371134E-6</v>
      </c>
    </row>
    <row r="531" spans="1:10" ht="26.4" x14ac:dyDescent="0.25">
      <c r="A531" s="126" t="s">
        <v>1470</v>
      </c>
      <c r="B531" s="127" t="s">
        <v>1471</v>
      </c>
      <c r="C531" s="127" t="s">
        <v>19</v>
      </c>
      <c r="D531" s="127" t="s">
        <v>1472</v>
      </c>
      <c r="E531" s="128" t="s">
        <v>43</v>
      </c>
      <c r="F531" s="129">
        <v>0.33</v>
      </c>
      <c r="G531" s="130">
        <v>106.43</v>
      </c>
      <c r="H531" s="130">
        <f>TRUNC(TRUNC(G531 * J10, 2) + G531, 2)</f>
        <v>128.24</v>
      </c>
      <c r="I531" s="130">
        <f t="shared" si="8"/>
        <v>42.31</v>
      </c>
      <c r="J531" s="131">
        <f>I531 / J9</f>
        <v>2.5222217678195862E-6</v>
      </c>
    </row>
    <row r="532" spans="1:10" ht="26.4" x14ac:dyDescent="0.25">
      <c r="A532" s="126" t="s">
        <v>1473</v>
      </c>
      <c r="B532" s="127" t="s">
        <v>1474</v>
      </c>
      <c r="C532" s="127" t="s">
        <v>19</v>
      </c>
      <c r="D532" s="127" t="s">
        <v>1475</v>
      </c>
      <c r="E532" s="128" t="s">
        <v>43</v>
      </c>
      <c r="F532" s="129">
        <v>49.7</v>
      </c>
      <c r="G532" s="130">
        <v>51.18</v>
      </c>
      <c r="H532" s="130">
        <f>TRUNC(TRUNC(G532 * J10, 2) + G532, 2)</f>
        <v>61.67</v>
      </c>
      <c r="I532" s="130">
        <f t="shared" si="8"/>
        <v>3064.99</v>
      </c>
      <c r="J532" s="131">
        <f>I532 / J9</f>
        <v>1.8271294011225131E-4</v>
      </c>
    </row>
    <row r="533" spans="1:10" ht="26.4" x14ac:dyDescent="0.25">
      <c r="A533" s="126" t="s">
        <v>1476</v>
      </c>
      <c r="B533" s="127" t="s">
        <v>1477</v>
      </c>
      <c r="C533" s="127" t="s">
        <v>19</v>
      </c>
      <c r="D533" s="127" t="s">
        <v>1478</v>
      </c>
      <c r="E533" s="128" t="s">
        <v>91</v>
      </c>
      <c r="F533" s="129">
        <v>25.2</v>
      </c>
      <c r="G533" s="130">
        <v>87.18</v>
      </c>
      <c r="H533" s="130">
        <f>TRUNC(TRUNC(G533 * J10, 2) + G533, 2)</f>
        <v>105.05</v>
      </c>
      <c r="I533" s="130">
        <f t="shared" si="8"/>
        <v>2647.26</v>
      </c>
      <c r="J533" s="131">
        <f>I533 / J9</f>
        <v>1.5781084370309804E-4</v>
      </c>
    </row>
    <row r="534" spans="1:10" ht="26.4" x14ac:dyDescent="0.25">
      <c r="A534" s="126" t="s">
        <v>1479</v>
      </c>
      <c r="B534" s="127" t="s">
        <v>1480</v>
      </c>
      <c r="C534" s="127" t="s">
        <v>19</v>
      </c>
      <c r="D534" s="127" t="s">
        <v>1481</v>
      </c>
      <c r="E534" s="128" t="s">
        <v>91</v>
      </c>
      <c r="F534" s="129">
        <v>65.099999999999994</v>
      </c>
      <c r="G534" s="130">
        <v>122.9</v>
      </c>
      <c r="H534" s="130">
        <f>TRUNC(TRUNC(G534 * J10, 2) + G534, 2)</f>
        <v>148.09</v>
      </c>
      <c r="I534" s="130">
        <f t="shared" si="8"/>
        <v>9640.65</v>
      </c>
      <c r="J534" s="131">
        <f>I534 / J9</f>
        <v>5.747070972803095E-4</v>
      </c>
    </row>
    <row r="535" spans="1:10" ht="26.4" x14ac:dyDescent="0.25">
      <c r="A535" s="126" t="s">
        <v>1482</v>
      </c>
      <c r="B535" s="127" t="s">
        <v>1483</v>
      </c>
      <c r="C535" s="127" t="s">
        <v>19</v>
      </c>
      <c r="D535" s="127" t="s">
        <v>1484</v>
      </c>
      <c r="E535" s="128" t="s">
        <v>91</v>
      </c>
      <c r="F535" s="129">
        <v>4.2</v>
      </c>
      <c r="G535" s="130">
        <v>166.23</v>
      </c>
      <c r="H535" s="130">
        <f>TRUNC(TRUNC(G535 * J10, 2) + G535, 2)</f>
        <v>200.3</v>
      </c>
      <c r="I535" s="130">
        <f t="shared" si="8"/>
        <v>841.26</v>
      </c>
      <c r="J535" s="131">
        <f>I535 / J9</f>
        <v>5.0149947634032263E-5</v>
      </c>
    </row>
    <row r="536" spans="1:10" ht="26.4" x14ac:dyDescent="0.25">
      <c r="A536" s="126" t="s">
        <v>1485</v>
      </c>
      <c r="B536" s="127" t="s">
        <v>1486</v>
      </c>
      <c r="C536" s="127" t="s">
        <v>19</v>
      </c>
      <c r="D536" s="127" t="s">
        <v>1487</v>
      </c>
      <c r="E536" s="128" t="s">
        <v>43</v>
      </c>
      <c r="F536" s="129">
        <v>6</v>
      </c>
      <c r="G536" s="130">
        <v>17.02</v>
      </c>
      <c r="H536" s="130">
        <f>TRUNC(TRUNC(G536 * J10, 2) + G536, 2)</f>
        <v>20.5</v>
      </c>
      <c r="I536" s="130">
        <f t="shared" si="8"/>
        <v>123</v>
      </c>
      <c r="J536" s="131">
        <f>I536 / J9</f>
        <v>7.3323866093549774E-6</v>
      </c>
    </row>
    <row r="537" spans="1:10" ht="26.4" x14ac:dyDescent="0.25">
      <c r="A537" s="126" t="s">
        <v>1488</v>
      </c>
      <c r="B537" s="127" t="s">
        <v>1489</v>
      </c>
      <c r="C537" s="127" t="s">
        <v>19</v>
      </c>
      <c r="D537" s="127" t="s">
        <v>1490</v>
      </c>
      <c r="E537" s="128" t="s">
        <v>43</v>
      </c>
      <c r="F537" s="129">
        <v>1</v>
      </c>
      <c r="G537" s="130">
        <v>50.88</v>
      </c>
      <c r="H537" s="130">
        <f>TRUNC(TRUNC(G537 * J10, 2) + G537, 2)</f>
        <v>61.31</v>
      </c>
      <c r="I537" s="130">
        <f t="shared" si="8"/>
        <v>61.31</v>
      </c>
      <c r="J537" s="131">
        <f>I537 / J9</f>
        <v>3.6548668538175099E-6</v>
      </c>
    </row>
    <row r="538" spans="1:10" ht="39.6" x14ac:dyDescent="0.25">
      <c r="A538" s="126" t="s">
        <v>1491</v>
      </c>
      <c r="B538" s="127" t="s">
        <v>1492</v>
      </c>
      <c r="C538" s="127" t="s">
        <v>41</v>
      </c>
      <c r="D538" s="127" t="s">
        <v>1493</v>
      </c>
      <c r="E538" s="128" t="s">
        <v>91</v>
      </c>
      <c r="F538" s="129">
        <v>683</v>
      </c>
      <c r="G538" s="130">
        <v>25.72</v>
      </c>
      <c r="H538" s="130">
        <f>TRUNC(TRUNC(G538 * J10, 2) + G538, 2)</f>
        <v>30.99</v>
      </c>
      <c r="I538" s="130">
        <f t="shared" si="8"/>
        <v>21166.17</v>
      </c>
      <c r="J538" s="131">
        <f>I538 / J9</f>
        <v>1.2617767599945613E-3</v>
      </c>
    </row>
    <row r="539" spans="1:10" ht="39.6" x14ac:dyDescent="0.25">
      <c r="A539" s="126" t="s">
        <v>1494</v>
      </c>
      <c r="B539" s="127" t="s">
        <v>1495</v>
      </c>
      <c r="C539" s="127" t="s">
        <v>41</v>
      </c>
      <c r="D539" s="127" t="s">
        <v>1496</v>
      </c>
      <c r="E539" s="128" t="s">
        <v>91</v>
      </c>
      <c r="F539" s="129">
        <v>4905.8</v>
      </c>
      <c r="G539" s="130">
        <v>20.56</v>
      </c>
      <c r="H539" s="130">
        <f>TRUNC(TRUNC(G539 * J10, 2) + G539, 2)</f>
        <v>24.77</v>
      </c>
      <c r="I539" s="130">
        <f t="shared" si="8"/>
        <v>121516.66</v>
      </c>
      <c r="J539" s="131">
        <f>I539 / J9</f>
        <v>7.2439604113621273E-3</v>
      </c>
    </row>
    <row r="540" spans="1:10" ht="39.6" x14ac:dyDescent="0.25">
      <c r="A540" s="126" t="s">
        <v>1497</v>
      </c>
      <c r="B540" s="127" t="s">
        <v>1498</v>
      </c>
      <c r="C540" s="127" t="s">
        <v>41</v>
      </c>
      <c r="D540" s="127" t="s">
        <v>1499</v>
      </c>
      <c r="E540" s="128" t="s">
        <v>91</v>
      </c>
      <c r="F540" s="129">
        <v>249.1</v>
      </c>
      <c r="G540" s="130">
        <v>19.75</v>
      </c>
      <c r="H540" s="130">
        <f>TRUNC(TRUNC(G540 * J10, 2) + G540, 2)</f>
        <v>23.79</v>
      </c>
      <c r="I540" s="130">
        <f t="shared" si="8"/>
        <v>5926.08</v>
      </c>
      <c r="J540" s="131">
        <f>I540 / J9</f>
        <v>3.5327081006476704E-4</v>
      </c>
    </row>
    <row r="541" spans="1:10" ht="39.6" x14ac:dyDescent="0.25">
      <c r="A541" s="126" t="s">
        <v>1500</v>
      </c>
      <c r="B541" s="127" t="s">
        <v>1501</v>
      </c>
      <c r="C541" s="127" t="s">
        <v>41</v>
      </c>
      <c r="D541" s="127" t="s">
        <v>1502</v>
      </c>
      <c r="E541" s="128" t="s">
        <v>91</v>
      </c>
      <c r="F541" s="129">
        <v>641</v>
      </c>
      <c r="G541" s="130">
        <v>20.399999999999999</v>
      </c>
      <c r="H541" s="130">
        <f>TRUNC(TRUNC(G541 * J10, 2) + G541, 2)</f>
        <v>24.58</v>
      </c>
      <c r="I541" s="130">
        <f t="shared" si="8"/>
        <v>15755.78</v>
      </c>
      <c r="J541" s="131">
        <f>I541 / J9</f>
        <v>9.3924772595075593E-4</v>
      </c>
    </row>
    <row r="542" spans="1:10" ht="39.6" x14ac:dyDescent="0.25">
      <c r="A542" s="126" t="s">
        <v>1503</v>
      </c>
      <c r="B542" s="127" t="s">
        <v>1504</v>
      </c>
      <c r="C542" s="127" t="s">
        <v>41</v>
      </c>
      <c r="D542" s="127" t="s">
        <v>1505</v>
      </c>
      <c r="E542" s="128" t="s">
        <v>91</v>
      </c>
      <c r="F542" s="129">
        <v>363.2</v>
      </c>
      <c r="G542" s="130">
        <v>75.38</v>
      </c>
      <c r="H542" s="130">
        <f>TRUNC(TRUNC(G542 * J10, 2) + G542, 2)</f>
        <v>90.83</v>
      </c>
      <c r="I542" s="130">
        <f t="shared" si="8"/>
        <v>32989.449999999997</v>
      </c>
      <c r="J542" s="131">
        <f>I542 / J9</f>
        <v>1.9665967595933784E-3</v>
      </c>
    </row>
    <row r="543" spans="1:10" ht="26.4" x14ac:dyDescent="0.25">
      <c r="A543" s="126" t="s">
        <v>1506</v>
      </c>
      <c r="B543" s="127" t="s">
        <v>1507</v>
      </c>
      <c r="C543" s="127" t="s">
        <v>19</v>
      </c>
      <c r="D543" s="127" t="s">
        <v>1508</v>
      </c>
      <c r="E543" s="128" t="s">
        <v>91</v>
      </c>
      <c r="F543" s="129">
        <v>1</v>
      </c>
      <c r="G543" s="130">
        <v>74.89</v>
      </c>
      <c r="H543" s="130">
        <f>TRUNC(TRUNC(G543 * J10, 2) + G543, 2)</f>
        <v>90.24</v>
      </c>
      <c r="I543" s="130">
        <f t="shared" si="8"/>
        <v>90.24</v>
      </c>
      <c r="J543" s="131">
        <f>I543 / J9</f>
        <v>5.3794680294975055E-6</v>
      </c>
    </row>
    <row r="544" spans="1:10" ht="26.4" x14ac:dyDescent="0.25">
      <c r="A544" s="126" t="s">
        <v>1509</v>
      </c>
      <c r="B544" s="127" t="s">
        <v>1510</v>
      </c>
      <c r="C544" s="127" t="s">
        <v>41</v>
      </c>
      <c r="D544" s="127" t="s">
        <v>1511</v>
      </c>
      <c r="E544" s="128" t="s">
        <v>43</v>
      </c>
      <c r="F544" s="129">
        <v>2</v>
      </c>
      <c r="G544" s="130">
        <v>42.32</v>
      </c>
      <c r="H544" s="130">
        <f>TRUNC(TRUNC(G544 * J10, 2) + G544, 2)</f>
        <v>50.99</v>
      </c>
      <c r="I544" s="130">
        <f t="shared" si="8"/>
        <v>101.98</v>
      </c>
      <c r="J544" s="131">
        <f>I544 / J9</f>
        <v>6.0793234668456961E-6</v>
      </c>
    </row>
    <row r="545" spans="1:10" ht="26.4" x14ac:dyDescent="0.25">
      <c r="A545" s="126" t="s">
        <v>1512</v>
      </c>
      <c r="B545" s="127" t="s">
        <v>1513</v>
      </c>
      <c r="C545" s="127" t="s">
        <v>41</v>
      </c>
      <c r="D545" s="127" t="s">
        <v>1514</v>
      </c>
      <c r="E545" s="128" t="s">
        <v>43</v>
      </c>
      <c r="F545" s="129">
        <v>1</v>
      </c>
      <c r="G545" s="130">
        <v>12570.29</v>
      </c>
      <c r="H545" s="130">
        <f>TRUNC(TRUNC(G545 * J10, 2) + G545, 2)</f>
        <v>15147.19</v>
      </c>
      <c r="I545" s="130">
        <f t="shared" si="8"/>
        <v>15147.19</v>
      </c>
      <c r="J545" s="131">
        <f>I545 / J9</f>
        <v>9.029679115882571E-4</v>
      </c>
    </row>
    <row r="546" spans="1:10" ht="39.6" x14ac:dyDescent="0.25">
      <c r="A546" s="126" t="s">
        <v>1515</v>
      </c>
      <c r="B546" s="127" t="s">
        <v>1516</v>
      </c>
      <c r="C546" s="127" t="s">
        <v>41</v>
      </c>
      <c r="D546" s="127" t="s">
        <v>1517</v>
      </c>
      <c r="E546" s="128" t="s">
        <v>43</v>
      </c>
      <c r="F546" s="129">
        <v>1</v>
      </c>
      <c r="G546" s="130">
        <v>520.91</v>
      </c>
      <c r="H546" s="130">
        <f>TRUNC(TRUNC(G546 * J10, 2) + G546, 2)</f>
        <v>627.69000000000005</v>
      </c>
      <c r="I546" s="130">
        <f t="shared" si="8"/>
        <v>627.69000000000005</v>
      </c>
      <c r="J546" s="131">
        <f>I546 / J9</f>
        <v>3.7418420738422976E-5</v>
      </c>
    </row>
    <row r="547" spans="1:10" ht="39.6" x14ac:dyDescent="0.25">
      <c r="A547" s="126" t="s">
        <v>1518</v>
      </c>
      <c r="B547" s="127" t="s">
        <v>1519</v>
      </c>
      <c r="C547" s="127" t="s">
        <v>41</v>
      </c>
      <c r="D547" s="127" t="s">
        <v>1520</v>
      </c>
      <c r="E547" s="128" t="s">
        <v>43</v>
      </c>
      <c r="F547" s="129">
        <v>1</v>
      </c>
      <c r="G547" s="130">
        <v>543.19000000000005</v>
      </c>
      <c r="H547" s="130">
        <f>TRUNC(TRUNC(G547 * J10, 2) + G547, 2)</f>
        <v>654.54</v>
      </c>
      <c r="I547" s="130">
        <f t="shared" si="8"/>
        <v>654.54</v>
      </c>
      <c r="J547" s="131">
        <f>I547 / J9</f>
        <v>3.9019027083635831E-5</v>
      </c>
    </row>
    <row r="548" spans="1:10" ht="39.6" x14ac:dyDescent="0.25">
      <c r="A548" s="126" t="s">
        <v>1521</v>
      </c>
      <c r="B548" s="127" t="s">
        <v>1522</v>
      </c>
      <c r="C548" s="127" t="s">
        <v>41</v>
      </c>
      <c r="D548" s="127" t="s">
        <v>1523</v>
      </c>
      <c r="E548" s="128" t="s">
        <v>43</v>
      </c>
      <c r="F548" s="129">
        <v>9</v>
      </c>
      <c r="G548" s="130">
        <v>868.35</v>
      </c>
      <c r="H548" s="130">
        <f>TRUNC(TRUNC(G548 * J10, 2) + G548, 2)</f>
        <v>1046.3599999999999</v>
      </c>
      <c r="I548" s="130">
        <f t="shared" si="8"/>
        <v>9417.24</v>
      </c>
      <c r="J548" s="131">
        <f>I548 / J9</f>
        <v>5.613889794559518E-4</v>
      </c>
    </row>
    <row r="549" spans="1:10" ht="39.6" x14ac:dyDescent="0.25">
      <c r="A549" s="126" t="s">
        <v>1524</v>
      </c>
      <c r="B549" s="127" t="s">
        <v>1525</v>
      </c>
      <c r="C549" s="127" t="s">
        <v>19</v>
      </c>
      <c r="D549" s="127" t="s">
        <v>1526</v>
      </c>
      <c r="E549" s="128" t="s">
        <v>43</v>
      </c>
      <c r="F549" s="129">
        <v>2</v>
      </c>
      <c r="G549" s="130">
        <v>2577.44</v>
      </c>
      <c r="H549" s="130">
        <f>TRUNC(TRUNC(G549 * J10, 2) + G549, 2)</f>
        <v>3105.81</v>
      </c>
      <c r="I549" s="130">
        <f t="shared" si="8"/>
        <v>6211.62</v>
      </c>
      <c r="J549" s="131">
        <f>I549 / J9</f>
        <v>3.7029267732033793E-4</v>
      </c>
    </row>
    <row r="550" spans="1:10" ht="39.6" x14ac:dyDescent="0.25">
      <c r="A550" s="126" t="s">
        <v>1527</v>
      </c>
      <c r="B550" s="127" t="s">
        <v>1528</v>
      </c>
      <c r="C550" s="127" t="s">
        <v>41</v>
      </c>
      <c r="D550" s="127" t="s">
        <v>1529</v>
      </c>
      <c r="E550" s="128" t="s">
        <v>43</v>
      </c>
      <c r="F550" s="129">
        <v>3</v>
      </c>
      <c r="G550" s="130">
        <v>632.99</v>
      </c>
      <c r="H550" s="130">
        <f>TRUNC(TRUNC(G550 * J10, 2) + G550, 2)</f>
        <v>762.75</v>
      </c>
      <c r="I550" s="130">
        <f t="shared" si="8"/>
        <v>2288.25</v>
      </c>
      <c r="J550" s="131">
        <f>I550 / J9</f>
        <v>1.3640921673867094E-4</v>
      </c>
    </row>
    <row r="551" spans="1:10" ht="39.6" x14ac:dyDescent="0.25">
      <c r="A551" s="126" t="s">
        <v>1530</v>
      </c>
      <c r="B551" s="127" t="s">
        <v>1531</v>
      </c>
      <c r="C551" s="127" t="s">
        <v>19</v>
      </c>
      <c r="D551" s="127" t="s">
        <v>1532</v>
      </c>
      <c r="E551" s="128" t="s">
        <v>43</v>
      </c>
      <c r="F551" s="129">
        <v>1</v>
      </c>
      <c r="G551" s="130">
        <v>6575.38</v>
      </c>
      <c r="H551" s="130">
        <f>TRUNC(TRUNC(G551 * J10, 2) + G551, 2)</f>
        <v>7923.33</v>
      </c>
      <c r="I551" s="130">
        <f t="shared" si="8"/>
        <v>7923.33</v>
      </c>
      <c r="J551" s="131">
        <f>I551 / J9</f>
        <v>4.7233267311789086E-4</v>
      </c>
    </row>
    <row r="552" spans="1:10" ht="39.6" x14ac:dyDescent="0.25">
      <c r="A552" s="126" t="s">
        <v>1533</v>
      </c>
      <c r="B552" s="127" t="s">
        <v>1534</v>
      </c>
      <c r="C552" s="127" t="s">
        <v>19</v>
      </c>
      <c r="D552" s="127" t="s">
        <v>1535</v>
      </c>
      <c r="E552" s="128" t="s">
        <v>43</v>
      </c>
      <c r="F552" s="129">
        <v>1</v>
      </c>
      <c r="G552" s="130">
        <v>2523.83</v>
      </c>
      <c r="H552" s="130">
        <f>TRUNC(TRUNC(G552 * J10, 2) + G552, 2)</f>
        <v>3041.21</v>
      </c>
      <c r="I552" s="130">
        <f t="shared" si="8"/>
        <v>3041.21</v>
      </c>
      <c r="J552" s="131">
        <f>I552 / J9</f>
        <v>1.8129534536777604E-4</v>
      </c>
    </row>
    <row r="553" spans="1:10" ht="52.8" x14ac:dyDescent="0.25">
      <c r="A553" s="126" t="s">
        <v>1536</v>
      </c>
      <c r="B553" s="127" t="s">
        <v>1537</v>
      </c>
      <c r="C553" s="127" t="s">
        <v>19</v>
      </c>
      <c r="D553" s="127" t="s">
        <v>1538</v>
      </c>
      <c r="E553" s="128" t="s">
        <v>43</v>
      </c>
      <c r="F553" s="129">
        <v>4</v>
      </c>
      <c r="G553" s="130">
        <v>6549.68</v>
      </c>
      <c r="H553" s="130">
        <f>TRUNC(TRUNC(G553 * J10, 2) + G553, 2)</f>
        <v>7892.36</v>
      </c>
      <c r="I553" s="130">
        <f t="shared" si="8"/>
        <v>31569.439999999999</v>
      </c>
      <c r="J553" s="131">
        <f>I553 / J9</f>
        <v>1.881945846510857E-3</v>
      </c>
    </row>
    <row r="554" spans="1:10" ht="26.4" x14ac:dyDescent="0.25">
      <c r="A554" s="126" t="s">
        <v>1539</v>
      </c>
      <c r="B554" s="127" t="s">
        <v>1540</v>
      </c>
      <c r="C554" s="127" t="s">
        <v>19</v>
      </c>
      <c r="D554" s="127" t="s">
        <v>1541</v>
      </c>
      <c r="E554" s="128" t="s">
        <v>43</v>
      </c>
      <c r="F554" s="129">
        <v>1</v>
      </c>
      <c r="G554" s="130">
        <v>68.790000000000006</v>
      </c>
      <c r="H554" s="130">
        <f>TRUNC(TRUNC(G554 * J10, 2) + G554, 2)</f>
        <v>82.89</v>
      </c>
      <c r="I554" s="130">
        <f t="shared" si="8"/>
        <v>82.89</v>
      </c>
      <c r="J554" s="131">
        <f>I554 / J9</f>
        <v>4.9413132199140987E-6</v>
      </c>
    </row>
    <row r="555" spans="1:10" ht="52.8" x14ac:dyDescent="0.25">
      <c r="A555" s="126" t="s">
        <v>1542</v>
      </c>
      <c r="B555" s="127" t="s">
        <v>1543</v>
      </c>
      <c r="C555" s="127" t="s">
        <v>19</v>
      </c>
      <c r="D555" s="127" t="s">
        <v>1544</v>
      </c>
      <c r="E555" s="128" t="s">
        <v>43</v>
      </c>
      <c r="F555" s="129">
        <v>3</v>
      </c>
      <c r="G555" s="130">
        <v>111.4</v>
      </c>
      <c r="H555" s="130">
        <f>TRUNC(TRUNC(G555 * J10, 2) + G555, 2)</f>
        <v>134.22999999999999</v>
      </c>
      <c r="I555" s="130">
        <f t="shared" si="8"/>
        <v>402.69</v>
      </c>
      <c r="J555" s="131">
        <f>I555 / J9</f>
        <v>2.400551840423704E-5</v>
      </c>
    </row>
    <row r="556" spans="1:10" ht="39.6" x14ac:dyDescent="0.25">
      <c r="A556" s="126" t="s">
        <v>1545</v>
      </c>
      <c r="B556" s="127" t="s">
        <v>1546</v>
      </c>
      <c r="C556" s="127" t="s">
        <v>41</v>
      </c>
      <c r="D556" s="127" t="s">
        <v>1547</v>
      </c>
      <c r="E556" s="128" t="s">
        <v>91</v>
      </c>
      <c r="F556" s="129">
        <v>62</v>
      </c>
      <c r="G556" s="130">
        <v>27.77</v>
      </c>
      <c r="H556" s="130">
        <f>TRUNC(TRUNC(G556 * J10, 2) + G556, 2)</f>
        <v>33.46</v>
      </c>
      <c r="I556" s="130">
        <f t="shared" si="8"/>
        <v>2074.52</v>
      </c>
      <c r="J556" s="131">
        <f>I556 / J9</f>
        <v>1.2366815177917957E-4</v>
      </c>
    </row>
    <row r="557" spans="1:10" ht="26.4" x14ac:dyDescent="0.25">
      <c r="A557" s="126" t="s">
        <v>1548</v>
      </c>
      <c r="B557" s="127" t="s">
        <v>1549</v>
      </c>
      <c r="C557" s="127" t="s">
        <v>19</v>
      </c>
      <c r="D557" s="127" t="s">
        <v>1550</v>
      </c>
      <c r="E557" s="128" t="s">
        <v>43</v>
      </c>
      <c r="F557" s="129">
        <v>3</v>
      </c>
      <c r="G557" s="130">
        <v>79.900000000000006</v>
      </c>
      <c r="H557" s="130">
        <f>TRUNC(TRUNC(G557 * J10, 2) + G557, 2)</f>
        <v>96.27</v>
      </c>
      <c r="I557" s="130">
        <f t="shared" si="8"/>
        <v>288.81</v>
      </c>
      <c r="J557" s="131">
        <f>I557 / J9</f>
        <v>1.7216801436161066E-5</v>
      </c>
    </row>
    <row r="558" spans="1:10" ht="26.4" x14ac:dyDescent="0.25">
      <c r="A558" s="126" t="s">
        <v>1551</v>
      </c>
      <c r="B558" s="127" t="s">
        <v>1552</v>
      </c>
      <c r="C558" s="127" t="s">
        <v>19</v>
      </c>
      <c r="D558" s="127" t="s">
        <v>1553</v>
      </c>
      <c r="E558" s="128" t="s">
        <v>43</v>
      </c>
      <c r="F558" s="129">
        <v>4</v>
      </c>
      <c r="G558" s="130">
        <v>280.47000000000003</v>
      </c>
      <c r="H558" s="130">
        <f>TRUNC(TRUNC(G558 * J10, 2) + G558, 2)</f>
        <v>337.96</v>
      </c>
      <c r="I558" s="130">
        <f t="shared" si="8"/>
        <v>1351.84</v>
      </c>
      <c r="J558" s="131">
        <f>I558 / J9</f>
        <v>8.0587101739759608E-5</v>
      </c>
    </row>
    <row r="559" spans="1:10" ht="40.200000000000003" thickBot="1" x14ac:dyDescent="0.3">
      <c r="A559" s="132" t="s">
        <v>1554</v>
      </c>
      <c r="B559" s="114" t="s">
        <v>1555</v>
      </c>
      <c r="C559" s="114" t="s">
        <v>41</v>
      </c>
      <c r="D559" s="114" t="s">
        <v>1556</v>
      </c>
      <c r="E559" s="115" t="s">
        <v>91</v>
      </c>
      <c r="F559" s="116">
        <v>1.1000000000000001</v>
      </c>
      <c r="G559" s="117">
        <v>49.86</v>
      </c>
      <c r="H559" s="117">
        <f>TRUNC(TRUNC(G559 * J10, 2) + G559, 2)</f>
        <v>60.08</v>
      </c>
      <c r="I559" s="117">
        <f t="shared" si="8"/>
        <v>66.08</v>
      </c>
      <c r="J559" s="133">
        <f>I559 / J9</f>
        <v>3.9392203833022513E-6</v>
      </c>
    </row>
    <row r="560" spans="1:10" ht="14.4" thickBot="1" x14ac:dyDescent="0.3">
      <c r="A560" s="106" t="s">
        <v>1557</v>
      </c>
      <c r="B560" s="107" t="s">
        <v>12</v>
      </c>
      <c r="C560" s="107"/>
      <c r="D560" s="107" t="s">
        <v>1558</v>
      </c>
      <c r="E560" s="108"/>
      <c r="F560" s="109">
        <v>1</v>
      </c>
      <c r="G560" s="109" t="s">
        <v>14</v>
      </c>
      <c r="H560" s="110">
        <f>I561 + I562 + I563 + I564 + I565 + I566 + I567 + I568 + I569 + I570 + I571 + I572 + I573 + I574</f>
        <v>163933.47</v>
      </c>
      <c r="I560" s="110">
        <f t="shared" si="8"/>
        <v>163933.47</v>
      </c>
      <c r="J560" s="111">
        <f>I560 / J9</f>
        <v>9.7725494329519991E-3</v>
      </c>
    </row>
    <row r="561" spans="1:10" ht="26.4" x14ac:dyDescent="0.25">
      <c r="A561" s="124" t="s">
        <v>1559</v>
      </c>
      <c r="B561" s="96" t="s">
        <v>1560</v>
      </c>
      <c r="C561" s="96" t="s">
        <v>19</v>
      </c>
      <c r="D561" s="96" t="s">
        <v>1561</v>
      </c>
      <c r="E561" s="97" t="s">
        <v>43</v>
      </c>
      <c r="F561" s="98">
        <v>1</v>
      </c>
      <c r="G561" s="99">
        <v>175.26</v>
      </c>
      <c r="H561" s="99">
        <f>TRUNC(TRUNC(G561 * J10, 2) + G561, 2)</f>
        <v>211.18</v>
      </c>
      <c r="I561" s="99">
        <f t="shared" si="8"/>
        <v>211.18</v>
      </c>
      <c r="J561" s="125">
        <f>I561 / J9</f>
        <v>1.2589052066370603E-5</v>
      </c>
    </row>
    <row r="562" spans="1:10" ht="39.6" x14ac:dyDescent="0.25">
      <c r="A562" s="126" t="s">
        <v>1562</v>
      </c>
      <c r="B562" s="127" t="s">
        <v>1563</v>
      </c>
      <c r="C562" s="127" t="s">
        <v>19</v>
      </c>
      <c r="D562" s="127" t="s">
        <v>1564</v>
      </c>
      <c r="E562" s="128" t="s">
        <v>43</v>
      </c>
      <c r="F562" s="129">
        <v>148</v>
      </c>
      <c r="G562" s="130">
        <v>220.73</v>
      </c>
      <c r="H562" s="130">
        <f>TRUNC(TRUNC(G562 * J10, 2) + G562, 2)</f>
        <v>265.97000000000003</v>
      </c>
      <c r="I562" s="130">
        <f t="shared" si="8"/>
        <v>39363.56</v>
      </c>
      <c r="J562" s="131">
        <f>I562 / J9</f>
        <v>2.3465759369149693E-3</v>
      </c>
    </row>
    <row r="563" spans="1:10" ht="26.4" x14ac:dyDescent="0.25">
      <c r="A563" s="126" t="s">
        <v>1565</v>
      </c>
      <c r="B563" s="127" t="s">
        <v>1566</v>
      </c>
      <c r="C563" s="127" t="s">
        <v>19</v>
      </c>
      <c r="D563" s="127" t="s">
        <v>1567</v>
      </c>
      <c r="E563" s="128" t="s">
        <v>43</v>
      </c>
      <c r="F563" s="129">
        <v>19</v>
      </c>
      <c r="G563" s="130">
        <v>129.91999999999999</v>
      </c>
      <c r="H563" s="130">
        <f>TRUNC(TRUNC(G563 * J10, 2) + G563, 2)</f>
        <v>156.55000000000001</v>
      </c>
      <c r="I563" s="130">
        <f t="shared" si="8"/>
        <v>2974.45</v>
      </c>
      <c r="J563" s="131">
        <f>I563 / J9</f>
        <v>1.773155882129749E-4</v>
      </c>
    </row>
    <row r="564" spans="1:10" ht="26.4" x14ac:dyDescent="0.25">
      <c r="A564" s="126" t="s">
        <v>1568</v>
      </c>
      <c r="B564" s="127" t="s">
        <v>1569</v>
      </c>
      <c r="C564" s="127" t="s">
        <v>19</v>
      </c>
      <c r="D564" s="127" t="s">
        <v>1570</v>
      </c>
      <c r="E564" s="128" t="s">
        <v>43</v>
      </c>
      <c r="F564" s="129">
        <v>8</v>
      </c>
      <c r="G564" s="130">
        <v>11.44</v>
      </c>
      <c r="H564" s="130">
        <f>TRUNC(TRUNC(G564 * J10, 2) + G564, 2)</f>
        <v>13.78</v>
      </c>
      <c r="I564" s="130">
        <f t="shared" si="8"/>
        <v>110.24</v>
      </c>
      <c r="J564" s="131">
        <f>I564 / J9</f>
        <v>6.5717260147584772E-6</v>
      </c>
    </row>
    <row r="565" spans="1:10" ht="26.4" x14ac:dyDescent="0.25">
      <c r="A565" s="126" t="s">
        <v>1571</v>
      </c>
      <c r="B565" s="127" t="s">
        <v>1572</v>
      </c>
      <c r="C565" s="127" t="s">
        <v>19</v>
      </c>
      <c r="D565" s="127" t="s">
        <v>1573</v>
      </c>
      <c r="E565" s="128" t="s">
        <v>43</v>
      </c>
      <c r="F565" s="129">
        <v>628</v>
      </c>
      <c r="G565" s="130">
        <v>14.64</v>
      </c>
      <c r="H565" s="130">
        <f>TRUNC(TRUNC(G565 * J10, 2) + G565, 2)</f>
        <v>17.64</v>
      </c>
      <c r="I565" s="130">
        <f t="shared" si="8"/>
        <v>11077.92</v>
      </c>
      <c r="J565" s="131">
        <f>I565 / J9</f>
        <v>6.6038692900411138E-4</v>
      </c>
    </row>
    <row r="566" spans="1:10" ht="26.4" x14ac:dyDescent="0.25">
      <c r="A566" s="126" t="s">
        <v>1574</v>
      </c>
      <c r="B566" s="127" t="s">
        <v>1575</v>
      </c>
      <c r="C566" s="127" t="s">
        <v>19</v>
      </c>
      <c r="D566" s="127" t="s">
        <v>1576</v>
      </c>
      <c r="E566" s="128" t="s">
        <v>43</v>
      </c>
      <c r="F566" s="129">
        <v>13</v>
      </c>
      <c r="G566" s="130">
        <v>85.07</v>
      </c>
      <c r="H566" s="130">
        <f>TRUNC(TRUNC(G566 * J10, 2) + G566, 2)</f>
        <v>102.5</v>
      </c>
      <c r="I566" s="130">
        <f t="shared" si="8"/>
        <v>1332.5</v>
      </c>
      <c r="J566" s="131">
        <f>I566 / J9</f>
        <v>7.9434188268012263E-5</v>
      </c>
    </row>
    <row r="567" spans="1:10" ht="39.6" x14ac:dyDescent="0.25">
      <c r="A567" s="126" t="s">
        <v>1577</v>
      </c>
      <c r="B567" s="127" t="s">
        <v>1578</v>
      </c>
      <c r="C567" s="127" t="s">
        <v>41</v>
      </c>
      <c r="D567" s="127" t="s">
        <v>1579</v>
      </c>
      <c r="E567" s="128" t="s">
        <v>43</v>
      </c>
      <c r="F567" s="129">
        <v>32</v>
      </c>
      <c r="G567" s="130">
        <v>96.98</v>
      </c>
      <c r="H567" s="130">
        <f>TRUNC(TRUNC(G567 * J10, 2) + G567, 2)</f>
        <v>116.86</v>
      </c>
      <c r="I567" s="130">
        <f t="shared" si="8"/>
        <v>3739.52</v>
      </c>
      <c r="J567" s="131">
        <f>I567 / J9</f>
        <v>2.2292362905215551E-4</v>
      </c>
    </row>
    <row r="568" spans="1:10" ht="26.4" x14ac:dyDescent="0.25">
      <c r="A568" s="126" t="s">
        <v>1580</v>
      </c>
      <c r="B568" s="127" t="s">
        <v>1581</v>
      </c>
      <c r="C568" s="127" t="s">
        <v>19</v>
      </c>
      <c r="D568" s="127" t="s">
        <v>1582</v>
      </c>
      <c r="E568" s="128" t="s">
        <v>43</v>
      </c>
      <c r="F568" s="129">
        <v>376</v>
      </c>
      <c r="G568" s="130">
        <v>58.18</v>
      </c>
      <c r="H568" s="130">
        <f>TRUNC(TRUNC(G568 * J10, 2) + G568, 2)</f>
        <v>70.099999999999994</v>
      </c>
      <c r="I568" s="130">
        <f t="shared" si="8"/>
        <v>26357.599999999999</v>
      </c>
      <c r="J568" s="131">
        <f>I568 / J9</f>
        <v>1.5712529536157298E-3</v>
      </c>
    </row>
    <row r="569" spans="1:10" ht="26.4" x14ac:dyDescent="0.25">
      <c r="A569" s="126" t="s">
        <v>1583</v>
      </c>
      <c r="B569" s="127" t="s">
        <v>1584</v>
      </c>
      <c r="C569" s="127" t="s">
        <v>19</v>
      </c>
      <c r="D569" s="127" t="s">
        <v>1585</v>
      </c>
      <c r="E569" s="128" t="s">
        <v>43</v>
      </c>
      <c r="F569" s="129">
        <v>64</v>
      </c>
      <c r="G569" s="130">
        <v>60.16</v>
      </c>
      <c r="H569" s="130">
        <f>TRUNC(TRUNC(G569 * J10, 2) + G569, 2)</f>
        <v>72.489999999999995</v>
      </c>
      <c r="I569" s="130">
        <f t="shared" si="8"/>
        <v>4639.3599999999997</v>
      </c>
      <c r="J569" s="131">
        <f>I569 / J9</f>
        <v>2.7656570032501715E-4</v>
      </c>
    </row>
    <row r="570" spans="1:10" ht="39.6" x14ac:dyDescent="0.25">
      <c r="A570" s="126" t="s">
        <v>1586</v>
      </c>
      <c r="B570" s="127" t="s">
        <v>1587</v>
      </c>
      <c r="C570" s="127" t="s">
        <v>19</v>
      </c>
      <c r="D570" s="127" t="s">
        <v>1588</v>
      </c>
      <c r="E570" s="128" t="s">
        <v>43</v>
      </c>
      <c r="F570" s="129">
        <v>160</v>
      </c>
      <c r="G570" s="130">
        <v>357.27</v>
      </c>
      <c r="H570" s="130">
        <f>TRUNC(TRUNC(G570 * J10, 2) + G570, 2)</f>
        <v>430.51</v>
      </c>
      <c r="I570" s="130">
        <f t="shared" si="8"/>
        <v>68881.600000000006</v>
      </c>
      <c r="J570" s="131">
        <f>I570 / J9</f>
        <v>4.1062318818776084E-3</v>
      </c>
    </row>
    <row r="571" spans="1:10" ht="26.4" x14ac:dyDescent="0.25">
      <c r="A571" s="126" t="s">
        <v>1589</v>
      </c>
      <c r="B571" s="127" t="s">
        <v>1590</v>
      </c>
      <c r="C571" s="127" t="s">
        <v>19</v>
      </c>
      <c r="D571" s="127" t="s">
        <v>1591</v>
      </c>
      <c r="E571" s="128" t="s">
        <v>43</v>
      </c>
      <c r="F571" s="129">
        <v>10.5</v>
      </c>
      <c r="G571" s="130">
        <v>70.319999999999993</v>
      </c>
      <c r="H571" s="130">
        <f>TRUNC(TRUNC(G571 * J10, 2) + G571, 2)</f>
        <v>84.73</v>
      </c>
      <c r="I571" s="130">
        <f t="shared" si="8"/>
        <v>889.66</v>
      </c>
      <c r="J571" s="131">
        <f>I571 / J9</f>
        <v>5.3035211958363814E-5</v>
      </c>
    </row>
    <row r="572" spans="1:10" ht="26.4" x14ac:dyDescent="0.25">
      <c r="A572" s="126" t="s">
        <v>1592</v>
      </c>
      <c r="B572" s="127" t="s">
        <v>1593</v>
      </c>
      <c r="C572" s="127" t="s">
        <v>19</v>
      </c>
      <c r="D572" s="127" t="s">
        <v>1594</v>
      </c>
      <c r="E572" s="128" t="s">
        <v>43</v>
      </c>
      <c r="F572" s="129">
        <v>20</v>
      </c>
      <c r="G572" s="130">
        <v>2.62</v>
      </c>
      <c r="H572" s="130">
        <f>TRUNC(TRUNC(G572 * J10, 2) + G572, 2)</f>
        <v>3.15</v>
      </c>
      <c r="I572" s="130">
        <f t="shared" si="8"/>
        <v>63</v>
      </c>
      <c r="J572" s="131">
        <f>I572 / J9</f>
        <v>3.7556126535720616E-6</v>
      </c>
    </row>
    <row r="573" spans="1:10" ht="26.4" x14ac:dyDescent="0.25">
      <c r="A573" s="126" t="s">
        <v>1595</v>
      </c>
      <c r="B573" s="127" t="s">
        <v>1596</v>
      </c>
      <c r="C573" s="127" t="s">
        <v>19</v>
      </c>
      <c r="D573" s="127" t="s">
        <v>1597</v>
      </c>
      <c r="E573" s="128" t="s">
        <v>43</v>
      </c>
      <c r="F573" s="129">
        <v>24</v>
      </c>
      <c r="G573" s="130">
        <v>55.3</v>
      </c>
      <c r="H573" s="130">
        <f>TRUNC(TRUNC(G573 * J10, 2) + G573, 2)</f>
        <v>66.63</v>
      </c>
      <c r="I573" s="130">
        <f t="shared" si="8"/>
        <v>1599.12</v>
      </c>
      <c r="J573" s="131">
        <f>I573 / J9</f>
        <v>9.5328179469526269E-5</v>
      </c>
    </row>
    <row r="574" spans="1:10" ht="40.200000000000003" thickBot="1" x14ac:dyDescent="0.3">
      <c r="A574" s="132" t="s">
        <v>1598</v>
      </c>
      <c r="B574" s="114" t="s">
        <v>1599</v>
      </c>
      <c r="C574" s="114" t="s">
        <v>19</v>
      </c>
      <c r="D574" s="114" t="s">
        <v>1600</v>
      </c>
      <c r="E574" s="115" t="s">
        <v>43</v>
      </c>
      <c r="F574" s="116">
        <v>8</v>
      </c>
      <c r="G574" s="117">
        <v>279.44</v>
      </c>
      <c r="H574" s="117">
        <f>TRUNC(TRUNC(G574 * J10, 2) + G574, 2)</f>
        <v>336.72</v>
      </c>
      <c r="I574" s="117">
        <f t="shared" si="8"/>
        <v>2693.76</v>
      </c>
      <c r="J574" s="133">
        <f>I574 / J9</f>
        <v>1.6058284351882981E-4</v>
      </c>
    </row>
    <row r="575" spans="1:10" ht="14.4" thickBot="1" x14ac:dyDescent="0.3">
      <c r="A575" s="106" t="s">
        <v>1601</v>
      </c>
      <c r="B575" s="107" t="s">
        <v>12</v>
      </c>
      <c r="C575" s="107"/>
      <c r="D575" s="107" t="s">
        <v>1602</v>
      </c>
      <c r="E575" s="108"/>
      <c r="F575" s="109">
        <v>1</v>
      </c>
      <c r="G575" s="109" t="s">
        <v>14</v>
      </c>
      <c r="H575" s="110">
        <f>I576 + I577 + I578 + I579 + I580 + I581 + I582 + I583 + I584 + I585 + I586 + I587 + I588</f>
        <v>70190.690000000017</v>
      </c>
      <c r="I575" s="110">
        <f t="shared" si="8"/>
        <v>70190.69</v>
      </c>
      <c r="J575" s="111">
        <f>I575 / J9</f>
        <v>4.184270532173873E-3</v>
      </c>
    </row>
    <row r="576" spans="1:10" ht="39.6" x14ac:dyDescent="0.25">
      <c r="A576" s="124" t="s">
        <v>1603</v>
      </c>
      <c r="B576" s="96" t="s">
        <v>1604</v>
      </c>
      <c r="C576" s="96" t="s">
        <v>19</v>
      </c>
      <c r="D576" s="96" t="s">
        <v>1605</v>
      </c>
      <c r="E576" s="97" t="s">
        <v>43</v>
      </c>
      <c r="F576" s="98">
        <v>2</v>
      </c>
      <c r="G576" s="99">
        <v>383.63</v>
      </c>
      <c r="H576" s="99">
        <f>TRUNC(TRUNC(G576 * J10, 2) + G576, 2)</f>
        <v>462.27</v>
      </c>
      <c r="I576" s="99">
        <f t="shared" si="8"/>
        <v>924.54</v>
      </c>
      <c r="J576" s="125">
        <f>I576 / J9</f>
        <v>5.5114509884658951E-5</v>
      </c>
    </row>
    <row r="577" spans="1:10" ht="39.6" x14ac:dyDescent="0.25">
      <c r="A577" s="126" t="s">
        <v>1606</v>
      </c>
      <c r="B577" s="127" t="s">
        <v>1607</v>
      </c>
      <c r="C577" s="127" t="s">
        <v>41</v>
      </c>
      <c r="D577" s="127" t="s">
        <v>1608</v>
      </c>
      <c r="E577" s="128" t="s">
        <v>43</v>
      </c>
      <c r="F577" s="129">
        <v>22</v>
      </c>
      <c r="G577" s="130">
        <v>1104.1099999999999</v>
      </c>
      <c r="H577" s="130">
        <f>TRUNC(TRUNC(G577 * J10, 2) + G577, 2)</f>
        <v>1330.45</v>
      </c>
      <c r="I577" s="130">
        <f t="shared" si="8"/>
        <v>29269.9</v>
      </c>
      <c r="J577" s="131">
        <f>I577 / J9</f>
        <v>1.7448636001395064E-3</v>
      </c>
    </row>
    <row r="578" spans="1:10" ht="26.4" x14ac:dyDescent="0.25">
      <c r="A578" s="126" t="s">
        <v>1609</v>
      </c>
      <c r="B578" s="127" t="s">
        <v>1610</v>
      </c>
      <c r="C578" s="127" t="s">
        <v>41</v>
      </c>
      <c r="D578" s="127" t="s">
        <v>1611</v>
      </c>
      <c r="E578" s="128" t="s">
        <v>43</v>
      </c>
      <c r="F578" s="129">
        <v>21</v>
      </c>
      <c r="G578" s="130">
        <v>51.27</v>
      </c>
      <c r="H578" s="130">
        <f>TRUNC(TRUNC(G578 * J10, 2) + G578, 2)</f>
        <v>61.78</v>
      </c>
      <c r="I578" s="130">
        <f t="shared" si="8"/>
        <v>1297.3800000000001</v>
      </c>
      <c r="J578" s="131">
        <f>I578 / J9</f>
        <v>7.7340583245893993E-5</v>
      </c>
    </row>
    <row r="579" spans="1:10" ht="26.4" x14ac:dyDescent="0.25">
      <c r="A579" s="126" t="s">
        <v>1612</v>
      </c>
      <c r="B579" s="127" t="s">
        <v>1613</v>
      </c>
      <c r="C579" s="127" t="s">
        <v>41</v>
      </c>
      <c r="D579" s="127" t="s">
        <v>1614</v>
      </c>
      <c r="E579" s="128" t="s">
        <v>43</v>
      </c>
      <c r="F579" s="129">
        <v>7.33</v>
      </c>
      <c r="G579" s="130">
        <v>164.26</v>
      </c>
      <c r="H579" s="130">
        <f>TRUNC(TRUNC(G579 * J10, 2) + G579, 2)</f>
        <v>197.93</v>
      </c>
      <c r="I579" s="130">
        <f t="shared" si="8"/>
        <v>1450.82</v>
      </c>
      <c r="J579" s="131">
        <f>I579 / J9</f>
        <v>8.6487586508816164E-5</v>
      </c>
    </row>
    <row r="580" spans="1:10" ht="26.4" x14ac:dyDescent="0.25">
      <c r="A580" s="126" t="s">
        <v>1615</v>
      </c>
      <c r="B580" s="127" t="s">
        <v>1616</v>
      </c>
      <c r="C580" s="127" t="s">
        <v>41</v>
      </c>
      <c r="D580" s="127" t="s">
        <v>1617</v>
      </c>
      <c r="E580" s="128" t="s">
        <v>43</v>
      </c>
      <c r="F580" s="129">
        <v>1</v>
      </c>
      <c r="G580" s="130">
        <v>138.43</v>
      </c>
      <c r="H580" s="130">
        <f>TRUNC(TRUNC(G580 * J10, 2) + G580, 2)</f>
        <v>166.8</v>
      </c>
      <c r="I580" s="130">
        <f t="shared" si="8"/>
        <v>166.8</v>
      </c>
      <c r="J580" s="131">
        <f>I580 / J9</f>
        <v>9.9434315970765062E-6</v>
      </c>
    </row>
    <row r="581" spans="1:10" ht="26.4" x14ac:dyDescent="0.25">
      <c r="A581" s="126" t="s">
        <v>1618</v>
      </c>
      <c r="B581" s="127" t="s">
        <v>1619</v>
      </c>
      <c r="C581" s="127" t="s">
        <v>41</v>
      </c>
      <c r="D581" s="127" t="s">
        <v>1620</v>
      </c>
      <c r="E581" s="128" t="s">
        <v>43</v>
      </c>
      <c r="F581" s="129">
        <v>1</v>
      </c>
      <c r="G581" s="130">
        <v>165.41</v>
      </c>
      <c r="H581" s="130">
        <f>TRUNC(TRUNC(G581 * J10, 2) + G581, 2)</f>
        <v>199.31</v>
      </c>
      <c r="I581" s="130">
        <f t="shared" si="8"/>
        <v>199.31</v>
      </c>
      <c r="J581" s="131">
        <f>I581 / J9</f>
        <v>1.1881446952118217E-5</v>
      </c>
    </row>
    <row r="582" spans="1:10" x14ac:dyDescent="0.25">
      <c r="A582" s="126" t="s">
        <v>1621</v>
      </c>
      <c r="B582" s="127" t="s">
        <v>1622</v>
      </c>
      <c r="C582" s="127" t="s">
        <v>41</v>
      </c>
      <c r="D582" s="127" t="s">
        <v>1623</v>
      </c>
      <c r="E582" s="128" t="s">
        <v>43</v>
      </c>
      <c r="F582" s="129">
        <v>107</v>
      </c>
      <c r="G582" s="130">
        <v>27.76</v>
      </c>
      <c r="H582" s="130">
        <f>TRUNC(TRUNC(G582 * J10, 2) + G582, 2)</f>
        <v>33.450000000000003</v>
      </c>
      <c r="I582" s="130">
        <f t="shared" si="8"/>
        <v>3579.15</v>
      </c>
      <c r="J582" s="131">
        <f>I582 / J9</f>
        <v>2.1336350839734039E-4</v>
      </c>
    </row>
    <row r="583" spans="1:10" ht="26.4" x14ac:dyDescent="0.25">
      <c r="A583" s="126" t="s">
        <v>1624</v>
      </c>
      <c r="B583" s="127" t="s">
        <v>1625</v>
      </c>
      <c r="C583" s="127" t="s">
        <v>41</v>
      </c>
      <c r="D583" s="127" t="s">
        <v>1626</v>
      </c>
      <c r="E583" s="128" t="s">
        <v>43</v>
      </c>
      <c r="F583" s="129">
        <v>1</v>
      </c>
      <c r="G583" s="130">
        <v>127.68</v>
      </c>
      <c r="H583" s="130">
        <f>TRUNC(TRUNC(G583 * J10, 2) + G583, 2)</f>
        <v>153.85</v>
      </c>
      <c r="I583" s="130">
        <f t="shared" si="8"/>
        <v>153.85</v>
      </c>
      <c r="J583" s="131">
        <f>I583 / J9</f>
        <v>9.1714445516200259E-6</v>
      </c>
    </row>
    <row r="584" spans="1:10" ht="26.4" x14ac:dyDescent="0.25">
      <c r="A584" s="126" t="s">
        <v>1627</v>
      </c>
      <c r="B584" s="127" t="s">
        <v>1628</v>
      </c>
      <c r="C584" s="127" t="s">
        <v>41</v>
      </c>
      <c r="D584" s="127" t="s">
        <v>1629</v>
      </c>
      <c r="E584" s="128" t="s">
        <v>43</v>
      </c>
      <c r="F584" s="129">
        <v>11</v>
      </c>
      <c r="G584" s="130">
        <v>30.01</v>
      </c>
      <c r="H584" s="130">
        <f>TRUNC(TRUNC(G584 * J10, 2) + G584, 2)</f>
        <v>36.159999999999997</v>
      </c>
      <c r="I584" s="130">
        <f t="shared" si="8"/>
        <v>397.76</v>
      </c>
      <c r="J584" s="131">
        <f>I584 / J9</f>
        <v>2.371162681087021E-5</v>
      </c>
    </row>
    <row r="585" spans="1:10" ht="26.4" x14ac:dyDescent="0.25">
      <c r="A585" s="126" t="s">
        <v>1630</v>
      </c>
      <c r="B585" s="127" t="s">
        <v>1631</v>
      </c>
      <c r="C585" s="127" t="s">
        <v>19</v>
      </c>
      <c r="D585" s="127" t="s">
        <v>1632</v>
      </c>
      <c r="E585" s="128" t="s">
        <v>91</v>
      </c>
      <c r="F585" s="129">
        <v>959</v>
      </c>
      <c r="G585" s="130">
        <v>2.0099999999999998</v>
      </c>
      <c r="H585" s="130">
        <f>TRUNC(TRUNC(G585 * J10, 2) + G585, 2)</f>
        <v>2.42</v>
      </c>
      <c r="I585" s="130">
        <f t="shared" si="8"/>
        <v>2320.7800000000002</v>
      </c>
      <c r="J585" s="131">
        <f>I585 / J9</f>
        <v>1.3834842435169793E-4</v>
      </c>
    </row>
    <row r="586" spans="1:10" ht="26.4" x14ac:dyDescent="0.25">
      <c r="A586" s="126" t="s">
        <v>1633</v>
      </c>
      <c r="B586" s="127" t="s">
        <v>1634</v>
      </c>
      <c r="C586" s="127" t="s">
        <v>19</v>
      </c>
      <c r="D586" s="127" t="s">
        <v>1635</v>
      </c>
      <c r="E586" s="128" t="s">
        <v>91</v>
      </c>
      <c r="F586" s="129">
        <v>357.7</v>
      </c>
      <c r="G586" s="130">
        <v>64.11</v>
      </c>
      <c r="H586" s="130">
        <f>TRUNC(TRUNC(G586 * J10, 2) + G586, 2)</f>
        <v>77.25</v>
      </c>
      <c r="I586" s="130">
        <f t="shared" si="8"/>
        <v>27632.32</v>
      </c>
      <c r="J586" s="131">
        <f>I586 / J9</f>
        <v>1.647242708564323E-3</v>
      </c>
    </row>
    <row r="587" spans="1:10" ht="26.4" x14ac:dyDescent="0.25">
      <c r="A587" s="126" t="s">
        <v>1636</v>
      </c>
      <c r="B587" s="127" t="s">
        <v>1637</v>
      </c>
      <c r="C587" s="127" t="s">
        <v>41</v>
      </c>
      <c r="D587" s="127" t="s">
        <v>1638</v>
      </c>
      <c r="E587" s="128" t="s">
        <v>43</v>
      </c>
      <c r="F587" s="129">
        <v>33</v>
      </c>
      <c r="G587" s="130">
        <v>61.98</v>
      </c>
      <c r="H587" s="130">
        <f>TRUNC(TRUNC(G587 * J10, 2) + G587, 2)</f>
        <v>74.680000000000007</v>
      </c>
      <c r="I587" s="130">
        <f t="shared" si="8"/>
        <v>2464.44</v>
      </c>
      <c r="J587" s="131">
        <f>I587 / J9</f>
        <v>1.4691241345982748E-4</v>
      </c>
    </row>
    <row r="588" spans="1:10" ht="27" thickBot="1" x14ac:dyDescent="0.3">
      <c r="A588" s="132" t="s">
        <v>1639</v>
      </c>
      <c r="B588" s="114" t="s">
        <v>1640</v>
      </c>
      <c r="C588" s="114" t="s">
        <v>41</v>
      </c>
      <c r="D588" s="114" t="s">
        <v>1641</v>
      </c>
      <c r="E588" s="115" t="s">
        <v>43</v>
      </c>
      <c r="F588" s="116">
        <v>38</v>
      </c>
      <c r="G588" s="117">
        <v>7.29</v>
      </c>
      <c r="H588" s="117">
        <f>TRUNC(TRUNC(G588 * J10, 2) + G588, 2)</f>
        <v>8.7799999999999994</v>
      </c>
      <c r="I588" s="117">
        <f t="shared" si="8"/>
        <v>333.64</v>
      </c>
      <c r="J588" s="133">
        <f>I588 / J9</f>
        <v>1.9889247710123534E-5</v>
      </c>
    </row>
    <row r="589" spans="1:10" ht="14.4" thickBot="1" x14ac:dyDescent="0.3">
      <c r="A589" s="106" t="s">
        <v>1642</v>
      </c>
      <c r="B589" s="107" t="s">
        <v>12</v>
      </c>
      <c r="C589" s="107"/>
      <c r="D589" s="107" t="s">
        <v>1643</v>
      </c>
      <c r="E589" s="108"/>
      <c r="F589" s="109">
        <v>1</v>
      </c>
      <c r="G589" s="109" t="s">
        <v>14</v>
      </c>
      <c r="H589" s="110">
        <f>I590 + I637</f>
        <v>2583716.94</v>
      </c>
      <c r="I589" s="110">
        <f t="shared" ref="I589:I652" si="9">TRUNC(F589 * H589,2)</f>
        <v>2583716.94</v>
      </c>
      <c r="J589" s="111">
        <f>I589 / J9</f>
        <v>0.15402285766845217</v>
      </c>
    </row>
    <row r="590" spans="1:10" ht="14.4" thickBot="1" x14ac:dyDescent="0.3">
      <c r="A590" s="106" t="s">
        <v>1644</v>
      </c>
      <c r="B590" s="107" t="s">
        <v>12</v>
      </c>
      <c r="C590" s="107"/>
      <c r="D590" s="107" t="s">
        <v>1166</v>
      </c>
      <c r="E590" s="108"/>
      <c r="F590" s="109">
        <v>1</v>
      </c>
      <c r="G590" s="109" t="s">
        <v>14</v>
      </c>
      <c r="H590" s="110">
        <f>I591 + I592 + I593 + I594 + I595 + I596 + I597 + I598 + I599 + I600 + I601 + I602 + I603 + I604 + I605 + I606 + I607 + I608 + I609 + I610 + I611 + I612 + I613 + I614 + I615 + I616 + I617 + I618 + I619 + I620 + I621 + I622 + I623 + I624 + I625 + I626 + I627 + I628 + I629 + I630 + I631 + I632 + I633 + I634 + I635 + I636</f>
        <v>1155810</v>
      </c>
      <c r="I590" s="110">
        <f t="shared" si="9"/>
        <v>1155810</v>
      </c>
      <c r="J590" s="111">
        <f>I590 / J9</f>
        <v>6.8901185097224205E-2</v>
      </c>
    </row>
    <row r="591" spans="1:10" ht="26.4" x14ac:dyDescent="0.25">
      <c r="A591" s="124" t="s">
        <v>1645</v>
      </c>
      <c r="B591" s="96" t="s">
        <v>1646</v>
      </c>
      <c r="C591" s="96" t="s">
        <v>19</v>
      </c>
      <c r="D591" s="96" t="s">
        <v>1647</v>
      </c>
      <c r="E591" s="97" t="s">
        <v>43</v>
      </c>
      <c r="F591" s="98">
        <v>33</v>
      </c>
      <c r="G591" s="99">
        <v>71.14</v>
      </c>
      <c r="H591" s="99">
        <f>TRUNC(TRUNC(G591 * J10, 2) + G591, 2)</f>
        <v>85.72</v>
      </c>
      <c r="I591" s="99">
        <f t="shared" si="9"/>
        <v>2828.76</v>
      </c>
      <c r="J591" s="125">
        <f>I591 / J9</f>
        <v>1.6863058491934136E-4</v>
      </c>
    </row>
    <row r="592" spans="1:10" ht="26.4" x14ac:dyDescent="0.25">
      <c r="A592" s="126" t="s">
        <v>1648</v>
      </c>
      <c r="B592" s="127" t="s">
        <v>1649</v>
      </c>
      <c r="C592" s="127" t="s">
        <v>19</v>
      </c>
      <c r="D592" s="127" t="s">
        <v>1650</v>
      </c>
      <c r="E592" s="128" t="s">
        <v>43</v>
      </c>
      <c r="F592" s="129">
        <v>65</v>
      </c>
      <c r="G592" s="130">
        <v>31.31</v>
      </c>
      <c r="H592" s="130">
        <f>TRUNC(TRUNC(G592 * J10, 2) + G592, 2)</f>
        <v>37.72</v>
      </c>
      <c r="I592" s="130">
        <f t="shared" si="9"/>
        <v>2451.8000000000002</v>
      </c>
      <c r="J592" s="131">
        <f>I592 / J9</f>
        <v>1.4615890641314256E-4</v>
      </c>
    </row>
    <row r="593" spans="1:10" ht="26.4" x14ac:dyDescent="0.25">
      <c r="A593" s="126" t="s">
        <v>1651</v>
      </c>
      <c r="B593" s="127" t="s">
        <v>1652</v>
      </c>
      <c r="C593" s="127" t="s">
        <v>19</v>
      </c>
      <c r="D593" s="127" t="s">
        <v>1653</v>
      </c>
      <c r="E593" s="128" t="s">
        <v>43</v>
      </c>
      <c r="F593" s="129">
        <v>19</v>
      </c>
      <c r="G593" s="130">
        <v>78.14</v>
      </c>
      <c r="H593" s="130">
        <f>TRUNC(TRUNC(G593 * J10, 2) + G593, 2)</f>
        <v>94.15</v>
      </c>
      <c r="I593" s="130">
        <f t="shared" si="9"/>
        <v>1788.85</v>
      </c>
      <c r="J593" s="131">
        <f>I593 / J9</f>
        <v>1.0663853484670449E-4</v>
      </c>
    </row>
    <row r="594" spans="1:10" ht="26.4" x14ac:dyDescent="0.25">
      <c r="A594" s="126" t="s">
        <v>1654</v>
      </c>
      <c r="B594" s="127" t="s">
        <v>1655</v>
      </c>
      <c r="C594" s="127" t="s">
        <v>19</v>
      </c>
      <c r="D594" s="127" t="s">
        <v>1656</v>
      </c>
      <c r="E594" s="128" t="s">
        <v>43</v>
      </c>
      <c r="F594" s="129">
        <v>16</v>
      </c>
      <c r="G594" s="130">
        <v>57.14</v>
      </c>
      <c r="H594" s="130">
        <f>TRUNC(TRUNC(G594 * J10, 2) + G594, 2)</f>
        <v>68.849999999999994</v>
      </c>
      <c r="I594" s="130">
        <f t="shared" si="9"/>
        <v>1101.5999999999999</v>
      </c>
      <c r="J594" s="131">
        <f>I594 / J9</f>
        <v>6.5669569828174335E-5</v>
      </c>
    </row>
    <row r="595" spans="1:10" ht="26.4" x14ac:dyDescent="0.25">
      <c r="A595" s="126" t="s">
        <v>1657</v>
      </c>
      <c r="B595" s="127" t="s">
        <v>1658</v>
      </c>
      <c r="C595" s="127" t="s">
        <v>19</v>
      </c>
      <c r="D595" s="127" t="s">
        <v>1659</v>
      </c>
      <c r="E595" s="128" t="s">
        <v>43</v>
      </c>
      <c r="F595" s="129">
        <v>20</v>
      </c>
      <c r="G595" s="130">
        <v>57.64</v>
      </c>
      <c r="H595" s="130">
        <f>TRUNC(TRUNC(G595 * J10, 2) + G595, 2)</f>
        <v>69.45</v>
      </c>
      <c r="I595" s="130">
        <f t="shared" si="9"/>
        <v>1389</v>
      </c>
      <c r="J595" s="131">
        <f>I595 / J9</f>
        <v>8.2802317076374499E-5</v>
      </c>
    </row>
    <row r="596" spans="1:10" ht="26.4" x14ac:dyDescent="0.25">
      <c r="A596" s="126" t="s">
        <v>1660</v>
      </c>
      <c r="B596" s="127" t="s">
        <v>1661</v>
      </c>
      <c r="C596" s="127" t="s">
        <v>19</v>
      </c>
      <c r="D596" s="127" t="s">
        <v>1662</v>
      </c>
      <c r="E596" s="128" t="s">
        <v>43</v>
      </c>
      <c r="F596" s="129">
        <v>6</v>
      </c>
      <c r="G596" s="130">
        <v>144.15</v>
      </c>
      <c r="H596" s="130">
        <f>TRUNC(TRUNC(G596 * J10, 2) + G596, 2)</f>
        <v>173.7</v>
      </c>
      <c r="I596" s="130">
        <f t="shared" si="9"/>
        <v>1042.2</v>
      </c>
      <c r="J596" s="131">
        <f>I596 / J9</f>
        <v>6.2128563611949252E-5</v>
      </c>
    </row>
    <row r="597" spans="1:10" ht="26.4" x14ac:dyDescent="0.25">
      <c r="A597" s="126" t="s">
        <v>1663</v>
      </c>
      <c r="B597" s="127" t="s">
        <v>1664</v>
      </c>
      <c r="C597" s="127" t="s">
        <v>19</v>
      </c>
      <c r="D597" s="127" t="s">
        <v>1665</v>
      </c>
      <c r="E597" s="128" t="s">
        <v>43</v>
      </c>
      <c r="F597" s="129">
        <v>14</v>
      </c>
      <c r="G597" s="130">
        <v>142.87</v>
      </c>
      <c r="H597" s="130">
        <f>TRUNC(TRUNC(G597 * J10, 2) + G597, 2)</f>
        <v>172.15</v>
      </c>
      <c r="I597" s="130">
        <f t="shared" si="9"/>
        <v>2410.1</v>
      </c>
      <c r="J597" s="131">
        <f>I597 / J9</f>
        <v>1.4367304851387342E-4</v>
      </c>
    </row>
    <row r="598" spans="1:10" ht="26.4" x14ac:dyDescent="0.25">
      <c r="A598" s="126" t="s">
        <v>1666</v>
      </c>
      <c r="B598" s="127" t="s">
        <v>1667</v>
      </c>
      <c r="C598" s="127" t="s">
        <v>19</v>
      </c>
      <c r="D598" s="127" t="s">
        <v>1668</v>
      </c>
      <c r="E598" s="128" t="s">
        <v>43</v>
      </c>
      <c r="F598" s="129">
        <v>9</v>
      </c>
      <c r="G598" s="130">
        <v>2.6</v>
      </c>
      <c r="H598" s="130">
        <f>TRUNC(TRUNC(G598 * J10, 2) + G598, 2)</f>
        <v>3.13</v>
      </c>
      <c r="I598" s="130">
        <f t="shared" si="9"/>
        <v>28.17</v>
      </c>
      <c r="J598" s="131">
        <f>I598 / J9</f>
        <v>1.6792953722400791E-6</v>
      </c>
    </row>
    <row r="599" spans="1:10" ht="26.4" x14ac:dyDescent="0.25">
      <c r="A599" s="126" t="s">
        <v>1669</v>
      </c>
      <c r="B599" s="127" t="s">
        <v>1670</v>
      </c>
      <c r="C599" s="127" t="s">
        <v>19</v>
      </c>
      <c r="D599" s="127" t="s">
        <v>1671</v>
      </c>
      <c r="E599" s="128" t="s">
        <v>43</v>
      </c>
      <c r="F599" s="129">
        <v>8</v>
      </c>
      <c r="G599" s="130">
        <v>142.87</v>
      </c>
      <c r="H599" s="130">
        <f>TRUNC(TRUNC(G599 * J10, 2) + G599, 2)</f>
        <v>172.15</v>
      </c>
      <c r="I599" s="130">
        <f t="shared" si="9"/>
        <v>1377.2</v>
      </c>
      <c r="J599" s="131">
        <f>I599 / J9</f>
        <v>8.2098884865070538E-5</v>
      </c>
    </row>
    <row r="600" spans="1:10" ht="26.4" x14ac:dyDescent="0.25">
      <c r="A600" s="126" t="s">
        <v>1672</v>
      </c>
      <c r="B600" s="127" t="s">
        <v>1673</v>
      </c>
      <c r="C600" s="127" t="s">
        <v>19</v>
      </c>
      <c r="D600" s="127" t="s">
        <v>1674</v>
      </c>
      <c r="E600" s="128" t="s">
        <v>43</v>
      </c>
      <c r="F600" s="129">
        <v>3</v>
      </c>
      <c r="G600" s="130">
        <v>142.87</v>
      </c>
      <c r="H600" s="130">
        <f>TRUNC(TRUNC(G600 * J10, 2) + G600, 2)</f>
        <v>172.15</v>
      </c>
      <c r="I600" s="130">
        <f t="shared" si="9"/>
        <v>516.45000000000005</v>
      </c>
      <c r="J600" s="131">
        <f>I600 / J9</f>
        <v>3.078708182440145E-5</v>
      </c>
    </row>
    <row r="601" spans="1:10" ht="39.6" x14ac:dyDescent="0.25">
      <c r="A601" s="126" t="s">
        <v>1675</v>
      </c>
      <c r="B601" s="127" t="s">
        <v>325</v>
      </c>
      <c r="C601" s="127" t="s">
        <v>41</v>
      </c>
      <c r="D601" s="127" t="s">
        <v>326</v>
      </c>
      <c r="E601" s="128" t="s">
        <v>25</v>
      </c>
      <c r="F601" s="129">
        <v>5.74</v>
      </c>
      <c r="G601" s="130">
        <v>594.08000000000004</v>
      </c>
      <c r="H601" s="130">
        <f>TRUNC(TRUNC(G601 * J10, 2) + G601, 2)</f>
        <v>715.86</v>
      </c>
      <c r="I601" s="130">
        <f t="shared" si="9"/>
        <v>4109.03</v>
      </c>
      <c r="J601" s="131">
        <f>I601 / J9</f>
        <v>2.4495119145884458E-4</v>
      </c>
    </row>
    <row r="602" spans="1:10" ht="79.2" x14ac:dyDescent="0.25">
      <c r="A602" s="126" t="s">
        <v>1676</v>
      </c>
      <c r="B602" s="127" t="s">
        <v>1677</v>
      </c>
      <c r="C602" s="127" t="s">
        <v>19</v>
      </c>
      <c r="D602" s="127" t="s">
        <v>1678</v>
      </c>
      <c r="E602" s="128" t="s">
        <v>107</v>
      </c>
      <c r="F602" s="129">
        <v>5564</v>
      </c>
      <c r="G602" s="130">
        <v>56.19</v>
      </c>
      <c r="H602" s="130">
        <f>TRUNC(TRUNC(G602 * J10, 2) + G602, 2)</f>
        <v>67.7</v>
      </c>
      <c r="I602" s="130">
        <f t="shared" si="9"/>
        <v>376682.8</v>
      </c>
      <c r="J602" s="131">
        <f>I602 / J9</f>
        <v>2.2455153810523081E-2</v>
      </c>
    </row>
    <row r="603" spans="1:10" ht="66" x14ac:dyDescent="0.25">
      <c r="A603" s="126" t="s">
        <v>1679</v>
      </c>
      <c r="B603" s="127" t="s">
        <v>1680</v>
      </c>
      <c r="C603" s="127" t="s">
        <v>19</v>
      </c>
      <c r="D603" s="127" t="s">
        <v>1681</v>
      </c>
      <c r="E603" s="128" t="s">
        <v>107</v>
      </c>
      <c r="F603" s="129">
        <v>2866</v>
      </c>
      <c r="G603" s="130">
        <v>52</v>
      </c>
      <c r="H603" s="130">
        <f>TRUNC(TRUNC(G603 * J10, 2) + G603, 2)</f>
        <v>62.66</v>
      </c>
      <c r="I603" s="130">
        <f t="shared" si="9"/>
        <v>179583.56</v>
      </c>
      <c r="J603" s="131">
        <f>I603 / J9</f>
        <v>1.0705496671579644E-2</v>
      </c>
    </row>
    <row r="604" spans="1:10" ht="26.4" x14ac:dyDescent="0.25">
      <c r="A604" s="126" t="s">
        <v>1682</v>
      </c>
      <c r="B604" s="127" t="s">
        <v>1683</v>
      </c>
      <c r="C604" s="127" t="s">
        <v>19</v>
      </c>
      <c r="D604" s="127" t="s">
        <v>1684</v>
      </c>
      <c r="E604" s="128" t="s">
        <v>91</v>
      </c>
      <c r="F604" s="129">
        <v>36</v>
      </c>
      <c r="G604" s="130">
        <v>19.559999999999999</v>
      </c>
      <c r="H604" s="130">
        <f>TRUNC(TRUNC(G604 * J10, 2) + G604, 2)</f>
        <v>23.56</v>
      </c>
      <c r="I604" s="130">
        <f t="shared" si="9"/>
        <v>848.16</v>
      </c>
      <c r="J604" s="131">
        <f>I604 / J9</f>
        <v>5.0561276638947297E-5</v>
      </c>
    </row>
    <row r="605" spans="1:10" ht="26.4" x14ac:dyDescent="0.25">
      <c r="A605" s="126" t="s">
        <v>1685</v>
      </c>
      <c r="B605" s="127" t="s">
        <v>1686</v>
      </c>
      <c r="C605" s="127" t="s">
        <v>19</v>
      </c>
      <c r="D605" s="127" t="s">
        <v>1687</v>
      </c>
      <c r="E605" s="128" t="s">
        <v>43</v>
      </c>
      <c r="F605" s="129">
        <v>138</v>
      </c>
      <c r="G605" s="130">
        <v>20.89</v>
      </c>
      <c r="H605" s="130">
        <f>TRUNC(TRUNC(G605 * J10, 2) + G605, 2)</f>
        <v>25.17</v>
      </c>
      <c r="I605" s="130">
        <f t="shared" si="9"/>
        <v>3473.46</v>
      </c>
      <c r="J605" s="131">
        <f>I605 / J9</f>
        <v>2.0706302107422879E-4</v>
      </c>
    </row>
    <row r="606" spans="1:10" ht="26.4" x14ac:dyDescent="0.25">
      <c r="A606" s="126" t="s">
        <v>1688</v>
      </c>
      <c r="B606" s="127" t="s">
        <v>1689</v>
      </c>
      <c r="C606" s="127" t="s">
        <v>19</v>
      </c>
      <c r="D606" s="127" t="s">
        <v>1690</v>
      </c>
      <c r="E606" s="128" t="s">
        <v>91</v>
      </c>
      <c r="F606" s="129">
        <v>30</v>
      </c>
      <c r="G606" s="130">
        <v>20.74</v>
      </c>
      <c r="H606" s="130">
        <f>TRUNC(TRUNC(G606 * J10, 2) + G606, 2)</f>
        <v>24.99</v>
      </c>
      <c r="I606" s="130">
        <f t="shared" si="9"/>
        <v>749.7</v>
      </c>
      <c r="J606" s="131">
        <f>I606 / J9</f>
        <v>4.4691790577507535E-5</v>
      </c>
    </row>
    <row r="607" spans="1:10" ht="26.4" x14ac:dyDescent="0.25">
      <c r="A607" s="126" t="s">
        <v>1691</v>
      </c>
      <c r="B607" s="127" t="s">
        <v>1692</v>
      </c>
      <c r="C607" s="127" t="s">
        <v>19</v>
      </c>
      <c r="D607" s="127" t="s">
        <v>1693</v>
      </c>
      <c r="E607" s="128" t="s">
        <v>91</v>
      </c>
      <c r="F607" s="129">
        <v>16</v>
      </c>
      <c r="G607" s="130">
        <v>20.38</v>
      </c>
      <c r="H607" s="130">
        <f>TRUNC(TRUNC(G607 * J10, 2) + G607, 2)</f>
        <v>24.55</v>
      </c>
      <c r="I607" s="130">
        <f t="shared" si="9"/>
        <v>392.8</v>
      </c>
      <c r="J607" s="131">
        <f>I607 / J9</f>
        <v>2.3415946830525491E-5</v>
      </c>
    </row>
    <row r="608" spans="1:10" ht="26.4" x14ac:dyDescent="0.25">
      <c r="A608" s="126" t="s">
        <v>1694</v>
      </c>
      <c r="B608" s="127" t="s">
        <v>1695</v>
      </c>
      <c r="C608" s="127" t="s">
        <v>19</v>
      </c>
      <c r="D608" s="127" t="s">
        <v>1696</v>
      </c>
      <c r="E608" s="128" t="s">
        <v>91</v>
      </c>
      <c r="F608" s="129">
        <v>42</v>
      </c>
      <c r="G608" s="130">
        <v>20.89</v>
      </c>
      <c r="H608" s="130">
        <f>TRUNC(TRUNC(G608 * J10, 2) + G608, 2)</f>
        <v>25.17</v>
      </c>
      <c r="I608" s="130">
        <f t="shared" si="9"/>
        <v>1057.1400000000001</v>
      </c>
      <c r="J608" s="131">
        <f>I608 / J9</f>
        <v>6.30191803269392E-5</v>
      </c>
    </row>
    <row r="609" spans="1:10" ht="26.4" x14ac:dyDescent="0.25">
      <c r="A609" s="126" t="s">
        <v>1697</v>
      </c>
      <c r="B609" s="127" t="s">
        <v>1698</v>
      </c>
      <c r="C609" s="127" t="s">
        <v>19</v>
      </c>
      <c r="D609" s="127" t="s">
        <v>1699</v>
      </c>
      <c r="E609" s="128" t="s">
        <v>91</v>
      </c>
      <c r="F609" s="129">
        <v>116</v>
      </c>
      <c r="G609" s="130">
        <v>466.75</v>
      </c>
      <c r="H609" s="130">
        <f>TRUNC(TRUNC(G609 * J10, 2) + G609, 2)</f>
        <v>562.42999999999995</v>
      </c>
      <c r="I609" s="130">
        <f t="shared" si="9"/>
        <v>65241.88</v>
      </c>
      <c r="J609" s="131">
        <f>I609 / J9</f>
        <v>3.8892576201719048E-3</v>
      </c>
    </row>
    <row r="610" spans="1:10" ht="26.4" x14ac:dyDescent="0.25">
      <c r="A610" s="126" t="s">
        <v>1700</v>
      </c>
      <c r="B610" s="127" t="s">
        <v>1701</v>
      </c>
      <c r="C610" s="127" t="s">
        <v>19</v>
      </c>
      <c r="D610" s="127" t="s">
        <v>1702</v>
      </c>
      <c r="E610" s="128" t="s">
        <v>91</v>
      </c>
      <c r="F610" s="129">
        <v>58</v>
      </c>
      <c r="G610" s="130">
        <v>357.35</v>
      </c>
      <c r="H610" s="130">
        <f>TRUNC(TRUNC(G610 * J10, 2) + G610, 2)</f>
        <v>430.6</v>
      </c>
      <c r="I610" s="130">
        <f t="shared" si="9"/>
        <v>24974.799999999999</v>
      </c>
      <c r="J610" s="131">
        <f>I610 / J9</f>
        <v>1.4888202365147861E-3</v>
      </c>
    </row>
    <row r="611" spans="1:10" ht="39.6" x14ac:dyDescent="0.25">
      <c r="A611" s="126" t="s">
        <v>1703</v>
      </c>
      <c r="B611" s="127" t="s">
        <v>1704</v>
      </c>
      <c r="C611" s="127" t="s">
        <v>41</v>
      </c>
      <c r="D611" s="127" t="s">
        <v>1705</v>
      </c>
      <c r="E611" s="128" t="s">
        <v>91</v>
      </c>
      <c r="F611" s="129">
        <v>74</v>
      </c>
      <c r="G611" s="130">
        <v>104.66</v>
      </c>
      <c r="H611" s="130">
        <f>TRUNC(TRUNC(G611 * J10, 2) + G611, 2)</f>
        <v>126.11</v>
      </c>
      <c r="I611" s="130">
        <f t="shared" si="9"/>
        <v>9332.14</v>
      </c>
      <c r="J611" s="131">
        <f>I611 / J9</f>
        <v>5.5631592172866631E-4</v>
      </c>
    </row>
    <row r="612" spans="1:10" ht="39.6" x14ac:dyDescent="0.25">
      <c r="A612" s="126" t="s">
        <v>1706</v>
      </c>
      <c r="B612" s="127" t="s">
        <v>1707</v>
      </c>
      <c r="C612" s="127" t="s">
        <v>41</v>
      </c>
      <c r="D612" s="127" t="s">
        <v>1708</v>
      </c>
      <c r="E612" s="128" t="s">
        <v>91</v>
      </c>
      <c r="F612" s="129">
        <v>234</v>
      </c>
      <c r="G612" s="130">
        <v>85.54</v>
      </c>
      <c r="H612" s="130">
        <f>TRUNC(TRUNC(G612 * J10, 2) + G612, 2)</f>
        <v>103.07</v>
      </c>
      <c r="I612" s="130">
        <f t="shared" si="9"/>
        <v>24118.38</v>
      </c>
      <c r="J612" s="131">
        <f>I612 / J9</f>
        <v>1.437766557327926E-3</v>
      </c>
    </row>
    <row r="613" spans="1:10" ht="39.6" x14ac:dyDescent="0.25">
      <c r="A613" s="126" t="s">
        <v>1709</v>
      </c>
      <c r="B613" s="127" t="s">
        <v>1710</v>
      </c>
      <c r="C613" s="127" t="s">
        <v>41</v>
      </c>
      <c r="D613" s="127" t="s">
        <v>1711</v>
      </c>
      <c r="E613" s="128" t="s">
        <v>91</v>
      </c>
      <c r="F613" s="129">
        <v>246</v>
      </c>
      <c r="G613" s="130">
        <v>62.91</v>
      </c>
      <c r="H613" s="130">
        <f>TRUNC(TRUNC(G613 * J10, 2) + G613, 2)</f>
        <v>75.8</v>
      </c>
      <c r="I613" s="130">
        <f t="shared" si="9"/>
        <v>18646.8</v>
      </c>
      <c r="J613" s="131">
        <f>I613 / J9</f>
        <v>1.1115898099782146E-3</v>
      </c>
    </row>
    <row r="614" spans="1:10" ht="39.6" x14ac:dyDescent="0.25">
      <c r="A614" s="126" t="s">
        <v>1712</v>
      </c>
      <c r="B614" s="127" t="s">
        <v>1713</v>
      </c>
      <c r="C614" s="127" t="s">
        <v>41</v>
      </c>
      <c r="D614" s="127" t="s">
        <v>1714</v>
      </c>
      <c r="E614" s="128" t="s">
        <v>91</v>
      </c>
      <c r="F614" s="129">
        <v>120</v>
      </c>
      <c r="G614" s="130">
        <v>54.88</v>
      </c>
      <c r="H614" s="130">
        <f>TRUNC(TRUNC(G614 * J10, 2) + G614, 2)</f>
        <v>66.13</v>
      </c>
      <c r="I614" s="130">
        <f t="shared" si="9"/>
        <v>7935.6</v>
      </c>
      <c r="J614" s="131">
        <f>I614 / J9</f>
        <v>4.7306412339184848E-4</v>
      </c>
    </row>
    <row r="615" spans="1:10" ht="39.6" x14ac:dyDescent="0.25">
      <c r="A615" s="126" t="s">
        <v>1715</v>
      </c>
      <c r="B615" s="127" t="s">
        <v>1716</v>
      </c>
      <c r="C615" s="127" t="s">
        <v>41</v>
      </c>
      <c r="D615" s="127" t="s">
        <v>1717</v>
      </c>
      <c r="E615" s="128" t="s">
        <v>91</v>
      </c>
      <c r="F615" s="129">
        <v>214</v>
      </c>
      <c r="G615" s="130">
        <v>45.2</v>
      </c>
      <c r="H615" s="130">
        <f>TRUNC(TRUNC(G615 * J10, 2) + G615, 2)</f>
        <v>54.46</v>
      </c>
      <c r="I615" s="130">
        <f t="shared" si="9"/>
        <v>11654.44</v>
      </c>
      <c r="J615" s="131">
        <f>I615 / J9</f>
        <v>6.9475495768724419E-4</v>
      </c>
    </row>
    <row r="616" spans="1:10" ht="39.6" x14ac:dyDescent="0.25">
      <c r="A616" s="126" t="s">
        <v>1718</v>
      </c>
      <c r="B616" s="127" t="s">
        <v>1719</v>
      </c>
      <c r="C616" s="127" t="s">
        <v>41</v>
      </c>
      <c r="D616" s="127" t="s">
        <v>1720</v>
      </c>
      <c r="E616" s="128" t="s">
        <v>91</v>
      </c>
      <c r="F616" s="129">
        <v>1242</v>
      </c>
      <c r="G616" s="130">
        <v>36.729999999999997</v>
      </c>
      <c r="H616" s="130">
        <f>TRUNC(TRUNC(G616 * J10, 2) + G616, 2)</f>
        <v>44.25</v>
      </c>
      <c r="I616" s="130">
        <f t="shared" si="9"/>
        <v>54958.5</v>
      </c>
      <c r="J616" s="131">
        <f>I616 / J9</f>
        <v>3.2762355241482567E-3</v>
      </c>
    </row>
    <row r="617" spans="1:10" ht="26.4" x14ac:dyDescent="0.25">
      <c r="A617" s="126" t="s">
        <v>1721</v>
      </c>
      <c r="B617" s="127" t="s">
        <v>1722</v>
      </c>
      <c r="C617" s="127" t="s">
        <v>19</v>
      </c>
      <c r="D617" s="127" t="s">
        <v>1723</v>
      </c>
      <c r="E617" s="128" t="s">
        <v>91</v>
      </c>
      <c r="F617" s="129">
        <v>500</v>
      </c>
      <c r="G617" s="130">
        <v>47.55</v>
      </c>
      <c r="H617" s="130">
        <f>TRUNC(TRUNC(G617 * J10, 2) + G617, 2)</f>
        <v>57.29</v>
      </c>
      <c r="I617" s="130">
        <f t="shared" si="9"/>
        <v>28645</v>
      </c>
      <c r="J617" s="131">
        <f>I617 / J9</f>
        <v>1.7076114993900271E-3</v>
      </c>
    </row>
    <row r="618" spans="1:10" ht="26.4" x14ac:dyDescent="0.25">
      <c r="A618" s="126" t="s">
        <v>1724</v>
      </c>
      <c r="B618" s="127" t="s">
        <v>1725</v>
      </c>
      <c r="C618" s="127" t="s">
        <v>19</v>
      </c>
      <c r="D618" s="127" t="s">
        <v>1726</v>
      </c>
      <c r="E618" s="128" t="s">
        <v>91</v>
      </c>
      <c r="F618" s="129">
        <v>250</v>
      </c>
      <c r="G618" s="130">
        <v>40.64</v>
      </c>
      <c r="H618" s="130">
        <f>TRUNC(TRUNC(G618 * J10, 2) + G618, 2)</f>
        <v>48.97</v>
      </c>
      <c r="I618" s="130">
        <f t="shared" si="9"/>
        <v>12242.5</v>
      </c>
      <c r="J618" s="131">
        <f>I618 / J9</f>
        <v>7.2981091922787243E-4</v>
      </c>
    </row>
    <row r="619" spans="1:10" ht="26.4" x14ac:dyDescent="0.25">
      <c r="A619" s="126" t="s">
        <v>1727</v>
      </c>
      <c r="B619" s="127" t="s">
        <v>1728</v>
      </c>
      <c r="C619" s="127" t="s">
        <v>19</v>
      </c>
      <c r="D619" s="127" t="s">
        <v>1729</v>
      </c>
      <c r="E619" s="128" t="s">
        <v>91</v>
      </c>
      <c r="F619" s="129">
        <v>130</v>
      </c>
      <c r="G619" s="130">
        <v>38.49</v>
      </c>
      <c r="H619" s="130">
        <f>TRUNC(TRUNC(G619 * J10, 2) + G619, 2)</f>
        <v>46.38</v>
      </c>
      <c r="I619" s="130">
        <f t="shared" si="9"/>
        <v>6029.4</v>
      </c>
      <c r="J619" s="131">
        <f>I619 / J9</f>
        <v>3.5943001481662519E-4</v>
      </c>
    </row>
    <row r="620" spans="1:10" ht="26.4" x14ac:dyDescent="0.25">
      <c r="A620" s="126" t="s">
        <v>1730</v>
      </c>
      <c r="B620" s="127" t="s">
        <v>1731</v>
      </c>
      <c r="C620" s="127" t="s">
        <v>19</v>
      </c>
      <c r="D620" s="127" t="s">
        <v>1732</v>
      </c>
      <c r="E620" s="128" t="s">
        <v>91</v>
      </c>
      <c r="F620" s="129">
        <v>220</v>
      </c>
      <c r="G620" s="130">
        <v>85.43</v>
      </c>
      <c r="H620" s="130">
        <f>TRUNC(TRUNC(G620 * J10, 2) + G620, 2)</f>
        <v>102.94</v>
      </c>
      <c r="I620" s="130">
        <f t="shared" si="9"/>
        <v>22646.799999999999</v>
      </c>
      <c r="J620" s="131">
        <f>I620 / J9</f>
        <v>1.3500414070304089E-3</v>
      </c>
    </row>
    <row r="621" spans="1:10" ht="26.4" x14ac:dyDescent="0.25">
      <c r="A621" s="126" t="s">
        <v>1733</v>
      </c>
      <c r="B621" s="127" t="s">
        <v>1734</v>
      </c>
      <c r="C621" s="127" t="s">
        <v>19</v>
      </c>
      <c r="D621" s="127" t="s">
        <v>1735</v>
      </c>
      <c r="E621" s="128" t="s">
        <v>91</v>
      </c>
      <c r="F621" s="129">
        <v>1350</v>
      </c>
      <c r="G621" s="130">
        <v>82.4</v>
      </c>
      <c r="H621" s="130">
        <f>TRUNC(TRUNC(G621 * J10, 2) + G621, 2)</f>
        <v>99.29</v>
      </c>
      <c r="I621" s="130">
        <f t="shared" si="9"/>
        <v>134041.5</v>
      </c>
      <c r="J621" s="131">
        <f>I621 / J9</f>
        <v>7.9906024365679288E-3</v>
      </c>
    </row>
    <row r="622" spans="1:10" ht="26.4" x14ac:dyDescent="0.25">
      <c r="A622" s="126" t="s">
        <v>1736</v>
      </c>
      <c r="B622" s="127" t="s">
        <v>1737</v>
      </c>
      <c r="C622" s="127" t="s">
        <v>19</v>
      </c>
      <c r="D622" s="127" t="s">
        <v>1738</v>
      </c>
      <c r="E622" s="128" t="s">
        <v>43</v>
      </c>
      <c r="F622" s="129">
        <v>1</v>
      </c>
      <c r="G622" s="130">
        <v>2527.48</v>
      </c>
      <c r="H622" s="130">
        <f>TRUNC(TRUNC(G622 * J10, 2) + G622, 2)</f>
        <v>3045.61</v>
      </c>
      <c r="I622" s="130">
        <f t="shared" si="9"/>
        <v>3045.61</v>
      </c>
      <c r="J622" s="131">
        <f>I622 / J9</f>
        <v>1.8155764212453345E-4</v>
      </c>
    </row>
    <row r="623" spans="1:10" ht="26.4" x14ac:dyDescent="0.25">
      <c r="A623" s="126" t="s">
        <v>1739</v>
      </c>
      <c r="B623" s="127" t="s">
        <v>1740</v>
      </c>
      <c r="C623" s="127" t="s">
        <v>19</v>
      </c>
      <c r="D623" s="127" t="s">
        <v>1741</v>
      </c>
      <c r="E623" s="128" t="s">
        <v>43</v>
      </c>
      <c r="F623" s="129">
        <v>2</v>
      </c>
      <c r="G623" s="130">
        <v>37.270000000000003</v>
      </c>
      <c r="H623" s="130">
        <f>TRUNC(TRUNC(G623 * J10, 2) + G623, 2)</f>
        <v>44.91</v>
      </c>
      <c r="I623" s="130">
        <f t="shared" si="9"/>
        <v>89.82</v>
      </c>
      <c r="J623" s="131">
        <f>I623 / J9</f>
        <v>5.3544306118070252E-6</v>
      </c>
    </row>
    <row r="624" spans="1:10" ht="26.4" x14ac:dyDescent="0.25">
      <c r="A624" s="126" t="s">
        <v>1742</v>
      </c>
      <c r="B624" s="127" t="s">
        <v>1743</v>
      </c>
      <c r="C624" s="127" t="s">
        <v>19</v>
      </c>
      <c r="D624" s="127" t="s">
        <v>1744</v>
      </c>
      <c r="E624" s="128" t="s">
        <v>43</v>
      </c>
      <c r="F624" s="129">
        <v>5</v>
      </c>
      <c r="G624" s="130">
        <v>2574.06</v>
      </c>
      <c r="H624" s="130">
        <f>TRUNC(TRUNC(G624 * J10, 2) + G624, 2)</f>
        <v>3101.74</v>
      </c>
      <c r="I624" s="130">
        <f t="shared" si="9"/>
        <v>15508.7</v>
      </c>
      <c r="J624" s="131">
        <f>I624 / J9</f>
        <v>9.2451857080084186E-4</v>
      </c>
    </row>
    <row r="625" spans="1:10" ht="26.4" x14ac:dyDescent="0.25">
      <c r="A625" s="126" t="s">
        <v>1745</v>
      </c>
      <c r="B625" s="127" t="s">
        <v>1746</v>
      </c>
      <c r="C625" s="127" t="s">
        <v>19</v>
      </c>
      <c r="D625" s="127" t="s">
        <v>1747</v>
      </c>
      <c r="E625" s="128" t="s">
        <v>43</v>
      </c>
      <c r="F625" s="129">
        <v>93</v>
      </c>
      <c r="G625" s="130">
        <v>182.85</v>
      </c>
      <c r="H625" s="130">
        <f>TRUNC(TRUNC(G625 * J10, 2) + G625, 2)</f>
        <v>220.33</v>
      </c>
      <c r="I625" s="130">
        <f t="shared" si="9"/>
        <v>20490.689999999999</v>
      </c>
      <c r="J625" s="131">
        <f>I625 / J9</f>
        <v>1.2215094388003571E-3</v>
      </c>
    </row>
    <row r="626" spans="1:10" ht="26.4" x14ac:dyDescent="0.25">
      <c r="A626" s="126" t="s">
        <v>1748</v>
      </c>
      <c r="B626" s="127" t="s">
        <v>1749</v>
      </c>
      <c r="C626" s="127" t="s">
        <v>19</v>
      </c>
      <c r="D626" s="127" t="s">
        <v>1750</v>
      </c>
      <c r="E626" s="128" t="s">
        <v>43</v>
      </c>
      <c r="F626" s="129">
        <v>36</v>
      </c>
      <c r="G626" s="130">
        <v>43.94</v>
      </c>
      <c r="H626" s="130">
        <f>TRUNC(TRUNC(G626 * J10, 2) + G626, 2)</f>
        <v>52.94</v>
      </c>
      <c r="I626" s="130">
        <f t="shared" si="9"/>
        <v>1905.84</v>
      </c>
      <c r="J626" s="131">
        <f>I626 / J9</f>
        <v>1.1361264793148854E-4</v>
      </c>
    </row>
    <row r="627" spans="1:10" ht="26.4" x14ac:dyDescent="0.25">
      <c r="A627" s="126" t="s">
        <v>1751</v>
      </c>
      <c r="B627" s="127" t="s">
        <v>1752</v>
      </c>
      <c r="C627" s="127" t="s">
        <v>19</v>
      </c>
      <c r="D627" s="127" t="s">
        <v>1753</v>
      </c>
      <c r="E627" s="128" t="s">
        <v>43</v>
      </c>
      <c r="F627" s="129">
        <v>32</v>
      </c>
      <c r="G627" s="130">
        <v>32.299999999999997</v>
      </c>
      <c r="H627" s="130">
        <f>TRUNC(TRUNC(G627 * J10, 2) + G627, 2)</f>
        <v>38.92</v>
      </c>
      <c r="I627" s="130">
        <f t="shared" si="9"/>
        <v>1245.44</v>
      </c>
      <c r="J627" s="131">
        <f>I627 / J9</f>
        <v>7.4244289258171251E-5</v>
      </c>
    </row>
    <row r="628" spans="1:10" ht="26.4" x14ac:dyDescent="0.25">
      <c r="A628" s="126" t="s">
        <v>1754</v>
      </c>
      <c r="B628" s="127" t="s">
        <v>1755</v>
      </c>
      <c r="C628" s="127" t="s">
        <v>19</v>
      </c>
      <c r="D628" s="127" t="s">
        <v>1756</v>
      </c>
      <c r="E628" s="128" t="s">
        <v>43</v>
      </c>
      <c r="F628" s="129">
        <v>176</v>
      </c>
      <c r="G628" s="130">
        <v>21.44</v>
      </c>
      <c r="H628" s="130">
        <f>TRUNC(TRUNC(G628 * J10, 2) + G628, 2)</f>
        <v>25.83</v>
      </c>
      <c r="I628" s="130">
        <f t="shared" si="9"/>
        <v>4546.08</v>
      </c>
      <c r="J628" s="131">
        <f>I628 / J9</f>
        <v>2.7100500908175997E-4</v>
      </c>
    </row>
    <row r="629" spans="1:10" ht="26.4" x14ac:dyDescent="0.25">
      <c r="A629" s="126" t="s">
        <v>1757</v>
      </c>
      <c r="B629" s="127" t="s">
        <v>1758</v>
      </c>
      <c r="C629" s="127" t="s">
        <v>19</v>
      </c>
      <c r="D629" s="127" t="s">
        <v>1759</v>
      </c>
      <c r="E629" s="128" t="s">
        <v>43</v>
      </c>
      <c r="F629" s="129">
        <v>1</v>
      </c>
      <c r="G629" s="130">
        <v>2489.65</v>
      </c>
      <c r="H629" s="130">
        <f>TRUNC(TRUNC(G629 * J10, 2) + G629, 2)</f>
        <v>3000.02</v>
      </c>
      <c r="I629" s="130">
        <f t="shared" si="9"/>
        <v>3000.02</v>
      </c>
      <c r="J629" s="131">
        <f>I629 / J9</f>
        <v>1.7883989004713105E-4</v>
      </c>
    </row>
    <row r="630" spans="1:10" ht="26.4" x14ac:dyDescent="0.25">
      <c r="A630" s="126" t="s">
        <v>1760</v>
      </c>
      <c r="B630" s="127" t="s">
        <v>827</v>
      </c>
      <c r="C630" s="127" t="s">
        <v>19</v>
      </c>
      <c r="D630" s="127" t="s">
        <v>828</v>
      </c>
      <c r="E630" s="128" t="s">
        <v>43</v>
      </c>
      <c r="F630" s="129">
        <v>100</v>
      </c>
      <c r="G630" s="130">
        <v>392.94</v>
      </c>
      <c r="H630" s="130">
        <f>TRUNC(TRUNC(G630 * J10, 2) + G630, 2)</f>
        <v>473.49</v>
      </c>
      <c r="I630" s="130">
        <f t="shared" si="9"/>
        <v>47349</v>
      </c>
      <c r="J630" s="131">
        <f>I630 / J9</f>
        <v>2.822611167206088E-3</v>
      </c>
    </row>
    <row r="631" spans="1:10" ht="26.4" x14ac:dyDescent="0.25">
      <c r="A631" s="126" t="s">
        <v>1761</v>
      </c>
      <c r="B631" s="127" t="s">
        <v>1130</v>
      </c>
      <c r="C631" s="127" t="s">
        <v>41</v>
      </c>
      <c r="D631" s="127" t="s">
        <v>1131</v>
      </c>
      <c r="E631" s="128" t="s">
        <v>43</v>
      </c>
      <c r="F631" s="129">
        <v>42</v>
      </c>
      <c r="G631" s="130">
        <v>178.36</v>
      </c>
      <c r="H631" s="130">
        <f>TRUNC(TRUNC(G631 * J10, 2) + G631, 2)</f>
        <v>214.92</v>
      </c>
      <c r="I631" s="130">
        <f t="shared" si="9"/>
        <v>9026.64</v>
      </c>
      <c r="J631" s="131">
        <f>I631 / J9</f>
        <v>5.3810418100380501E-4</v>
      </c>
    </row>
    <row r="632" spans="1:10" ht="26.4" x14ac:dyDescent="0.25">
      <c r="A632" s="126" t="s">
        <v>1762</v>
      </c>
      <c r="B632" s="127" t="s">
        <v>1763</v>
      </c>
      <c r="C632" s="127" t="s">
        <v>19</v>
      </c>
      <c r="D632" s="127" t="s">
        <v>1764</v>
      </c>
      <c r="E632" s="128" t="s">
        <v>43</v>
      </c>
      <c r="F632" s="129">
        <v>42</v>
      </c>
      <c r="G632" s="130">
        <v>14.11</v>
      </c>
      <c r="H632" s="130">
        <f>TRUNC(TRUNC(G632 * J10, 2) + G632, 2)</f>
        <v>17</v>
      </c>
      <c r="I632" s="130">
        <f t="shared" si="9"/>
        <v>714</v>
      </c>
      <c r="J632" s="131">
        <f>I632 / J9</f>
        <v>4.25636100738167E-5</v>
      </c>
    </row>
    <row r="633" spans="1:10" ht="26.4" x14ac:dyDescent="0.25">
      <c r="A633" s="126" t="s">
        <v>1765</v>
      </c>
      <c r="B633" s="127" t="s">
        <v>1766</v>
      </c>
      <c r="C633" s="127" t="s">
        <v>19</v>
      </c>
      <c r="D633" s="127" t="s">
        <v>1767</v>
      </c>
      <c r="E633" s="128" t="s">
        <v>43</v>
      </c>
      <c r="F633" s="129">
        <v>42</v>
      </c>
      <c r="G633" s="130">
        <v>203.97</v>
      </c>
      <c r="H633" s="130">
        <f>TRUNC(TRUNC(G633 * J10, 2) + G633, 2)</f>
        <v>245.78</v>
      </c>
      <c r="I633" s="130">
        <f t="shared" si="9"/>
        <v>10322.76</v>
      </c>
      <c r="J633" s="131">
        <f>I633 / J9</f>
        <v>6.1536965199662753E-4</v>
      </c>
    </row>
    <row r="634" spans="1:10" ht="39.6" x14ac:dyDescent="0.25">
      <c r="A634" s="126" t="s">
        <v>1768</v>
      </c>
      <c r="B634" s="127" t="s">
        <v>1769</v>
      </c>
      <c r="C634" s="127" t="s">
        <v>41</v>
      </c>
      <c r="D634" s="127" t="s">
        <v>1770</v>
      </c>
      <c r="E634" s="128" t="s">
        <v>91</v>
      </c>
      <c r="F634" s="129">
        <v>980</v>
      </c>
      <c r="G634" s="130">
        <v>28.8</v>
      </c>
      <c r="H634" s="130">
        <f>TRUNC(TRUNC(G634 * J10, 2) + G634, 2)</f>
        <v>34.700000000000003</v>
      </c>
      <c r="I634" s="130">
        <f t="shared" si="9"/>
        <v>34006</v>
      </c>
      <c r="J634" s="131">
        <f>I634 / J9</f>
        <v>2.0271962523392309E-3</v>
      </c>
    </row>
    <row r="635" spans="1:10" ht="26.4" x14ac:dyDescent="0.25">
      <c r="A635" s="126" t="s">
        <v>1771</v>
      </c>
      <c r="B635" s="127" t="s">
        <v>1772</v>
      </c>
      <c r="C635" s="127" t="s">
        <v>19</v>
      </c>
      <c r="D635" s="127" t="s">
        <v>1773</v>
      </c>
      <c r="E635" s="128" t="s">
        <v>25</v>
      </c>
      <c r="F635" s="129">
        <v>28</v>
      </c>
      <c r="G635" s="130">
        <v>46.23</v>
      </c>
      <c r="H635" s="130">
        <f>TRUNC(TRUNC(G635 * J10, 2) + G635, 2)</f>
        <v>55.7</v>
      </c>
      <c r="I635" s="130">
        <f t="shared" si="9"/>
        <v>1559.6</v>
      </c>
      <c r="J635" s="131">
        <f>I635 / J9</f>
        <v>9.2972277690650588E-5</v>
      </c>
    </row>
    <row r="636" spans="1:10" ht="40.200000000000003" thickBot="1" x14ac:dyDescent="0.3">
      <c r="A636" s="132" t="s">
        <v>1774</v>
      </c>
      <c r="B636" s="114" t="s">
        <v>1775</v>
      </c>
      <c r="C636" s="114" t="s">
        <v>41</v>
      </c>
      <c r="D636" s="114" t="s">
        <v>1776</v>
      </c>
      <c r="E636" s="115" t="s">
        <v>43</v>
      </c>
      <c r="F636" s="116">
        <v>1</v>
      </c>
      <c r="G636" s="117">
        <v>581.98</v>
      </c>
      <c r="H636" s="117">
        <f>TRUNC(TRUNC(G636 * J10, 2) + G636, 2)</f>
        <v>701.28</v>
      </c>
      <c r="I636" s="117">
        <f t="shared" si="9"/>
        <v>701.28</v>
      </c>
      <c r="J636" s="133">
        <f>I636 / J9</f>
        <v>4.180533399519072E-5</v>
      </c>
    </row>
    <row r="637" spans="1:10" ht="14.4" thickBot="1" x14ac:dyDescent="0.3">
      <c r="A637" s="106" t="s">
        <v>1777</v>
      </c>
      <c r="B637" s="107" t="s">
        <v>12</v>
      </c>
      <c r="C637" s="107"/>
      <c r="D637" s="107" t="s">
        <v>543</v>
      </c>
      <c r="E637" s="108"/>
      <c r="F637" s="109">
        <v>1</v>
      </c>
      <c r="G637" s="109" t="s">
        <v>14</v>
      </c>
      <c r="H637" s="110">
        <f>I638 + I639 + I640 + I641 + I642 + I643 + I644 + I645 + I646 + I647 + I648 + I649 + I650 + I651 + I652 + I653 + I654 + I655 + I656 + I657 + I658 + I659 + I660 + I661 + I662 + I663 + I664 + I665 + I666 + I667 + I668 + I669 + I670 + I671 + I672 + I673 + I674 + I675 + I676 + I677 + I678 + I679 + I680</f>
        <v>1427906.9399999997</v>
      </c>
      <c r="I637" s="110">
        <f t="shared" si="9"/>
        <v>1427906.94</v>
      </c>
      <c r="J637" s="111">
        <f>I637 / J9</f>
        <v>8.5121672571227977E-2</v>
      </c>
    </row>
    <row r="638" spans="1:10" ht="26.4" x14ac:dyDescent="0.25">
      <c r="A638" s="124" t="s">
        <v>1778</v>
      </c>
      <c r="B638" s="96" t="s">
        <v>1779</v>
      </c>
      <c r="C638" s="96" t="s">
        <v>19</v>
      </c>
      <c r="D638" s="96" t="s">
        <v>1780</v>
      </c>
      <c r="E638" s="97" t="s">
        <v>43</v>
      </c>
      <c r="F638" s="98">
        <v>1</v>
      </c>
      <c r="G638" s="99">
        <v>504666.59</v>
      </c>
      <c r="H638" s="99">
        <f>TRUNC(TRUNC(G638 * J10, 2) + G638, 2)</f>
        <v>608123.24</v>
      </c>
      <c r="I638" s="99">
        <f t="shared" si="9"/>
        <v>608123.24</v>
      </c>
      <c r="J638" s="125">
        <f>I638 / J9</f>
        <v>3.6251989445638726E-2</v>
      </c>
    </row>
    <row r="639" spans="1:10" ht="26.4" x14ac:dyDescent="0.25">
      <c r="A639" s="126" t="s">
        <v>1781</v>
      </c>
      <c r="B639" s="127" t="s">
        <v>1782</v>
      </c>
      <c r="C639" s="127" t="s">
        <v>19</v>
      </c>
      <c r="D639" s="127" t="s">
        <v>1783</v>
      </c>
      <c r="E639" s="128" t="s">
        <v>43</v>
      </c>
      <c r="F639" s="129">
        <v>1</v>
      </c>
      <c r="G639" s="130">
        <v>296776.17</v>
      </c>
      <c r="H639" s="130">
        <f>TRUNC(TRUNC(G639 * J10, 2) + G639, 2)</f>
        <v>357615.28</v>
      </c>
      <c r="I639" s="130">
        <f t="shared" si="9"/>
        <v>357615.28</v>
      </c>
      <c r="J639" s="131">
        <f>I639 / J9</f>
        <v>2.1318483661566918E-2</v>
      </c>
    </row>
    <row r="640" spans="1:10" ht="26.4" x14ac:dyDescent="0.25">
      <c r="A640" s="126" t="s">
        <v>1784</v>
      </c>
      <c r="B640" s="127" t="s">
        <v>1785</v>
      </c>
      <c r="C640" s="127" t="s">
        <v>19</v>
      </c>
      <c r="D640" s="127" t="s">
        <v>1786</v>
      </c>
      <c r="E640" s="128" t="s">
        <v>43</v>
      </c>
      <c r="F640" s="129">
        <v>3</v>
      </c>
      <c r="G640" s="130">
        <v>12379.48</v>
      </c>
      <c r="H640" s="130">
        <f>TRUNC(TRUNC(G640 * J10, 2) + G640, 2)</f>
        <v>14917.27</v>
      </c>
      <c r="I640" s="130">
        <f t="shared" si="9"/>
        <v>44751.81</v>
      </c>
      <c r="J640" s="131">
        <f>I640 / J9</f>
        <v>2.6677851413690907E-3</v>
      </c>
    </row>
    <row r="641" spans="1:10" ht="79.2" x14ac:dyDescent="0.25">
      <c r="A641" s="126" t="s">
        <v>1787</v>
      </c>
      <c r="B641" s="127" t="s">
        <v>1788</v>
      </c>
      <c r="C641" s="127" t="s">
        <v>19</v>
      </c>
      <c r="D641" s="127" t="s">
        <v>1789</v>
      </c>
      <c r="E641" s="128" t="s">
        <v>43</v>
      </c>
      <c r="F641" s="129">
        <v>1</v>
      </c>
      <c r="G641" s="130">
        <v>2614.98</v>
      </c>
      <c r="H641" s="130">
        <f>TRUNC(TRUNC(G641 * J10, 2) + G641, 2)</f>
        <v>3151.05</v>
      </c>
      <c r="I641" s="130">
        <f t="shared" si="9"/>
        <v>3151.05</v>
      </c>
      <c r="J641" s="131">
        <f>I641 / J9</f>
        <v>1.878432262228293E-4</v>
      </c>
    </row>
    <row r="642" spans="1:10" ht="26.4" x14ac:dyDescent="0.25">
      <c r="A642" s="126" t="s">
        <v>1790</v>
      </c>
      <c r="B642" s="127" t="s">
        <v>1791</v>
      </c>
      <c r="C642" s="127" t="s">
        <v>19</v>
      </c>
      <c r="D642" s="127" t="s">
        <v>1792</v>
      </c>
      <c r="E642" s="128" t="s">
        <v>43</v>
      </c>
      <c r="F642" s="129">
        <v>1</v>
      </c>
      <c r="G642" s="130">
        <v>27463.39</v>
      </c>
      <c r="H642" s="130">
        <f>TRUNC(TRUNC(G642 * J10, 2) + G642, 2)</f>
        <v>33093.379999999997</v>
      </c>
      <c r="I642" s="130">
        <f t="shared" si="9"/>
        <v>33093.379999999997</v>
      </c>
      <c r="J642" s="131">
        <f>I642 / J9</f>
        <v>1.972792328213787E-3</v>
      </c>
    </row>
    <row r="643" spans="1:10" ht="79.2" x14ac:dyDescent="0.25">
      <c r="A643" s="126" t="s">
        <v>1793</v>
      </c>
      <c r="B643" s="127" t="s">
        <v>1794</v>
      </c>
      <c r="C643" s="127" t="s">
        <v>19</v>
      </c>
      <c r="D643" s="127" t="s">
        <v>1795</v>
      </c>
      <c r="E643" s="128" t="s">
        <v>43</v>
      </c>
      <c r="F643" s="129">
        <v>2</v>
      </c>
      <c r="G643" s="130">
        <v>2902.05</v>
      </c>
      <c r="H643" s="130">
        <f>TRUNC(TRUNC(G643 * J10, 2) + G643, 2)</f>
        <v>3496.97</v>
      </c>
      <c r="I643" s="130">
        <f t="shared" si="9"/>
        <v>6993.94</v>
      </c>
      <c r="J643" s="131">
        <f>I643 / J9</f>
        <v>4.1692904067180611E-4</v>
      </c>
    </row>
    <row r="644" spans="1:10" ht="79.2" x14ac:dyDescent="0.25">
      <c r="A644" s="126" t="s">
        <v>1796</v>
      </c>
      <c r="B644" s="127" t="s">
        <v>1797</v>
      </c>
      <c r="C644" s="127" t="s">
        <v>19</v>
      </c>
      <c r="D644" s="127" t="s">
        <v>1798</v>
      </c>
      <c r="E644" s="128" t="s">
        <v>43</v>
      </c>
      <c r="F644" s="129">
        <v>6</v>
      </c>
      <c r="G644" s="130">
        <v>2145</v>
      </c>
      <c r="H644" s="130">
        <f>TRUNC(TRUNC(G644 * J10, 2) + G644, 2)</f>
        <v>2584.7199999999998</v>
      </c>
      <c r="I644" s="130">
        <f t="shared" si="9"/>
        <v>15508.32</v>
      </c>
      <c r="J644" s="131">
        <f>I644 / J9</f>
        <v>9.2449591789912184E-4</v>
      </c>
    </row>
    <row r="645" spans="1:10" ht="79.2" x14ac:dyDescent="0.25">
      <c r="A645" s="126" t="s">
        <v>1799</v>
      </c>
      <c r="B645" s="127" t="s">
        <v>1800</v>
      </c>
      <c r="C645" s="127" t="s">
        <v>19</v>
      </c>
      <c r="D645" s="127" t="s">
        <v>1801</v>
      </c>
      <c r="E645" s="128" t="s">
        <v>592</v>
      </c>
      <c r="F645" s="129">
        <v>1</v>
      </c>
      <c r="G645" s="130">
        <v>3683.09</v>
      </c>
      <c r="H645" s="130">
        <f>TRUNC(TRUNC(G645 * J10, 2) + G645, 2)</f>
        <v>4438.12</v>
      </c>
      <c r="I645" s="130">
        <f t="shared" si="9"/>
        <v>4438.12</v>
      </c>
      <c r="J645" s="131">
        <f>I645 / J9</f>
        <v>2.6456920047732125E-4</v>
      </c>
    </row>
    <row r="646" spans="1:10" ht="79.2" x14ac:dyDescent="0.25">
      <c r="A646" s="126" t="s">
        <v>1802</v>
      </c>
      <c r="B646" s="127" t="s">
        <v>1803</v>
      </c>
      <c r="C646" s="127" t="s">
        <v>19</v>
      </c>
      <c r="D646" s="127" t="s">
        <v>1804</v>
      </c>
      <c r="E646" s="128" t="s">
        <v>592</v>
      </c>
      <c r="F646" s="129">
        <v>1</v>
      </c>
      <c r="G646" s="130">
        <v>3768.13</v>
      </c>
      <c r="H646" s="130">
        <f>TRUNC(TRUNC(G646 * J10, 2) + G646, 2)</f>
        <v>4540.59</v>
      </c>
      <c r="I646" s="130">
        <f t="shared" si="9"/>
        <v>4540.59</v>
      </c>
      <c r="J646" s="131">
        <f>I646 / J9</f>
        <v>2.7067773426480584E-4</v>
      </c>
    </row>
    <row r="647" spans="1:10" ht="79.2" x14ac:dyDescent="0.25">
      <c r="A647" s="126" t="s">
        <v>1805</v>
      </c>
      <c r="B647" s="127" t="s">
        <v>1806</v>
      </c>
      <c r="C647" s="127" t="s">
        <v>19</v>
      </c>
      <c r="D647" s="127" t="s">
        <v>1807</v>
      </c>
      <c r="E647" s="128" t="s">
        <v>592</v>
      </c>
      <c r="F647" s="129">
        <v>1</v>
      </c>
      <c r="G647" s="130">
        <v>2614.98</v>
      </c>
      <c r="H647" s="130">
        <f>TRUNC(TRUNC(G647 * J10, 2) + G647, 2)</f>
        <v>3151.05</v>
      </c>
      <c r="I647" s="130">
        <f t="shared" si="9"/>
        <v>3151.05</v>
      </c>
      <c r="J647" s="131">
        <f>I647 / J9</f>
        <v>1.878432262228293E-4</v>
      </c>
    </row>
    <row r="648" spans="1:10" ht="79.2" x14ac:dyDescent="0.25">
      <c r="A648" s="126" t="s">
        <v>1808</v>
      </c>
      <c r="B648" s="127" t="s">
        <v>1809</v>
      </c>
      <c r="C648" s="127" t="s">
        <v>19</v>
      </c>
      <c r="D648" s="127" t="s">
        <v>1810</v>
      </c>
      <c r="E648" s="128" t="s">
        <v>592</v>
      </c>
      <c r="F648" s="129">
        <v>1</v>
      </c>
      <c r="G648" s="130">
        <v>4405.3999999999996</v>
      </c>
      <c r="H648" s="130">
        <f>TRUNC(TRUNC(G648 * J10, 2) + G648, 2)</f>
        <v>5308.5</v>
      </c>
      <c r="I648" s="130">
        <f t="shared" si="9"/>
        <v>5308.5</v>
      </c>
      <c r="J648" s="131">
        <f>I648 / J9</f>
        <v>3.1645507573789349E-4</v>
      </c>
    </row>
    <row r="649" spans="1:10" ht="26.4" x14ac:dyDescent="0.25">
      <c r="A649" s="126" t="s">
        <v>1811</v>
      </c>
      <c r="B649" s="127" t="s">
        <v>1812</v>
      </c>
      <c r="C649" s="127" t="s">
        <v>19</v>
      </c>
      <c r="D649" s="127" t="s">
        <v>1813</v>
      </c>
      <c r="E649" s="128" t="s">
        <v>592</v>
      </c>
      <c r="F649" s="129">
        <v>5</v>
      </c>
      <c r="G649" s="130">
        <v>0</v>
      </c>
      <c r="H649" s="130">
        <f>TRUNC(TRUNC(G649 * J10, 2) + G649, 2)</f>
        <v>0</v>
      </c>
      <c r="I649" s="130">
        <f t="shared" si="9"/>
        <v>0</v>
      </c>
      <c r="J649" s="131">
        <f>I649 / J9</f>
        <v>0</v>
      </c>
    </row>
    <row r="650" spans="1:10" ht="79.2" x14ac:dyDescent="0.25">
      <c r="A650" s="126" t="s">
        <v>1814</v>
      </c>
      <c r="B650" s="127" t="s">
        <v>1815</v>
      </c>
      <c r="C650" s="127" t="s">
        <v>19</v>
      </c>
      <c r="D650" s="127" t="s">
        <v>1816</v>
      </c>
      <c r="E650" s="128" t="s">
        <v>592</v>
      </c>
      <c r="F650" s="129">
        <v>1</v>
      </c>
      <c r="G650" s="130">
        <v>2614.98</v>
      </c>
      <c r="H650" s="130">
        <f>TRUNC(TRUNC(G650 * J10, 2) + G650, 2)</f>
        <v>3151.05</v>
      </c>
      <c r="I650" s="130">
        <f t="shared" si="9"/>
        <v>3151.05</v>
      </c>
      <c r="J650" s="131">
        <f>I650 / J9</f>
        <v>1.878432262228293E-4</v>
      </c>
    </row>
    <row r="651" spans="1:10" ht="79.2" x14ac:dyDescent="0.25">
      <c r="A651" s="126" t="s">
        <v>1817</v>
      </c>
      <c r="B651" s="127" t="s">
        <v>1818</v>
      </c>
      <c r="C651" s="127" t="s">
        <v>19</v>
      </c>
      <c r="D651" s="127" t="s">
        <v>1819</v>
      </c>
      <c r="E651" s="128" t="s">
        <v>592</v>
      </c>
      <c r="F651" s="129">
        <v>1</v>
      </c>
      <c r="G651" s="130">
        <v>2758.3</v>
      </c>
      <c r="H651" s="130">
        <f>TRUNC(TRUNC(G651 * J10, 2) + G651, 2)</f>
        <v>3323.75</v>
      </c>
      <c r="I651" s="130">
        <f t="shared" si="9"/>
        <v>3323.75</v>
      </c>
      <c r="J651" s="131">
        <f>I651 / J9</f>
        <v>1.9813837392555777E-4</v>
      </c>
    </row>
    <row r="652" spans="1:10" ht="52.8" x14ac:dyDescent="0.25">
      <c r="A652" s="126" t="s">
        <v>1820</v>
      </c>
      <c r="B652" s="127" t="s">
        <v>1821</v>
      </c>
      <c r="C652" s="127" t="s">
        <v>19</v>
      </c>
      <c r="D652" s="127" t="s">
        <v>1822</v>
      </c>
      <c r="E652" s="128" t="s">
        <v>592</v>
      </c>
      <c r="F652" s="129">
        <v>1</v>
      </c>
      <c r="G652" s="130">
        <v>2423.38</v>
      </c>
      <c r="H652" s="130">
        <f>TRUNC(TRUNC(G652 * J10, 2) + G652, 2)</f>
        <v>2920.17</v>
      </c>
      <c r="I652" s="130">
        <f t="shared" si="9"/>
        <v>2920.17</v>
      </c>
      <c r="J652" s="131">
        <f>I652 / J9</f>
        <v>1.7407980004097663E-4</v>
      </c>
    </row>
    <row r="653" spans="1:10" ht="52.8" x14ac:dyDescent="0.25">
      <c r="A653" s="126" t="s">
        <v>1823</v>
      </c>
      <c r="B653" s="127" t="s">
        <v>1824</v>
      </c>
      <c r="C653" s="127" t="s">
        <v>19</v>
      </c>
      <c r="D653" s="127" t="s">
        <v>1825</v>
      </c>
      <c r="E653" s="128" t="s">
        <v>592</v>
      </c>
      <c r="F653" s="129">
        <v>1</v>
      </c>
      <c r="G653" s="130">
        <v>3041.58</v>
      </c>
      <c r="H653" s="130">
        <f>TRUNC(TRUNC(G653 * J10, 2) + G653, 2)</f>
        <v>3665.1</v>
      </c>
      <c r="I653" s="130">
        <f t="shared" ref="I653:I716" si="10">TRUNC(F653 * H653,2)</f>
        <v>3665.1</v>
      </c>
      <c r="J653" s="131">
        <f>I653 / J9</f>
        <v>2.184872370889994E-4</v>
      </c>
    </row>
    <row r="654" spans="1:10" ht="52.8" x14ac:dyDescent="0.25">
      <c r="A654" s="126" t="s">
        <v>1826</v>
      </c>
      <c r="B654" s="127" t="s">
        <v>1827</v>
      </c>
      <c r="C654" s="127" t="s">
        <v>19</v>
      </c>
      <c r="D654" s="127" t="s">
        <v>1828</v>
      </c>
      <c r="E654" s="128" t="s">
        <v>592</v>
      </c>
      <c r="F654" s="129">
        <v>2</v>
      </c>
      <c r="G654" s="130">
        <v>3887.12</v>
      </c>
      <c r="H654" s="130">
        <f>TRUNC(TRUNC(G654 * J10, 2) + G654, 2)</f>
        <v>4683.97</v>
      </c>
      <c r="I654" s="130">
        <f t="shared" si="10"/>
        <v>9367.94</v>
      </c>
      <c r="J654" s="131">
        <f>I654 / J9</f>
        <v>5.5845006352228351E-4</v>
      </c>
    </row>
    <row r="655" spans="1:10" ht="52.8" x14ac:dyDescent="0.25">
      <c r="A655" s="126" t="s">
        <v>1829</v>
      </c>
      <c r="B655" s="127" t="s">
        <v>1830</v>
      </c>
      <c r="C655" s="127" t="s">
        <v>19</v>
      </c>
      <c r="D655" s="127" t="s">
        <v>1831</v>
      </c>
      <c r="E655" s="128" t="s">
        <v>592</v>
      </c>
      <c r="F655" s="129">
        <v>2</v>
      </c>
      <c r="G655" s="130">
        <v>7707.33</v>
      </c>
      <c r="H655" s="130">
        <f>TRUNC(TRUNC(G655 * J10, 2) + G655, 2)</f>
        <v>9287.33</v>
      </c>
      <c r="I655" s="130">
        <f t="shared" si="10"/>
        <v>18574.66</v>
      </c>
      <c r="J655" s="131">
        <f>I655 / J9</f>
        <v>1.1072893354253782E-3</v>
      </c>
    </row>
    <row r="656" spans="1:10" ht="52.8" x14ac:dyDescent="0.25">
      <c r="A656" s="126" t="s">
        <v>1832</v>
      </c>
      <c r="B656" s="127" t="s">
        <v>1833</v>
      </c>
      <c r="C656" s="127" t="s">
        <v>19</v>
      </c>
      <c r="D656" s="127" t="s">
        <v>1834</v>
      </c>
      <c r="E656" s="128" t="s">
        <v>592</v>
      </c>
      <c r="F656" s="129">
        <v>39</v>
      </c>
      <c r="G656" s="130">
        <v>1983</v>
      </c>
      <c r="H656" s="130">
        <f>TRUNC(TRUNC(G656 * J10, 2) + G656, 2)</f>
        <v>2389.5100000000002</v>
      </c>
      <c r="I656" s="130">
        <f t="shared" si="10"/>
        <v>93190.89</v>
      </c>
      <c r="J656" s="131">
        <f>I656 / J9</f>
        <v>5.555379137803843E-3</v>
      </c>
    </row>
    <row r="657" spans="1:10" ht="52.8" x14ac:dyDescent="0.25">
      <c r="A657" s="126" t="s">
        <v>1835</v>
      </c>
      <c r="B657" s="127" t="s">
        <v>1836</v>
      </c>
      <c r="C657" s="127" t="s">
        <v>19</v>
      </c>
      <c r="D657" s="127" t="s">
        <v>1837</v>
      </c>
      <c r="E657" s="128" t="s">
        <v>592</v>
      </c>
      <c r="F657" s="129">
        <v>11</v>
      </c>
      <c r="G657" s="130">
        <v>1811.01</v>
      </c>
      <c r="H657" s="130">
        <f>TRUNC(TRUNC(G657 * J10, 2) + G657, 2)</f>
        <v>2182.2600000000002</v>
      </c>
      <c r="I657" s="130">
        <f t="shared" si="10"/>
        <v>24004.86</v>
      </c>
      <c r="J657" s="131">
        <f>I657 / J9</f>
        <v>1.4309993010035848E-3</v>
      </c>
    </row>
    <row r="658" spans="1:10" ht="52.8" x14ac:dyDescent="0.25">
      <c r="A658" s="126" t="s">
        <v>1838</v>
      </c>
      <c r="B658" s="127" t="s">
        <v>1839</v>
      </c>
      <c r="C658" s="127" t="s">
        <v>19</v>
      </c>
      <c r="D658" s="127" t="s">
        <v>1840</v>
      </c>
      <c r="E658" s="128" t="s">
        <v>592</v>
      </c>
      <c r="F658" s="129">
        <v>6</v>
      </c>
      <c r="G658" s="130">
        <v>1890.09</v>
      </c>
      <c r="H658" s="130">
        <f>TRUNC(TRUNC(G658 * J10, 2) + G658, 2)</f>
        <v>2277.5500000000002</v>
      </c>
      <c r="I658" s="130">
        <f t="shared" si="10"/>
        <v>13665.3</v>
      </c>
      <c r="J658" s="131">
        <f>I658 / J9</f>
        <v>8.1462815229933793E-4</v>
      </c>
    </row>
    <row r="659" spans="1:10" ht="52.8" x14ac:dyDescent="0.25">
      <c r="A659" s="126" t="s">
        <v>1841</v>
      </c>
      <c r="B659" s="127" t="s">
        <v>1842</v>
      </c>
      <c r="C659" s="127" t="s">
        <v>19</v>
      </c>
      <c r="D659" s="127" t="s">
        <v>1843</v>
      </c>
      <c r="E659" s="128" t="s">
        <v>592</v>
      </c>
      <c r="F659" s="129">
        <v>1</v>
      </c>
      <c r="G659" s="130">
        <v>5898.29</v>
      </c>
      <c r="H659" s="130">
        <f>TRUNC(TRUNC(G659 * J10, 2) + G659, 2)</f>
        <v>7107.43</v>
      </c>
      <c r="I659" s="130">
        <f t="shared" si="10"/>
        <v>7107.43</v>
      </c>
      <c r="J659" s="131">
        <f>I659 / J9</f>
        <v>4.236945086091695E-4</v>
      </c>
    </row>
    <row r="660" spans="1:10" ht="52.8" x14ac:dyDescent="0.25">
      <c r="A660" s="126" t="s">
        <v>1844</v>
      </c>
      <c r="B660" s="127" t="s">
        <v>1845</v>
      </c>
      <c r="C660" s="127" t="s">
        <v>19</v>
      </c>
      <c r="D660" s="127" t="s">
        <v>1846</v>
      </c>
      <c r="E660" s="128" t="s">
        <v>592</v>
      </c>
      <c r="F660" s="129">
        <v>10</v>
      </c>
      <c r="G660" s="130">
        <v>2459.25</v>
      </c>
      <c r="H660" s="130">
        <f>TRUNC(TRUNC(G660 * J10, 2) + G660, 2)</f>
        <v>2963.39</v>
      </c>
      <c r="I660" s="130">
        <f t="shared" si="10"/>
        <v>29633.9</v>
      </c>
      <c r="J660" s="131">
        <f>I660 / J9</f>
        <v>1.7665626954712561E-3</v>
      </c>
    </row>
    <row r="661" spans="1:10" ht="52.8" x14ac:dyDescent="0.25">
      <c r="A661" s="126" t="s">
        <v>1847</v>
      </c>
      <c r="B661" s="127" t="s">
        <v>1848</v>
      </c>
      <c r="C661" s="127" t="s">
        <v>19</v>
      </c>
      <c r="D661" s="127" t="s">
        <v>1849</v>
      </c>
      <c r="E661" s="128" t="s">
        <v>592</v>
      </c>
      <c r="F661" s="129">
        <v>2</v>
      </c>
      <c r="G661" s="130">
        <v>4397.5</v>
      </c>
      <c r="H661" s="130">
        <f>TRUNC(TRUNC(G661 * J10, 2) + G661, 2)</f>
        <v>5298.98</v>
      </c>
      <c r="I661" s="130">
        <f t="shared" si="10"/>
        <v>10597.96</v>
      </c>
      <c r="J661" s="131">
        <f>I661 / J9</f>
        <v>6.3177512187381844E-4</v>
      </c>
    </row>
    <row r="662" spans="1:10" ht="52.8" x14ac:dyDescent="0.25">
      <c r="A662" s="126" t="s">
        <v>1850</v>
      </c>
      <c r="B662" s="127" t="s">
        <v>1851</v>
      </c>
      <c r="C662" s="127" t="s">
        <v>19</v>
      </c>
      <c r="D662" s="127" t="s">
        <v>1852</v>
      </c>
      <c r="E662" s="128" t="s">
        <v>592</v>
      </c>
      <c r="F662" s="129">
        <v>3</v>
      </c>
      <c r="G662" s="130">
        <v>4397.5</v>
      </c>
      <c r="H662" s="130">
        <f>TRUNC(TRUNC(G662 * J10, 2) + G662, 2)</f>
        <v>5298.98</v>
      </c>
      <c r="I662" s="130">
        <f t="shared" si="10"/>
        <v>15896.94</v>
      </c>
      <c r="J662" s="131">
        <f>I662 / J9</f>
        <v>9.4766268281072782E-4</v>
      </c>
    </row>
    <row r="663" spans="1:10" ht="52.8" x14ac:dyDescent="0.25">
      <c r="A663" s="126" t="s">
        <v>1853</v>
      </c>
      <c r="B663" s="127" t="s">
        <v>1854</v>
      </c>
      <c r="C663" s="127" t="s">
        <v>19</v>
      </c>
      <c r="D663" s="127" t="s">
        <v>1855</v>
      </c>
      <c r="E663" s="128" t="s">
        <v>592</v>
      </c>
      <c r="F663" s="129">
        <v>2</v>
      </c>
      <c r="G663" s="130">
        <v>4397.5</v>
      </c>
      <c r="H663" s="130">
        <f>TRUNC(TRUNC(G663 * J10, 2) + G663, 2)</f>
        <v>5298.98</v>
      </c>
      <c r="I663" s="130">
        <f t="shared" si="10"/>
        <v>10597.96</v>
      </c>
      <c r="J663" s="131">
        <f>I663 / J9</f>
        <v>6.3177512187381844E-4</v>
      </c>
    </row>
    <row r="664" spans="1:10" ht="66" x14ac:dyDescent="0.25">
      <c r="A664" s="126" t="s">
        <v>1856</v>
      </c>
      <c r="B664" s="127" t="s">
        <v>1857</v>
      </c>
      <c r="C664" s="127" t="s">
        <v>19</v>
      </c>
      <c r="D664" s="127" t="s">
        <v>1858</v>
      </c>
      <c r="E664" s="128" t="s">
        <v>592</v>
      </c>
      <c r="F664" s="129">
        <v>1</v>
      </c>
      <c r="G664" s="130">
        <v>3811</v>
      </c>
      <c r="H664" s="130">
        <f>TRUNC(TRUNC(G664 * J10, 2) + G664, 2)</f>
        <v>4592.25</v>
      </c>
      <c r="I664" s="130">
        <f t="shared" si="10"/>
        <v>4592.25</v>
      </c>
      <c r="J664" s="131">
        <f>I664 / J9</f>
        <v>2.7375733664073494E-4</v>
      </c>
    </row>
    <row r="665" spans="1:10" ht="66" x14ac:dyDescent="0.25">
      <c r="A665" s="126" t="s">
        <v>1859</v>
      </c>
      <c r="B665" s="127" t="s">
        <v>1860</v>
      </c>
      <c r="C665" s="127" t="s">
        <v>19</v>
      </c>
      <c r="D665" s="127" t="s">
        <v>1861</v>
      </c>
      <c r="E665" s="128" t="s">
        <v>592</v>
      </c>
      <c r="F665" s="129">
        <v>1</v>
      </c>
      <c r="G665" s="130">
        <v>4916.53</v>
      </c>
      <c r="H665" s="130">
        <f>TRUNC(TRUNC(G665 * J10, 2) + G665, 2)</f>
        <v>5924.41</v>
      </c>
      <c r="I665" s="130">
        <f t="shared" si="10"/>
        <v>5924.41</v>
      </c>
      <c r="J665" s="131">
        <f>I665 / J9</f>
        <v>3.5317125652299772E-4</v>
      </c>
    </row>
    <row r="666" spans="1:10" ht="66" x14ac:dyDescent="0.25">
      <c r="A666" s="126" t="s">
        <v>1862</v>
      </c>
      <c r="B666" s="127" t="s">
        <v>1863</v>
      </c>
      <c r="C666" s="127" t="s">
        <v>19</v>
      </c>
      <c r="D666" s="127" t="s">
        <v>1864</v>
      </c>
      <c r="E666" s="128" t="s">
        <v>592</v>
      </c>
      <c r="F666" s="129">
        <v>1</v>
      </c>
      <c r="G666" s="130">
        <v>4916.53</v>
      </c>
      <c r="H666" s="130">
        <f>TRUNC(TRUNC(G666 * J10, 2) + G666, 2)</f>
        <v>5924.41</v>
      </c>
      <c r="I666" s="130">
        <f t="shared" si="10"/>
        <v>5924.41</v>
      </c>
      <c r="J666" s="131">
        <f>I666 / J9</f>
        <v>3.5317125652299772E-4</v>
      </c>
    </row>
    <row r="667" spans="1:10" ht="66" x14ac:dyDescent="0.25">
      <c r="A667" s="126" t="s">
        <v>1865</v>
      </c>
      <c r="B667" s="127" t="s">
        <v>1866</v>
      </c>
      <c r="C667" s="127" t="s">
        <v>19</v>
      </c>
      <c r="D667" s="127" t="s">
        <v>1867</v>
      </c>
      <c r="E667" s="128" t="s">
        <v>592</v>
      </c>
      <c r="F667" s="129">
        <v>1</v>
      </c>
      <c r="G667" s="130">
        <v>5680.45</v>
      </c>
      <c r="H667" s="130">
        <f>TRUNC(TRUNC(G667 * J10, 2) + G667, 2)</f>
        <v>6844.94</v>
      </c>
      <c r="I667" s="130">
        <f t="shared" si="10"/>
        <v>6844.94</v>
      </c>
      <c r="J667" s="131">
        <f>I667 / J9</f>
        <v>4.0804671868161185E-4</v>
      </c>
    </row>
    <row r="668" spans="1:10" ht="66" x14ac:dyDescent="0.25">
      <c r="A668" s="126" t="s">
        <v>1868</v>
      </c>
      <c r="B668" s="127" t="s">
        <v>1869</v>
      </c>
      <c r="C668" s="127" t="s">
        <v>19</v>
      </c>
      <c r="D668" s="127" t="s">
        <v>1870</v>
      </c>
      <c r="E668" s="128" t="s">
        <v>592</v>
      </c>
      <c r="F668" s="129">
        <v>1</v>
      </c>
      <c r="G668" s="130">
        <v>5489.9</v>
      </c>
      <c r="H668" s="130">
        <f>TRUNC(TRUNC(G668 * J10, 2) + G668, 2)</f>
        <v>6615.32</v>
      </c>
      <c r="I668" s="130">
        <f t="shared" si="10"/>
        <v>6615.32</v>
      </c>
      <c r="J668" s="131">
        <f>I668 / J9</f>
        <v>3.9435840475283062E-4</v>
      </c>
    </row>
    <row r="669" spans="1:10" ht="66" x14ac:dyDescent="0.25">
      <c r="A669" s="126" t="s">
        <v>1871</v>
      </c>
      <c r="B669" s="127" t="s">
        <v>1872</v>
      </c>
      <c r="C669" s="127" t="s">
        <v>19</v>
      </c>
      <c r="D669" s="127" t="s">
        <v>1873</v>
      </c>
      <c r="E669" s="128" t="s">
        <v>592</v>
      </c>
      <c r="F669" s="129">
        <v>1</v>
      </c>
      <c r="G669" s="130">
        <v>5224.8100000000004</v>
      </c>
      <c r="H669" s="130">
        <f>TRUNC(TRUNC(G669 * J10, 2) + G669, 2)</f>
        <v>6295.89</v>
      </c>
      <c r="I669" s="130">
        <f t="shared" si="10"/>
        <v>6295.89</v>
      </c>
      <c r="J669" s="131">
        <f>I669 / J9</f>
        <v>3.7531625634123507E-4</v>
      </c>
    </row>
    <row r="670" spans="1:10" ht="66" x14ac:dyDescent="0.25">
      <c r="A670" s="126" t="s">
        <v>1874</v>
      </c>
      <c r="B670" s="127" t="s">
        <v>1875</v>
      </c>
      <c r="C670" s="127" t="s">
        <v>19</v>
      </c>
      <c r="D670" s="127" t="s">
        <v>1876</v>
      </c>
      <c r="E670" s="128" t="s">
        <v>592</v>
      </c>
      <c r="F670" s="129">
        <v>1</v>
      </c>
      <c r="G670" s="130">
        <v>5197</v>
      </c>
      <c r="H670" s="130">
        <f>TRUNC(TRUNC(G670 * J10, 2) + G670, 2)</f>
        <v>6262.38</v>
      </c>
      <c r="I670" s="130">
        <f t="shared" si="10"/>
        <v>6262.38</v>
      </c>
      <c r="J670" s="131">
        <f>I670 / J9</f>
        <v>3.7331862808693032E-4</v>
      </c>
    </row>
    <row r="671" spans="1:10" ht="66" x14ac:dyDescent="0.25">
      <c r="A671" s="126" t="s">
        <v>1877</v>
      </c>
      <c r="B671" s="127" t="s">
        <v>1878</v>
      </c>
      <c r="C671" s="127" t="s">
        <v>19</v>
      </c>
      <c r="D671" s="127" t="s">
        <v>1879</v>
      </c>
      <c r="E671" s="128" t="s">
        <v>592</v>
      </c>
      <c r="F671" s="129">
        <v>1</v>
      </c>
      <c r="G671" s="130">
        <v>3811</v>
      </c>
      <c r="H671" s="130">
        <f>TRUNC(TRUNC(G671 * J10, 2) + G671, 2)</f>
        <v>4592.25</v>
      </c>
      <c r="I671" s="130">
        <f t="shared" si="10"/>
        <v>4592.25</v>
      </c>
      <c r="J671" s="131">
        <f>I671 / J9</f>
        <v>2.7375733664073494E-4</v>
      </c>
    </row>
    <row r="672" spans="1:10" ht="66" x14ac:dyDescent="0.25">
      <c r="A672" s="126" t="s">
        <v>1880</v>
      </c>
      <c r="B672" s="127" t="s">
        <v>1881</v>
      </c>
      <c r="C672" s="127" t="s">
        <v>19</v>
      </c>
      <c r="D672" s="127" t="s">
        <v>1882</v>
      </c>
      <c r="E672" s="128" t="s">
        <v>592</v>
      </c>
      <c r="F672" s="129">
        <v>1</v>
      </c>
      <c r="G672" s="130">
        <v>4408.3999999999996</v>
      </c>
      <c r="H672" s="130">
        <f>TRUNC(TRUNC(G672 * J10, 2) + G672, 2)</f>
        <v>5312.12</v>
      </c>
      <c r="I672" s="130">
        <f t="shared" si="10"/>
        <v>5312.12</v>
      </c>
      <c r="J672" s="131">
        <f>I672 / J9</f>
        <v>3.1667087443322571E-4</v>
      </c>
    </row>
    <row r="673" spans="1:10" ht="66" x14ac:dyDescent="0.25">
      <c r="A673" s="126" t="s">
        <v>1883</v>
      </c>
      <c r="B673" s="127" t="s">
        <v>1884</v>
      </c>
      <c r="C673" s="127" t="s">
        <v>19</v>
      </c>
      <c r="D673" s="127" t="s">
        <v>1885</v>
      </c>
      <c r="E673" s="128" t="s">
        <v>592</v>
      </c>
      <c r="F673" s="129">
        <v>1</v>
      </c>
      <c r="G673" s="130">
        <v>4418.7</v>
      </c>
      <c r="H673" s="130">
        <f>TRUNC(TRUNC(G673 * J10, 2) + G673, 2)</f>
        <v>5324.53</v>
      </c>
      <c r="I673" s="130">
        <f t="shared" si="10"/>
        <v>5324.53</v>
      </c>
      <c r="J673" s="131">
        <f>I673 / J9</f>
        <v>3.1741067051308013E-4</v>
      </c>
    </row>
    <row r="674" spans="1:10" ht="66" x14ac:dyDescent="0.25">
      <c r="A674" s="126" t="s">
        <v>1886</v>
      </c>
      <c r="B674" s="127" t="s">
        <v>1887</v>
      </c>
      <c r="C674" s="127" t="s">
        <v>19</v>
      </c>
      <c r="D674" s="127" t="s">
        <v>1888</v>
      </c>
      <c r="E674" s="128" t="s">
        <v>592</v>
      </c>
      <c r="F674" s="129">
        <v>1</v>
      </c>
      <c r="G674" s="130">
        <v>3756.96</v>
      </c>
      <c r="H674" s="130">
        <f>TRUNC(TRUNC(G674 * J10, 2) + G674, 2)</f>
        <v>4527.13</v>
      </c>
      <c r="I674" s="130">
        <f t="shared" si="10"/>
        <v>4527.13</v>
      </c>
      <c r="J674" s="131">
        <f>I674 / J9</f>
        <v>2.6987534464072523E-4</v>
      </c>
    </row>
    <row r="675" spans="1:10" ht="52.8" x14ac:dyDescent="0.25">
      <c r="A675" s="126" t="s">
        <v>1889</v>
      </c>
      <c r="B675" s="127" t="s">
        <v>1890</v>
      </c>
      <c r="C675" s="127" t="s">
        <v>19</v>
      </c>
      <c r="D675" s="127" t="s">
        <v>1891</v>
      </c>
      <c r="E675" s="128" t="s">
        <v>43</v>
      </c>
      <c r="F675" s="129">
        <v>1</v>
      </c>
      <c r="G675" s="130">
        <v>3669.41</v>
      </c>
      <c r="H675" s="130">
        <f>TRUNC(TRUNC(G675 * J10, 2) + G675, 2)</f>
        <v>4421.63</v>
      </c>
      <c r="I675" s="130">
        <f t="shared" si="10"/>
        <v>4421.63</v>
      </c>
      <c r="J675" s="131">
        <f>I675 / J9</f>
        <v>2.6358618376847359E-4</v>
      </c>
    </row>
    <row r="676" spans="1:10" ht="52.8" x14ac:dyDescent="0.25">
      <c r="A676" s="126" t="s">
        <v>1892</v>
      </c>
      <c r="B676" s="127" t="s">
        <v>1893</v>
      </c>
      <c r="C676" s="127" t="s">
        <v>19</v>
      </c>
      <c r="D676" s="127" t="s">
        <v>1894</v>
      </c>
      <c r="E676" s="128" t="s">
        <v>592</v>
      </c>
      <c r="F676" s="129">
        <v>1</v>
      </c>
      <c r="G676" s="130">
        <v>3603.74</v>
      </c>
      <c r="H676" s="130">
        <f>TRUNC(TRUNC(G676 * J10, 2) + G676, 2)</f>
        <v>4342.5</v>
      </c>
      <c r="I676" s="130">
        <f t="shared" si="10"/>
        <v>4342.5</v>
      </c>
      <c r="J676" s="131">
        <f>I676 / J9</f>
        <v>2.5886901504978857E-4</v>
      </c>
    </row>
    <row r="677" spans="1:10" ht="52.8" x14ac:dyDescent="0.25">
      <c r="A677" s="126" t="s">
        <v>1895</v>
      </c>
      <c r="B677" s="127" t="s">
        <v>1896</v>
      </c>
      <c r="C677" s="127" t="s">
        <v>19</v>
      </c>
      <c r="D677" s="127" t="s">
        <v>1897</v>
      </c>
      <c r="E677" s="128" t="s">
        <v>592</v>
      </c>
      <c r="F677" s="129">
        <v>1</v>
      </c>
      <c r="G677" s="130">
        <v>3448.09</v>
      </c>
      <c r="H677" s="130">
        <f>TRUNC(TRUNC(G677 * J10, 2) + G677, 2)</f>
        <v>4154.9399999999996</v>
      </c>
      <c r="I677" s="130">
        <f t="shared" si="10"/>
        <v>4154.9399999999996</v>
      </c>
      <c r="J677" s="131">
        <f>I677 / J9</f>
        <v>2.4768801966401112E-4</v>
      </c>
    </row>
    <row r="678" spans="1:10" ht="52.8" x14ac:dyDescent="0.25">
      <c r="A678" s="126" t="s">
        <v>1898</v>
      </c>
      <c r="B678" s="127" t="s">
        <v>1899</v>
      </c>
      <c r="C678" s="127" t="s">
        <v>19</v>
      </c>
      <c r="D678" s="127" t="s">
        <v>1900</v>
      </c>
      <c r="E678" s="128" t="s">
        <v>592</v>
      </c>
      <c r="F678" s="129">
        <v>1</v>
      </c>
      <c r="G678" s="130">
        <v>3545.25</v>
      </c>
      <c r="H678" s="130">
        <f>TRUNC(TRUNC(G678 * J10, 2) + G678, 2)</f>
        <v>4272.0200000000004</v>
      </c>
      <c r="I678" s="130">
        <f t="shared" si="10"/>
        <v>4272.0200000000004</v>
      </c>
      <c r="J678" s="131">
        <f>I678 / J9</f>
        <v>2.5466749790972889E-4</v>
      </c>
    </row>
    <row r="679" spans="1:10" ht="52.8" x14ac:dyDescent="0.25">
      <c r="A679" s="126" t="s">
        <v>1901</v>
      </c>
      <c r="B679" s="127" t="s">
        <v>1902</v>
      </c>
      <c r="C679" s="127" t="s">
        <v>19</v>
      </c>
      <c r="D679" s="127" t="s">
        <v>1903</v>
      </c>
      <c r="E679" s="128" t="s">
        <v>592</v>
      </c>
      <c r="F679" s="129">
        <v>1</v>
      </c>
      <c r="G679" s="130">
        <v>7485.15</v>
      </c>
      <c r="H679" s="130">
        <f>TRUNC(TRUNC(G679 * J10, 2) + G679, 2)</f>
        <v>9019.6</v>
      </c>
      <c r="I679" s="130">
        <f t="shared" si="10"/>
        <v>9019.6</v>
      </c>
      <c r="J679" s="131">
        <f>I679 / J9</f>
        <v>5.376845061929932E-4</v>
      </c>
    </row>
    <row r="680" spans="1:10" ht="53.4" thickBot="1" x14ac:dyDescent="0.3">
      <c r="A680" s="132" t="s">
        <v>1904</v>
      </c>
      <c r="B680" s="114" t="s">
        <v>1905</v>
      </c>
      <c r="C680" s="114" t="s">
        <v>19</v>
      </c>
      <c r="D680" s="114" t="s">
        <v>1906</v>
      </c>
      <c r="E680" s="115" t="s">
        <v>592</v>
      </c>
      <c r="F680" s="116">
        <v>1</v>
      </c>
      <c r="G680" s="117">
        <v>5898.29</v>
      </c>
      <c r="H680" s="117">
        <f>TRUNC(TRUNC(G680 * J10, 2) + G680, 2)</f>
        <v>7107.43</v>
      </c>
      <c r="I680" s="117">
        <f t="shared" si="10"/>
        <v>7107.43</v>
      </c>
      <c r="J680" s="133">
        <f>I680 / J9</f>
        <v>4.236945086091695E-4</v>
      </c>
    </row>
    <row r="681" spans="1:10" ht="14.4" thickBot="1" x14ac:dyDescent="0.3">
      <c r="A681" s="106" t="s">
        <v>1907</v>
      </c>
      <c r="B681" s="107" t="s">
        <v>12</v>
      </c>
      <c r="C681" s="107"/>
      <c r="D681" s="107" t="s">
        <v>1908</v>
      </c>
      <c r="E681" s="108"/>
      <c r="F681" s="109">
        <v>1</v>
      </c>
      <c r="G681" s="109" t="s">
        <v>14</v>
      </c>
      <c r="H681" s="110">
        <f>I682 + I683 + I684 + I685 + I686 + I687 + I688</f>
        <v>49203.45</v>
      </c>
      <c r="I681" s="110">
        <f t="shared" si="10"/>
        <v>49203.45</v>
      </c>
      <c r="J681" s="111">
        <f>I681 / J9</f>
        <v>2.9331603082444484E-3</v>
      </c>
    </row>
    <row r="682" spans="1:10" x14ac:dyDescent="0.25">
      <c r="A682" s="124" t="s">
        <v>1909</v>
      </c>
      <c r="B682" s="96" t="s">
        <v>1910</v>
      </c>
      <c r="C682" s="96" t="s">
        <v>41</v>
      </c>
      <c r="D682" s="96" t="s">
        <v>1911</v>
      </c>
      <c r="E682" s="97" t="s">
        <v>43</v>
      </c>
      <c r="F682" s="98">
        <v>264</v>
      </c>
      <c r="G682" s="99">
        <v>52.96</v>
      </c>
      <c r="H682" s="99">
        <f>TRUNC(TRUNC(G682 * J10, 2) + G682, 2)</f>
        <v>63.81</v>
      </c>
      <c r="I682" s="99">
        <f t="shared" si="10"/>
        <v>16845.84</v>
      </c>
      <c r="J682" s="125">
        <f>I682 / J9</f>
        <v>1.0042293629214346E-3</v>
      </c>
    </row>
    <row r="683" spans="1:10" ht="26.4" x14ac:dyDescent="0.25">
      <c r="A683" s="126" t="s">
        <v>1912</v>
      </c>
      <c r="B683" s="127" t="s">
        <v>1913</v>
      </c>
      <c r="C683" s="127" t="s">
        <v>19</v>
      </c>
      <c r="D683" s="127" t="s">
        <v>1914</v>
      </c>
      <c r="E683" s="128" t="s">
        <v>43</v>
      </c>
      <c r="F683" s="129">
        <v>136</v>
      </c>
      <c r="G683" s="130">
        <v>24.72</v>
      </c>
      <c r="H683" s="130">
        <f>TRUNC(TRUNC(G683 * J10, 2) + G683, 2)</f>
        <v>29.78</v>
      </c>
      <c r="I683" s="130">
        <f t="shared" si="10"/>
        <v>4050.08</v>
      </c>
      <c r="J683" s="131">
        <f>I683 / J9</f>
        <v>2.4143701104728787E-4</v>
      </c>
    </row>
    <row r="684" spans="1:10" ht="26.4" x14ac:dyDescent="0.25">
      <c r="A684" s="126" t="s">
        <v>1915</v>
      </c>
      <c r="B684" s="127" t="s">
        <v>1408</v>
      </c>
      <c r="C684" s="127" t="s">
        <v>19</v>
      </c>
      <c r="D684" s="127" t="s">
        <v>1409</v>
      </c>
      <c r="E684" s="128" t="s">
        <v>43</v>
      </c>
      <c r="F684" s="129">
        <v>14</v>
      </c>
      <c r="G684" s="130">
        <v>14.79</v>
      </c>
      <c r="H684" s="130">
        <f>TRUNC(TRUNC(G684 * J10, 2) + G684, 2)</f>
        <v>17.82</v>
      </c>
      <c r="I684" s="130">
        <f t="shared" si="10"/>
        <v>249.48</v>
      </c>
      <c r="J684" s="131">
        <f>I684 / J9</f>
        <v>1.4872226108145364E-5</v>
      </c>
    </row>
    <row r="685" spans="1:10" ht="26.4" x14ac:dyDescent="0.25">
      <c r="A685" s="126" t="s">
        <v>1916</v>
      </c>
      <c r="B685" s="127" t="s">
        <v>1917</v>
      </c>
      <c r="C685" s="127" t="s">
        <v>19</v>
      </c>
      <c r="D685" s="127" t="s">
        <v>1918</v>
      </c>
      <c r="E685" s="128" t="s">
        <v>43</v>
      </c>
      <c r="F685" s="129">
        <v>5</v>
      </c>
      <c r="G685" s="130">
        <v>44.19</v>
      </c>
      <c r="H685" s="130">
        <f>TRUNC(TRUNC(G685 * J10, 2) + G685, 2)</f>
        <v>53.24</v>
      </c>
      <c r="I685" s="130">
        <f t="shared" si="10"/>
        <v>266.2</v>
      </c>
      <c r="J685" s="131">
        <f>I685 / J9</f>
        <v>1.5868953783823535E-5</v>
      </c>
    </row>
    <row r="686" spans="1:10" ht="26.4" x14ac:dyDescent="0.25">
      <c r="A686" s="126" t="s">
        <v>1919</v>
      </c>
      <c r="B686" s="127" t="s">
        <v>1423</v>
      </c>
      <c r="C686" s="127" t="s">
        <v>19</v>
      </c>
      <c r="D686" s="127" t="s">
        <v>1424</v>
      </c>
      <c r="E686" s="128" t="s">
        <v>91</v>
      </c>
      <c r="F686" s="129">
        <v>296.60000000000002</v>
      </c>
      <c r="G686" s="130">
        <v>55.35</v>
      </c>
      <c r="H686" s="130">
        <f>TRUNC(TRUNC(G686 * J10, 2) + G686, 2)</f>
        <v>66.69</v>
      </c>
      <c r="I686" s="130">
        <f t="shared" si="10"/>
        <v>19780.25</v>
      </c>
      <c r="J686" s="131">
        <f>I686 / J9</f>
        <v>1.1791580506479171E-3</v>
      </c>
    </row>
    <row r="687" spans="1:10" ht="26.4" x14ac:dyDescent="0.25">
      <c r="A687" s="126" t="s">
        <v>1920</v>
      </c>
      <c r="B687" s="127" t="s">
        <v>1921</v>
      </c>
      <c r="C687" s="127" t="s">
        <v>19</v>
      </c>
      <c r="D687" s="127" t="s">
        <v>1922</v>
      </c>
      <c r="E687" s="128" t="s">
        <v>43</v>
      </c>
      <c r="F687" s="129">
        <v>236</v>
      </c>
      <c r="G687" s="130">
        <v>27.89</v>
      </c>
      <c r="H687" s="130">
        <f>TRUNC(TRUNC(G687 * J10, 2) + G687, 2)</f>
        <v>33.6</v>
      </c>
      <c r="I687" s="130">
        <f t="shared" si="10"/>
        <v>7929.6</v>
      </c>
      <c r="J687" s="131">
        <f>I687 / J9</f>
        <v>4.7270644599627017E-4</v>
      </c>
    </row>
    <row r="688" spans="1:10" ht="27" thickBot="1" x14ac:dyDescent="0.3">
      <c r="A688" s="132" t="s">
        <v>1923</v>
      </c>
      <c r="B688" s="114" t="s">
        <v>1486</v>
      </c>
      <c r="C688" s="114" t="s">
        <v>19</v>
      </c>
      <c r="D688" s="114" t="s">
        <v>1487</v>
      </c>
      <c r="E688" s="115" t="s">
        <v>43</v>
      </c>
      <c r="F688" s="116">
        <v>4</v>
      </c>
      <c r="G688" s="117">
        <v>17.02</v>
      </c>
      <c r="H688" s="117">
        <f>TRUNC(TRUNC(G688 * J10, 2) + G688, 2)</f>
        <v>20.5</v>
      </c>
      <c r="I688" s="117">
        <f t="shared" si="10"/>
        <v>82</v>
      </c>
      <c r="J688" s="133">
        <f>I688 / J9</f>
        <v>4.888257739569985E-6</v>
      </c>
    </row>
    <row r="689" spans="1:10" ht="14.4" thickBot="1" x14ac:dyDescent="0.3">
      <c r="A689" s="106" t="s">
        <v>1924</v>
      </c>
      <c r="B689" s="107" t="s">
        <v>12</v>
      </c>
      <c r="C689" s="107"/>
      <c r="D689" s="107" t="s">
        <v>1925</v>
      </c>
      <c r="E689" s="108"/>
      <c r="F689" s="109">
        <v>1</v>
      </c>
      <c r="G689" s="109" t="s">
        <v>14</v>
      </c>
      <c r="H689" s="110">
        <f>I690 + I691 + I692 + I693 + I694 + I695 + I696 + I697 + I698 + I699 + I700 + I701 + I702 + I703 + I704 + I705 + I706 + I707 + I708 + I709 + I710 + I711</f>
        <v>153554.88999999996</v>
      </c>
      <c r="I689" s="110">
        <f t="shared" si="10"/>
        <v>153554.89000000001</v>
      </c>
      <c r="J689" s="111">
        <f>I689 / J9</f>
        <v>9.1538521889185098E-3</v>
      </c>
    </row>
    <row r="690" spans="1:10" ht="39.6" x14ac:dyDescent="0.25">
      <c r="A690" s="124" t="s">
        <v>1926</v>
      </c>
      <c r="B690" s="96" t="s">
        <v>1927</v>
      </c>
      <c r="C690" s="96" t="s">
        <v>41</v>
      </c>
      <c r="D690" s="96" t="s">
        <v>1928</v>
      </c>
      <c r="E690" s="97" t="s">
        <v>91</v>
      </c>
      <c r="F690" s="98">
        <v>700</v>
      </c>
      <c r="G690" s="99">
        <v>68.849999999999994</v>
      </c>
      <c r="H690" s="99">
        <f>TRUNC(TRUNC(G690 * J10, 2) + G690, 2)</f>
        <v>82.96</v>
      </c>
      <c r="I690" s="99">
        <f t="shared" si="10"/>
        <v>58072</v>
      </c>
      <c r="J690" s="125">
        <f>I690 / J9</f>
        <v>3.4618402860037583E-3</v>
      </c>
    </row>
    <row r="691" spans="1:10" ht="39.6" x14ac:dyDescent="0.25">
      <c r="A691" s="126" t="s">
        <v>1929</v>
      </c>
      <c r="B691" s="127" t="s">
        <v>1930</v>
      </c>
      <c r="C691" s="127" t="s">
        <v>41</v>
      </c>
      <c r="D691" s="127" t="s">
        <v>1931</v>
      </c>
      <c r="E691" s="128" t="s">
        <v>91</v>
      </c>
      <c r="F691" s="129">
        <v>220</v>
      </c>
      <c r="G691" s="130">
        <v>106.92</v>
      </c>
      <c r="H691" s="130">
        <f>TRUNC(TRUNC(G691 * J10, 2) + G691, 2)</f>
        <v>128.83000000000001</v>
      </c>
      <c r="I691" s="130">
        <f t="shared" si="10"/>
        <v>28342.6</v>
      </c>
      <c r="J691" s="131">
        <f>I691 / J9</f>
        <v>1.6895845586528812E-3</v>
      </c>
    </row>
    <row r="692" spans="1:10" ht="39.6" x14ac:dyDescent="0.25">
      <c r="A692" s="126" t="s">
        <v>1932</v>
      </c>
      <c r="B692" s="127" t="s">
        <v>1933</v>
      </c>
      <c r="C692" s="127" t="s">
        <v>41</v>
      </c>
      <c r="D692" s="127" t="s">
        <v>1934</v>
      </c>
      <c r="E692" s="128" t="s">
        <v>43</v>
      </c>
      <c r="F692" s="129">
        <v>82</v>
      </c>
      <c r="G692" s="130">
        <v>25.81</v>
      </c>
      <c r="H692" s="130">
        <f>TRUNC(TRUNC(G692 * J10, 2) + G692, 2)</f>
        <v>31.1</v>
      </c>
      <c r="I692" s="130">
        <f t="shared" si="10"/>
        <v>2550.1999999999998</v>
      </c>
      <c r="J692" s="131">
        <f>I692 / J9</f>
        <v>1.5202481570062652E-4</v>
      </c>
    </row>
    <row r="693" spans="1:10" ht="39.6" x14ac:dyDescent="0.25">
      <c r="A693" s="126" t="s">
        <v>1935</v>
      </c>
      <c r="B693" s="127" t="s">
        <v>1936</v>
      </c>
      <c r="C693" s="127" t="s">
        <v>41</v>
      </c>
      <c r="D693" s="127" t="s">
        <v>1937</v>
      </c>
      <c r="E693" s="128" t="s">
        <v>43</v>
      </c>
      <c r="F693" s="129">
        <v>1</v>
      </c>
      <c r="G693" s="130">
        <v>41.05</v>
      </c>
      <c r="H693" s="130">
        <f>TRUNC(TRUNC(G693 * J10, 2) + G693, 2)</f>
        <v>49.46</v>
      </c>
      <c r="I693" s="130">
        <f t="shared" si="10"/>
        <v>49.46</v>
      </c>
      <c r="J693" s="131">
        <f>I693 / J9</f>
        <v>2.9484539975503839E-6</v>
      </c>
    </row>
    <row r="694" spans="1:10" ht="39.6" x14ac:dyDescent="0.25">
      <c r="A694" s="126" t="s">
        <v>1938</v>
      </c>
      <c r="B694" s="127" t="s">
        <v>1939</v>
      </c>
      <c r="C694" s="127" t="s">
        <v>41</v>
      </c>
      <c r="D694" s="127" t="s">
        <v>1940</v>
      </c>
      <c r="E694" s="128" t="s">
        <v>43</v>
      </c>
      <c r="F694" s="129">
        <v>9</v>
      </c>
      <c r="G694" s="130">
        <v>17.64</v>
      </c>
      <c r="H694" s="130">
        <f>TRUNC(TRUNC(G694 * J10, 2) + G694, 2)</f>
        <v>21.25</v>
      </c>
      <c r="I694" s="130">
        <f t="shared" si="10"/>
        <v>191.25</v>
      </c>
      <c r="J694" s="131">
        <f>I694 / J9</f>
        <v>1.1400966984058045E-5</v>
      </c>
    </row>
    <row r="695" spans="1:10" ht="39.6" x14ac:dyDescent="0.25">
      <c r="A695" s="126" t="s">
        <v>1941</v>
      </c>
      <c r="B695" s="127" t="s">
        <v>1942</v>
      </c>
      <c r="C695" s="127" t="s">
        <v>41</v>
      </c>
      <c r="D695" s="127" t="s">
        <v>1943</v>
      </c>
      <c r="E695" s="128" t="s">
        <v>43</v>
      </c>
      <c r="F695" s="129">
        <v>40</v>
      </c>
      <c r="G695" s="130">
        <v>12.46</v>
      </c>
      <c r="H695" s="130">
        <f>TRUNC(TRUNC(G695 * J10, 2) + G695, 2)</f>
        <v>15.01</v>
      </c>
      <c r="I695" s="130">
        <f t="shared" si="10"/>
        <v>600.4</v>
      </c>
      <c r="J695" s="131">
        <f>I695 / J9</f>
        <v>3.5791584717534377E-5</v>
      </c>
    </row>
    <row r="696" spans="1:10" ht="39.6" x14ac:dyDescent="0.25">
      <c r="A696" s="126" t="s">
        <v>1944</v>
      </c>
      <c r="B696" s="127" t="s">
        <v>1945</v>
      </c>
      <c r="C696" s="127" t="s">
        <v>41</v>
      </c>
      <c r="D696" s="127" t="s">
        <v>1946</v>
      </c>
      <c r="E696" s="128" t="s">
        <v>43</v>
      </c>
      <c r="F696" s="129">
        <v>40</v>
      </c>
      <c r="G696" s="130">
        <v>18.82</v>
      </c>
      <c r="H696" s="130">
        <f>TRUNC(TRUNC(G696 * J10, 2) + G696, 2)</f>
        <v>22.67</v>
      </c>
      <c r="I696" s="130">
        <f t="shared" si="10"/>
        <v>906.8</v>
      </c>
      <c r="J696" s="131">
        <f>I696 / J9</f>
        <v>5.4056977051732468E-5</v>
      </c>
    </row>
    <row r="697" spans="1:10" ht="39.6" x14ac:dyDescent="0.25">
      <c r="A697" s="126" t="s">
        <v>1947</v>
      </c>
      <c r="B697" s="127" t="s">
        <v>1948</v>
      </c>
      <c r="C697" s="127" t="s">
        <v>41</v>
      </c>
      <c r="D697" s="127" t="s">
        <v>1949</v>
      </c>
      <c r="E697" s="128" t="s">
        <v>43</v>
      </c>
      <c r="F697" s="129">
        <v>280</v>
      </c>
      <c r="G697" s="130">
        <v>19.100000000000001</v>
      </c>
      <c r="H697" s="130">
        <f>TRUNC(TRUNC(G697 * J10, 2) + G697, 2)</f>
        <v>23.01</v>
      </c>
      <c r="I697" s="130">
        <f t="shared" si="10"/>
        <v>6442.8</v>
      </c>
      <c r="J697" s="131">
        <f>I697 / J9</f>
        <v>3.8407398737196952E-4</v>
      </c>
    </row>
    <row r="698" spans="1:10" ht="39.6" x14ac:dyDescent="0.25">
      <c r="A698" s="126" t="s">
        <v>1950</v>
      </c>
      <c r="B698" s="127" t="s">
        <v>1951</v>
      </c>
      <c r="C698" s="127" t="s">
        <v>41</v>
      </c>
      <c r="D698" s="127" t="s">
        <v>1952</v>
      </c>
      <c r="E698" s="128" t="s">
        <v>43</v>
      </c>
      <c r="F698" s="129">
        <v>20</v>
      </c>
      <c r="G698" s="130">
        <v>31.02</v>
      </c>
      <c r="H698" s="130">
        <f>TRUNC(TRUNC(G698 * J10, 2) + G698, 2)</f>
        <v>37.369999999999997</v>
      </c>
      <c r="I698" s="130">
        <f t="shared" si="10"/>
        <v>747.4</v>
      </c>
      <c r="J698" s="131">
        <f>I698 / J9</f>
        <v>4.4554680909202524E-5</v>
      </c>
    </row>
    <row r="699" spans="1:10" ht="39.6" x14ac:dyDescent="0.25">
      <c r="A699" s="126" t="s">
        <v>1953</v>
      </c>
      <c r="B699" s="127" t="s">
        <v>1954</v>
      </c>
      <c r="C699" s="127" t="s">
        <v>41</v>
      </c>
      <c r="D699" s="127" t="s">
        <v>1955</v>
      </c>
      <c r="E699" s="128" t="s">
        <v>43</v>
      </c>
      <c r="F699" s="129">
        <v>66</v>
      </c>
      <c r="G699" s="130">
        <v>21.83</v>
      </c>
      <c r="H699" s="130">
        <f>TRUNC(TRUNC(G699 * J10, 2) + G699, 2)</f>
        <v>26.3</v>
      </c>
      <c r="I699" s="130">
        <f t="shared" si="10"/>
        <v>1735.8</v>
      </c>
      <c r="J699" s="131">
        <f>I699 / J9</f>
        <v>1.0347607054079976E-4</v>
      </c>
    </row>
    <row r="700" spans="1:10" ht="26.4" x14ac:dyDescent="0.25">
      <c r="A700" s="126" t="s">
        <v>1956</v>
      </c>
      <c r="B700" s="127" t="s">
        <v>1957</v>
      </c>
      <c r="C700" s="127" t="s">
        <v>41</v>
      </c>
      <c r="D700" s="127" t="s">
        <v>1958</v>
      </c>
      <c r="E700" s="128" t="s">
        <v>43</v>
      </c>
      <c r="F700" s="129">
        <v>83</v>
      </c>
      <c r="G700" s="130">
        <v>60.21</v>
      </c>
      <c r="H700" s="130">
        <f>TRUNC(TRUNC(G700 * J10, 2) + G700, 2)</f>
        <v>72.55</v>
      </c>
      <c r="I700" s="130">
        <f t="shared" si="10"/>
        <v>6021.65</v>
      </c>
      <c r="J700" s="131">
        <f>I700 / J9</f>
        <v>3.5896801484733656E-4</v>
      </c>
    </row>
    <row r="701" spans="1:10" ht="26.4" x14ac:dyDescent="0.25">
      <c r="A701" s="126" t="s">
        <v>1959</v>
      </c>
      <c r="B701" s="127" t="s">
        <v>1960</v>
      </c>
      <c r="C701" s="127" t="s">
        <v>19</v>
      </c>
      <c r="D701" s="127" t="s">
        <v>1961</v>
      </c>
      <c r="E701" s="128" t="s">
        <v>43</v>
      </c>
      <c r="F701" s="129">
        <v>3</v>
      </c>
      <c r="G701" s="130">
        <v>473.58</v>
      </c>
      <c r="H701" s="130">
        <f>TRUNC(TRUNC(G701 * J10, 2) + G701, 2)</f>
        <v>570.66</v>
      </c>
      <c r="I701" s="130">
        <f t="shared" si="10"/>
        <v>1711.98</v>
      </c>
      <c r="J701" s="131">
        <f>I701 / J9</f>
        <v>1.0205609128035394E-4</v>
      </c>
    </row>
    <row r="702" spans="1:10" ht="39.6" x14ac:dyDescent="0.25">
      <c r="A702" s="126" t="s">
        <v>1962</v>
      </c>
      <c r="B702" s="127" t="s">
        <v>1963</v>
      </c>
      <c r="C702" s="127" t="s">
        <v>19</v>
      </c>
      <c r="D702" s="127" t="s">
        <v>1964</v>
      </c>
      <c r="E702" s="128" t="s">
        <v>43</v>
      </c>
      <c r="F702" s="129">
        <v>2</v>
      </c>
      <c r="G702" s="130">
        <v>601.54999999999995</v>
      </c>
      <c r="H702" s="130">
        <f>TRUNC(TRUNC(G702 * J10, 2) + G702, 2)</f>
        <v>724.86</v>
      </c>
      <c r="I702" s="130">
        <f t="shared" si="10"/>
        <v>1449.72</v>
      </c>
      <c r="J702" s="131">
        <f>I702 / J9</f>
        <v>8.6422012319626812E-5</v>
      </c>
    </row>
    <row r="703" spans="1:10" ht="52.8" x14ac:dyDescent="0.25">
      <c r="A703" s="126" t="s">
        <v>1965</v>
      </c>
      <c r="B703" s="127" t="s">
        <v>1966</v>
      </c>
      <c r="C703" s="127" t="s">
        <v>19</v>
      </c>
      <c r="D703" s="127" t="s">
        <v>1967</v>
      </c>
      <c r="E703" s="128" t="s">
        <v>43</v>
      </c>
      <c r="F703" s="129">
        <v>21</v>
      </c>
      <c r="G703" s="130">
        <v>1156.8599999999999</v>
      </c>
      <c r="H703" s="130">
        <f>TRUNC(TRUNC(G703 * J10, 2) + G703, 2)</f>
        <v>1394.01</v>
      </c>
      <c r="I703" s="130">
        <f t="shared" si="10"/>
        <v>29274.21</v>
      </c>
      <c r="J703" s="131">
        <f>I703 / J9</f>
        <v>1.7451205317353298E-3</v>
      </c>
    </row>
    <row r="704" spans="1:10" ht="26.4" x14ac:dyDescent="0.25">
      <c r="A704" s="126" t="s">
        <v>1968</v>
      </c>
      <c r="B704" s="127" t="s">
        <v>1969</v>
      </c>
      <c r="C704" s="127" t="s">
        <v>19</v>
      </c>
      <c r="D704" s="127" t="s">
        <v>1970</v>
      </c>
      <c r="E704" s="128" t="s">
        <v>43</v>
      </c>
      <c r="F704" s="129">
        <v>2</v>
      </c>
      <c r="G704" s="130">
        <v>93.92</v>
      </c>
      <c r="H704" s="130">
        <f>TRUNC(TRUNC(G704 * J10, 2) + G704, 2)</f>
        <v>113.17</v>
      </c>
      <c r="I704" s="130">
        <f t="shared" si="10"/>
        <v>226.34</v>
      </c>
      <c r="J704" s="131">
        <f>I704 / J9</f>
        <v>1.3492783619198421E-5</v>
      </c>
    </row>
    <row r="705" spans="1:10" ht="39.6" x14ac:dyDescent="0.25">
      <c r="A705" s="126" t="s">
        <v>1971</v>
      </c>
      <c r="B705" s="127" t="s">
        <v>1972</v>
      </c>
      <c r="C705" s="127" t="s">
        <v>19</v>
      </c>
      <c r="D705" s="127" t="s">
        <v>1973</v>
      </c>
      <c r="E705" s="128" t="s">
        <v>43</v>
      </c>
      <c r="F705" s="129">
        <v>2</v>
      </c>
      <c r="G705" s="130">
        <v>2202.56</v>
      </c>
      <c r="H705" s="130">
        <f>TRUNC(TRUNC(G705 * J10, 2) + G705, 2)</f>
        <v>2654.08</v>
      </c>
      <c r="I705" s="130">
        <f t="shared" si="10"/>
        <v>5308.16</v>
      </c>
      <c r="J705" s="131">
        <f>I705 / J9</f>
        <v>3.1643480735214406E-4</v>
      </c>
    </row>
    <row r="706" spans="1:10" ht="39.6" x14ac:dyDescent="0.25">
      <c r="A706" s="126" t="s">
        <v>1974</v>
      </c>
      <c r="B706" s="127" t="s">
        <v>1975</v>
      </c>
      <c r="C706" s="127" t="s">
        <v>41</v>
      </c>
      <c r="D706" s="127" t="s">
        <v>1976</v>
      </c>
      <c r="E706" s="128" t="s">
        <v>91</v>
      </c>
      <c r="F706" s="129">
        <v>20</v>
      </c>
      <c r="G706" s="130">
        <v>72.53</v>
      </c>
      <c r="H706" s="130">
        <f>TRUNC(TRUNC(G706 * J10, 2) + G706, 2)</f>
        <v>87.39</v>
      </c>
      <c r="I706" s="130">
        <f t="shared" si="10"/>
        <v>1747.8</v>
      </c>
      <c r="J706" s="131">
        <f>I706 / J9</f>
        <v>1.0419142533195633E-4</v>
      </c>
    </row>
    <row r="707" spans="1:10" ht="26.4" x14ac:dyDescent="0.25">
      <c r="A707" s="126" t="s">
        <v>1977</v>
      </c>
      <c r="B707" s="127" t="s">
        <v>1978</v>
      </c>
      <c r="C707" s="127" t="s">
        <v>19</v>
      </c>
      <c r="D707" s="127" t="s">
        <v>1979</v>
      </c>
      <c r="E707" s="128" t="s">
        <v>91</v>
      </c>
      <c r="F707" s="129">
        <v>4</v>
      </c>
      <c r="G707" s="130">
        <v>26.88</v>
      </c>
      <c r="H707" s="130">
        <f>TRUNC(TRUNC(G707 * J10, 2) + G707, 2)</f>
        <v>32.39</v>
      </c>
      <c r="I707" s="130">
        <f t="shared" si="10"/>
        <v>129.56</v>
      </c>
      <c r="J707" s="131">
        <f>I707 / J9</f>
        <v>7.7234472285205765E-6</v>
      </c>
    </row>
    <row r="708" spans="1:10" ht="26.4" x14ac:dyDescent="0.25">
      <c r="A708" s="126" t="s">
        <v>1980</v>
      </c>
      <c r="B708" s="127" t="s">
        <v>1981</v>
      </c>
      <c r="C708" s="127" t="s">
        <v>41</v>
      </c>
      <c r="D708" s="127" t="s">
        <v>1982</v>
      </c>
      <c r="E708" s="128" t="s">
        <v>43</v>
      </c>
      <c r="F708" s="129">
        <v>8</v>
      </c>
      <c r="G708" s="130">
        <v>44.72</v>
      </c>
      <c r="H708" s="130">
        <f>TRUNC(TRUNC(G708 * J10, 2) + G708, 2)</f>
        <v>53.88</v>
      </c>
      <c r="I708" s="130">
        <f t="shared" si="10"/>
        <v>431.04</v>
      </c>
      <c r="J708" s="131">
        <f>I708 / J9</f>
        <v>2.5695544098344471E-5</v>
      </c>
    </row>
    <row r="709" spans="1:10" ht="92.4" x14ac:dyDescent="0.25">
      <c r="A709" s="126" t="s">
        <v>1983</v>
      </c>
      <c r="B709" s="127" t="s">
        <v>1984</v>
      </c>
      <c r="C709" s="127" t="s">
        <v>19</v>
      </c>
      <c r="D709" s="127" t="s">
        <v>1985</v>
      </c>
      <c r="E709" s="128" t="s">
        <v>43</v>
      </c>
      <c r="F709" s="129">
        <v>1</v>
      </c>
      <c r="G709" s="130">
        <v>2444.08</v>
      </c>
      <c r="H709" s="130">
        <f>TRUNC(TRUNC(G709 * J10, 2) + G709, 2)</f>
        <v>2945.11</v>
      </c>
      <c r="I709" s="130">
        <f t="shared" si="10"/>
        <v>2945.11</v>
      </c>
      <c r="J709" s="131">
        <f>I709 / J9</f>
        <v>1.7556654574859708E-4</v>
      </c>
    </row>
    <row r="710" spans="1:10" ht="79.2" x14ac:dyDescent="0.25">
      <c r="A710" s="126" t="s">
        <v>1986</v>
      </c>
      <c r="B710" s="127" t="s">
        <v>1987</v>
      </c>
      <c r="C710" s="127" t="s">
        <v>19</v>
      </c>
      <c r="D710" s="127" t="s">
        <v>1988</v>
      </c>
      <c r="E710" s="128" t="s">
        <v>43</v>
      </c>
      <c r="F710" s="129">
        <v>1</v>
      </c>
      <c r="G710" s="130">
        <v>2444.08</v>
      </c>
      <c r="H710" s="130">
        <f>TRUNC(TRUNC(G710 * J10, 2) + G710, 2)</f>
        <v>2945.11</v>
      </c>
      <c r="I710" s="130">
        <f t="shared" si="10"/>
        <v>2945.11</v>
      </c>
      <c r="J710" s="131">
        <f>I710 / J9</f>
        <v>1.7556654574859708E-4</v>
      </c>
    </row>
    <row r="711" spans="1:10" ht="66.599999999999994" thickBot="1" x14ac:dyDescent="0.3">
      <c r="A711" s="132" t="s">
        <v>1989</v>
      </c>
      <c r="B711" s="114" t="s">
        <v>1990</v>
      </c>
      <c r="C711" s="114" t="s">
        <v>41</v>
      </c>
      <c r="D711" s="114" t="s">
        <v>1991</v>
      </c>
      <c r="E711" s="115" t="s">
        <v>91</v>
      </c>
      <c r="F711" s="116">
        <v>70</v>
      </c>
      <c r="G711" s="117">
        <v>20.46</v>
      </c>
      <c r="H711" s="117">
        <f>TRUNC(TRUNC(G711 * J10, 2) + G711, 2)</f>
        <v>24.65</v>
      </c>
      <c r="I711" s="117">
        <f t="shared" si="10"/>
        <v>1725.5</v>
      </c>
      <c r="J711" s="133">
        <f>I711 / J9</f>
        <v>1.0286205767839036E-4</v>
      </c>
    </row>
    <row r="712" spans="1:10" ht="14.4" thickBot="1" x14ac:dyDescent="0.3">
      <c r="A712" s="106" t="s">
        <v>1992</v>
      </c>
      <c r="B712" s="107" t="s">
        <v>12</v>
      </c>
      <c r="C712" s="107"/>
      <c r="D712" s="107" t="s">
        <v>1993</v>
      </c>
      <c r="E712" s="108"/>
      <c r="F712" s="109">
        <v>1</v>
      </c>
      <c r="G712" s="109" t="s">
        <v>14</v>
      </c>
      <c r="H712" s="110">
        <f>I713 + I716 + I718</f>
        <v>35255.659999999996</v>
      </c>
      <c r="I712" s="110">
        <f t="shared" si="10"/>
        <v>35255.660000000003</v>
      </c>
      <c r="J712" s="111">
        <f>I712 / J9</f>
        <v>2.1016921080322924E-3</v>
      </c>
    </row>
    <row r="713" spans="1:10" ht="14.4" thickBot="1" x14ac:dyDescent="0.3">
      <c r="A713" s="106" t="s">
        <v>1994</v>
      </c>
      <c r="B713" s="107" t="s">
        <v>12</v>
      </c>
      <c r="C713" s="107"/>
      <c r="D713" s="107" t="s">
        <v>1995</v>
      </c>
      <c r="E713" s="108"/>
      <c r="F713" s="109">
        <v>1</v>
      </c>
      <c r="G713" s="109" t="s">
        <v>14</v>
      </c>
      <c r="H713" s="110">
        <f>I714 + I715</f>
        <v>6121.15</v>
      </c>
      <c r="I713" s="110">
        <f t="shared" si="10"/>
        <v>6121.15</v>
      </c>
      <c r="J713" s="111">
        <f>I713 / J9</f>
        <v>3.648994983240099E-4</v>
      </c>
    </row>
    <row r="714" spans="1:10" ht="26.4" x14ac:dyDescent="0.25">
      <c r="A714" s="124" t="s">
        <v>1996</v>
      </c>
      <c r="B714" s="96" t="s">
        <v>1997</v>
      </c>
      <c r="C714" s="96" t="s">
        <v>41</v>
      </c>
      <c r="D714" s="96" t="s">
        <v>1998</v>
      </c>
      <c r="E714" s="97" t="s">
        <v>25</v>
      </c>
      <c r="F714" s="98">
        <v>6.32</v>
      </c>
      <c r="G714" s="99">
        <v>158.62</v>
      </c>
      <c r="H714" s="99">
        <f>TRUNC(TRUNC(G714 * J10, 2) + G714, 2)</f>
        <v>191.13</v>
      </c>
      <c r="I714" s="99">
        <f t="shared" si="10"/>
        <v>1207.94</v>
      </c>
      <c r="J714" s="125">
        <f>I714 / J9</f>
        <v>7.2008805535806928E-5</v>
      </c>
    </row>
    <row r="715" spans="1:10" ht="27" thickBot="1" x14ac:dyDescent="0.3">
      <c r="A715" s="132" t="s">
        <v>1999</v>
      </c>
      <c r="B715" s="114" t="s">
        <v>2000</v>
      </c>
      <c r="C715" s="114" t="s">
        <v>19</v>
      </c>
      <c r="D715" s="114" t="s">
        <v>2001</v>
      </c>
      <c r="E715" s="115" t="s">
        <v>43</v>
      </c>
      <c r="F715" s="116">
        <v>1</v>
      </c>
      <c r="G715" s="117">
        <v>4077.36</v>
      </c>
      <c r="H715" s="117">
        <f>TRUNC(TRUNC(G715 * J10, 2) + G715, 2)</f>
        <v>4913.21</v>
      </c>
      <c r="I715" s="117">
        <f t="shared" si="10"/>
        <v>4913.21</v>
      </c>
      <c r="J715" s="133">
        <f>I715 / J9</f>
        <v>2.9289069278820302E-4</v>
      </c>
    </row>
    <row r="716" spans="1:10" ht="14.4" thickBot="1" x14ac:dyDescent="0.3">
      <c r="A716" s="106" t="s">
        <v>2002</v>
      </c>
      <c r="B716" s="107" t="s">
        <v>12</v>
      </c>
      <c r="C716" s="107"/>
      <c r="D716" s="107" t="s">
        <v>2003</v>
      </c>
      <c r="E716" s="108"/>
      <c r="F716" s="109">
        <v>1</v>
      </c>
      <c r="G716" s="109" t="s">
        <v>14</v>
      </c>
      <c r="H716" s="110">
        <f>I717</f>
        <v>22265.48</v>
      </c>
      <c r="I716" s="110">
        <f t="shared" si="10"/>
        <v>22265.48</v>
      </c>
      <c r="J716" s="111">
        <f>I716 / J9</f>
        <v>1.3273098162834233E-3</v>
      </c>
    </row>
    <row r="717" spans="1:10" ht="27" thickBot="1" x14ac:dyDescent="0.3">
      <c r="A717" s="134" t="s">
        <v>2004</v>
      </c>
      <c r="B717" s="118" t="s">
        <v>2005</v>
      </c>
      <c r="C717" s="118" t="s">
        <v>41</v>
      </c>
      <c r="D717" s="118" t="s">
        <v>2006</v>
      </c>
      <c r="E717" s="119" t="s">
        <v>25</v>
      </c>
      <c r="F717" s="120">
        <v>683.2</v>
      </c>
      <c r="G717" s="121">
        <v>27.05</v>
      </c>
      <c r="H717" s="121">
        <f>TRUNC(TRUNC(G717 * J10, 2) + G717, 2)</f>
        <v>32.590000000000003</v>
      </c>
      <c r="I717" s="121">
        <f t="shared" ref="I717:I721" si="11">TRUNC(F717 * H717,2)</f>
        <v>22265.48</v>
      </c>
      <c r="J717" s="135">
        <f>I717 / J9</f>
        <v>1.3273098162834233E-3</v>
      </c>
    </row>
    <row r="718" spans="1:10" ht="14.4" thickBot="1" x14ac:dyDescent="0.3">
      <c r="A718" s="106" t="s">
        <v>2007</v>
      </c>
      <c r="B718" s="107" t="s">
        <v>12</v>
      </c>
      <c r="C718" s="107"/>
      <c r="D718" s="107" t="s">
        <v>2008</v>
      </c>
      <c r="E718" s="108"/>
      <c r="F718" s="109">
        <v>1</v>
      </c>
      <c r="G718" s="109" t="s">
        <v>14</v>
      </c>
      <c r="H718" s="110">
        <f>I719</f>
        <v>6869.03</v>
      </c>
      <c r="I718" s="110">
        <f t="shared" si="11"/>
        <v>6869.03</v>
      </c>
      <c r="J718" s="111">
        <f>I718 / J9</f>
        <v>4.0948279342485871E-4</v>
      </c>
    </row>
    <row r="719" spans="1:10" ht="27" thickBot="1" x14ac:dyDescent="0.3">
      <c r="A719" s="134" t="s">
        <v>2009</v>
      </c>
      <c r="B719" s="118" t="s">
        <v>2010</v>
      </c>
      <c r="C719" s="118" t="s">
        <v>19</v>
      </c>
      <c r="D719" s="118" t="s">
        <v>2011</v>
      </c>
      <c r="E719" s="119" t="s">
        <v>91</v>
      </c>
      <c r="F719" s="120">
        <v>8.25</v>
      </c>
      <c r="G719" s="121">
        <v>690.97</v>
      </c>
      <c r="H719" s="121">
        <f>TRUNC(TRUNC(G719 * J10, 2) + G719, 2)</f>
        <v>832.61</v>
      </c>
      <c r="I719" s="121">
        <f t="shared" si="11"/>
        <v>6869.03</v>
      </c>
      <c r="J719" s="135">
        <f>I719 / J9</f>
        <v>4.0948279342485871E-4</v>
      </c>
    </row>
    <row r="720" spans="1:10" ht="14.4" thickBot="1" x14ac:dyDescent="0.3">
      <c r="A720" s="106" t="s">
        <v>2012</v>
      </c>
      <c r="B720" s="107" t="s">
        <v>12</v>
      </c>
      <c r="C720" s="107"/>
      <c r="D720" s="107" t="s">
        <v>2013</v>
      </c>
      <c r="E720" s="108"/>
      <c r="F720" s="109">
        <v>1</v>
      </c>
      <c r="G720" s="109" t="s">
        <v>14</v>
      </c>
      <c r="H720" s="110">
        <f>I721</f>
        <v>61014.87</v>
      </c>
      <c r="I720" s="110">
        <f t="shared" si="11"/>
        <v>61014.87</v>
      </c>
      <c r="J720" s="111">
        <f>I720 / J9</f>
        <v>3.6372732988580064E-3</v>
      </c>
    </row>
    <row r="721" spans="1:10" ht="27" thickBot="1" x14ac:dyDescent="0.3">
      <c r="A721" s="136" t="s">
        <v>2014</v>
      </c>
      <c r="B721" s="137" t="s">
        <v>2015</v>
      </c>
      <c r="C721" s="137" t="s">
        <v>19</v>
      </c>
      <c r="D721" s="137" t="s">
        <v>2016</v>
      </c>
      <c r="E721" s="138" t="s">
        <v>25</v>
      </c>
      <c r="F721" s="139">
        <v>3213</v>
      </c>
      <c r="G721" s="140">
        <v>15.76</v>
      </c>
      <c r="H721" s="140">
        <f>TRUNC(TRUNC(G721 * J10, 2) + G721, 2)</f>
        <v>18.989999999999998</v>
      </c>
      <c r="I721" s="140">
        <f t="shared" si="11"/>
        <v>61014.87</v>
      </c>
      <c r="J721" s="141">
        <f>I721 / J9</f>
        <v>3.6372732988580064E-3</v>
      </c>
    </row>
    <row r="722" spans="1:10" ht="14.4" thickBot="1" x14ac:dyDescent="0.3">
      <c r="A722" s="142"/>
      <c r="B722" s="143"/>
      <c r="C722" s="143"/>
      <c r="D722" s="143"/>
      <c r="E722" s="143"/>
      <c r="F722" s="143"/>
      <c r="G722" s="143"/>
      <c r="H722" s="249" t="s">
        <v>2074</v>
      </c>
      <c r="I722" s="250"/>
      <c r="J722" s="144">
        <f>I13+I36+I54+I92+I107+I151+I163+I167+I175+I187+I189+I191+I193+I206+I208+I234+I237+I428+I589+I681+I689+I712+I720</f>
        <v>16774892.889999997</v>
      </c>
    </row>
  </sheetData>
  <mergeCells count="6">
    <mergeCell ref="H722:I722"/>
    <mergeCell ref="A6:D6"/>
    <mergeCell ref="H9:I9"/>
    <mergeCell ref="H10:I10"/>
    <mergeCell ref="A11:J11"/>
    <mergeCell ref="A8:D9"/>
  </mergeCells>
  <pageMargins left="0.5" right="0.5" top="1" bottom="1" header="0.5" footer="0.5"/>
  <pageSetup paperSize="9" scale="50" fitToHeight="0" orientation="portrait" r:id="rId1"/>
  <headerFooter>
    <oddHeader>&amp;L &amp;CMUNICIPIO DE VITORIA DE SANTO ANTAO
CNPJ: 11.049.855/0001-23 &amp;R</oddHeader>
    <oddFooter>&amp;L &amp;CRua Doutor Democrito Cavalcante  - Livramento - Vitória de Santo Antão / PE
 / 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5C44-7061-4E87-977C-F25B1F26D1B1}">
  <dimension ref="A1:J6536"/>
  <sheetViews>
    <sheetView topLeftCell="A5862" workbookViewId="0">
      <selection activeCell="D5871" sqref="D5871"/>
    </sheetView>
  </sheetViews>
  <sheetFormatPr defaultRowHeight="13.8" x14ac:dyDescent="0.25"/>
  <cols>
    <col min="1" max="1" width="10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3"/>
      <c r="B1" s="14"/>
      <c r="C1" s="14"/>
      <c r="D1" s="14"/>
      <c r="E1" s="14"/>
      <c r="F1" s="14"/>
      <c r="G1" s="14"/>
      <c r="H1" s="14"/>
      <c r="I1" s="14"/>
      <c r="J1" s="15"/>
    </row>
    <row r="2" spans="1:10" ht="15.6" x14ac:dyDescent="0.25">
      <c r="A2" s="1"/>
      <c r="B2" s="2"/>
      <c r="C2" s="2"/>
      <c r="D2" s="2"/>
      <c r="E2" s="2"/>
      <c r="F2" s="2"/>
      <c r="G2" s="16"/>
      <c r="H2" s="17"/>
      <c r="I2" s="2"/>
      <c r="J2" s="3" t="s">
        <v>2017</v>
      </c>
    </row>
    <row r="3" spans="1:10" ht="15.6" x14ac:dyDescent="0.25">
      <c r="A3" s="1"/>
      <c r="B3" s="2"/>
      <c r="C3" s="2"/>
      <c r="D3" s="2"/>
      <c r="E3" s="2"/>
      <c r="F3" s="2"/>
      <c r="G3" s="16"/>
      <c r="H3" s="17"/>
      <c r="I3" s="2"/>
      <c r="J3" s="3" t="s">
        <v>2018</v>
      </c>
    </row>
    <row r="4" spans="1:10" ht="16.2" thickBot="1" x14ac:dyDescent="0.3">
      <c r="A4" s="1"/>
      <c r="B4" s="2"/>
      <c r="C4" s="2"/>
      <c r="D4" s="2"/>
      <c r="E4" s="2"/>
      <c r="F4" s="2"/>
      <c r="G4" s="16"/>
      <c r="H4" s="17"/>
      <c r="I4" s="2"/>
      <c r="J4" s="4" t="s">
        <v>2019</v>
      </c>
    </row>
    <row r="5" spans="1:10" x14ac:dyDescent="0.25">
      <c r="A5" s="5" t="s">
        <v>2020</v>
      </c>
      <c r="B5" s="6"/>
      <c r="C5" s="6"/>
      <c r="D5" s="6"/>
      <c r="E5" s="7" t="s">
        <v>2021</v>
      </c>
      <c r="F5" s="7" t="s">
        <v>2022</v>
      </c>
      <c r="G5" s="8"/>
      <c r="H5" s="9"/>
      <c r="I5" s="6"/>
      <c r="J5" s="10"/>
    </row>
    <row r="6" spans="1:10" ht="17.399999999999999" customHeight="1" x14ac:dyDescent="0.25">
      <c r="A6" s="260" t="s">
        <v>2035</v>
      </c>
      <c r="B6" s="260"/>
      <c r="C6" s="260"/>
      <c r="D6" s="260"/>
      <c r="E6" s="18">
        <v>0.20499999999999999</v>
      </c>
      <c r="F6" s="18">
        <v>0.58099999999999996</v>
      </c>
      <c r="G6" s="16"/>
      <c r="H6" s="17"/>
      <c r="I6" s="2"/>
      <c r="J6" s="11"/>
    </row>
    <row r="7" spans="1:10" x14ac:dyDescent="0.25">
      <c r="A7" s="12" t="s">
        <v>2023</v>
      </c>
      <c r="B7" s="2"/>
      <c r="C7" s="2"/>
      <c r="D7" s="2"/>
      <c r="E7" s="19"/>
      <c r="F7" s="19" t="s">
        <v>2024</v>
      </c>
      <c r="G7" s="16"/>
      <c r="H7" s="17"/>
      <c r="I7" s="2"/>
      <c r="J7" s="11"/>
    </row>
    <row r="8" spans="1:10" x14ac:dyDescent="0.25">
      <c r="A8" s="259" t="s">
        <v>2034</v>
      </c>
      <c r="B8" s="260"/>
      <c r="C8" s="260"/>
      <c r="D8" s="260"/>
      <c r="E8" s="18"/>
      <c r="F8" s="18">
        <v>1.1463000000000001</v>
      </c>
      <c r="G8" s="16"/>
      <c r="H8" s="17"/>
      <c r="I8" s="2"/>
      <c r="J8" s="11"/>
    </row>
    <row r="9" spans="1:10" x14ac:dyDescent="0.25">
      <c r="A9" s="259"/>
      <c r="B9" s="260"/>
      <c r="C9" s="260"/>
      <c r="D9" s="260"/>
      <c r="E9" s="20"/>
      <c r="F9" s="20"/>
      <c r="G9" s="20"/>
      <c r="H9" s="280"/>
      <c r="I9" s="280"/>
      <c r="J9" s="21"/>
    </row>
    <row r="10" spans="1:10" ht="14.4" thickBot="1" x14ac:dyDescent="0.3">
      <c r="A10" s="59"/>
      <c r="B10" s="45"/>
      <c r="C10" s="45"/>
      <c r="D10" s="45"/>
      <c r="E10" s="22"/>
      <c r="F10" s="22"/>
      <c r="G10" s="22"/>
      <c r="H10" s="288"/>
      <c r="I10" s="288"/>
      <c r="J10" s="23"/>
    </row>
    <row r="11" spans="1:10" ht="16.2" thickBot="1" x14ac:dyDescent="0.35">
      <c r="A11" s="295" t="s">
        <v>4055</v>
      </c>
      <c r="B11" s="296"/>
      <c r="C11" s="296"/>
      <c r="D11" s="296"/>
      <c r="E11" s="296"/>
      <c r="F11" s="296"/>
      <c r="G11" s="296"/>
      <c r="H11" s="296"/>
      <c r="I11" s="296"/>
      <c r="J11" s="297"/>
    </row>
    <row r="12" spans="1:10" x14ac:dyDescent="0.25">
      <c r="A12" s="163" t="s">
        <v>11</v>
      </c>
      <c r="B12" s="163"/>
      <c r="C12" s="163"/>
      <c r="D12" s="163" t="s">
        <v>13</v>
      </c>
      <c r="E12" s="163"/>
      <c r="F12" s="298"/>
      <c r="G12" s="298"/>
      <c r="H12" s="164"/>
      <c r="I12" s="163"/>
      <c r="J12" s="165">
        <v>1433117.72</v>
      </c>
    </row>
    <row r="13" spans="1:10" x14ac:dyDescent="0.25">
      <c r="A13" s="26" t="s">
        <v>15</v>
      </c>
      <c r="B13" s="26"/>
      <c r="C13" s="26"/>
      <c r="D13" s="26" t="s">
        <v>16</v>
      </c>
      <c r="E13" s="26"/>
      <c r="F13" s="293"/>
      <c r="G13" s="293"/>
      <c r="H13" s="27"/>
      <c r="I13" s="26"/>
      <c r="J13" s="28">
        <v>505742.88</v>
      </c>
    </row>
    <row r="14" spans="1:10" x14ac:dyDescent="0.25">
      <c r="A14" s="24" t="s">
        <v>17</v>
      </c>
      <c r="B14" s="25" t="s">
        <v>2</v>
      </c>
      <c r="C14" s="24" t="s">
        <v>3</v>
      </c>
      <c r="D14" s="24" t="s">
        <v>4</v>
      </c>
      <c r="E14" s="294" t="s">
        <v>2075</v>
      </c>
      <c r="F14" s="294"/>
      <c r="G14" s="145" t="s">
        <v>5</v>
      </c>
      <c r="H14" s="25" t="s">
        <v>6</v>
      </c>
      <c r="I14" s="25" t="s">
        <v>7</v>
      </c>
      <c r="J14" s="25" t="s">
        <v>9</v>
      </c>
    </row>
    <row r="15" spans="1:10" ht="26.4" x14ac:dyDescent="0.25">
      <c r="A15" s="146" t="s">
        <v>2076</v>
      </c>
      <c r="B15" s="147" t="s">
        <v>18</v>
      </c>
      <c r="C15" s="146" t="s">
        <v>19</v>
      </c>
      <c r="D15" s="146" t="s">
        <v>20</v>
      </c>
      <c r="E15" s="292" t="s">
        <v>2077</v>
      </c>
      <c r="F15" s="292"/>
      <c r="G15" s="148" t="s">
        <v>21</v>
      </c>
      <c r="H15" s="149">
        <v>1</v>
      </c>
      <c r="I15" s="150">
        <v>984.67</v>
      </c>
      <c r="J15" s="150">
        <v>984.67</v>
      </c>
    </row>
    <row r="16" spans="1:10" ht="26.4" x14ac:dyDescent="0.25">
      <c r="A16" s="48" t="s">
        <v>2078</v>
      </c>
      <c r="B16" s="50" t="s">
        <v>2079</v>
      </c>
      <c r="C16" s="48" t="s">
        <v>41</v>
      </c>
      <c r="D16" s="48" t="s">
        <v>2080</v>
      </c>
      <c r="E16" s="289" t="s">
        <v>2081</v>
      </c>
      <c r="F16" s="289"/>
      <c r="G16" s="151" t="s">
        <v>2082</v>
      </c>
      <c r="H16" s="152">
        <v>1.32</v>
      </c>
      <c r="I16" s="153">
        <v>24.25</v>
      </c>
      <c r="J16" s="153">
        <v>32.01</v>
      </c>
    </row>
    <row r="17" spans="1:10" ht="26.4" x14ac:dyDescent="0.25">
      <c r="A17" s="48" t="s">
        <v>2078</v>
      </c>
      <c r="B17" s="50" t="s">
        <v>2083</v>
      </c>
      <c r="C17" s="48" t="s">
        <v>41</v>
      </c>
      <c r="D17" s="48" t="s">
        <v>2084</v>
      </c>
      <c r="E17" s="289" t="s">
        <v>2081</v>
      </c>
      <c r="F17" s="289"/>
      <c r="G17" s="151" t="s">
        <v>2082</v>
      </c>
      <c r="H17" s="152">
        <v>0.99</v>
      </c>
      <c r="I17" s="153">
        <v>30.42</v>
      </c>
      <c r="J17" s="153">
        <v>30.11</v>
      </c>
    </row>
    <row r="18" spans="1:10" ht="26.4" x14ac:dyDescent="0.25">
      <c r="A18" s="48" t="s">
        <v>2078</v>
      </c>
      <c r="B18" s="50" t="s">
        <v>2085</v>
      </c>
      <c r="C18" s="48" t="s">
        <v>41</v>
      </c>
      <c r="D18" s="48" t="s">
        <v>2086</v>
      </c>
      <c r="E18" s="289" t="s">
        <v>2081</v>
      </c>
      <c r="F18" s="289"/>
      <c r="G18" s="151" t="s">
        <v>2082</v>
      </c>
      <c r="H18" s="152">
        <v>1.32</v>
      </c>
      <c r="I18" s="153">
        <v>25.7</v>
      </c>
      <c r="J18" s="153">
        <v>33.92</v>
      </c>
    </row>
    <row r="19" spans="1:10" ht="39.6" x14ac:dyDescent="0.25">
      <c r="A19" s="154" t="s">
        <v>2087</v>
      </c>
      <c r="B19" s="155" t="s">
        <v>2088</v>
      </c>
      <c r="C19" s="154" t="s">
        <v>2089</v>
      </c>
      <c r="D19" s="154" t="s">
        <v>2090</v>
      </c>
      <c r="E19" s="290" t="s">
        <v>2091</v>
      </c>
      <c r="F19" s="290"/>
      <c r="G19" s="156" t="s">
        <v>2092</v>
      </c>
      <c r="H19" s="157">
        <v>1</v>
      </c>
      <c r="I19" s="158">
        <v>888.63</v>
      </c>
      <c r="J19" s="158">
        <v>888.63</v>
      </c>
    </row>
    <row r="20" spans="1:10" x14ac:dyDescent="0.25">
      <c r="A20" s="49"/>
      <c r="B20" s="49"/>
      <c r="C20" s="49"/>
      <c r="D20" s="49"/>
      <c r="E20" s="49" t="s">
        <v>2093</v>
      </c>
      <c r="F20" s="159">
        <v>32.869999999999997</v>
      </c>
      <c r="G20" s="49" t="s">
        <v>2094</v>
      </c>
      <c r="H20" s="159">
        <v>37.700000000000003</v>
      </c>
      <c r="I20" s="49" t="s">
        <v>2095</v>
      </c>
      <c r="J20" s="159">
        <v>70.569999999999993</v>
      </c>
    </row>
    <row r="21" spans="1:10" x14ac:dyDescent="0.25">
      <c r="A21" s="49"/>
      <c r="B21" s="49"/>
      <c r="C21" s="49"/>
      <c r="D21" s="49"/>
      <c r="E21" s="49" t="s">
        <v>2096</v>
      </c>
      <c r="F21" s="159">
        <v>201.85</v>
      </c>
      <c r="G21" s="49"/>
      <c r="H21" s="291" t="s">
        <v>2097</v>
      </c>
      <c r="I21" s="291"/>
      <c r="J21" s="159">
        <v>1186.52</v>
      </c>
    </row>
    <row r="22" spans="1:10" ht="14.4" thickBot="1" x14ac:dyDescent="0.3">
      <c r="A22" s="30"/>
      <c r="B22" s="30"/>
      <c r="C22" s="30"/>
      <c r="D22" s="30"/>
      <c r="E22" s="30"/>
      <c r="F22" s="30"/>
      <c r="G22" s="30" t="s">
        <v>2098</v>
      </c>
      <c r="H22" s="160" t="s">
        <v>2099</v>
      </c>
      <c r="I22" s="30" t="s">
        <v>2100</v>
      </c>
      <c r="J22" s="32">
        <v>37968.639999999999</v>
      </c>
    </row>
    <row r="23" spans="1:10" ht="14.4" thickTop="1" x14ac:dyDescent="0.25">
      <c r="A23" s="161"/>
      <c r="B23" s="161"/>
      <c r="C23" s="161"/>
      <c r="D23" s="161"/>
      <c r="E23" s="161"/>
      <c r="F23" s="161"/>
      <c r="G23" s="161"/>
      <c r="H23" s="161"/>
      <c r="I23" s="161"/>
      <c r="J23" s="161"/>
    </row>
    <row r="24" spans="1:10" x14ac:dyDescent="0.25">
      <c r="A24" s="24" t="s">
        <v>22</v>
      </c>
      <c r="B24" s="25" t="s">
        <v>2</v>
      </c>
      <c r="C24" s="24" t="s">
        <v>3</v>
      </c>
      <c r="D24" s="24" t="s">
        <v>4</v>
      </c>
      <c r="E24" s="294" t="s">
        <v>2075</v>
      </c>
      <c r="F24" s="294"/>
      <c r="G24" s="145" t="s">
        <v>5</v>
      </c>
      <c r="H24" s="25" t="s">
        <v>6</v>
      </c>
      <c r="I24" s="25" t="s">
        <v>7</v>
      </c>
      <c r="J24" s="25" t="s">
        <v>9</v>
      </c>
    </row>
    <row r="25" spans="1:10" ht="39.6" x14ac:dyDescent="0.25">
      <c r="A25" s="146" t="s">
        <v>2076</v>
      </c>
      <c r="B25" s="147" t="s">
        <v>23</v>
      </c>
      <c r="C25" s="146" t="s">
        <v>19</v>
      </c>
      <c r="D25" s="146" t="s">
        <v>24</v>
      </c>
      <c r="E25" s="292" t="s">
        <v>2077</v>
      </c>
      <c r="F25" s="292"/>
      <c r="G25" s="148" t="s">
        <v>25</v>
      </c>
      <c r="H25" s="149">
        <v>1</v>
      </c>
      <c r="I25" s="150">
        <v>257.13</v>
      </c>
      <c r="J25" s="150">
        <v>257.13</v>
      </c>
    </row>
    <row r="26" spans="1:10" ht="52.8" x14ac:dyDescent="0.25">
      <c r="A26" s="48" t="s">
        <v>2078</v>
      </c>
      <c r="B26" s="50" t="s">
        <v>2101</v>
      </c>
      <c r="C26" s="48" t="s">
        <v>41</v>
      </c>
      <c r="D26" s="48" t="s">
        <v>2102</v>
      </c>
      <c r="E26" s="289" t="s">
        <v>2103</v>
      </c>
      <c r="F26" s="289"/>
      <c r="G26" s="151" t="s">
        <v>43</v>
      </c>
      <c r="H26" s="152">
        <v>0.03</v>
      </c>
      <c r="I26" s="153">
        <v>2866.02</v>
      </c>
      <c r="J26" s="153">
        <v>85.98</v>
      </c>
    </row>
    <row r="27" spans="1:10" ht="26.4" x14ac:dyDescent="0.25">
      <c r="A27" s="48" t="s">
        <v>2078</v>
      </c>
      <c r="B27" s="50" t="s">
        <v>2104</v>
      </c>
      <c r="C27" s="48" t="s">
        <v>41</v>
      </c>
      <c r="D27" s="48" t="s">
        <v>2105</v>
      </c>
      <c r="E27" s="289" t="s">
        <v>2106</v>
      </c>
      <c r="F27" s="289"/>
      <c r="G27" s="151" t="s">
        <v>25</v>
      </c>
      <c r="H27" s="152">
        <v>1</v>
      </c>
      <c r="I27" s="153">
        <v>85.75</v>
      </c>
      <c r="J27" s="153">
        <v>85.75</v>
      </c>
    </row>
    <row r="28" spans="1:10" ht="39.6" x14ac:dyDescent="0.25">
      <c r="A28" s="48" t="s">
        <v>2078</v>
      </c>
      <c r="B28" s="50" t="s">
        <v>2107</v>
      </c>
      <c r="C28" s="48" t="s">
        <v>41</v>
      </c>
      <c r="D28" s="48" t="s">
        <v>2108</v>
      </c>
      <c r="E28" s="289" t="s">
        <v>2109</v>
      </c>
      <c r="F28" s="289"/>
      <c r="G28" s="151" t="s">
        <v>25</v>
      </c>
      <c r="H28" s="152">
        <v>1</v>
      </c>
      <c r="I28" s="153">
        <v>3.68</v>
      </c>
      <c r="J28" s="153">
        <v>3.68</v>
      </c>
    </row>
    <row r="29" spans="1:10" ht="66" x14ac:dyDescent="0.25">
      <c r="A29" s="48" t="s">
        <v>2078</v>
      </c>
      <c r="B29" s="50" t="s">
        <v>2110</v>
      </c>
      <c r="C29" s="48" t="s">
        <v>41</v>
      </c>
      <c r="D29" s="48" t="s">
        <v>2111</v>
      </c>
      <c r="E29" s="289" t="s">
        <v>2103</v>
      </c>
      <c r="F29" s="289"/>
      <c r="G29" s="151" t="s">
        <v>25</v>
      </c>
      <c r="H29" s="152">
        <v>1</v>
      </c>
      <c r="I29" s="153">
        <v>27.15</v>
      </c>
      <c r="J29" s="153">
        <v>27.15</v>
      </c>
    </row>
    <row r="30" spans="1:10" ht="52.8" x14ac:dyDescent="0.25">
      <c r="A30" s="48" t="s">
        <v>2078</v>
      </c>
      <c r="B30" s="50" t="s">
        <v>405</v>
      </c>
      <c r="C30" s="48" t="s">
        <v>41</v>
      </c>
      <c r="D30" s="48" t="s">
        <v>406</v>
      </c>
      <c r="E30" s="289" t="s">
        <v>2112</v>
      </c>
      <c r="F30" s="289"/>
      <c r="G30" s="151" t="s">
        <v>25</v>
      </c>
      <c r="H30" s="152">
        <v>1</v>
      </c>
      <c r="I30" s="153">
        <v>54.57</v>
      </c>
      <c r="J30" s="153">
        <v>54.57</v>
      </c>
    </row>
    <row r="31" spans="1:10" x14ac:dyDescent="0.25">
      <c r="A31" s="49"/>
      <c r="B31" s="49"/>
      <c r="C31" s="49"/>
      <c r="D31" s="49"/>
      <c r="E31" s="49" t="s">
        <v>2093</v>
      </c>
      <c r="F31" s="159">
        <v>20.39</v>
      </c>
      <c r="G31" s="49" t="s">
        <v>2094</v>
      </c>
      <c r="H31" s="159">
        <v>23.38</v>
      </c>
      <c r="I31" s="49" t="s">
        <v>2095</v>
      </c>
      <c r="J31" s="159">
        <v>43.77</v>
      </c>
    </row>
    <row r="32" spans="1:10" x14ac:dyDescent="0.25">
      <c r="A32" s="49"/>
      <c r="B32" s="49"/>
      <c r="C32" s="49"/>
      <c r="D32" s="49"/>
      <c r="E32" s="49" t="s">
        <v>2096</v>
      </c>
      <c r="F32" s="159">
        <v>52.71</v>
      </c>
      <c r="G32" s="49"/>
      <c r="H32" s="291" t="s">
        <v>2097</v>
      </c>
      <c r="I32" s="291"/>
      <c r="J32" s="159">
        <v>309.83999999999997</v>
      </c>
    </row>
    <row r="33" spans="1:10" ht="14.4" thickBot="1" x14ac:dyDescent="0.3">
      <c r="A33" s="30"/>
      <c r="B33" s="30"/>
      <c r="C33" s="30"/>
      <c r="D33" s="30"/>
      <c r="E33" s="30"/>
      <c r="F33" s="30"/>
      <c r="G33" s="30" t="s">
        <v>2098</v>
      </c>
      <c r="H33" s="160" t="s">
        <v>2113</v>
      </c>
      <c r="I33" s="30" t="s">
        <v>2100</v>
      </c>
      <c r="J33" s="32">
        <v>8675.52</v>
      </c>
    </row>
    <row r="34" spans="1:10" ht="14.4" thickTop="1" x14ac:dyDescent="0.25">
      <c r="A34" s="161"/>
      <c r="B34" s="161"/>
      <c r="C34" s="161"/>
      <c r="D34" s="161"/>
      <c r="E34" s="161"/>
      <c r="F34" s="161"/>
      <c r="G34" s="161"/>
      <c r="H34" s="161"/>
      <c r="I34" s="161"/>
      <c r="J34" s="161"/>
    </row>
    <row r="35" spans="1:10" x14ac:dyDescent="0.25">
      <c r="A35" s="24" t="s">
        <v>26</v>
      </c>
      <c r="B35" s="25" t="s">
        <v>2</v>
      </c>
      <c r="C35" s="24" t="s">
        <v>3</v>
      </c>
      <c r="D35" s="24" t="s">
        <v>4</v>
      </c>
      <c r="E35" s="294" t="s">
        <v>2075</v>
      </c>
      <c r="F35" s="294"/>
      <c r="G35" s="145" t="s">
        <v>5</v>
      </c>
      <c r="H35" s="25" t="s">
        <v>6</v>
      </c>
      <c r="I35" s="25" t="s">
        <v>7</v>
      </c>
      <c r="J35" s="25" t="s">
        <v>9</v>
      </c>
    </row>
    <row r="36" spans="1:10" ht="26.4" x14ac:dyDescent="0.25">
      <c r="A36" s="146" t="s">
        <v>2076</v>
      </c>
      <c r="B36" s="147" t="s">
        <v>27</v>
      </c>
      <c r="C36" s="146" t="s">
        <v>19</v>
      </c>
      <c r="D36" s="146" t="s">
        <v>28</v>
      </c>
      <c r="E36" s="292" t="s">
        <v>2077</v>
      </c>
      <c r="F36" s="292"/>
      <c r="G36" s="148" t="s">
        <v>29</v>
      </c>
      <c r="H36" s="149">
        <v>1</v>
      </c>
      <c r="I36" s="150">
        <v>1568.3</v>
      </c>
      <c r="J36" s="150">
        <v>1568.3</v>
      </c>
    </row>
    <row r="37" spans="1:10" ht="26.4" x14ac:dyDescent="0.25">
      <c r="A37" s="48" t="s">
        <v>2078</v>
      </c>
      <c r="B37" s="50" t="s">
        <v>2114</v>
      </c>
      <c r="C37" s="48" t="s">
        <v>41</v>
      </c>
      <c r="D37" s="48" t="s">
        <v>2115</v>
      </c>
      <c r="E37" s="289" t="s">
        <v>2081</v>
      </c>
      <c r="F37" s="289"/>
      <c r="G37" s="151" t="s">
        <v>2082</v>
      </c>
      <c r="H37" s="152">
        <v>1.32</v>
      </c>
      <c r="I37" s="153">
        <v>24.83</v>
      </c>
      <c r="J37" s="153">
        <v>32.770000000000003</v>
      </c>
    </row>
    <row r="38" spans="1:10" ht="26.4" x14ac:dyDescent="0.25">
      <c r="A38" s="48" t="s">
        <v>2078</v>
      </c>
      <c r="B38" s="50" t="s">
        <v>2083</v>
      </c>
      <c r="C38" s="48" t="s">
        <v>41</v>
      </c>
      <c r="D38" s="48" t="s">
        <v>2084</v>
      </c>
      <c r="E38" s="289" t="s">
        <v>2081</v>
      </c>
      <c r="F38" s="289"/>
      <c r="G38" s="151" t="s">
        <v>2082</v>
      </c>
      <c r="H38" s="152">
        <v>0.99</v>
      </c>
      <c r="I38" s="153">
        <v>30.42</v>
      </c>
      <c r="J38" s="153">
        <v>30.11</v>
      </c>
    </row>
    <row r="39" spans="1:10" ht="26.4" x14ac:dyDescent="0.25">
      <c r="A39" s="48" t="s">
        <v>2078</v>
      </c>
      <c r="B39" s="50" t="s">
        <v>2085</v>
      </c>
      <c r="C39" s="48" t="s">
        <v>41</v>
      </c>
      <c r="D39" s="48" t="s">
        <v>2086</v>
      </c>
      <c r="E39" s="289" t="s">
        <v>2081</v>
      </c>
      <c r="F39" s="289"/>
      <c r="G39" s="151" t="s">
        <v>2082</v>
      </c>
      <c r="H39" s="152">
        <v>1.32</v>
      </c>
      <c r="I39" s="153">
        <v>25.7</v>
      </c>
      <c r="J39" s="153">
        <v>33.92</v>
      </c>
    </row>
    <row r="40" spans="1:10" ht="26.4" x14ac:dyDescent="0.25">
      <c r="A40" s="48" t="s">
        <v>2078</v>
      </c>
      <c r="B40" s="50" t="s">
        <v>2116</v>
      </c>
      <c r="C40" s="48" t="s">
        <v>41</v>
      </c>
      <c r="D40" s="48" t="s">
        <v>2117</v>
      </c>
      <c r="E40" s="289" t="s">
        <v>2081</v>
      </c>
      <c r="F40" s="289"/>
      <c r="G40" s="151" t="s">
        <v>2082</v>
      </c>
      <c r="H40" s="152">
        <v>1.32</v>
      </c>
      <c r="I40" s="153">
        <v>25.28</v>
      </c>
      <c r="J40" s="153">
        <v>33.36</v>
      </c>
    </row>
    <row r="41" spans="1:10" ht="26.4" x14ac:dyDescent="0.25">
      <c r="A41" s="48" t="s">
        <v>2078</v>
      </c>
      <c r="B41" s="50" t="s">
        <v>2118</v>
      </c>
      <c r="C41" s="48" t="s">
        <v>41</v>
      </c>
      <c r="D41" s="48" t="s">
        <v>2119</v>
      </c>
      <c r="E41" s="289" t="s">
        <v>2081</v>
      </c>
      <c r="F41" s="289"/>
      <c r="G41" s="151" t="s">
        <v>2082</v>
      </c>
      <c r="H41" s="152">
        <v>0.99</v>
      </c>
      <c r="I41" s="153">
        <v>29.46</v>
      </c>
      <c r="J41" s="153">
        <v>29.16</v>
      </c>
    </row>
    <row r="42" spans="1:10" ht="52.8" x14ac:dyDescent="0.25">
      <c r="A42" s="154" t="s">
        <v>2087</v>
      </c>
      <c r="B42" s="155" t="s">
        <v>2120</v>
      </c>
      <c r="C42" s="154" t="s">
        <v>2089</v>
      </c>
      <c r="D42" s="154" t="s">
        <v>2121</v>
      </c>
      <c r="E42" s="290" t="s">
        <v>2091</v>
      </c>
      <c r="F42" s="290"/>
      <c r="G42" s="156" t="s">
        <v>2092</v>
      </c>
      <c r="H42" s="157">
        <v>1</v>
      </c>
      <c r="I42" s="158">
        <v>1408.98</v>
      </c>
      <c r="J42" s="158">
        <v>1408.98</v>
      </c>
    </row>
    <row r="43" spans="1:10" x14ac:dyDescent="0.25">
      <c r="A43" s="49"/>
      <c r="B43" s="49"/>
      <c r="C43" s="49"/>
      <c r="D43" s="49"/>
      <c r="E43" s="49" t="s">
        <v>2093</v>
      </c>
      <c r="F43" s="159">
        <v>55.34</v>
      </c>
      <c r="G43" s="49" t="s">
        <v>2094</v>
      </c>
      <c r="H43" s="159">
        <v>63.44</v>
      </c>
      <c r="I43" s="49" t="s">
        <v>2095</v>
      </c>
      <c r="J43" s="159">
        <v>118.78</v>
      </c>
    </row>
    <row r="44" spans="1:10" x14ac:dyDescent="0.25">
      <c r="A44" s="49"/>
      <c r="B44" s="49"/>
      <c r="C44" s="49"/>
      <c r="D44" s="49"/>
      <c r="E44" s="49" t="s">
        <v>2096</v>
      </c>
      <c r="F44" s="159">
        <v>321.5</v>
      </c>
      <c r="G44" s="49"/>
      <c r="H44" s="291" t="s">
        <v>2097</v>
      </c>
      <c r="I44" s="291"/>
      <c r="J44" s="159">
        <v>1889.8</v>
      </c>
    </row>
    <row r="45" spans="1:10" ht="14.4" thickBot="1" x14ac:dyDescent="0.3">
      <c r="A45" s="30"/>
      <c r="B45" s="30"/>
      <c r="C45" s="30"/>
      <c r="D45" s="30"/>
      <c r="E45" s="30"/>
      <c r="F45" s="30"/>
      <c r="G45" s="30" t="s">
        <v>2098</v>
      </c>
      <c r="H45" s="160" t="s">
        <v>2122</v>
      </c>
      <c r="I45" s="30" t="s">
        <v>2100</v>
      </c>
      <c r="J45" s="32">
        <v>30236.799999999999</v>
      </c>
    </row>
    <row r="46" spans="1:10" ht="14.4" thickTop="1" x14ac:dyDescent="0.25">
      <c r="A46" s="161"/>
      <c r="B46" s="161"/>
      <c r="C46" s="161"/>
      <c r="D46" s="161"/>
      <c r="E46" s="161"/>
      <c r="F46" s="161"/>
      <c r="G46" s="161"/>
      <c r="H46" s="161"/>
      <c r="I46" s="161"/>
      <c r="J46" s="161"/>
    </row>
    <row r="47" spans="1:10" x14ac:dyDescent="0.25">
      <c r="A47" s="24" t="s">
        <v>30</v>
      </c>
      <c r="B47" s="25" t="s">
        <v>2</v>
      </c>
      <c r="C47" s="24" t="s">
        <v>3</v>
      </c>
      <c r="D47" s="24" t="s">
        <v>4</v>
      </c>
      <c r="E47" s="294" t="s">
        <v>2075</v>
      </c>
      <c r="F47" s="294"/>
      <c r="G47" s="145" t="s">
        <v>5</v>
      </c>
      <c r="H47" s="25" t="s">
        <v>6</v>
      </c>
      <c r="I47" s="25" t="s">
        <v>7</v>
      </c>
      <c r="J47" s="25" t="s">
        <v>9</v>
      </c>
    </row>
    <row r="48" spans="1:10" ht="26.4" x14ac:dyDescent="0.25">
      <c r="A48" s="146" t="s">
        <v>2076</v>
      </c>
      <c r="B48" s="147" t="s">
        <v>31</v>
      </c>
      <c r="C48" s="146" t="s">
        <v>19</v>
      </c>
      <c r="D48" s="146" t="s">
        <v>32</v>
      </c>
      <c r="E48" s="292" t="s">
        <v>2077</v>
      </c>
      <c r="F48" s="292"/>
      <c r="G48" s="148" t="s">
        <v>29</v>
      </c>
      <c r="H48" s="149">
        <v>1</v>
      </c>
      <c r="I48" s="150">
        <v>984.02</v>
      </c>
      <c r="J48" s="150">
        <v>984.02</v>
      </c>
    </row>
    <row r="49" spans="1:10" ht="26.4" x14ac:dyDescent="0.25">
      <c r="A49" s="48" t="s">
        <v>2078</v>
      </c>
      <c r="B49" s="50" t="s">
        <v>2085</v>
      </c>
      <c r="C49" s="48" t="s">
        <v>41</v>
      </c>
      <c r="D49" s="48" t="s">
        <v>2086</v>
      </c>
      <c r="E49" s="289" t="s">
        <v>2081</v>
      </c>
      <c r="F49" s="289"/>
      <c r="G49" s="151" t="s">
        <v>2082</v>
      </c>
      <c r="H49" s="152">
        <v>0.44</v>
      </c>
      <c r="I49" s="153">
        <v>25.7</v>
      </c>
      <c r="J49" s="153">
        <v>11.3</v>
      </c>
    </row>
    <row r="50" spans="1:10" ht="26.4" x14ac:dyDescent="0.25">
      <c r="A50" s="48" t="s">
        <v>2078</v>
      </c>
      <c r="B50" s="50" t="s">
        <v>2116</v>
      </c>
      <c r="C50" s="48" t="s">
        <v>41</v>
      </c>
      <c r="D50" s="48" t="s">
        <v>2117</v>
      </c>
      <c r="E50" s="289" t="s">
        <v>2081</v>
      </c>
      <c r="F50" s="289"/>
      <c r="G50" s="151" t="s">
        <v>2082</v>
      </c>
      <c r="H50" s="152">
        <v>0.44</v>
      </c>
      <c r="I50" s="153">
        <v>25.28</v>
      </c>
      <c r="J50" s="153">
        <v>11.12</v>
      </c>
    </row>
    <row r="51" spans="1:10" ht="26.4" x14ac:dyDescent="0.25">
      <c r="A51" s="48" t="s">
        <v>2078</v>
      </c>
      <c r="B51" s="50" t="s">
        <v>2083</v>
      </c>
      <c r="C51" s="48" t="s">
        <v>41</v>
      </c>
      <c r="D51" s="48" t="s">
        <v>2084</v>
      </c>
      <c r="E51" s="289" t="s">
        <v>2081</v>
      </c>
      <c r="F51" s="289"/>
      <c r="G51" s="151" t="s">
        <v>2082</v>
      </c>
      <c r="H51" s="152">
        <v>0.33</v>
      </c>
      <c r="I51" s="153">
        <v>30.42</v>
      </c>
      <c r="J51" s="153">
        <v>10.029999999999999</v>
      </c>
    </row>
    <row r="52" spans="1:10" ht="39.6" x14ac:dyDescent="0.25">
      <c r="A52" s="154" t="s">
        <v>2087</v>
      </c>
      <c r="B52" s="155" t="s">
        <v>2123</v>
      </c>
      <c r="C52" s="154" t="s">
        <v>2089</v>
      </c>
      <c r="D52" s="154" t="s">
        <v>2124</v>
      </c>
      <c r="E52" s="290" t="s">
        <v>2091</v>
      </c>
      <c r="F52" s="290"/>
      <c r="G52" s="156" t="s">
        <v>2092</v>
      </c>
      <c r="H52" s="157">
        <v>1</v>
      </c>
      <c r="I52" s="158">
        <v>951.57</v>
      </c>
      <c r="J52" s="158">
        <v>951.57</v>
      </c>
    </row>
    <row r="53" spans="1:10" x14ac:dyDescent="0.25">
      <c r="A53" s="49"/>
      <c r="B53" s="49"/>
      <c r="C53" s="49"/>
      <c r="D53" s="49"/>
      <c r="E53" s="49" t="s">
        <v>2093</v>
      </c>
      <c r="F53" s="159">
        <v>11.16</v>
      </c>
      <c r="G53" s="49" t="s">
        <v>2094</v>
      </c>
      <c r="H53" s="159">
        <v>12.81</v>
      </c>
      <c r="I53" s="49" t="s">
        <v>2095</v>
      </c>
      <c r="J53" s="159">
        <v>23.97</v>
      </c>
    </row>
    <row r="54" spans="1:10" x14ac:dyDescent="0.25">
      <c r="A54" s="49"/>
      <c r="B54" s="49"/>
      <c r="C54" s="49"/>
      <c r="D54" s="49"/>
      <c r="E54" s="49" t="s">
        <v>2096</v>
      </c>
      <c r="F54" s="159">
        <v>201.72</v>
      </c>
      <c r="G54" s="49"/>
      <c r="H54" s="291" t="s">
        <v>2097</v>
      </c>
      <c r="I54" s="291"/>
      <c r="J54" s="159">
        <v>1185.74</v>
      </c>
    </row>
    <row r="55" spans="1:10" ht="14.4" thickBot="1" x14ac:dyDescent="0.3">
      <c r="A55" s="30"/>
      <c r="B55" s="30"/>
      <c r="C55" s="30"/>
      <c r="D55" s="30"/>
      <c r="E55" s="30"/>
      <c r="F55" s="30"/>
      <c r="G55" s="30" t="s">
        <v>2098</v>
      </c>
      <c r="H55" s="160" t="s">
        <v>2122</v>
      </c>
      <c r="I55" s="30" t="s">
        <v>2100</v>
      </c>
      <c r="J55" s="32">
        <v>18971.84</v>
      </c>
    </row>
    <row r="56" spans="1:10" ht="14.4" thickTop="1" x14ac:dyDescent="0.25">
      <c r="A56" s="161"/>
      <c r="B56" s="161"/>
      <c r="C56" s="161"/>
      <c r="D56" s="161"/>
      <c r="E56" s="161"/>
      <c r="F56" s="161"/>
      <c r="G56" s="161"/>
      <c r="H56" s="161"/>
      <c r="I56" s="161"/>
      <c r="J56" s="161"/>
    </row>
    <row r="57" spans="1:10" x14ac:dyDescent="0.25">
      <c r="A57" s="24" t="s">
        <v>33</v>
      </c>
      <c r="B57" s="25" t="s">
        <v>2</v>
      </c>
      <c r="C57" s="24" t="s">
        <v>3</v>
      </c>
      <c r="D57" s="24" t="s">
        <v>4</v>
      </c>
      <c r="E57" s="294" t="s">
        <v>2075</v>
      </c>
      <c r="F57" s="294"/>
      <c r="G57" s="145" t="s">
        <v>5</v>
      </c>
      <c r="H57" s="25" t="s">
        <v>6</v>
      </c>
      <c r="I57" s="25" t="s">
        <v>7</v>
      </c>
      <c r="J57" s="25" t="s">
        <v>9</v>
      </c>
    </row>
    <row r="58" spans="1:10" ht="26.4" x14ac:dyDescent="0.25">
      <c r="A58" s="146" t="s">
        <v>2076</v>
      </c>
      <c r="B58" s="147" t="s">
        <v>34</v>
      </c>
      <c r="C58" s="146" t="s">
        <v>19</v>
      </c>
      <c r="D58" s="146" t="s">
        <v>35</v>
      </c>
      <c r="E58" s="292" t="s">
        <v>2077</v>
      </c>
      <c r="F58" s="292"/>
      <c r="G58" s="148" t="s">
        <v>25</v>
      </c>
      <c r="H58" s="149">
        <v>1</v>
      </c>
      <c r="I58" s="150">
        <v>1169.08</v>
      </c>
      <c r="J58" s="150">
        <v>1169.08</v>
      </c>
    </row>
    <row r="59" spans="1:10" ht="26.4" x14ac:dyDescent="0.25">
      <c r="A59" s="48" t="s">
        <v>2078</v>
      </c>
      <c r="B59" s="50" t="s">
        <v>2079</v>
      </c>
      <c r="C59" s="48" t="s">
        <v>41</v>
      </c>
      <c r="D59" s="48" t="s">
        <v>2080</v>
      </c>
      <c r="E59" s="289" t="s">
        <v>2081</v>
      </c>
      <c r="F59" s="289"/>
      <c r="G59" s="151" t="s">
        <v>2082</v>
      </c>
      <c r="H59" s="152">
        <v>13.053000000000001</v>
      </c>
      <c r="I59" s="153">
        <v>24.25</v>
      </c>
      <c r="J59" s="153">
        <v>316.52999999999997</v>
      </c>
    </row>
    <row r="60" spans="1:10" ht="26.4" x14ac:dyDescent="0.25">
      <c r="A60" s="48" t="s">
        <v>2078</v>
      </c>
      <c r="B60" s="50" t="s">
        <v>2125</v>
      </c>
      <c r="C60" s="48" t="s">
        <v>41</v>
      </c>
      <c r="D60" s="48" t="s">
        <v>2126</v>
      </c>
      <c r="E60" s="289" t="s">
        <v>2081</v>
      </c>
      <c r="F60" s="289"/>
      <c r="G60" s="151" t="s">
        <v>2082</v>
      </c>
      <c r="H60" s="152">
        <v>8.4190000000000005</v>
      </c>
      <c r="I60" s="153">
        <v>29.38</v>
      </c>
      <c r="J60" s="153">
        <v>247.35</v>
      </c>
    </row>
    <row r="61" spans="1:10" ht="26.4" x14ac:dyDescent="0.25">
      <c r="A61" s="48" t="s">
        <v>2078</v>
      </c>
      <c r="B61" s="50" t="s">
        <v>2127</v>
      </c>
      <c r="C61" s="48" t="s">
        <v>41</v>
      </c>
      <c r="D61" s="48" t="s">
        <v>2128</v>
      </c>
      <c r="E61" s="289" t="s">
        <v>2081</v>
      </c>
      <c r="F61" s="289"/>
      <c r="G61" s="151" t="s">
        <v>2082</v>
      </c>
      <c r="H61" s="152">
        <v>12.074999999999999</v>
      </c>
      <c r="I61" s="153">
        <v>24.84</v>
      </c>
      <c r="J61" s="153">
        <v>299.94</v>
      </c>
    </row>
    <row r="62" spans="1:10" ht="26.4" x14ac:dyDescent="0.25">
      <c r="A62" s="154" t="s">
        <v>2087</v>
      </c>
      <c r="B62" s="155" t="s">
        <v>2129</v>
      </c>
      <c r="C62" s="154" t="s">
        <v>41</v>
      </c>
      <c r="D62" s="154" t="s">
        <v>2130</v>
      </c>
      <c r="E62" s="290" t="s">
        <v>2091</v>
      </c>
      <c r="F62" s="290"/>
      <c r="G62" s="156" t="s">
        <v>91</v>
      </c>
      <c r="H62" s="157">
        <v>4.9489999999999998</v>
      </c>
      <c r="I62" s="158">
        <v>3.85</v>
      </c>
      <c r="J62" s="158">
        <v>19.05</v>
      </c>
    </row>
    <row r="63" spans="1:10" x14ac:dyDescent="0.25">
      <c r="A63" s="154" t="s">
        <v>2087</v>
      </c>
      <c r="B63" s="155" t="s">
        <v>2131</v>
      </c>
      <c r="C63" s="154" t="s">
        <v>41</v>
      </c>
      <c r="D63" s="154" t="s">
        <v>2132</v>
      </c>
      <c r="E63" s="290" t="s">
        <v>2091</v>
      </c>
      <c r="F63" s="290"/>
      <c r="G63" s="156" t="s">
        <v>107</v>
      </c>
      <c r="H63" s="157">
        <v>0.42099999999999999</v>
      </c>
      <c r="I63" s="158">
        <v>16.23</v>
      </c>
      <c r="J63" s="158">
        <v>6.83</v>
      </c>
    </row>
    <row r="64" spans="1:10" x14ac:dyDescent="0.25">
      <c r="A64" s="154" t="s">
        <v>2087</v>
      </c>
      <c r="B64" s="155" t="s">
        <v>2133</v>
      </c>
      <c r="C64" s="154" t="s">
        <v>41</v>
      </c>
      <c r="D64" s="154" t="s">
        <v>2134</v>
      </c>
      <c r="E64" s="290" t="s">
        <v>2091</v>
      </c>
      <c r="F64" s="290"/>
      <c r="G64" s="156" t="s">
        <v>107</v>
      </c>
      <c r="H64" s="157">
        <v>1.68</v>
      </c>
      <c r="I64" s="158">
        <v>16.22</v>
      </c>
      <c r="J64" s="158">
        <v>27.24</v>
      </c>
    </row>
    <row r="65" spans="1:10" ht="26.4" x14ac:dyDescent="0.25">
      <c r="A65" s="154" t="s">
        <v>2087</v>
      </c>
      <c r="B65" s="155" t="s">
        <v>2135</v>
      </c>
      <c r="C65" s="154" t="s">
        <v>41</v>
      </c>
      <c r="D65" s="154" t="s">
        <v>2136</v>
      </c>
      <c r="E65" s="290" t="s">
        <v>2091</v>
      </c>
      <c r="F65" s="290"/>
      <c r="G65" s="156" t="s">
        <v>43</v>
      </c>
      <c r="H65" s="157">
        <v>0.48</v>
      </c>
      <c r="I65" s="158">
        <v>24.21</v>
      </c>
      <c r="J65" s="158">
        <v>11.62</v>
      </c>
    </row>
    <row r="66" spans="1:10" ht="26.4" x14ac:dyDescent="0.25">
      <c r="A66" s="154" t="s">
        <v>2087</v>
      </c>
      <c r="B66" s="155" t="s">
        <v>2137</v>
      </c>
      <c r="C66" s="154" t="s">
        <v>41</v>
      </c>
      <c r="D66" s="154" t="s">
        <v>2138</v>
      </c>
      <c r="E66" s="290" t="s">
        <v>2091</v>
      </c>
      <c r="F66" s="290"/>
      <c r="G66" s="156" t="s">
        <v>91</v>
      </c>
      <c r="H66" s="157">
        <v>10.119999999999999</v>
      </c>
      <c r="I66" s="158">
        <v>10.96</v>
      </c>
      <c r="J66" s="158">
        <v>110.91</v>
      </c>
    </row>
    <row r="67" spans="1:10" ht="26.4" x14ac:dyDescent="0.25">
      <c r="A67" s="154" t="s">
        <v>2087</v>
      </c>
      <c r="B67" s="155" t="s">
        <v>2139</v>
      </c>
      <c r="C67" s="154" t="s">
        <v>41</v>
      </c>
      <c r="D67" s="154" t="s">
        <v>2140</v>
      </c>
      <c r="E67" s="290" t="s">
        <v>2091</v>
      </c>
      <c r="F67" s="290"/>
      <c r="G67" s="156" t="s">
        <v>25</v>
      </c>
      <c r="H67" s="157">
        <v>0.84</v>
      </c>
      <c r="I67" s="158">
        <v>23.22</v>
      </c>
      <c r="J67" s="158">
        <v>19.5</v>
      </c>
    </row>
    <row r="68" spans="1:10" ht="39.6" x14ac:dyDescent="0.25">
      <c r="A68" s="154" t="s">
        <v>2087</v>
      </c>
      <c r="B68" s="155" t="s">
        <v>2141</v>
      </c>
      <c r="C68" s="154" t="s">
        <v>41</v>
      </c>
      <c r="D68" s="154" t="s">
        <v>2142</v>
      </c>
      <c r="E68" s="290" t="s">
        <v>2091</v>
      </c>
      <c r="F68" s="290"/>
      <c r="G68" s="156" t="s">
        <v>91</v>
      </c>
      <c r="H68" s="157">
        <v>6.26</v>
      </c>
      <c r="I68" s="158">
        <v>17.59</v>
      </c>
      <c r="J68" s="158">
        <v>110.11</v>
      </c>
    </row>
    <row r="69" spans="1:10" x14ac:dyDescent="0.25">
      <c r="A69" s="49"/>
      <c r="B69" s="49"/>
      <c r="C69" s="49"/>
      <c r="D69" s="49"/>
      <c r="E69" s="49" t="s">
        <v>2093</v>
      </c>
      <c r="F69" s="159">
        <v>297.17</v>
      </c>
      <c r="G69" s="49" t="s">
        <v>2094</v>
      </c>
      <c r="H69" s="159">
        <v>340.66</v>
      </c>
      <c r="I69" s="49" t="s">
        <v>2095</v>
      </c>
      <c r="J69" s="159">
        <v>637.83000000000004</v>
      </c>
    </row>
    <row r="70" spans="1:10" x14ac:dyDescent="0.25">
      <c r="A70" s="49"/>
      <c r="B70" s="49"/>
      <c r="C70" s="49"/>
      <c r="D70" s="49"/>
      <c r="E70" s="49" t="s">
        <v>2096</v>
      </c>
      <c r="F70" s="159">
        <v>239.66</v>
      </c>
      <c r="G70" s="49"/>
      <c r="H70" s="291" t="s">
        <v>2097</v>
      </c>
      <c r="I70" s="291"/>
      <c r="J70" s="159">
        <v>1408.74</v>
      </c>
    </row>
    <row r="71" spans="1:10" ht="14.4" thickBot="1" x14ac:dyDescent="0.3">
      <c r="A71" s="30"/>
      <c r="B71" s="30"/>
      <c r="C71" s="30"/>
      <c r="D71" s="30"/>
      <c r="E71" s="30"/>
      <c r="F71" s="30"/>
      <c r="G71" s="30" t="s">
        <v>2098</v>
      </c>
      <c r="H71" s="160" t="s">
        <v>2143</v>
      </c>
      <c r="I71" s="30" t="s">
        <v>2100</v>
      </c>
      <c r="J71" s="32">
        <v>126786.6</v>
      </c>
    </row>
    <row r="72" spans="1:10" ht="14.4" thickTop="1" x14ac:dyDescent="0.25">
      <c r="A72" s="161"/>
      <c r="B72" s="161"/>
      <c r="C72" s="161"/>
      <c r="D72" s="161"/>
      <c r="E72" s="161"/>
      <c r="F72" s="161"/>
      <c r="G72" s="161"/>
      <c r="H72" s="161"/>
      <c r="I72" s="161"/>
      <c r="J72" s="161"/>
    </row>
    <row r="73" spans="1:10" x14ac:dyDescent="0.25">
      <c r="A73" s="24" t="s">
        <v>36</v>
      </c>
      <c r="B73" s="25" t="s">
        <v>2</v>
      </c>
      <c r="C73" s="24" t="s">
        <v>3</v>
      </c>
      <c r="D73" s="24" t="s">
        <v>4</v>
      </c>
      <c r="E73" s="294" t="s">
        <v>2075</v>
      </c>
      <c r="F73" s="294"/>
      <c r="G73" s="145" t="s">
        <v>5</v>
      </c>
      <c r="H73" s="25" t="s">
        <v>6</v>
      </c>
      <c r="I73" s="25" t="s">
        <v>7</v>
      </c>
      <c r="J73" s="25" t="s">
        <v>9</v>
      </c>
    </row>
    <row r="74" spans="1:10" ht="39.6" x14ac:dyDescent="0.25">
      <c r="A74" s="146" t="s">
        <v>2076</v>
      </c>
      <c r="B74" s="147" t="s">
        <v>37</v>
      </c>
      <c r="C74" s="146" t="s">
        <v>19</v>
      </c>
      <c r="D74" s="146" t="s">
        <v>38</v>
      </c>
      <c r="E74" s="292" t="s">
        <v>2077</v>
      </c>
      <c r="F74" s="292"/>
      <c r="G74" s="148" t="s">
        <v>29</v>
      </c>
      <c r="H74" s="149">
        <v>1</v>
      </c>
      <c r="I74" s="150">
        <v>1508.19</v>
      </c>
      <c r="J74" s="150">
        <v>1508.19</v>
      </c>
    </row>
    <row r="75" spans="1:10" ht="26.4" x14ac:dyDescent="0.25">
      <c r="A75" s="48" t="s">
        <v>2078</v>
      </c>
      <c r="B75" s="50" t="s">
        <v>2085</v>
      </c>
      <c r="C75" s="48" t="s">
        <v>41</v>
      </c>
      <c r="D75" s="48" t="s">
        <v>2086</v>
      </c>
      <c r="E75" s="289" t="s">
        <v>2081</v>
      </c>
      <c r="F75" s="289"/>
      <c r="G75" s="151" t="s">
        <v>2082</v>
      </c>
      <c r="H75" s="152">
        <v>1.32</v>
      </c>
      <c r="I75" s="153">
        <v>25.7</v>
      </c>
      <c r="J75" s="153">
        <v>33.92</v>
      </c>
    </row>
    <row r="76" spans="1:10" ht="26.4" x14ac:dyDescent="0.25">
      <c r="A76" s="48" t="s">
        <v>2078</v>
      </c>
      <c r="B76" s="50" t="s">
        <v>2118</v>
      </c>
      <c r="C76" s="48" t="s">
        <v>41</v>
      </c>
      <c r="D76" s="48" t="s">
        <v>2119</v>
      </c>
      <c r="E76" s="289" t="s">
        <v>2081</v>
      </c>
      <c r="F76" s="289"/>
      <c r="G76" s="151" t="s">
        <v>2082</v>
      </c>
      <c r="H76" s="152">
        <v>0.99</v>
      </c>
      <c r="I76" s="153">
        <v>29.46</v>
      </c>
      <c r="J76" s="153">
        <v>29.16</v>
      </c>
    </row>
    <row r="77" spans="1:10" ht="26.4" x14ac:dyDescent="0.25">
      <c r="A77" s="48" t="s">
        <v>2078</v>
      </c>
      <c r="B77" s="50" t="s">
        <v>2114</v>
      </c>
      <c r="C77" s="48" t="s">
        <v>41</v>
      </c>
      <c r="D77" s="48" t="s">
        <v>2115</v>
      </c>
      <c r="E77" s="289" t="s">
        <v>2081</v>
      </c>
      <c r="F77" s="289"/>
      <c r="G77" s="151" t="s">
        <v>2082</v>
      </c>
      <c r="H77" s="152">
        <v>1.32</v>
      </c>
      <c r="I77" s="153">
        <v>24.83</v>
      </c>
      <c r="J77" s="153">
        <v>32.770000000000003</v>
      </c>
    </row>
    <row r="78" spans="1:10" ht="26.4" x14ac:dyDescent="0.25">
      <c r="A78" s="48" t="s">
        <v>2078</v>
      </c>
      <c r="B78" s="50" t="s">
        <v>2116</v>
      </c>
      <c r="C78" s="48" t="s">
        <v>41</v>
      </c>
      <c r="D78" s="48" t="s">
        <v>2117</v>
      </c>
      <c r="E78" s="289" t="s">
        <v>2081</v>
      </c>
      <c r="F78" s="289"/>
      <c r="G78" s="151" t="s">
        <v>2082</v>
      </c>
      <c r="H78" s="152">
        <v>1.32</v>
      </c>
      <c r="I78" s="153">
        <v>25.28</v>
      </c>
      <c r="J78" s="153">
        <v>33.36</v>
      </c>
    </row>
    <row r="79" spans="1:10" ht="26.4" x14ac:dyDescent="0.25">
      <c r="A79" s="48" t="s">
        <v>2078</v>
      </c>
      <c r="B79" s="50" t="s">
        <v>2083</v>
      </c>
      <c r="C79" s="48" t="s">
        <v>41</v>
      </c>
      <c r="D79" s="48" t="s">
        <v>2084</v>
      </c>
      <c r="E79" s="289" t="s">
        <v>2081</v>
      </c>
      <c r="F79" s="289"/>
      <c r="G79" s="151" t="s">
        <v>2082</v>
      </c>
      <c r="H79" s="152">
        <v>0.99</v>
      </c>
      <c r="I79" s="153">
        <v>30.42</v>
      </c>
      <c r="J79" s="153">
        <v>30.11</v>
      </c>
    </row>
    <row r="80" spans="1:10" ht="39.6" x14ac:dyDescent="0.25">
      <c r="A80" s="154" t="s">
        <v>2087</v>
      </c>
      <c r="B80" s="155" t="s">
        <v>2144</v>
      </c>
      <c r="C80" s="154" t="s">
        <v>2089</v>
      </c>
      <c r="D80" s="154" t="s">
        <v>2145</v>
      </c>
      <c r="E80" s="290" t="s">
        <v>2091</v>
      </c>
      <c r="F80" s="290"/>
      <c r="G80" s="156" t="s">
        <v>2092</v>
      </c>
      <c r="H80" s="157">
        <v>1</v>
      </c>
      <c r="I80" s="158">
        <v>1348.87</v>
      </c>
      <c r="J80" s="158">
        <v>1348.87</v>
      </c>
    </row>
    <row r="81" spans="1:10" x14ac:dyDescent="0.25">
      <c r="A81" s="49"/>
      <c r="B81" s="49"/>
      <c r="C81" s="49"/>
      <c r="D81" s="49"/>
      <c r="E81" s="49" t="s">
        <v>2093</v>
      </c>
      <c r="F81" s="159">
        <v>55.34</v>
      </c>
      <c r="G81" s="49" t="s">
        <v>2094</v>
      </c>
      <c r="H81" s="159">
        <v>63.44</v>
      </c>
      <c r="I81" s="49" t="s">
        <v>2095</v>
      </c>
      <c r="J81" s="159">
        <v>118.78</v>
      </c>
    </row>
    <row r="82" spans="1:10" x14ac:dyDescent="0.25">
      <c r="A82" s="49"/>
      <c r="B82" s="49"/>
      <c r="C82" s="49"/>
      <c r="D82" s="49"/>
      <c r="E82" s="49" t="s">
        <v>2096</v>
      </c>
      <c r="F82" s="159">
        <v>309.17</v>
      </c>
      <c r="G82" s="49"/>
      <c r="H82" s="291" t="s">
        <v>2097</v>
      </c>
      <c r="I82" s="291"/>
      <c r="J82" s="159">
        <v>1817.36</v>
      </c>
    </row>
    <row r="83" spans="1:10" ht="14.4" thickBot="1" x14ac:dyDescent="0.3">
      <c r="A83" s="30"/>
      <c r="B83" s="30"/>
      <c r="C83" s="30"/>
      <c r="D83" s="30"/>
      <c r="E83" s="30"/>
      <c r="F83" s="30"/>
      <c r="G83" s="30" t="s">
        <v>2098</v>
      </c>
      <c r="H83" s="160" t="s">
        <v>2146</v>
      </c>
      <c r="I83" s="30" t="s">
        <v>2100</v>
      </c>
      <c r="J83" s="32">
        <v>116311.03999999999</v>
      </c>
    </row>
    <row r="84" spans="1:10" ht="14.4" thickTop="1" x14ac:dyDescent="0.25">
      <c r="A84" s="161"/>
      <c r="B84" s="161"/>
      <c r="C84" s="161"/>
      <c r="D84" s="161"/>
      <c r="E84" s="161"/>
      <c r="F84" s="161"/>
      <c r="G84" s="161"/>
      <c r="H84" s="161"/>
      <c r="I84" s="161"/>
      <c r="J84" s="161"/>
    </row>
    <row r="85" spans="1:10" x14ac:dyDescent="0.25">
      <c r="A85" s="24" t="s">
        <v>39</v>
      </c>
      <c r="B85" s="25" t="s">
        <v>2</v>
      </c>
      <c r="C85" s="24" t="s">
        <v>3</v>
      </c>
      <c r="D85" s="24" t="s">
        <v>4</v>
      </c>
      <c r="E85" s="294" t="s">
        <v>2075</v>
      </c>
      <c r="F85" s="294"/>
      <c r="G85" s="145" t="s">
        <v>5</v>
      </c>
      <c r="H85" s="25" t="s">
        <v>6</v>
      </c>
      <c r="I85" s="25" t="s">
        <v>7</v>
      </c>
      <c r="J85" s="25" t="s">
        <v>9</v>
      </c>
    </row>
    <row r="86" spans="1:10" ht="39.6" x14ac:dyDescent="0.25">
      <c r="A86" s="146" t="s">
        <v>2076</v>
      </c>
      <c r="B86" s="147" t="s">
        <v>40</v>
      </c>
      <c r="C86" s="146" t="s">
        <v>41</v>
      </c>
      <c r="D86" s="146" t="s">
        <v>42</v>
      </c>
      <c r="E86" s="292" t="s">
        <v>2147</v>
      </c>
      <c r="F86" s="292"/>
      <c r="G86" s="148" t="s">
        <v>43</v>
      </c>
      <c r="H86" s="149">
        <v>1</v>
      </c>
      <c r="I86" s="150">
        <v>708.87</v>
      </c>
      <c r="J86" s="150">
        <v>708.87</v>
      </c>
    </row>
    <row r="87" spans="1:10" ht="26.4" x14ac:dyDescent="0.25">
      <c r="A87" s="48" t="s">
        <v>2078</v>
      </c>
      <c r="B87" s="50" t="s">
        <v>2114</v>
      </c>
      <c r="C87" s="48" t="s">
        <v>41</v>
      </c>
      <c r="D87" s="48" t="s">
        <v>2115</v>
      </c>
      <c r="E87" s="289" t="s">
        <v>2081</v>
      </c>
      <c r="F87" s="289"/>
      <c r="G87" s="151" t="s">
        <v>2082</v>
      </c>
      <c r="H87" s="152">
        <v>1.6420999999999999</v>
      </c>
      <c r="I87" s="153">
        <v>24.83</v>
      </c>
      <c r="J87" s="153">
        <v>40.770000000000003</v>
      </c>
    </row>
    <row r="88" spans="1:10" ht="26.4" x14ac:dyDescent="0.25">
      <c r="A88" s="48" t="s">
        <v>2078</v>
      </c>
      <c r="B88" s="50" t="s">
        <v>2118</v>
      </c>
      <c r="C88" s="48" t="s">
        <v>41</v>
      </c>
      <c r="D88" s="48" t="s">
        <v>2119</v>
      </c>
      <c r="E88" s="289" t="s">
        <v>2081</v>
      </c>
      <c r="F88" s="289"/>
      <c r="G88" s="151" t="s">
        <v>2082</v>
      </c>
      <c r="H88" s="152">
        <v>1.6420999999999999</v>
      </c>
      <c r="I88" s="153">
        <v>29.46</v>
      </c>
      <c r="J88" s="153">
        <v>48.37</v>
      </c>
    </row>
    <row r="89" spans="1:10" x14ac:dyDescent="0.25">
      <c r="A89" s="154" t="s">
        <v>2087</v>
      </c>
      <c r="B89" s="155" t="s">
        <v>2148</v>
      </c>
      <c r="C89" s="154" t="s">
        <v>41</v>
      </c>
      <c r="D89" s="154" t="s">
        <v>2149</v>
      </c>
      <c r="E89" s="290" t="s">
        <v>2091</v>
      </c>
      <c r="F89" s="290"/>
      <c r="G89" s="156" t="s">
        <v>43</v>
      </c>
      <c r="H89" s="157">
        <v>1.32E-2</v>
      </c>
      <c r="I89" s="158">
        <v>20.66</v>
      </c>
      <c r="J89" s="158">
        <v>0.27</v>
      </c>
    </row>
    <row r="90" spans="1:10" x14ac:dyDescent="0.25">
      <c r="A90" s="154" t="s">
        <v>2087</v>
      </c>
      <c r="B90" s="155" t="s">
        <v>2150</v>
      </c>
      <c r="C90" s="154" t="s">
        <v>41</v>
      </c>
      <c r="D90" s="154" t="s">
        <v>2151</v>
      </c>
      <c r="E90" s="290" t="s">
        <v>2091</v>
      </c>
      <c r="F90" s="290"/>
      <c r="G90" s="156" t="s">
        <v>43</v>
      </c>
      <c r="H90" s="157">
        <v>0.98</v>
      </c>
      <c r="I90" s="158">
        <v>33.729999999999997</v>
      </c>
      <c r="J90" s="158">
        <v>33.049999999999997</v>
      </c>
    </row>
    <row r="91" spans="1:10" x14ac:dyDescent="0.25">
      <c r="A91" s="154" t="s">
        <v>2087</v>
      </c>
      <c r="B91" s="155" t="s">
        <v>2152</v>
      </c>
      <c r="C91" s="154" t="s">
        <v>41</v>
      </c>
      <c r="D91" s="154" t="s">
        <v>2153</v>
      </c>
      <c r="E91" s="290" t="s">
        <v>2091</v>
      </c>
      <c r="F91" s="290"/>
      <c r="G91" s="156" t="s">
        <v>43</v>
      </c>
      <c r="H91" s="157">
        <v>2</v>
      </c>
      <c r="I91" s="158">
        <v>82.82</v>
      </c>
      <c r="J91" s="158">
        <v>165.64</v>
      </c>
    </row>
    <row r="92" spans="1:10" x14ac:dyDescent="0.25">
      <c r="A92" s="154" t="s">
        <v>2087</v>
      </c>
      <c r="B92" s="155" t="s">
        <v>2154</v>
      </c>
      <c r="C92" s="154" t="s">
        <v>41</v>
      </c>
      <c r="D92" s="154" t="s">
        <v>2155</v>
      </c>
      <c r="E92" s="290" t="s">
        <v>2091</v>
      </c>
      <c r="F92" s="290"/>
      <c r="G92" s="156" t="s">
        <v>43</v>
      </c>
      <c r="H92" s="157">
        <v>2</v>
      </c>
      <c r="I92" s="158">
        <v>36.22</v>
      </c>
      <c r="J92" s="158">
        <v>72.44</v>
      </c>
    </row>
    <row r="93" spans="1:10" x14ac:dyDescent="0.25">
      <c r="A93" s="154" t="s">
        <v>2087</v>
      </c>
      <c r="B93" s="155" t="s">
        <v>2156</v>
      </c>
      <c r="C93" s="154" t="s">
        <v>41</v>
      </c>
      <c r="D93" s="154" t="s">
        <v>2157</v>
      </c>
      <c r="E93" s="290" t="s">
        <v>2091</v>
      </c>
      <c r="F93" s="290"/>
      <c r="G93" s="156" t="s">
        <v>91</v>
      </c>
      <c r="H93" s="157">
        <v>2.9904999999999999</v>
      </c>
      <c r="I93" s="158">
        <v>41.19</v>
      </c>
      <c r="J93" s="158">
        <v>123.17</v>
      </c>
    </row>
    <row r="94" spans="1:10" x14ac:dyDescent="0.25">
      <c r="A94" s="154" t="s">
        <v>2087</v>
      </c>
      <c r="B94" s="155" t="s">
        <v>2158</v>
      </c>
      <c r="C94" s="154" t="s">
        <v>41</v>
      </c>
      <c r="D94" s="154" t="s">
        <v>2159</v>
      </c>
      <c r="E94" s="290" t="s">
        <v>2091</v>
      </c>
      <c r="F94" s="290"/>
      <c r="G94" s="156" t="s">
        <v>91</v>
      </c>
      <c r="H94" s="157">
        <v>0.94440000000000002</v>
      </c>
      <c r="I94" s="158">
        <v>105.41</v>
      </c>
      <c r="J94" s="158">
        <v>99.54</v>
      </c>
    </row>
    <row r="95" spans="1:10" ht="26.4" x14ac:dyDescent="0.25">
      <c r="A95" s="154" t="s">
        <v>2087</v>
      </c>
      <c r="B95" s="155" t="s">
        <v>2160</v>
      </c>
      <c r="C95" s="154" t="s">
        <v>41</v>
      </c>
      <c r="D95" s="154" t="s">
        <v>2161</v>
      </c>
      <c r="E95" s="290" t="s">
        <v>2091</v>
      </c>
      <c r="F95" s="290"/>
      <c r="G95" s="156" t="s">
        <v>43</v>
      </c>
      <c r="H95" s="157">
        <v>1</v>
      </c>
      <c r="I95" s="158">
        <v>39.950000000000003</v>
      </c>
      <c r="J95" s="158">
        <v>39.950000000000003</v>
      </c>
    </row>
    <row r="96" spans="1:10" x14ac:dyDescent="0.25">
      <c r="A96" s="154" t="s">
        <v>2087</v>
      </c>
      <c r="B96" s="155" t="s">
        <v>2162</v>
      </c>
      <c r="C96" s="154" t="s">
        <v>41</v>
      </c>
      <c r="D96" s="154" t="s">
        <v>2163</v>
      </c>
      <c r="E96" s="290" t="s">
        <v>2091</v>
      </c>
      <c r="F96" s="290"/>
      <c r="G96" s="156" t="s">
        <v>43</v>
      </c>
      <c r="H96" s="157">
        <v>1</v>
      </c>
      <c r="I96" s="158">
        <v>62.37</v>
      </c>
      <c r="J96" s="158">
        <v>62.37</v>
      </c>
    </row>
    <row r="97" spans="1:10" x14ac:dyDescent="0.25">
      <c r="A97" s="154" t="s">
        <v>2087</v>
      </c>
      <c r="B97" s="155" t="s">
        <v>2164</v>
      </c>
      <c r="C97" s="154" t="s">
        <v>41</v>
      </c>
      <c r="D97" s="154" t="s">
        <v>2165</v>
      </c>
      <c r="E97" s="290" t="s">
        <v>2091</v>
      </c>
      <c r="F97" s="290"/>
      <c r="G97" s="156" t="s">
        <v>43</v>
      </c>
      <c r="H97" s="157">
        <v>2</v>
      </c>
      <c r="I97" s="158">
        <v>11.65</v>
      </c>
      <c r="J97" s="158">
        <v>23.3</v>
      </c>
    </row>
    <row r="98" spans="1:10" x14ac:dyDescent="0.25">
      <c r="A98" s="49"/>
      <c r="B98" s="49"/>
      <c r="C98" s="49"/>
      <c r="D98" s="49"/>
      <c r="E98" s="49" t="s">
        <v>2093</v>
      </c>
      <c r="F98" s="159">
        <v>31.54</v>
      </c>
      <c r="G98" s="49" t="s">
        <v>2094</v>
      </c>
      <c r="H98" s="159">
        <v>36.159999999999997</v>
      </c>
      <c r="I98" s="49" t="s">
        <v>2095</v>
      </c>
      <c r="J98" s="159">
        <v>67.7</v>
      </c>
    </row>
    <row r="99" spans="1:10" x14ac:dyDescent="0.25">
      <c r="A99" s="49"/>
      <c r="B99" s="49"/>
      <c r="C99" s="49"/>
      <c r="D99" s="49"/>
      <c r="E99" s="49" t="s">
        <v>2096</v>
      </c>
      <c r="F99" s="159">
        <v>145.31</v>
      </c>
      <c r="G99" s="49"/>
      <c r="H99" s="291" t="s">
        <v>2097</v>
      </c>
      <c r="I99" s="291"/>
      <c r="J99" s="159">
        <v>854.18</v>
      </c>
    </row>
    <row r="100" spans="1:10" ht="14.4" thickBot="1" x14ac:dyDescent="0.3">
      <c r="A100" s="30"/>
      <c r="B100" s="30"/>
      <c r="C100" s="30"/>
      <c r="D100" s="30"/>
      <c r="E100" s="30"/>
      <c r="F100" s="30"/>
      <c r="G100" s="30" t="s">
        <v>2098</v>
      </c>
      <c r="H100" s="160" t="s">
        <v>2166</v>
      </c>
      <c r="I100" s="30" t="s">
        <v>2100</v>
      </c>
      <c r="J100" s="32">
        <v>854.18</v>
      </c>
    </row>
    <row r="101" spans="1:10" ht="14.4" thickTop="1" x14ac:dyDescent="0.25">
      <c r="A101" s="161"/>
      <c r="B101" s="161"/>
      <c r="C101" s="161"/>
      <c r="D101" s="161"/>
      <c r="E101" s="161"/>
      <c r="F101" s="161"/>
      <c r="G101" s="161"/>
      <c r="H101" s="161"/>
      <c r="I101" s="161"/>
      <c r="J101" s="161"/>
    </row>
    <row r="102" spans="1:10" x14ac:dyDescent="0.25">
      <c r="A102" s="24" t="s">
        <v>44</v>
      </c>
      <c r="B102" s="25" t="s">
        <v>2</v>
      </c>
      <c r="C102" s="24" t="s">
        <v>3</v>
      </c>
      <c r="D102" s="24" t="s">
        <v>4</v>
      </c>
      <c r="E102" s="294" t="s">
        <v>2075</v>
      </c>
      <c r="F102" s="294"/>
      <c r="G102" s="145" t="s">
        <v>5</v>
      </c>
      <c r="H102" s="25" t="s">
        <v>6</v>
      </c>
      <c r="I102" s="25" t="s">
        <v>7</v>
      </c>
      <c r="J102" s="25" t="s">
        <v>9</v>
      </c>
    </row>
    <row r="103" spans="1:10" ht="26.4" x14ac:dyDescent="0.25">
      <c r="A103" s="146" t="s">
        <v>2076</v>
      </c>
      <c r="B103" s="147" t="s">
        <v>45</v>
      </c>
      <c r="C103" s="146" t="s">
        <v>41</v>
      </c>
      <c r="D103" s="146" t="s">
        <v>46</v>
      </c>
      <c r="E103" s="292" t="s">
        <v>2147</v>
      </c>
      <c r="F103" s="292"/>
      <c r="G103" s="148" t="s">
        <v>43</v>
      </c>
      <c r="H103" s="149">
        <v>1</v>
      </c>
      <c r="I103" s="150">
        <v>133.63</v>
      </c>
      <c r="J103" s="150">
        <v>133.63</v>
      </c>
    </row>
    <row r="104" spans="1:10" ht="26.4" x14ac:dyDescent="0.25">
      <c r="A104" s="48" t="s">
        <v>2078</v>
      </c>
      <c r="B104" s="50" t="s">
        <v>2118</v>
      </c>
      <c r="C104" s="48" t="s">
        <v>41</v>
      </c>
      <c r="D104" s="48" t="s">
        <v>2119</v>
      </c>
      <c r="E104" s="289" t="s">
        <v>2081</v>
      </c>
      <c r="F104" s="289"/>
      <c r="G104" s="151" t="s">
        <v>2082</v>
      </c>
      <c r="H104" s="152">
        <v>0.43149999999999999</v>
      </c>
      <c r="I104" s="153">
        <v>29.46</v>
      </c>
      <c r="J104" s="153">
        <v>12.71</v>
      </c>
    </row>
    <row r="105" spans="1:10" ht="26.4" x14ac:dyDescent="0.25">
      <c r="A105" s="48" t="s">
        <v>2078</v>
      </c>
      <c r="B105" s="50" t="s">
        <v>2114</v>
      </c>
      <c r="C105" s="48" t="s">
        <v>41</v>
      </c>
      <c r="D105" s="48" t="s">
        <v>2115</v>
      </c>
      <c r="E105" s="289" t="s">
        <v>2081</v>
      </c>
      <c r="F105" s="289"/>
      <c r="G105" s="151" t="s">
        <v>2082</v>
      </c>
      <c r="H105" s="152">
        <v>0.43149999999999999</v>
      </c>
      <c r="I105" s="153">
        <v>24.83</v>
      </c>
      <c r="J105" s="153">
        <v>10.71</v>
      </c>
    </row>
    <row r="106" spans="1:10" x14ac:dyDescent="0.25">
      <c r="A106" s="154" t="s">
        <v>2087</v>
      </c>
      <c r="B106" s="155" t="s">
        <v>2148</v>
      </c>
      <c r="C106" s="154" t="s">
        <v>41</v>
      </c>
      <c r="D106" s="154" t="s">
        <v>2149</v>
      </c>
      <c r="E106" s="290" t="s">
        <v>2091</v>
      </c>
      <c r="F106" s="290"/>
      <c r="G106" s="156" t="s">
        <v>43</v>
      </c>
      <c r="H106" s="157">
        <v>1.06E-2</v>
      </c>
      <c r="I106" s="158">
        <v>20.66</v>
      </c>
      <c r="J106" s="158">
        <v>0.21</v>
      </c>
    </row>
    <row r="107" spans="1:10" ht="39.6" x14ac:dyDescent="0.25">
      <c r="A107" s="154" t="s">
        <v>2087</v>
      </c>
      <c r="B107" s="155" t="s">
        <v>2167</v>
      </c>
      <c r="C107" s="154" t="s">
        <v>41</v>
      </c>
      <c r="D107" s="154" t="s">
        <v>2168</v>
      </c>
      <c r="E107" s="290" t="s">
        <v>2091</v>
      </c>
      <c r="F107" s="290"/>
      <c r="G107" s="156" t="s">
        <v>43</v>
      </c>
      <c r="H107" s="157">
        <v>1</v>
      </c>
      <c r="I107" s="158">
        <v>110</v>
      </c>
      <c r="J107" s="158">
        <v>110</v>
      </c>
    </row>
    <row r="108" spans="1:10" x14ac:dyDescent="0.25">
      <c r="A108" s="49"/>
      <c r="B108" s="49"/>
      <c r="C108" s="49"/>
      <c r="D108" s="49"/>
      <c r="E108" s="49" t="s">
        <v>2093</v>
      </c>
      <c r="F108" s="159">
        <v>8.2799999999999994</v>
      </c>
      <c r="G108" s="49" t="s">
        <v>2094</v>
      </c>
      <c r="H108" s="159">
        <v>9.5</v>
      </c>
      <c r="I108" s="49" t="s">
        <v>2095</v>
      </c>
      <c r="J108" s="159">
        <v>17.78</v>
      </c>
    </row>
    <row r="109" spans="1:10" x14ac:dyDescent="0.25">
      <c r="A109" s="49"/>
      <c r="B109" s="49"/>
      <c r="C109" s="49"/>
      <c r="D109" s="49"/>
      <c r="E109" s="49" t="s">
        <v>2096</v>
      </c>
      <c r="F109" s="159">
        <v>27.39</v>
      </c>
      <c r="G109" s="49"/>
      <c r="H109" s="291" t="s">
        <v>2097</v>
      </c>
      <c r="I109" s="291"/>
      <c r="J109" s="159">
        <v>161.02000000000001</v>
      </c>
    </row>
    <row r="110" spans="1:10" ht="14.4" thickBot="1" x14ac:dyDescent="0.3">
      <c r="A110" s="30"/>
      <c r="B110" s="30"/>
      <c r="C110" s="30"/>
      <c r="D110" s="30"/>
      <c r="E110" s="30"/>
      <c r="F110" s="30"/>
      <c r="G110" s="30" t="s">
        <v>2098</v>
      </c>
      <c r="H110" s="160" t="s">
        <v>2166</v>
      </c>
      <c r="I110" s="30" t="s">
        <v>2100</v>
      </c>
      <c r="J110" s="32">
        <v>161.02000000000001</v>
      </c>
    </row>
    <row r="111" spans="1:10" ht="14.4" thickTop="1" x14ac:dyDescent="0.25">
      <c r="A111" s="161"/>
      <c r="B111" s="161"/>
      <c r="C111" s="161"/>
      <c r="D111" s="161"/>
      <c r="E111" s="161"/>
      <c r="F111" s="161"/>
      <c r="G111" s="161"/>
      <c r="H111" s="161"/>
      <c r="I111" s="161"/>
      <c r="J111" s="161"/>
    </row>
    <row r="112" spans="1:10" x14ac:dyDescent="0.25">
      <c r="A112" s="24" t="s">
        <v>47</v>
      </c>
      <c r="B112" s="25" t="s">
        <v>2</v>
      </c>
      <c r="C112" s="24" t="s">
        <v>3</v>
      </c>
      <c r="D112" s="24" t="s">
        <v>4</v>
      </c>
      <c r="E112" s="294" t="s">
        <v>2075</v>
      </c>
      <c r="F112" s="294"/>
      <c r="G112" s="145" t="s">
        <v>5</v>
      </c>
      <c r="H112" s="25" t="s">
        <v>6</v>
      </c>
      <c r="I112" s="25" t="s">
        <v>7</v>
      </c>
      <c r="J112" s="25" t="s">
        <v>9</v>
      </c>
    </row>
    <row r="113" spans="1:10" ht="39.6" x14ac:dyDescent="0.25">
      <c r="A113" s="146" t="s">
        <v>2076</v>
      </c>
      <c r="B113" s="147" t="s">
        <v>48</v>
      </c>
      <c r="C113" s="146" t="s">
        <v>41</v>
      </c>
      <c r="D113" s="146" t="s">
        <v>49</v>
      </c>
      <c r="E113" s="292" t="s">
        <v>2169</v>
      </c>
      <c r="F113" s="292"/>
      <c r="G113" s="148" t="s">
        <v>43</v>
      </c>
      <c r="H113" s="149">
        <v>1</v>
      </c>
      <c r="I113" s="150">
        <v>2108.52</v>
      </c>
      <c r="J113" s="150">
        <v>2108.52</v>
      </c>
    </row>
    <row r="114" spans="1:10" ht="26.4" x14ac:dyDescent="0.25">
      <c r="A114" s="48" t="s">
        <v>2078</v>
      </c>
      <c r="B114" s="50" t="s">
        <v>2170</v>
      </c>
      <c r="C114" s="48" t="s">
        <v>41</v>
      </c>
      <c r="D114" s="48" t="s">
        <v>2171</v>
      </c>
      <c r="E114" s="289" t="s">
        <v>2172</v>
      </c>
      <c r="F114" s="289"/>
      <c r="G114" s="151" t="s">
        <v>91</v>
      </c>
      <c r="H114" s="152">
        <v>1.95</v>
      </c>
      <c r="I114" s="153">
        <v>67.05</v>
      </c>
      <c r="J114" s="153">
        <v>130.74</v>
      </c>
    </row>
    <row r="115" spans="1:10" ht="39.6" x14ac:dyDescent="0.25">
      <c r="A115" s="48" t="s">
        <v>2078</v>
      </c>
      <c r="B115" s="50" t="s">
        <v>2173</v>
      </c>
      <c r="C115" s="48" t="s">
        <v>41</v>
      </c>
      <c r="D115" s="48" t="s">
        <v>2174</v>
      </c>
      <c r="E115" s="289" t="s">
        <v>2175</v>
      </c>
      <c r="F115" s="289"/>
      <c r="G115" s="151" t="s">
        <v>43</v>
      </c>
      <c r="H115" s="152">
        <v>1</v>
      </c>
      <c r="I115" s="153">
        <v>14.51</v>
      </c>
      <c r="J115" s="153">
        <v>14.51</v>
      </c>
    </row>
    <row r="116" spans="1:10" ht="52.8" x14ac:dyDescent="0.25">
      <c r="A116" s="48" t="s">
        <v>2078</v>
      </c>
      <c r="B116" s="50" t="s">
        <v>2176</v>
      </c>
      <c r="C116" s="48" t="s">
        <v>41</v>
      </c>
      <c r="D116" s="48" t="s">
        <v>2177</v>
      </c>
      <c r="E116" s="289" t="s">
        <v>2178</v>
      </c>
      <c r="F116" s="289"/>
      <c r="G116" s="151" t="s">
        <v>43</v>
      </c>
      <c r="H116" s="152">
        <v>1</v>
      </c>
      <c r="I116" s="153">
        <v>634.34</v>
      </c>
      <c r="J116" s="153">
        <v>634.34</v>
      </c>
    </row>
    <row r="117" spans="1:10" ht="39.6" x14ac:dyDescent="0.25">
      <c r="A117" s="48" t="s">
        <v>2078</v>
      </c>
      <c r="B117" s="50" t="s">
        <v>1210</v>
      </c>
      <c r="C117" s="48" t="s">
        <v>41</v>
      </c>
      <c r="D117" s="48" t="s">
        <v>1211</v>
      </c>
      <c r="E117" s="289" t="s">
        <v>2175</v>
      </c>
      <c r="F117" s="289"/>
      <c r="G117" s="151" t="s">
        <v>91</v>
      </c>
      <c r="H117" s="152">
        <v>22.2</v>
      </c>
      <c r="I117" s="153">
        <v>18.559999999999999</v>
      </c>
      <c r="J117" s="153">
        <v>412.03</v>
      </c>
    </row>
    <row r="118" spans="1:10" ht="26.4" x14ac:dyDescent="0.25">
      <c r="A118" s="48" t="s">
        <v>2078</v>
      </c>
      <c r="B118" s="50" t="s">
        <v>2179</v>
      </c>
      <c r="C118" s="48" t="s">
        <v>41</v>
      </c>
      <c r="D118" s="48" t="s">
        <v>2180</v>
      </c>
      <c r="E118" s="289" t="s">
        <v>2181</v>
      </c>
      <c r="F118" s="289"/>
      <c r="G118" s="151" t="s">
        <v>43</v>
      </c>
      <c r="H118" s="152">
        <v>1</v>
      </c>
      <c r="I118" s="153">
        <v>107.02</v>
      </c>
      <c r="J118" s="153">
        <v>107.02</v>
      </c>
    </row>
    <row r="119" spans="1:10" ht="39.6" x14ac:dyDescent="0.25">
      <c r="A119" s="48" t="s">
        <v>2078</v>
      </c>
      <c r="B119" s="50" t="s">
        <v>2182</v>
      </c>
      <c r="C119" s="48" t="s">
        <v>41</v>
      </c>
      <c r="D119" s="48" t="s">
        <v>2183</v>
      </c>
      <c r="E119" s="289" t="s">
        <v>2175</v>
      </c>
      <c r="F119" s="289"/>
      <c r="G119" s="151" t="s">
        <v>43</v>
      </c>
      <c r="H119" s="152">
        <v>1</v>
      </c>
      <c r="I119" s="153">
        <v>23.96</v>
      </c>
      <c r="J119" s="153">
        <v>23.96</v>
      </c>
    </row>
    <row r="120" spans="1:10" ht="39.6" x14ac:dyDescent="0.25">
      <c r="A120" s="48" t="s">
        <v>2078</v>
      </c>
      <c r="B120" s="50" t="s">
        <v>2184</v>
      </c>
      <c r="C120" s="48" t="s">
        <v>41</v>
      </c>
      <c r="D120" s="48" t="s">
        <v>2185</v>
      </c>
      <c r="E120" s="289" t="s">
        <v>2186</v>
      </c>
      <c r="F120" s="289"/>
      <c r="G120" s="151" t="s">
        <v>56</v>
      </c>
      <c r="H120" s="152">
        <v>1.9400000000000001E-2</v>
      </c>
      <c r="I120" s="153">
        <v>869.42</v>
      </c>
      <c r="J120" s="153">
        <v>16.86</v>
      </c>
    </row>
    <row r="121" spans="1:10" ht="26.4" x14ac:dyDescent="0.25">
      <c r="A121" s="48" t="s">
        <v>2078</v>
      </c>
      <c r="B121" s="50" t="s">
        <v>1613</v>
      </c>
      <c r="C121" s="48" t="s">
        <v>41</v>
      </c>
      <c r="D121" s="48" t="s">
        <v>1614</v>
      </c>
      <c r="E121" s="289" t="s">
        <v>2172</v>
      </c>
      <c r="F121" s="289"/>
      <c r="G121" s="151" t="s">
        <v>43</v>
      </c>
      <c r="H121" s="152">
        <v>1</v>
      </c>
      <c r="I121" s="153">
        <v>164.26</v>
      </c>
      <c r="J121" s="153">
        <v>164.26</v>
      </c>
    </row>
    <row r="122" spans="1:10" ht="26.4" x14ac:dyDescent="0.25">
      <c r="A122" s="48" t="s">
        <v>2078</v>
      </c>
      <c r="B122" s="50" t="s">
        <v>2085</v>
      </c>
      <c r="C122" s="48" t="s">
        <v>41</v>
      </c>
      <c r="D122" s="48" t="s">
        <v>2086</v>
      </c>
      <c r="E122" s="289" t="s">
        <v>2081</v>
      </c>
      <c r="F122" s="289"/>
      <c r="G122" s="151" t="s">
        <v>2082</v>
      </c>
      <c r="H122" s="152">
        <v>0.52380000000000004</v>
      </c>
      <c r="I122" s="153">
        <v>25.7</v>
      </c>
      <c r="J122" s="153">
        <v>13.46</v>
      </c>
    </row>
    <row r="123" spans="1:10" ht="39.6" x14ac:dyDescent="0.25">
      <c r="A123" s="48" t="s">
        <v>2078</v>
      </c>
      <c r="B123" s="50" t="s">
        <v>2187</v>
      </c>
      <c r="C123" s="48" t="s">
        <v>41</v>
      </c>
      <c r="D123" s="48" t="s">
        <v>2188</v>
      </c>
      <c r="E123" s="289" t="s">
        <v>2175</v>
      </c>
      <c r="F123" s="289"/>
      <c r="G123" s="151" t="s">
        <v>43</v>
      </c>
      <c r="H123" s="152">
        <v>1</v>
      </c>
      <c r="I123" s="153">
        <v>26.63</v>
      </c>
      <c r="J123" s="153">
        <v>26.63</v>
      </c>
    </row>
    <row r="124" spans="1:10" ht="26.4" x14ac:dyDescent="0.25">
      <c r="A124" s="48" t="s">
        <v>2078</v>
      </c>
      <c r="B124" s="50" t="s">
        <v>2083</v>
      </c>
      <c r="C124" s="48" t="s">
        <v>41</v>
      </c>
      <c r="D124" s="48" t="s">
        <v>2084</v>
      </c>
      <c r="E124" s="289" t="s">
        <v>2081</v>
      </c>
      <c r="F124" s="289"/>
      <c r="G124" s="151" t="s">
        <v>2082</v>
      </c>
      <c r="H124" s="152">
        <v>2.6190000000000002</v>
      </c>
      <c r="I124" s="153">
        <v>30.42</v>
      </c>
      <c r="J124" s="153">
        <v>79.66</v>
      </c>
    </row>
    <row r="125" spans="1:10" ht="39.6" x14ac:dyDescent="0.25">
      <c r="A125" s="48" t="s">
        <v>2078</v>
      </c>
      <c r="B125" s="50" t="s">
        <v>2189</v>
      </c>
      <c r="C125" s="48" t="s">
        <v>41</v>
      </c>
      <c r="D125" s="48" t="s">
        <v>2190</v>
      </c>
      <c r="E125" s="289" t="s">
        <v>2175</v>
      </c>
      <c r="F125" s="289"/>
      <c r="G125" s="151" t="s">
        <v>91</v>
      </c>
      <c r="H125" s="152">
        <v>6.05</v>
      </c>
      <c r="I125" s="153">
        <v>19.559999999999999</v>
      </c>
      <c r="J125" s="153">
        <v>118.33</v>
      </c>
    </row>
    <row r="126" spans="1:10" ht="39.6" x14ac:dyDescent="0.25">
      <c r="A126" s="48" t="s">
        <v>2078</v>
      </c>
      <c r="B126" s="50" t="s">
        <v>2191</v>
      </c>
      <c r="C126" s="48" t="s">
        <v>41</v>
      </c>
      <c r="D126" s="48" t="s">
        <v>2192</v>
      </c>
      <c r="E126" s="289" t="s">
        <v>2172</v>
      </c>
      <c r="F126" s="289"/>
      <c r="G126" s="151" t="s">
        <v>43</v>
      </c>
      <c r="H126" s="152">
        <v>1</v>
      </c>
      <c r="I126" s="153">
        <v>25.18</v>
      </c>
      <c r="J126" s="153">
        <v>25.18</v>
      </c>
    </row>
    <row r="127" spans="1:10" x14ac:dyDescent="0.25">
      <c r="A127" s="154" t="s">
        <v>2087</v>
      </c>
      <c r="B127" s="155" t="s">
        <v>2193</v>
      </c>
      <c r="C127" s="154" t="s">
        <v>41</v>
      </c>
      <c r="D127" s="154" t="s">
        <v>2194</v>
      </c>
      <c r="E127" s="290" t="s">
        <v>2091</v>
      </c>
      <c r="F127" s="290"/>
      <c r="G127" s="156" t="s">
        <v>43</v>
      </c>
      <c r="H127" s="157">
        <v>2</v>
      </c>
      <c r="I127" s="158">
        <v>0.47</v>
      </c>
      <c r="J127" s="158">
        <v>0.94</v>
      </c>
    </row>
    <row r="128" spans="1:10" ht="39.6" x14ac:dyDescent="0.25">
      <c r="A128" s="154" t="s">
        <v>2087</v>
      </c>
      <c r="B128" s="155" t="s">
        <v>2195</v>
      </c>
      <c r="C128" s="154" t="s">
        <v>41</v>
      </c>
      <c r="D128" s="154" t="s">
        <v>2196</v>
      </c>
      <c r="E128" s="290" t="s">
        <v>2091</v>
      </c>
      <c r="F128" s="290"/>
      <c r="G128" s="156" t="s">
        <v>43</v>
      </c>
      <c r="H128" s="157">
        <v>2</v>
      </c>
      <c r="I128" s="158">
        <v>1.29</v>
      </c>
      <c r="J128" s="158">
        <v>2.58</v>
      </c>
    </row>
    <row r="129" spans="1:10" ht="39.6" x14ac:dyDescent="0.25">
      <c r="A129" s="154" t="s">
        <v>2087</v>
      </c>
      <c r="B129" s="155" t="s">
        <v>2197</v>
      </c>
      <c r="C129" s="154" t="s">
        <v>41</v>
      </c>
      <c r="D129" s="154" t="s">
        <v>2198</v>
      </c>
      <c r="E129" s="290" t="s">
        <v>2091</v>
      </c>
      <c r="F129" s="290"/>
      <c r="G129" s="156" t="s">
        <v>43</v>
      </c>
      <c r="H129" s="157">
        <v>1</v>
      </c>
      <c r="I129" s="158">
        <v>40.299999999999997</v>
      </c>
      <c r="J129" s="158">
        <v>40.299999999999997</v>
      </c>
    </row>
    <row r="130" spans="1:10" ht="26.4" x14ac:dyDescent="0.25">
      <c r="A130" s="154" t="s">
        <v>2087</v>
      </c>
      <c r="B130" s="155" t="s">
        <v>2199</v>
      </c>
      <c r="C130" s="154" t="s">
        <v>41</v>
      </c>
      <c r="D130" s="154" t="s">
        <v>2200</v>
      </c>
      <c r="E130" s="290" t="s">
        <v>2091</v>
      </c>
      <c r="F130" s="290"/>
      <c r="G130" s="156" t="s">
        <v>43</v>
      </c>
      <c r="H130" s="157">
        <v>1</v>
      </c>
      <c r="I130" s="158">
        <v>5.32</v>
      </c>
      <c r="J130" s="158">
        <v>5.32</v>
      </c>
    </row>
    <row r="131" spans="1:10" ht="39.6" x14ac:dyDescent="0.25">
      <c r="A131" s="154" t="s">
        <v>2087</v>
      </c>
      <c r="B131" s="155" t="s">
        <v>2201</v>
      </c>
      <c r="C131" s="154" t="s">
        <v>41</v>
      </c>
      <c r="D131" s="154" t="s">
        <v>2202</v>
      </c>
      <c r="E131" s="290" t="s">
        <v>2091</v>
      </c>
      <c r="F131" s="290"/>
      <c r="G131" s="156" t="s">
        <v>43</v>
      </c>
      <c r="H131" s="157">
        <v>3</v>
      </c>
      <c r="I131" s="158">
        <v>15.84</v>
      </c>
      <c r="J131" s="158">
        <v>47.52</v>
      </c>
    </row>
    <row r="132" spans="1:10" x14ac:dyDescent="0.25">
      <c r="A132" s="154" t="s">
        <v>2087</v>
      </c>
      <c r="B132" s="155" t="s">
        <v>2203</v>
      </c>
      <c r="C132" s="154" t="s">
        <v>41</v>
      </c>
      <c r="D132" s="154" t="s">
        <v>2204</v>
      </c>
      <c r="E132" s="290" t="s">
        <v>2091</v>
      </c>
      <c r="F132" s="290"/>
      <c r="G132" s="156" t="s">
        <v>91</v>
      </c>
      <c r="H132" s="157">
        <v>0.16639999999999999</v>
      </c>
      <c r="I132" s="158">
        <v>4.71</v>
      </c>
      <c r="J132" s="158">
        <v>0.78</v>
      </c>
    </row>
    <row r="133" spans="1:10" ht="26.4" x14ac:dyDescent="0.25">
      <c r="A133" s="154" t="s">
        <v>2087</v>
      </c>
      <c r="B133" s="155" t="s">
        <v>2205</v>
      </c>
      <c r="C133" s="154" t="s">
        <v>41</v>
      </c>
      <c r="D133" s="154" t="s">
        <v>2206</v>
      </c>
      <c r="E133" s="290" t="s">
        <v>2091</v>
      </c>
      <c r="F133" s="290"/>
      <c r="G133" s="156" t="s">
        <v>43</v>
      </c>
      <c r="H133" s="157">
        <v>0.06</v>
      </c>
      <c r="I133" s="158">
        <v>57.68</v>
      </c>
      <c r="J133" s="158">
        <v>3.46</v>
      </c>
    </row>
    <row r="134" spans="1:10" ht="39.6" x14ac:dyDescent="0.25">
      <c r="A134" s="154" t="s">
        <v>2087</v>
      </c>
      <c r="B134" s="155" t="s">
        <v>2207</v>
      </c>
      <c r="C134" s="154" t="s">
        <v>41</v>
      </c>
      <c r="D134" s="154" t="s">
        <v>2208</v>
      </c>
      <c r="E134" s="290" t="s">
        <v>2091</v>
      </c>
      <c r="F134" s="290"/>
      <c r="G134" s="156" t="s">
        <v>43</v>
      </c>
      <c r="H134" s="157">
        <v>1</v>
      </c>
      <c r="I134" s="158">
        <v>222.4</v>
      </c>
      <c r="J134" s="158">
        <v>222.4</v>
      </c>
    </row>
    <row r="135" spans="1:10" ht="26.4" x14ac:dyDescent="0.25">
      <c r="A135" s="154" t="s">
        <v>2087</v>
      </c>
      <c r="B135" s="155" t="s">
        <v>2209</v>
      </c>
      <c r="C135" s="154" t="s">
        <v>41</v>
      </c>
      <c r="D135" s="154" t="s">
        <v>2210</v>
      </c>
      <c r="E135" s="290" t="s">
        <v>2091</v>
      </c>
      <c r="F135" s="290"/>
      <c r="G135" s="156" t="s">
        <v>43</v>
      </c>
      <c r="H135" s="157">
        <v>1</v>
      </c>
      <c r="I135" s="158">
        <v>18.239999999999998</v>
      </c>
      <c r="J135" s="158">
        <v>18.239999999999998</v>
      </c>
    </row>
    <row r="136" spans="1:10" x14ac:dyDescent="0.25">
      <c r="A136" s="49"/>
      <c r="B136" s="49"/>
      <c r="C136" s="49"/>
      <c r="D136" s="49"/>
      <c r="E136" s="49" t="s">
        <v>2093</v>
      </c>
      <c r="F136" s="159">
        <v>196.42</v>
      </c>
      <c r="G136" s="49" t="s">
        <v>2094</v>
      </c>
      <c r="H136" s="159">
        <v>225.17</v>
      </c>
      <c r="I136" s="49" t="s">
        <v>2095</v>
      </c>
      <c r="J136" s="159">
        <v>421.59</v>
      </c>
    </row>
    <row r="137" spans="1:10" x14ac:dyDescent="0.25">
      <c r="A137" s="49"/>
      <c r="B137" s="49"/>
      <c r="C137" s="49"/>
      <c r="D137" s="49"/>
      <c r="E137" s="49" t="s">
        <v>2096</v>
      </c>
      <c r="F137" s="159">
        <v>432.24</v>
      </c>
      <c r="G137" s="49"/>
      <c r="H137" s="291" t="s">
        <v>2097</v>
      </c>
      <c r="I137" s="291"/>
      <c r="J137" s="159">
        <v>2540.7600000000002</v>
      </c>
    </row>
    <row r="138" spans="1:10" ht="14.4" thickBot="1" x14ac:dyDescent="0.3">
      <c r="A138" s="30"/>
      <c r="B138" s="30"/>
      <c r="C138" s="30"/>
      <c r="D138" s="30"/>
      <c r="E138" s="30"/>
      <c r="F138" s="30"/>
      <c r="G138" s="30" t="s">
        <v>2098</v>
      </c>
      <c r="H138" s="160" t="s">
        <v>2166</v>
      </c>
      <c r="I138" s="30" t="s">
        <v>2100</v>
      </c>
      <c r="J138" s="32">
        <v>2540.7600000000002</v>
      </c>
    </row>
    <row r="139" spans="1:10" ht="14.4" thickTop="1" x14ac:dyDescent="0.25">
      <c r="A139" s="161"/>
      <c r="B139" s="161"/>
      <c r="C139" s="161"/>
      <c r="D139" s="161"/>
      <c r="E139" s="161"/>
      <c r="F139" s="161"/>
      <c r="G139" s="161"/>
      <c r="H139" s="161"/>
      <c r="I139" s="161"/>
      <c r="J139" s="161"/>
    </row>
    <row r="140" spans="1:10" x14ac:dyDescent="0.25">
      <c r="A140" s="24" t="s">
        <v>50</v>
      </c>
      <c r="B140" s="25" t="s">
        <v>2</v>
      </c>
      <c r="C140" s="24" t="s">
        <v>3</v>
      </c>
      <c r="D140" s="24" t="s">
        <v>4</v>
      </c>
      <c r="E140" s="294" t="s">
        <v>2075</v>
      </c>
      <c r="F140" s="294"/>
      <c r="G140" s="145" t="s">
        <v>5</v>
      </c>
      <c r="H140" s="25" t="s">
        <v>6</v>
      </c>
      <c r="I140" s="25" t="s">
        <v>7</v>
      </c>
      <c r="J140" s="25" t="s">
        <v>9</v>
      </c>
    </row>
    <row r="141" spans="1:10" ht="26.4" x14ac:dyDescent="0.25">
      <c r="A141" s="146" t="s">
        <v>2076</v>
      </c>
      <c r="B141" s="147" t="s">
        <v>51</v>
      </c>
      <c r="C141" s="146" t="s">
        <v>41</v>
      </c>
      <c r="D141" s="146" t="s">
        <v>52</v>
      </c>
      <c r="E141" s="292" t="s">
        <v>2211</v>
      </c>
      <c r="F141" s="292"/>
      <c r="G141" s="148" t="s">
        <v>25</v>
      </c>
      <c r="H141" s="149">
        <v>1</v>
      </c>
      <c r="I141" s="150">
        <v>468.77</v>
      </c>
      <c r="J141" s="150">
        <v>468.77</v>
      </c>
    </row>
    <row r="142" spans="1:10" ht="26.4" x14ac:dyDescent="0.25">
      <c r="A142" s="48" t="s">
        <v>2078</v>
      </c>
      <c r="B142" s="50" t="s">
        <v>2125</v>
      </c>
      <c r="C142" s="48" t="s">
        <v>41</v>
      </c>
      <c r="D142" s="48" t="s">
        <v>2126</v>
      </c>
      <c r="E142" s="289" t="s">
        <v>2081</v>
      </c>
      <c r="F142" s="289"/>
      <c r="G142" s="151" t="s">
        <v>2082</v>
      </c>
      <c r="H142" s="152">
        <v>0.37290000000000001</v>
      </c>
      <c r="I142" s="153">
        <v>29.38</v>
      </c>
      <c r="J142" s="153">
        <v>10.95</v>
      </c>
    </row>
    <row r="143" spans="1:10" ht="26.4" x14ac:dyDescent="0.25">
      <c r="A143" s="48" t="s">
        <v>2078</v>
      </c>
      <c r="B143" s="50" t="s">
        <v>2079</v>
      </c>
      <c r="C143" s="48" t="s">
        <v>41</v>
      </c>
      <c r="D143" s="48" t="s">
        <v>2080</v>
      </c>
      <c r="E143" s="289" t="s">
        <v>2081</v>
      </c>
      <c r="F143" s="289"/>
      <c r="G143" s="151" t="s">
        <v>2082</v>
      </c>
      <c r="H143" s="152">
        <v>1.1186</v>
      </c>
      <c r="I143" s="153">
        <v>24.25</v>
      </c>
      <c r="J143" s="153">
        <v>27.12</v>
      </c>
    </row>
    <row r="144" spans="1:10" ht="26.4" x14ac:dyDescent="0.25">
      <c r="A144" s="48" t="s">
        <v>2078</v>
      </c>
      <c r="B144" s="50" t="s">
        <v>2212</v>
      </c>
      <c r="C144" s="48" t="s">
        <v>41</v>
      </c>
      <c r="D144" s="48" t="s">
        <v>2213</v>
      </c>
      <c r="E144" s="289" t="s">
        <v>2214</v>
      </c>
      <c r="F144" s="289"/>
      <c r="G144" s="151" t="s">
        <v>25</v>
      </c>
      <c r="H144" s="152">
        <v>0.5</v>
      </c>
      <c r="I144" s="153">
        <v>24.64</v>
      </c>
      <c r="J144" s="153">
        <v>12.32</v>
      </c>
    </row>
    <row r="145" spans="1:10" x14ac:dyDescent="0.25">
      <c r="A145" s="154" t="s">
        <v>2087</v>
      </c>
      <c r="B145" s="155" t="s">
        <v>2215</v>
      </c>
      <c r="C145" s="154" t="s">
        <v>41</v>
      </c>
      <c r="D145" s="154" t="s">
        <v>2216</v>
      </c>
      <c r="E145" s="290" t="s">
        <v>2091</v>
      </c>
      <c r="F145" s="290"/>
      <c r="G145" s="156" t="s">
        <v>107</v>
      </c>
      <c r="H145" s="157">
        <v>1.1299999999999999E-2</v>
      </c>
      <c r="I145" s="158">
        <v>30.88</v>
      </c>
      <c r="J145" s="158">
        <v>0.34</v>
      </c>
    </row>
    <row r="146" spans="1:10" x14ac:dyDescent="0.25">
      <c r="A146" s="154" t="s">
        <v>2087</v>
      </c>
      <c r="B146" s="155" t="s">
        <v>2217</v>
      </c>
      <c r="C146" s="154" t="s">
        <v>41</v>
      </c>
      <c r="D146" s="154" t="s">
        <v>2218</v>
      </c>
      <c r="E146" s="290" t="s">
        <v>2091</v>
      </c>
      <c r="F146" s="290"/>
      <c r="G146" s="156" t="s">
        <v>107</v>
      </c>
      <c r="H146" s="157">
        <v>1.32E-2</v>
      </c>
      <c r="I146" s="158">
        <v>16.55</v>
      </c>
      <c r="J146" s="158">
        <v>0.21</v>
      </c>
    </row>
    <row r="147" spans="1:10" ht="26.4" x14ac:dyDescent="0.25">
      <c r="A147" s="154" t="s">
        <v>2087</v>
      </c>
      <c r="B147" s="155" t="s">
        <v>2219</v>
      </c>
      <c r="C147" s="154" t="s">
        <v>41</v>
      </c>
      <c r="D147" s="154" t="s">
        <v>2220</v>
      </c>
      <c r="E147" s="290" t="s">
        <v>2091</v>
      </c>
      <c r="F147" s="290"/>
      <c r="G147" s="156" t="s">
        <v>91</v>
      </c>
      <c r="H147" s="157">
        <v>3.2082999999999999</v>
      </c>
      <c r="I147" s="158">
        <v>5.56</v>
      </c>
      <c r="J147" s="158">
        <v>17.829999999999998</v>
      </c>
    </row>
    <row r="148" spans="1:10" ht="26.4" x14ac:dyDescent="0.25">
      <c r="A148" s="154" t="s">
        <v>2087</v>
      </c>
      <c r="B148" s="155" t="s">
        <v>2221</v>
      </c>
      <c r="C148" s="154" t="s">
        <v>41</v>
      </c>
      <c r="D148" s="154" t="s">
        <v>2222</v>
      </c>
      <c r="E148" s="290" t="s">
        <v>2091</v>
      </c>
      <c r="F148" s="290"/>
      <c r="G148" s="156" t="s">
        <v>25</v>
      </c>
      <c r="H148" s="157">
        <v>1</v>
      </c>
      <c r="I148" s="158">
        <v>400</v>
      </c>
      <c r="J148" s="158">
        <v>400</v>
      </c>
    </row>
    <row r="149" spans="1:10" x14ac:dyDescent="0.25">
      <c r="A149" s="49"/>
      <c r="B149" s="49"/>
      <c r="C149" s="49"/>
      <c r="D149" s="49"/>
      <c r="E149" s="49" t="s">
        <v>2093</v>
      </c>
      <c r="F149" s="159">
        <v>15.37</v>
      </c>
      <c r="G149" s="49" t="s">
        <v>2094</v>
      </c>
      <c r="H149" s="159">
        <v>17.64</v>
      </c>
      <c r="I149" s="49" t="s">
        <v>2095</v>
      </c>
      <c r="J149" s="159">
        <v>33.01</v>
      </c>
    </row>
    <row r="150" spans="1:10" x14ac:dyDescent="0.25">
      <c r="A150" s="49"/>
      <c r="B150" s="49"/>
      <c r="C150" s="49"/>
      <c r="D150" s="49"/>
      <c r="E150" s="49" t="s">
        <v>2096</v>
      </c>
      <c r="F150" s="159">
        <v>96.09</v>
      </c>
      <c r="G150" s="49"/>
      <c r="H150" s="291" t="s">
        <v>2097</v>
      </c>
      <c r="I150" s="291"/>
      <c r="J150" s="159">
        <v>564.86</v>
      </c>
    </row>
    <row r="151" spans="1:10" ht="14.4" thickBot="1" x14ac:dyDescent="0.3">
      <c r="A151" s="30"/>
      <c r="B151" s="30"/>
      <c r="C151" s="30"/>
      <c r="D151" s="30"/>
      <c r="E151" s="30"/>
      <c r="F151" s="30"/>
      <c r="G151" s="30" t="s">
        <v>2098</v>
      </c>
      <c r="H151" s="160" t="s">
        <v>2223</v>
      </c>
      <c r="I151" s="30" t="s">
        <v>2100</v>
      </c>
      <c r="J151" s="32">
        <v>3389.16</v>
      </c>
    </row>
    <row r="152" spans="1:10" ht="14.4" thickTop="1" x14ac:dyDescent="0.25">
      <c r="A152" s="161"/>
      <c r="B152" s="161"/>
      <c r="C152" s="161"/>
      <c r="D152" s="161"/>
      <c r="E152" s="161"/>
      <c r="F152" s="161"/>
      <c r="G152" s="161"/>
      <c r="H152" s="161"/>
      <c r="I152" s="161"/>
      <c r="J152" s="161"/>
    </row>
    <row r="153" spans="1:10" x14ac:dyDescent="0.25">
      <c r="A153" s="24" t="s">
        <v>53</v>
      </c>
      <c r="B153" s="25" t="s">
        <v>2</v>
      </c>
      <c r="C153" s="24" t="s">
        <v>3</v>
      </c>
      <c r="D153" s="24" t="s">
        <v>4</v>
      </c>
      <c r="E153" s="294" t="s">
        <v>2075</v>
      </c>
      <c r="F153" s="294"/>
      <c r="G153" s="145" t="s">
        <v>5</v>
      </c>
      <c r="H153" s="25" t="s">
        <v>6</v>
      </c>
      <c r="I153" s="25" t="s">
        <v>7</v>
      </c>
      <c r="J153" s="25" t="s">
        <v>9</v>
      </c>
    </row>
    <row r="154" spans="1:10" ht="39.6" x14ac:dyDescent="0.25">
      <c r="A154" s="146" t="s">
        <v>2076</v>
      </c>
      <c r="B154" s="147" t="s">
        <v>54</v>
      </c>
      <c r="C154" s="146" t="s">
        <v>19</v>
      </c>
      <c r="D154" s="146" t="s">
        <v>55</v>
      </c>
      <c r="E154" s="292" t="s">
        <v>2077</v>
      </c>
      <c r="F154" s="292"/>
      <c r="G154" s="148" t="s">
        <v>56</v>
      </c>
      <c r="H154" s="149">
        <v>1</v>
      </c>
      <c r="I154" s="150">
        <v>113.07</v>
      </c>
      <c r="J154" s="150">
        <v>113.07</v>
      </c>
    </row>
    <row r="155" spans="1:10" ht="26.4" x14ac:dyDescent="0.25">
      <c r="A155" s="48" t="s">
        <v>2078</v>
      </c>
      <c r="B155" s="50" t="s">
        <v>2079</v>
      </c>
      <c r="C155" s="48" t="s">
        <v>41</v>
      </c>
      <c r="D155" s="48" t="s">
        <v>2080</v>
      </c>
      <c r="E155" s="289" t="s">
        <v>2081</v>
      </c>
      <c r="F155" s="289"/>
      <c r="G155" s="151" t="s">
        <v>2082</v>
      </c>
      <c r="H155" s="152">
        <v>0.6</v>
      </c>
      <c r="I155" s="153">
        <v>24.25</v>
      </c>
      <c r="J155" s="153">
        <v>14.55</v>
      </c>
    </row>
    <row r="156" spans="1:10" ht="39.6" x14ac:dyDescent="0.25">
      <c r="A156" s="154" t="s">
        <v>2087</v>
      </c>
      <c r="B156" s="155" t="s">
        <v>2224</v>
      </c>
      <c r="C156" s="154" t="s">
        <v>2089</v>
      </c>
      <c r="D156" s="154" t="s">
        <v>2225</v>
      </c>
      <c r="E156" s="290" t="s">
        <v>2091</v>
      </c>
      <c r="F156" s="290"/>
      <c r="G156" s="156" t="s">
        <v>56</v>
      </c>
      <c r="H156" s="157">
        <v>1</v>
      </c>
      <c r="I156" s="158">
        <v>98.52</v>
      </c>
      <c r="J156" s="158">
        <v>98.52</v>
      </c>
    </row>
    <row r="157" spans="1:10" x14ac:dyDescent="0.25">
      <c r="A157" s="49"/>
      <c r="B157" s="49"/>
      <c r="C157" s="49"/>
      <c r="D157" s="49"/>
      <c r="E157" s="49" t="s">
        <v>2093</v>
      </c>
      <c r="F157" s="159">
        <v>4.83</v>
      </c>
      <c r="G157" s="49" t="s">
        <v>2094</v>
      </c>
      <c r="H157" s="159">
        <v>5.55</v>
      </c>
      <c r="I157" s="49" t="s">
        <v>2095</v>
      </c>
      <c r="J157" s="159">
        <v>10.38</v>
      </c>
    </row>
    <row r="158" spans="1:10" x14ac:dyDescent="0.25">
      <c r="A158" s="49"/>
      <c r="B158" s="49"/>
      <c r="C158" s="49"/>
      <c r="D158" s="49"/>
      <c r="E158" s="49" t="s">
        <v>2096</v>
      </c>
      <c r="F158" s="159">
        <v>23.17</v>
      </c>
      <c r="G158" s="49"/>
      <c r="H158" s="291" t="s">
        <v>2097</v>
      </c>
      <c r="I158" s="291"/>
      <c r="J158" s="159">
        <v>136.24</v>
      </c>
    </row>
    <row r="159" spans="1:10" ht="14.4" thickBot="1" x14ac:dyDescent="0.3">
      <c r="A159" s="30"/>
      <c r="B159" s="30"/>
      <c r="C159" s="30"/>
      <c r="D159" s="30"/>
      <c r="E159" s="30"/>
      <c r="F159" s="30"/>
      <c r="G159" s="30" t="s">
        <v>2098</v>
      </c>
      <c r="H159" s="160" t="s">
        <v>2226</v>
      </c>
      <c r="I159" s="30" t="s">
        <v>2100</v>
      </c>
      <c r="J159" s="32">
        <v>87193.600000000006</v>
      </c>
    </row>
    <row r="160" spans="1:10" ht="14.4" thickTop="1" x14ac:dyDescent="0.25">
      <c r="A160" s="161"/>
      <c r="B160" s="161"/>
      <c r="C160" s="161"/>
      <c r="D160" s="161"/>
      <c r="E160" s="161"/>
      <c r="F160" s="161"/>
      <c r="G160" s="161"/>
      <c r="H160" s="161"/>
      <c r="I160" s="161"/>
      <c r="J160" s="161"/>
    </row>
    <row r="161" spans="1:10" x14ac:dyDescent="0.25">
      <c r="A161" s="24" t="s">
        <v>57</v>
      </c>
      <c r="B161" s="25" t="s">
        <v>2</v>
      </c>
      <c r="C161" s="24" t="s">
        <v>3</v>
      </c>
      <c r="D161" s="24" t="s">
        <v>4</v>
      </c>
      <c r="E161" s="294" t="s">
        <v>2075</v>
      </c>
      <c r="F161" s="294"/>
      <c r="G161" s="145" t="s">
        <v>5</v>
      </c>
      <c r="H161" s="25" t="s">
        <v>6</v>
      </c>
      <c r="I161" s="25" t="s">
        <v>7</v>
      </c>
      <c r="J161" s="25" t="s">
        <v>9</v>
      </c>
    </row>
    <row r="162" spans="1:10" x14ac:dyDescent="0.25">
      <c r="A162" s="146" t="s">
        <v>2076</v>
      </c>
      <c r="B162" s="147" t="s">
        <v>58</v>
      </c>
      <c r="C162" s="146" t="s">
        <v>41</v>
      </c>
      <c r="D162" s="146" t="s">
        <v>59</v>
      </c>
      <c r="E162" s="292" t="s">
        <v>2227</v>
      </c>
      <c r="F162" s="292"/>
      <c r="G162" s="148" t="s">
        <v>25</v>
      </c>
      <c r="H162" s="149">
        <v>1</v>
      </c>
      <c r="I162" s="150">
        <v>95.83</v>
      </c>
      <c r="J162" s="150">
        <v>95.83</v>
      </c>
    </row>
    <row r="163" spans="1:10" ht="26.4" x14ac:dyDescent="0.25">
      <c r="A163" s="48" t="s">
        <v>2078</v>
      </c>
      <c r="B163" s="50" t="s">
        <v>2228</v>
      </c>
      <c r="C163" s="48" t="s">
        <v>41</v>
      </c>
      <c r="D163" s="48" t="s">
        <v>2229</v>
      </c>
      <c r="E163" s="289" t="s">
        <v>2230</v>
      </c>
      <c r="F163" s="289"/>
      <c r="G163" s="151" t="s">
        <v>2231</v>
      </c>
      <c r="H163" s="152">
        <v>6.6E-3</v>
      </c>
      <c r="I163" s="153">
        <v>27.36</v>
      </c>
      <c r="J163" s="153">
        <v>0.18</v>
      </c>
    </row>
    <row r="164" spans="1:10" ht="26.4" x14ac:dyDescent="0.25">
      <c r="A164" s="48" t="s">
        <v>2078</v>
      </c>
      <c r="B164" s="50" t="s">
        <v>2232</v>
      </c>
      <c r="C164" s="48" t="s">
        <v>41</v>
      </c>
      <c r="D164" s="48" t="s">
        <v>2233</v>
      </c>
      <c r="E164" s="289" t="s">
        <v>2230</v>
      </c>
      <c r="F164" s="289"/>
      <c r="G164" s="151" t="s">
        <v>2234</v>
      </c>
      <c r="H164" s="152">
        <v>2.64E-2</v>
      </c>
      <c r="I164" s="153">
        <v>25.93</v>
      </c>
      <c r="J164" s="153">
        <v>0.68</v>
      </c>
    </row>
    <row r="165" spans="1:10" ht="26.4" x14ac:dyDescent="0.25">
      <c r="A165" s="48" t="s">
        <v>2078</v>
      </c>
      <c r="B165" s="50" t="s">
        <v>2127</v>
      </c>
      <c r="C165" s="48" t="s">
        <v>41</v>
      </c>
      <c r="D165" s="48" t="s">
        <v>2128</v>
      </c>
      <c r="E165" s="289" t="s">
        <v>2081</v>
      </c>
      <c r="F165" s="289"/>
      <c r="G165" s="151" t="s">
        <v>2082</v>
      </c>
      <c r="H165" s="152">
        <v>0.49199999999999999</v>
      </c>
      <c r="I165" s="153">
        <v>24.84</v>
      </c>
      <c r="J165" s="153">
        <v>12.22</v>
      </c>
    </row>
    <row r="166" spans="1:10" ht="26.4" x14ac:dyDescent="0.25">
      <c r="A166" s="48" t="s">
        <v>2078</v>
      </c>
      <c r="B166" s="50" t="s">
        <v>2235</v>
      </c>
      <c r="C166" s="48" t="s">
        <v>41</v>
      </c>
      <c r="D166" s="48" t="s">
        <v>2236</v>
      </c>
      <c r="E166" s="289" t="s">
        <v>2237</v>
      </c>
      <c r="F166" s="289"/>
      <c r="G166" s="151" t="s">
        <v>56</v>
      </c>
      <c r="H166" s="152">
        <v>6.1000000000000004E-3</v>
      </c>
      <c r="I166" s="153">
        <v>533.46</v>
      </c>
      <c r="J166" s="153">
        <v>3.25</v>
      </c>
    </row>
    <row r="167" spans="1:10" ht="26.4" x14ac:dyDescent="0.25">
      <c r="A167" s="48" t="s">
        <v>2078</v>
      </c>
      <c r="B167" s="50" t="s">
        <v>2125</v>
      </c>
      <c r="C167" s="48" t="s">
        <v>41</v>
      </c>
      <c r="D167" s="48" t="s">
        <v>2126</v>
      </c>
      <c r="E167" s="289" t="s">
        <v>2081</v>
      </c>
      <c r="F167" s="289"/>
      <c r="G167" s="151" t="s">
        <v>2082</v>
      </c>
      <c r="H167" s="152">
        <v>0.73499999999999999</v>
      </c>
      <c r="I167" s="153">
        <v>29.38</v>
      </c>
      <c r="J167" s="153">
        <v>21.59</v>
      </c>
    </row>
    <row r="168" spans="1:10" ht="39.6" x14ac:dyDescent="0.25">
      <c r="A168" s="154" t="s">
        <v>2087</v>
      </c>
      <c r="B168" s="155" t="s">
        <v>2238</v>
      </c>
      <c r="C168" s="154" t="s">
        <v>41</v>
      </c>
      <c r="D168" s="154" t="s">
        <v>2239</v>
      </c>
      <c r="E168" s="290" t="s">
        <v>2091</v>
      </c>
      <c r="F168" s="290"/>
      <c r="G168" s="156" t="s">
        <v>25</v>
      </c>
      <c r="H168" s="157">
        <v>0.58530000000000004</v>
      </c>
      <c r="I168" s="158">
        <v>47.4</v>
      </c>
      <c r="J168" s="158">
        <v>27.74</v>
      </c>
    </row>
    <row r="169" spans="1:10" ht="26.4" x14ac:dyDescent="0.25">
      <c r="A169" s="154" t="s">
        <v>2087</v>
      </c>
      <c r="B169" s="155" t="s">
        <v>2137</v>
      </c>
      <c r="C169" s="154" t="s">
        <v>41</v>
      </c>
      <c r="D169" s="154" t="s">
        <v>2138</v>
      </c>
      <c r="E169" s="290" t="s">
        <v>2091</v>
      </c>
      <c r="F169" s="290"/>
      <c r="G169" s="156" t="s">
        <v>91</v>
      </c>
      <c r="H169" s="157">
        <v>1.2273000000000001</v>
      </c>
      <c r="I169" s="158">
        <v>10.96</v>
      </c>
      <c r="J169" s="158">
        <v>13.45</v>
      </c>
    </row>
    <row r="170" spans="1:10" ht="26.4" x14ac:dyDescent="0.25">
      <c r="A170" s="154" t="s">
        <v>2087</v>
      </c>
      <c r="B170" s="155" t="s">
        <v>2240</v>
      </c>
      <c r="C170" s="154" t="s">
        <v>41</v>
      </c>
      <c r="D170" s="154" t="s">
        <v>2241</v>
      </c>
      <c r="E170" s="290" t="s">
        <v>2091</v>
      </c>
      <c r="F170" s="290"/>
      <c r="G170" s="156" t="s">
        <v>91</v>
      </c>
      <c r="H170" s="157">
        <v>2</v>
      </c>
      <c r="I170" s="158">
        <v>7.82</v>
      </c>
      <c r="J170" s="158">
        <v>15.64</v>
      </c>
    </row>
    <row r="171" spans="1:10" x14ac:dyDescent="0.25">
      <c r="A171" s="154" t="s">
        <v>2087</v>
      </c>
      <c r="B171" s="155" t="s">
        <v>2242</v>
      </c>
      <c r="C171" s="154" t="s">
        <v>41</v>
      </c>
      <c r="D171" s="154" t="s">
        <v>2243</v>
      </c>
      <c r="E171" s="290" t="s">
        <v>2091</v>
      </c>
      <c r="F171" s="290"/>
      <c r="G171" s="156" t="s">
        <v>107</v>
      </c>
      <c r="H171" s="157">
        <v>6.8000000000000005E-2</v>
      </c>
      <c r="I171" s="158">
        <v>15.96</v>
      </c>
      <c r="J171" s="158">
        <v>1.08</v>
      </c>
    </row>
    <row r="172" spans="1:10" x14ac:dyDescent="0.25">
      <c r="A172" s="49"/>
      <c r="B172" s="49"/>
      <c r="C172" s="49"/>
      <c r="D172" s="49"/>
      <c r="E172" s="49" t="s">
        <v>2093</v>
      </c>
      <c r="F172" s="159">
        <v>12.58</v>
      </c>
      <c r="G172" s="49" t="s">
        <v>2094</v>
      </c>
      <c r="H172" s="159">
        <v>14.44</v>
      </c>
      <c r="I172" s="49" t="s">
        <v>2095</v>
      </c>
      <c r="J172" s="159">
        <v>27.02</v>
      </c>
    </row>
    <row r="173" spans="1:10" x14ac:dyDescent="0.25">
      <c r="A173" s="49"/>
      <c r="B173" s="49"/>
      <c r="C173" s="49"/>
      <c r="D173" s="49"/>
      <c r="E173" s="49" t="s">
        <v>2096</v>
      </c>
      <c r="F173" s="159">
        <v>19.64</v>
      </c>
      <c r="G173" s="49"/>
      <c r="H173" s="291" t="s">
        <v>2097</v>
      </c>
      <c r="I173" s="291"/>
      <c r="J173" s="159">
        <v>115.47</v>
      </c>
    </row>
    <row r="174" spans="1:10" ht="14.4" thickBot="1" x14ac:dyDescent="0.3">
      <c r="A174" s="30"/>
      <c r="B174" s="30"/>
      <c r="C174" s="30"/>
      <c r="D174" s="30"/>
      <c r="E174" s="30"/>
      <c r="F174" s="30"/>
      <c r="G174" s="30" t="s">
        <v>2098</v>
      </c>
      <c r="H174" s="160" t="s">
        <v>2244</v>
      </c>
      <c r="I174" s="30" t="s">
        <v>2100</v>
      </c>
      <c r="J174" s="32">
        <v>72653.72</v>
      </c>
    </row>
    <row r="175" spans="1:10" ht="14.4" thickTop="1" x14ac:dyDescent="0.25">
      <c r="A175" s="161"/>
      <c r="B175" s="161"/>
      <c r="C175" s="161"/>
      <c r="D175" s="161"/>
      <c r="E175" s="161"/>
      <c r="F175" s="161"/>
      <c r="G175" s="161"/>
      <c r="H175" s="161"/>
      <c r="I175" s="161"/>
      <c r="J175" s="161"/>
    </row>
    <row r="176" spans="1:10" x14ac:dyDescent="0.25">
      <c r="A176" s="26" t="s">
        <v>60</v>
      </c>
      <c r="B176" s="26"/>
      <c r="C176" s="26"/>
      <c r="D176" s="26" t="s">
        <v>61</v>
      </c>
      <c r="E176" s="26"/>
      <c r="F176" s="293"/>
      <c r="G176" s="293"/>
      <c r="H176" s="27"/>
      <c r="I176" s="26"/>
      <c r="J176" s="28">
        <v>26854.14</v>
      </c>
    </row>
    <row r="177" spans="1:10" x14ac:dyDescent="0.25">
      <c r="A177" s="24" t="s">
        <v>62</v>
      </c>
      <c r="B177" s="25" t="s">
        <v>2</v>
      </c>
      <c r="C177" s="24" t="s">
        <v>3</v>
      </c>
      <c r="D177" s="24" t="s">
        <v>4</v>
      </c>
      <c r="E177" s="294" t="s">
        <v>2075</v>
      </c>
      <c r="F177" s="294"/>
      <c r="G177" s="145" t="s">
        <v>5</v>
      </c>
      <c r="H177" s="25" t="s">
        <v>6</v>
      </c>
      <c r="I177" s="25" t="s">
        <v>7</v>
      </c>
      <c r="J177" s="25" t="s">
        <v>9</v>
      </c>
    </row>
    <row r="178" spans="1:10" ht="26.4" x14ac:dyDescent="0.25">
      <c r="A178" s="146" t="s">
        <v>2076</v>
      </c>
      <c r="B178" s="147" t="s">
        <v>63</v>
      </c>
      <c r="C178" s="146" t="s">
        <v>19</v>
      </c>
      <c r="D178" s="146" t="s">
        <v>64</v>
      </c>
      <c r="E178" s="292" t="s">
        <v>2077</v>
      </c>
      <c r="F178" s="292"/>
      <c r="G178" s="148" t="s">
        <v>43</v>
      </c>
      <c r="H178" s="149">
        <v>1</v>
      </c>
      <c r="I178" s="150">
        <v>7285.6</v>
      </c>
      <c r="J178" s="150">
        <v>7285.6</v>
      </c>
    </row>
    <row r="179" spans="1:10" ht="26.4" x14ac:dyDescent="0.25">
      <c r="A179" s="48" t="s">
        <v>2078</v>
      </c>
      <c r="B179" s="50" t="s">
        <v>2085</v>
      </c>
      <c r="C179" s="48" t="s">
        <v>41</v>
      </c>
      <c r="D179" s="48" t="s">
        <v>2086</v>
      </c>
      <c r="E179" s="289" t="s">
        <v>2081</v>
      </c>
      <c r="F179" s="289"/>
      <c r="G179" s="151" t="s">
        <v>2082</v>
      </c>
      <c r="H179" s="152">
        <v>57.4</v>
      </c>
      <c r="I179" s="153">
        <v>25.7</v>
      </c>
      <c r="J179" s="153">
        <v>1475.18</v>
      </c>
    </row>
    <row r="180" spans="1:10" ht="26.4" x14ac:dyDescent="0.25">
      <c r="A180" s="48" t="s">
        <v>2078</v>
      </c>
      <c r="B180" s="50" t="s">
        <v>2245</v>
      </c>
      <c r="C180" s="48" t="s">
        <v>41</v>
      </c>
      <c r="D180" s="48" t="s">
        <v>2246</v>
      </c>
      <c r="E180" s="289" t="s">
        <v>2081</v>
      </c>
      <c r="F180" s="289"/>
      <c r="G180" s="151" t="s">
        <v>2082</v>
      </c>
      <c r="H180" s="152">
        <v>18.07</v>
      </c>
      <c r="I180" s="153">
        <v>28.37</v>
      </c>
      <c r="J180" s="153">
        <v>512.64</v>
      </c>
    </row>
    <row r="181" spans="1:10" ht="26.4" x14ac:dyDescent="0.25">
      <c r="A181" s="48" t="s">
        <v>2078</v>
      </c>
      <c r="B181" s="50" t="s">
        <v>2118</v>
      </c>
      <c r="C181" s="48" t="s">
        <v>41</v>
      </c>
      <c r="D181" s="48" t="s">
        <v>2119</v>
      </c>
      <c r="E181" s="289" t="s">
        <v>2081</v>
      </c>
      <c r="F181" s="289"/>
      <c r="G181" s="151" t="s">
        <v>2082</v>
      </c>
      <c r="H181" s="152">
        <v>20.196000000000002</v>
      </c>
      <c r="I181" s="153">
        <v>29.46</v>
      </c>
      <c r="J181" s="153">
        <v>594.97</v>
      </c>
    </row>
    <row r="182" spans="1:10" ht="26.4" x14ac:dyDescent="0.25">
      <c r="A182" s="48" t="s">
        <v>2078</v>
      </c>
      <c r="B182" s="50" t="s">
        <v>2247</v>
      </c>
      <c r="C182" s="48" t="s">
        <v>41</v>
      </c>
      <c r="D182" s="48" t="s">
        <v>2248</v>
      </c>
      <c r="E182" s="289" t="s">
        <v>2081</v>
      </c>
      <c r="F182" s="289"/>
      <c r="G182" s="151" t="s">
        <v>2082</v>
      </c>
      <c r="H182" s="152">
        <v>6.3780000000000001</v>
      </c>
      <c r="I182" s="153">
        <v>29.46</v>
      </c>
      <c r="J182" s="153">
        <v>187.89</v>
      </c>
    </row>
    <row r="183" spans="1:10" ht="26.4" x14ac:dyDescent="0.25">
      <c r="A183" s="48" t="s">
        <v>2078</v>
      </c>
      <c r="B183" s="50" t="s">
        <v>2083</v>
      </c>
      <c r="C183" s="48" t="s">
        <v>41</v>
      </c>
      <c r="D183" s="48" t="s">
        <v>2084</v>
      </c>
      <c r="E183" s="289" t="s">
        <v>2081</v>
      </c>
      <c r="F183" s="289"/>
      <c r="G183" s="151" t="s">
        <v>2082</v>
      </c>
      <c r="H183" s="152">
        <v>28.7</v>
      </c>
      <c r="I183" s="153">
        <v>30.42</v>
      </c>
      <c r="J183" s="153">
        <v>873.05</v>
      </c>
    </row>
    <row r="184" spans="1:10" ht="26.4" x14ac:dyDescent="0.25">
      <c r="A184" s="48" t="s">
        <v>2078</v>
      </c>
      <c r="B184" s="50" t="s">
        <v>2249</v>
      </c>
      <c r="C184" s="48" t="s">
        <v>41</v>
      </c>
      <c r="D184" s="48" t="s">
        <v>2250</v>
      </c>
      <c r="E184" s="289" t="s">
        <v>2081</v>
      </c>
      <c r="F184" s="289"/>
      <c r="G184" s="151" t="s">
        <v>2082</v>
      </c>
      <c r="H184" s="152">
        <v>12.756</v>
      </c>
      <c r="I184" s="153">
        <v>24.35</v>
      </c>
      <c r="J184" s="153">
        <v>310.60000000000002</v>
      </c>
    </row>
    <row r="185" spans="1:10" ht="26.4" x14ac:dyDescent="0.25">
      <c r="A185" s="48" t="s">
        <v>2078</v>
      </c>
      <c r="B185" s="50" t="s">
        <v>2251</v>
      </c>
      <c r="C185" s="48" t="s">
        <v>41</v>
      </c>
      <c r="D185" s="48" t="s">
        <v>2252</v>
      </c>
      <c r="E185" s="289" t="s">
        <v>2081</v>
      </c>
      <c r="F185" s="289"/>
      <c r="G185" s="151" t="s">
        <v>2082</v>
      </c>
      <c r="H185" s="152">
        <v>13.818</v>
      </c>
      <c r="I185" s="153">
        <v>31.5</v>
      </c>
      <c r="J185" s="153">
        <v>435.26</v>
      </c>
    </row>
    <row r="186" spans="1:10" ht="26.4" x14ac:dyDescent="0.25">
      <c r="A186" s="48" t="s">
        <v>2078</v>
      </c>
      <c r="B186" s="50" t="s">
        <v>2079</v>
      </c>
      <c r="C186" s="48" t="s">
        <v>41</v>
      </c>
      <c r="D186" s="48" t="s">
        <v>2080</v>
      </c>
      <c r="E186" s="289" t="s">
        <v>2081</v>
      </c>
      <c r="F186" s="289"/>
      <c r="G186" s="151" t="s">
        <v>2082</v>
      </c>
      <c r="H186" s="152">
        <v>100.914</v>
      </c>
      <c r="I186" s="153">
        <v>24.25</v>
      </c>
      <c r="J186" s="153">
        <v>2447.16</v>
      </c>
    </row>
    <row r="187" spans="1:10" ht="26.4" x14ac:dyDescent="0.25">
      <c r="A187" s="48" t="s">
        <v>2078</v>
      </c>
      <c r="B187" s="50" t="s">
        <v>2127</v>
      </c>
      <c r="C187" s="48" t="s">
        <v>41</v>
      </c>
      <c r="D187" s="48" t="s">
        <v>2128</v>
      </c>
      <c r="E187" s="289" t="s">
        <v>2081</v>
      </c>
      <c r="F187" s="289"/>
      <c r="G187" s="151" t="s">
        <v>2082</v>
      </c>
      <c r="H187" s="152">
        <v>18.07</v>
      </c>
      <c r="I187" s="153">
        <v>24.84</v>
      </c>
      <c r="J187" s="153">
        <v>448.85</v>
      </c>
    </row>
    <row r="188" spans="1:10" x14ac:dyDescent="0.25">
      <c r="A188" s="49"/>
      <c r="B188" s="49"/>
      <c r="C188" s="49"/>
      <c r="D188" s="49"/>
      <c r="E188" s="49" t="s">
        <v>2093</v>
      </c>
      <c r="F188" s="159">
        <v>2495.61</v>
      </c>
      <c r="G188" s="49" t="s">
        <v>2094</v>
      </c>
      <c r="H188" s="159">
        <v>2860.72</v>
      </c>
      <c r="I188" s="49" t="s">
        <v>2095</v>
      </c>
      <c r="J188" s="159">
        <v>5356.33</v>
      </c>
    </row>
    <row r="189" spans="1:10" x14ac:dyDescent="0.25">
      <c r="A189" s="49"/>
      <c r="B189" s="49"/>
      <c r="C189" s="49"/>
      <c r="D189" s="49"/>
      <c r="E189" s="49" t="s">
        <v>2096</v>
      </c>
      <c r="F189" s="159">
        <v>1493.54</v>
      </c>
      <c r="G189" s="49"/>
      <c r="H189" s="291" t="s">
        <v>2097</v>
      </c>
      <c r="I189" s="291"/>
      <c r="J189" s="159">
        <v>8779.14</v>
      </c>
    </row>
    <row r="190" spans="1:10" ht="14.4" thickBot="1" x14ac:dyDescent="0.3">
      <c r="A190" s="30"/>
      <c r="B190" s="30"/>
      <c r="C190" s="30"/>
      <c r="D190" s="30"/>
      <c r="E190" s="30"/>
      <c r="F190" s="30"/>
      <c r="G190" s="30" t="s">
        <v>2098</v>
      </c>
      <c r="H190" s="160" t="s">
        <v>2166</v>
      </c>
      <c r="I190" s="30" t="s">
        <v>2100</v>
      </c>
      <c r="J190" s="32">
        <v>8779.14</v>
      </c>
    </row>
    <row r="191" spans="1:10" ht="14.4" thickTop="1" x14ac:dyDescent="0.25">
      <c r="A191" s="161"/>
      <c r="B191" s="161"/>
      <c r="C191" s="161"/>
      <c r="D191" s="161"/>
      <c r="E191" s="161"/>
      <c r="F191" s="161"/>
      <c r="G191" s="161"/>
      <c r="H191" s="161"/>
      <c r="I191" s="161"/>
      <c r="J191" s="161"/>
    </row>
    <row r="192" spans="1:10" x14ac:dyDescent="0.25">
      <c r="A192" s="24" t="s">
        <v>65</v>
      </c>
      <c r="B192" s="25" t="s">
        <v>2</v>
      </c>
      <c r="C192" s="24" t="s">
        <v>3</v>
      </c>
      <c r="D192" s="24" t="s">
        <v>4</v>
      </c>
      <c r="E192" s="294" t="s">
        <v>2075</v>
      </c>
      <c r="F192" s="294"/>
      <c r="G192" s="145" t="s">
        <v>5</v>
      </c>
      <c r="H192" s="25" t="s">
        <v>6</v>
      </c>
      <c r="I192" s="25" t="s">
        <v>7</v>
      </c>
      <c r="J192" s="25" t="s">
        <v>9</v>
      </c>
    </row>
    <row r="193" spans="1:10" ht="26.4" x14ac:dyDescent="0.25">
      <c r="A193" s="146" t="s">
        <v>2076</v>
      </c>
      <c r="B193" s="147" t="s">
        <v>66</v>
      </c>
      <c r="C193" s="146" t="s">
        <v>19</v>
      </c>
      <c r="D193" s="146" t="s">
        <v>67</v>
      </c>
      <c r="E193" s="292" t="s">
        <v>2077</v>
      </c>
      <c r="F193" s="292"/>
      <c r="G193" s="148" t="s">
        <v>43</v>
      </c>
      <c r="H193" s="149">
        <v>1</v>
      </c>
      <c r="I193" s="150">
        <v>15000</v>
      </c>
      <c r="J193" s="150">
        <v>15000</v>
      </c>
    </row>
    <row r="194" spans="1:10" x14ac:dyDescent="0.25">
      <c r="A194" s="154" t="s">
        <v>2087</v>
      </c>
      <c r="B194" s="155" t="s">
        <v>2253</v>
      </c>
      <c r="C194" s="154" t="s">
        <v>2254</v>
      </c>
      <c r="D194" s="154" t="s">
        <v>2255</v>
      </c>
      <c r="E194" s="290" t="s">
        <v>2091</v>
      </c>
      <c r="F194" s="290"/>
      <c r="G194" s="156" t="s">
        <v>43</v>
      </c>
      <c r="H194" s="157">
        <v>1</v>
      </c>
      <c r="I194" s="158">
        <v>15000</v>
      </c>
      <c r="J194" s="158">
        <v>15000</v>
      </c>
    </row>
    <row r="195" spans="1:10" x14ac:dyDescent="0.25">
      <c r="A195" s="49"/>
      <c r="B195" s="49"/>
      <c r="C195" s="49"/>
      <c r="D195" s="49"/>
      <c r="E195" s="49" t="s">
        <v>2093</v>
      </c>
      <c r="F195" s="159">
        <v>0</v>
      </c>
      <c r="G195" s="49" t="s">
        <v>2094</v>
      </c>
      <c r="H195" s="159">
        <v>0</v>
      </c>
      <c r="I195" s="49" t="s">
        <v>2095</v>
      </c>
      <c r="J195" s="159">
        <v>0</v>
      </c>
    </row>
    <row r="196" spans="1:10" x14ac:dyDescent="0.25">
      <c r="A196" s="49"/>
      <c r="B196" s="49"/>
      <c r="C196" s="49"/>
      <c r="D196" s="49"/>
      <c r="E196" s="49" t="s">
        <v>2096</v>
      </c>
      <c r="F196" s="159">
        <v>3075</v>
      </c>
      <c r="G196" s="49"/>
      <c r="H196" s="291" t="s">
        <v>2097</v>
      </c>
      <c r="I196" s="291"/>
      <c r="J196" s="159">
        <v>18075</v>
      </c>
    </row>
    <row r="197" spans="1:10" ht="14.4" thickBot="1" x14ac:dyDescent="0.3">
      <c r="A197" s="30"/>
      <c r="B197" s="30"/>
      <c r="C197" s="30"/>
      <c r="D197" s="30"/>
      <c r="E197" s="30"/>
      <c r="F197" s="30"/>
      <c r="G197" s="30" t="s">
        <v>2098</v>
      </c>
      <c r="H197" s="160" t="s">
        <v>2166</v>
      </c>
      <c r="I197" s="30" t="s">
        <v>2100</v>
      </c>
      <c r="J197" s="32">
        <v>18075</v>
      </c>
    </row>
    <row r="198" spans="1:10" ht="14.4" thickTop="1" x14ac:dyDescent="0.25">
      <c r="A198" s="161"/>
      <c r="B198" s="161"/>
      <c r="C198" s="161"/>
      <c r="D198" s="161"/>
      <c r="E198" s="161"/>
      <c r="F198" s="161"/>
      <c r="G198" s="161"/>
      <c r="H198" s="161"/>
      <c r="I198" s="161"/>
      <c r="J198" s="161"/>
    </row>
    <row r="199" spans="1:10" x14ac:dyDescent="0.25">
      <c r="A199" s="26" t="s">
        <v>68</v>
      </c>
      <c r="B199" s="26"/>
      <c r="C199" s="26"/>
      <c r="D199" s="26" t="s">
        <v>69</v>
      </c>
      <c r="E199" s="26"/>
      <c r="F199" s="293"/>
      <c r="G199" s="293"/>
      <c r="H199" s="27"/>
      <c r="I199" s="26"/>
      <c r="J199" s="28">
        <v>167028.62</v>
      </c>
    </row>
    <row r="200" spans="1:10" x14ac:dyDescent="0.25">
      <c r="A200" s="24" t="s">
        <v>70</v>
      </c>
      <c r="B200" s="25" t="s">
        <v>2</v>
      </c>
      <c r="C200" s="24" t="s">
        <v>3</v>
      </c>
      <c r="D200" s="24" t="s">
        <v>4</v>
      </c>
      <c r="E200" s="294" t="s">
        <v>2075</v>
      </c>
      <c r="F200" s="294"/>
      <c r="G200" s="145" t="s">
        <v>5</v>
      </c>
      <c r="H200" s="25" t="s">
        <v>6</v>
      </c>
      <c r="I200" s="25" t="s">
        <v>7</v>
      </c>
      <c r="J200" s="25" t="s">
        <v>9</v>
      </c>
    </row>
    <row r="201" spans="1:10" ht="66" x14ac:dyDescent="0.25">
      <c r="A201" s="146" t="s">
        <v>2076</v>
      </c>
      <c r="B201" s="147" t="s">
        <v>71</v>
      </c>
      <c r="C201" s="146" t="s">
        <v>19</v>
      </c>
      <c r="D201" s="146" t="s">
        <v>72</v>
      </c>
      <c r="E201" s="292" t="s">
        <v>2077</v>
      </c>
      <c r="F201" s="292"/>
      <c r="G201" s="148" t="s">
        <v>73</v>
      </c>
      <c r="H201" s="149">
        <v>1</v>
      </c>
      <c r="I201" s="150">
        <v>28.3</v>
      </c>
      <c r="J201" s="150">
        <v>28.3</v>
      </c>
    </row>
    <row r="202" spans="1:10" ht="39.6" x14ac:dyDescent="0.25">
      <c r="A202" s="48" t="s">
        <v>2078</v>
      </c>
      <c r="B202" s="50" t="s">
        <v>2256</v>
      </c>
      <c r="C202" s="48" t="s">
        <v>41</v>
      </c>
      <c r="D202" s="48" t="s">
        <v>2257</v>
      </c>
      <c r="E202" s="289" t="s">
        <v>2258</v>
      </c>
      <c r="F202" s="289"/>
      <c r="G202" s="151" t="s">
        <v>25</v>
      </c>
      <c r="H202" s="152">
        <v>0.41599999999999998</v>
      </c>
      <c r="I202" s="153">
        <v>17.559999999999999</v>
      </c>
      <c r="J202" s="153">
        <v>7.3</v>
      </c>
    </row>
    <row r="203" spans="1:10" ht="52.8" x14ac:dyDescent="0.25">
      <c r="A203" s="154" t="s">
        <v>2087</v>
      </c>
      <c r="B203" s="155" t="s">
        <v>2259</v>
      </c>
      <c r="C203" s="154" t="s">
        <v>41</v>
      </c>
      <c r="D203" s="154" t="s">
        <v>2260</v>
      </c>
      <c r="E203" s="290" t="s">
        <v>2261</v>
      </c>
      <c r="F203" s="290"/>
      <c r="G203" s="156" t="s">
        <v>2262</v>
      </c>
      <c r="H203" s="157">
        <v>1</v>
      </c>
      <c r="I203" s="158">
        <v>21</v>
      </c>
      <c r="J203" s="158">
        <v>21</v>
      </c>
    </row>
    <row r="204" spans="1:10" x14ac:dyDescent="0.25">
      <c r="A204" s="49"/>
      <c r="B204" s="49"/>
      <c r="C204" s="49"/>
      <c r="D204" s="49"/>
      <c r="E204" s="49" t="s">
        <v>2093</v>
      </c>
      <c r="F204" s="159">
        <v>2.4900000000000002</v>
      </c>
      <c r="G204" s="49" t="s">
        <v>2094</v>
      </c>
      <c r="H204" s="159">
        <v>2.86</v>
      </c>
      <c r="I204" s="49" t="s">
        <v>2095</v>
      </c>
      <c r="J204" s="159">
        <v>5.35</v>
      </c>
    </row>
    <row r="205" spans="1:10" x14ac:dyDescent="0.25">
      <c r="A205" s="49"/>
      <c r="B205" s="49"/>
      <c r="C205" s="49"/>
      <c r="D205" s="49"/>
      <c r="E205" s="49" t="s">
        <v>2096</v>
      </c>
      <c r="F205" s="159">
        <v>5.8</v>
      </c>
      <c r="G205" s="49"/>
      <c r="H205" s="291" t="s">
        <v>2097</v>
      </c>
      <c r="I205" s="291"/>
      <c r="J205" s="159">
        <v>34.1</v>
      </c>
    </row>
    <row r="206" spans="1:10" ht="14.4" thickBot="1" x14ac:dyDescent="0.3">
      <c r="A206" s="30"/>
      <c r="B206" s="30"/>
      <c r="C206" s="30"/>
      <c r="D206" s="30"/>
      <c r="E206" s="30"/>
      <c r="F206" s="30"/>
      <c r="G206" s="30" t="s">
        <v>2098</v>
      </c>
      <c r="H206" s="160" t="s">
        <v>2263</v>
      </c>
      <c r="I206" s="30" t="s">
        <v>2100</v>
      </c>
      <c r="J206" s="32">
        <v>167028.62</v>
      </c>
    </row>
    <row r="207" spans="1:10" ht="14.4" thickTop="1" x14ac:dyDescent="0.25">
      <c r="A207" s="161"/>
      <c r="B207" s="161"/>
      <c r="C207" s="161"/>
      <c r="D207" s="161"/>
      <c r="E207" s="161"/>
      <c r="F207" s="161"/>
      <c r="G207" s="161"/>
      <c r="H207" s="161"/>
      <c r="I207" s="161"/>
      <c r="J207" s="161"/>
    </row>
    <row r="208" spans="1:10" x14ac:dyDescent="0.25">
      <c r="A208" s="26" t="s">
        <v>74</v>
      </c>
      <c r="B208" s="26"/>
      <c r="C208" s="26"/>
      <c r="D208" s="26" t="s">
        <v>75</v>
      </c>
      <c r="E208" s="26"/>
      <c r="F208" s="293"/>
      <c r="G208" s="293"/>
      <c r="H208" s="27"/>
      <c r="I208" s="26"/>
      <c r="J208" s="28">
        <v>733492.08</v>
      </c>
    </row>
    <row r="209" spans="1:10" x14ac:dyDescent="0.25">
      <c r="A209" s="24" t="s">
        <v>76</v>
      </c>
      <c r="B209" s="25" t="s">
        <v>2</v>
      </c>
      <c r="C209" s="24" t="s">
        <v>3</v>
      </c>
      <c r="D209" s="24" t="s">
        <v>4</v>
      </c>
      <c r="E209" s="294" t="s">
        <v>2075</v>
      </c>
      <c r="F209" s="294"/>
      <c r="G209" s="145" t="s">
        <v>5</v>
      </c>
      <c r="H209" s="25" t="s">
        <v>6</v>
      </c>
      <c r="I209" s="25" t="s">
        <v>7</v>
      </c>
      <c r="J209" s="25" t="s">
        <v>9</v>
      </c>
    </row>
    <row r="210" spans="1:10" ht="26.4" x14ac:dyDescent="0.25">
      <c r="A210" s="146" t="s">
        <v>2076</v>
      </c>
      <c r="B210" s="147" t="s">
        <v>77</v>
      </c>
      <c r="C210" s="146" t="s">
        <v>41</v>
      </c>
      <c r="D210" s="146" t="s">
        <v>78</v>
      </c>
      <c r="E210" s="292" t="s">
        <v>2081</v>
      </c>
      <c r="F210" s="292"/>
      <c r="G210" s="148" t="s">
        <v>79</v>
      </c>
      <c r="H210" s="149">
        <v>1</v>
      </c>
      <c r="I210" s="150">
        <v>24408.2</v>
      </c>
      <c r="J210" s="150">
        <v>24408.2</v>
      </c>
    </row>
    <row r="211" spans="1:10" ht="26.4" x14ac:dyDescent="0.25">
      <c r="A211" s="154" t="s">
        <v>2087</v>
      </c>
      <c r="B211" s="155" t="s">
        <v>2264</v>
      </c>
      <c r="C211" s="154" t="s">
        <v>41</v>
      </c>
      <c r="D211" s="154" t="s">
        <v>2265</v>
      </c>
      <c r="E211" s="290">
        <v>0</v>
      </c>
      <c r="F211" s="290"/>
      <c r="G211" s="156" t="s">
        <v>79</v>
      </c>
      <c r="H211" s="157">
        <v>1</v>
      </c>
      <c r="I211" s="158">
        <v>510.04</v>
      </c>
      <c r="J211" s="158">
        <v>510.04</v>
      </c>
    </row>
    <row r="212" spans="1:10" ht="26.4" x14ac:dyDescent="0.25">
      <c r="A212" s="154" t="s">
        <v>2087</v>
      </c>
      <c r="B212" s="155" t="s">
        <v>2266</v>
      </c>
      <c r="C212" s="154" t="s">
        <v>41</v>
      </c>
      <c r="D212" s="154" t="s">
        <v>2267</v>
      </c>
      <c r="E212" s="290">
        <v>0</v>
      </c>
      <c r="F212" s="290"/>
      <c r="G212" s="156" t="s">
        <v>79</v>
      </c>
      <c r="H212" s="157">
        <v>1</v>
      </c>
      <c r="I212" s="158">
        <v>18.28</v>
      </c>
      <c r="J212" s="158">
        <v>18.28</v>
      </c>
    </row>
    <row r="213" spans="1:10" ht="26.4" x14ac:dyDescent="0.25">
      <c r="A213" s="154" t="s">
        <v>2087</v>
      </c>
      <c r="B213" s="155" t="s">
        <v>2268</v>
      </c>
      <c r="C213" s="154" t="s">
        <v>41</v>
      </c>
      <c r="D213" s="154" t="s">
        <v>2269</v>
      </c>
      <c r="E213" s="290">
        <v>0</v>
      </c>
      <c r="F213" s="290"/>
      <c r="G213" s="156" t="s">
        <v>79</v>
      </c>
      <c r="H213" s="157">
        <v>1</v>
      </c>
      <c r="I213" s="158">
        <v>206.69</v>
      </c>
      <c r="J213" s="158">
        <v>206.69</v>
      </c>
    </row>
    <row r="214" spans="1:10" ht="26.4" x14ac:dyDescent="0.25">
      <c r="A214" s="154" t="s">
        <v>2087</v>
      </c>
      <c r="B214" s="155" t="s">
        <v>2270</v>
      </c>
      <c r="C214" s="154" t="s">
        <v>41</v>
      </c>
      <c r="D214" s="154" t="s">
        <v>2271</v>
      </c>
      <c r="E214" s="290">
        <v>0</v>
      </c>
      <c r="F214" s="290"/>
      <c r="G214" s="156" t="s">
        <v>79</v>
      </c>
      <c r="H214" s="157">
        <v>1</v>
      </c>
      <c r="I214" s="158">
        <v>153.44</v>
      </c>
      <c r="J214" s="158">
        <v>153.44</v>
      </c>
    </row>
    <row r="215" spans="1:10" x14ac:dyDescent="0.25">
      <c r="A215" s="154" t="s">
        <v>2087</v>
      </c>
      <c r="B215" s="155" t="s">
        <v>2272</v>
      </c>
      <c r="C215" s="154" t="s">
        <v>41</v>
      </c>
      <c r="D215" s="154" t="s">
        <v>2273</v>
      </c>
      <c r="E215" s="290" t="s">
        <v>2274</v>
      </c>
      <c r="F215" s="290"/>
      <c r="G215" s="156" t="s">
        <v>79</v>
      </c>
      <c r="H215" s="157">
        <v>1</v>
      </c>
      <c r="I215" s="158">
        <v>23515.93</v>
      </c>
      <c r="J215" s="158">
        <v>23515.93</v>
      </c>
    </row>
    <row r="216" spans="1:10" ht="26.4" x14ac:dyDescent="0.25">
      <c r="A216" s="154" t="s">
        <v>2087</v>
      </c>
      <c r="B216" s="155" t="s">
        <v>2275</v>
      </c>
      <c r="C216" s="154" t="s">
        <v>41</v>
      </c>
      <c r="D216" s="154" t="s">
        <v>2276</v>
      </c>
      <c r="E216" s="290">
        <v>0</v>
      </c>
      <c r="F216" s="290"/>
      <c r="G216" s="156" t="s">
        <v>79</v>
      </c>
      <c r="H216" s="157">
        <v>1</v>
      </c>
      <c r="I216" s="158">
        <v>3.82</v>
      </c>
      <c r="J216" s="158">
        <v>3.82</v>
      </c>
    </row>
    <row r="217" spans="1:10" x14ac:dyDescent="0.25">
      <c r="A217" s="49"/>
      <c r="B217" s="49"/>
      <c r="C217" s="49"/>
      <c r="D217" s="49"/>
      <c r="E217" s="49" t="s">
        <v>2093</v>
      </c>
      <c r="F217" s="159">
        <v>14874.08</v>
      </c>
      <c r="G217" s="49" t="s">
        <v>2094</v>
      </c>
      <c r="H217" s="159">
        <v>8641.85</v>
      </c>
      <c r="I217" s="49" t="s">
        <v>2095</v>
      </c>
      <c r="J217" s="159">
        <v>23515.93</v>
      </c>
    </row>
    <row r="218" spans="1:10" x14ac:dyDescent="0.25">
      <c r="A218" s="49"/>
      <c r="B218" s="49"/>
      <c r="C218" s="49"/>
      <c r="D218" s="49"/>
      <c r="E218" s="49" t="s">
        <v>2096</v>
      </c>
      <c r="F218" s="159">
        <v>5003.68</v>
      </c>
      <c r="G218" s="49"/>
      <c r="H218" s="291" t="s">
        <v>2097</v>
      </c>
      <c r="I218" s="291"/>
      <c r="J218" s="159">
        <v>29411.88</v>
      </c>
    </row>
    <row r="219" spans="1:10" ht="14.4" thickBot="1" x14ac:dyDescent="0.3">
      <c r="A219" s="30"/>
      <c r="B219" s="30"/>
      <c r="C219" s="30"/>
      <c r="D219" s="30"/>
      <c r="E219" s="30"/>
      <c r="F219" s="30"/>
      <c r="G219" s="30" t="s">
        <v>2098</v>
      </c>
      <c r="H219" s="160" t="s">
        <v>2277</v>
      </c>
      <c r="I219" s="30" t="s">
        <v>2100</v>
      </c>
      <c r="J219" s="32">
        <v>411766.32</v>
      </c>
    </row>
    <row r="220" spans="1:10" ht="14.4" thickTop="1" x14ac:dyDescent="0.25">
      <c r="A220" s="161"/>
      <c r="B220" s="161"/>
      <c r="C220" s="161"/>
      <c r="D220" s="161"/>
      <c r="E220" s="161"/>
      <c r="F220" s="161"/>
      <c r="G220" s="161"/>
      <c r="H220" s="161"/>
      <c r="I220" s="161"/>
      <c r="J220" s="161"/>
    </row>
    <row r="221" spans="1:10" x14ac:dyDescent="0.25">
      <c r="A221" s="24" t="s">
        <v>80</v>
      </c>
      <c r="B221" s="25" t="s">
        <v>2</v>
      </c>
      <c r="C221" s="24" t="s">
        <v>3</v>
      </c>
      <c r="D221" s="24" t="s">
        <v>4</v>
      </c>
      <c r="E221" s="294" t="s">
        <v>2075</v>
      </c>
      <c r="F221" s="294"/>
      <c r="G221" s="145" t="s">
        <v>5</v>
      </c>
      <c r="H221" s="25" t="s">
        <v>6</v>
      </c>
      <c r="I221" s="25" t="s">
        <v>7</v>
      </c>
      <c r="J221" s="25" t="s">
        <v>9</v>
      </c>
    </row>
    <row r="222" spans="1:10" x14ac:dyDescent="0.25">
      <c r="A222" s="146" t="s">
        <v>2076</v>
      </c>
      <c r="B222" s="147" t="s">
        <v>81</v>
      </c>
      <c r="C222" s="146" t="s">
        <v>41</v>
      </c>
      <c r="D222" s="146" t="s">
        <v>82</v>
      </c>
      <c r="E222" s="292" t="s">
        <v>2081</v>
      </c>
      <c r="F222" s="292"/>
      <c r="G222" s="148" t="s">
        <v>79</v>
      </c>
      <c r="H222" s="149">
        <v>1</v>
      </c>
      <c r="I222" s="150">
        <v>8261.61</v>
      </c>
      <c r="J222" s="150">
        <v>8261.61</v>
      </c>
    </row>
    <row r="223" spans="1:10" ht="26.4" x14ac:dyDescent="0.25">
      <c r="A223" s="154" t="s">
        <v>2087</v>
      </c>
      <c r="B223" s="155" t="s">
        <v>2278</v>
      </c>
      <c r="C223" s="154" t="s">
        <v>41</v>
      </c>
      <c r="D223" s="154" t="s">
        <v>2279</v>
      </c>
      <c r="E223" s="290">
        <v>0</v>
      </c>
      <c r="F223" s="290"/>
      <c r="G223" s="156" t="s">
        <v>79</v>
      </c>
      <c r="H223" s="157">
        <v>1</v>
      </c>
      <c r="I223" s="158">
        <v>82.88</v>
      </c>
      <c r="J223" s="158">
        <v>82.88</v>
      </c>
    </row>
    <row r="224" spans="1:10" ht="26.4" x14ac:dyDescent="0.25">
      <c r="A224" s="154" t="s">
        <v>2087</v>
      </c>
      <c r="B224" s="155" t="s">
        <v>2266</v>
      </c>
      <c r="C224" s="154" t="s">
        <v>41</v>
      </c>
      <c r="D224" s="154" t="s">
        <v>2267</v>
      </c>
      <c r="E224" s="290">
        <v>0</v>
      </c>
      <c r="F224" s="290"/>
      <c r="G224" s="156" t="s">
        <v>79</v>
      </c>
      <c r="H224" s="157">
        <v>1</v>
      </c>
      <c r="I224" s="158">
        <v>18.28</v>
      </c>
      <c r="J224" s="158">
        <v>18.28</v>
      </c>
    </row>
    <row r="225" spans="1:10" x14ac:dyDescent="0.25">
      <c r="A225" s="154" t="s">
        <v>2087</v>
      </c>
      <c r="B225" s="155" t="s">
        <v>2280</v>
      </c>
      <c r="C225" s="154" t="s">
        <v>41</v>
      </c>
      <c r="D225" s="154" t="s">
        <v>2281</v>
      </c>
      <c r="E225" s="290" t="s">
        <v>2274</v>
      </c>
      <c r="F225" s="290"/>
      <c r="G225" s="156" t="s">
        <v>79</v>
      </c>
      <c r="H225" s="157">
        <v>1</v>
      </c>
      <c r="I225" s="158">
        <v>7212.85</v>
      </c>
      <c r="J225" s="158">
        <v>7212.85</v>
      </c>
    </row>
    <row r="226" spans="1:10" ht="26.4" x14ac:dyDescent="0.25">
      <c r="A226" s="154" t="s">
        <v>2087</v>
      </c>
      <c r="B226" s="155" t="s">
        <v>2268</v>
      </c>
      <c r="C226" s="154" t="s">
        <v>41</v>
      </c>
      <c r="D226" s="154" t="s">
        <v>2269</v>
      </c>
      <c r="E226" s="290">
        <v>0</v>
      </c>
      <c r="F226" s="290"/>
      <c r="G226" s="156" t="s">
        <v>79</v>
      </c>
      <c r="H226" s="157">
        <v>1</v>
      </c>
      <c r="I226" s="158">
        <v>206.69</v>
      </c>
      <c r="J226" s="158">
        <v>206.69</v>
      </c>
    </row>
    <row r="227" spans="1:10" ht="26.4" x14ac:dyDescent="0.25">
      <c r="A227" s="154" t="s">
        <v>2087</v>
      </c>
      <c r="B227" s="155" t="s">
        <v>2264</v>
      </c>
      <c r="C227" s="154" t="s">
        <v>41</v>
      </c>
      <c r="D227" s="154" t="s">
        <v>2265</v>
      </c>
      <c r="E227" s="290">
        <v>0</v>
      </c>
      <c r="F227" s="290"/>
      <c r="G227" s="156" t="s">
        <v>79</v>
      </c>
      <c r="H227" s="157">
        <v>1</v>
      </c>
      <c r="I227" s="158">
        <v>510.04</v>
      </c>
      <c r="J227" s="158">
        <v>510.04</v>
      </c>
    </row>
    <row r="228" spans="1:10" ht="26.4" x14ac:dyDescent="0.25">
      <c r="A228" s="154" t="s">
        <v>2087</v>
      </c>
      <c r="B228" s="155" t="s">
        <v>2282</v>
      </c>
      <c r="C228" s="154" t="s">
        <v>41</v>
      </c>
      <c r="D228" s="154" t="s">
        <v>2283</v>
      </c>
      <c r="E228" s="290">
        <v>0</v>
      </c>
      <c r="F228" s="290"/>
      <c r="G228" s="156" t="s">
        <v>79</v>
      </c>
      <c r="H228" s="157">
        <v>1</v>
      </c>
      <c r="I228" s="158">
        <v>213.1</v>
      </c>
      <c r="J228" s="158">
        <v>213.1</v>
      </c>
    </row>
    <row r="229" spans="1:10" ht="26.4" x14ac:dyDescent="0.25">
      <c r="A229" s="154" t="s">
        <v>2087</v>
      </c>
      <c r="B229" s="155" t="s">
        <v>2284</v>
      </c>
      <c r="C229" s="154" t="s">
        <v>41</v>
      </c>
      <c r="D229" s="154" t="s">
        <v>2285</v>
      </c>
      <c r="E229" s="290">
        <v>0</v>
      </c>
      <c r="F229" s="290"/>
      <c r="G229" s="156" t="s">
        <v>79</v>
      </c>
      <c r="H229" s="157">
        <v>1</v>
      </c>
      <c r="I229" s="158">
        <v>17.77</v>
      </c>
      <c r="J229" s="158">
        <v>17.77</v>
      </c>
    </row>
    <row r="230" spans="1:10" x14ac:dyDescent="0.25">
      <c r="A230" s="49"/>
      <c r="B230" s="49"/>
      <c r="C230" s="49"/>
      <c r="D230" s="49"/>
      <c r="E230" s="49" t="s">
        <v>2093</v>
      </c>
      <c r="F230" s="159">
        <v>4562.2</v>
      </c>
      <c r="G230" s="49" t="s">
        <v>2094</v>
      </c>
      <c r="H230" s="159">
        <v>2650.65</v>
      </c>
      <c r="I230" s="49" t="s">
        <v>2095</v>
      </c>
      <c r="J230" s="159">
        <v>7212.85</v>
      </c>
    </row>
    <row r="231" spans="1:10" x14ac:dyDescent="0.25">
      <c r="A231" s="49"/>
      <c r="B231" s="49"/>
      <c r="C231" s="49"/>
      <c r="D231" s="49"/>
      <c r="E231" s="49" t="s">
        <v>2096</v>
      </c>
      <c r="F231" s="159">
        <v>1693.63</v>
      </c>
      <c r="G231" s="49"/>
      <c r="H231" s="291" t="s">
        <v>2097</v>
      </c>
      <c r="I231" s="291"/>
      <c r="J231" s="159">
        <v>9955.24</v>
      </c>
    </row>
    <row r="232" spans="1:10" ht="14.4" thickBot="1" x14ac:dyDescent="0.3">
      <c r="A232" s="30"/>
      <c r="B232" s="30"/>
      <c r="C232" s="30"/>
      <c r="D232" s="30"/>
      <c r="E232" s="30"/>
      <c r="F232" s="30"/>
      <c r="G232" s="30" t="s">
        <v>2098</v>
      </c>
      <c r="H232" s="160" t="s">
        <v>2122</v>
      </c>
      <c r="I232" s="30" t="s">
        <v>2100</v>
      </c>
      <c r="J232" s="32">
        <v>159283.84</v>
      </c>
    </row>
    <row r="233" spans="1:10" ht="14.4" thickTop="1" x14ac:dyDescent="0.25">
      <c r="A233" s="161"/>
      <c r="B233" s="161"/>
      <c r="C233" s="161"/>
      <c r="D233" s="161"/>
      <c r="E233" s="161"/>
      <c r="F233" s="161"/>
      <c r="G233" s="161"/>
      <c r="H233" s="161"/>
      <c r="I233" s="161"/>
      <c r="J233" s="161"/>
    </row>
    <row r="234" spans="1:10" x14ac:dyDescent="0.25">
      <c r="A234" s="24" t="s">
        <v>83</v>
      </c>
      <c r="B234" s="25" t="s">
        <v>2</v>
      </c>
      <c r="C234" s="24" t="s">
        <v>3</v>
      </c>
      <c r="D234" s="24" t="s">
        <v>4</v>
      </c>
      <c r="E234" s="294" t="s">
        <v>2075</v>
      </c>
      <c r="F234" s="294"/>
      <c r="G234" s="145" t="s">
        <v>5</v>
      </c>
      <c r="H234" s="25" t="s">
        <v>6</v>
      </c>
      <c r="I234" s="25" t="s">
        <v>7</v>
      </c>
      <c r="J234" s="25" t="s">
        <v>9</v>
      </c>
    </row>
    <row r="235" spans="1:10" x14ac:dyDescent="0.25">
      <c r="A235" s="146" t="s">
        <v>2076</v>
      </c>
      <c r="B235" s="147" t="s">
        <v>84</v>
      </c>
      <c r="C235" s="146" t="s">
        <v>41</v>
      </c>
      <c r="D235" s="146" t="s">
        <v>85</v>
      </c>
      <c r="E235" s="292" t="s">
        <v>2081</v>
      </c>
      <c r="F235" s="292"/>
      <c r="G235" s="148" t="s">
        <v>79</v>
      </c>
      <c r="H235" s="149">
        <v>1</v>
      </c>
      <c r="I235" s="150">
        <v>4212.71</v>
      </c>
      <c r="J235" s="150">
        <v>4212.71</v>
      </c>
    </row>
    <row r="236" spans="1:10" x14ac:dyDescent="0.25">
      <c r="A236" s="154" t="s">
        <v>2087</v>
      </c>
      <c r="B236" s="155" t="s">
        <v>2286</v>
      </c>
      <c r="C236" s="154" t="s">
        <v>41</v>
      </c>
      <c r="D236" s="154" t="s">
        <v>2287</v>
      </c>
      <c r="E236" s="290" t="s">
        <v>2274</v>
      </c>
      <c r="F236" s="290"/>
      <c r="G236" s="156" t="s">
        <v>79</v>
      </c>
      <c r="H236" s="157">
        <v>1</v>
      </c>
      <c r="I236" s="158">
        <v>3053.78</v>
      </c>
      <c r="J236" s="158">
        <v>3053.78</v>
      </c>
    </row>
    <row r="237" spans="1:10" ht="26.4" x14ac:dyDescent="0.25">
      <c r="A237" s="154" t="s">
        <v>2087</v>
      </c>
      <c r="B237" s="155" t="s">
        <v>2288</v>
      </c>
      <c r="C237" s="154" t="s">
        <v>41</v>
      </c>
      <c r="D237" s="154" t="s">
        <v>2289</v>
      </c>
      <c r="E237" s="290">
        <v>0</v>
      </c>
      <c r="F237" s="290"/>
      <c r="G237" s="156" t="s">
        <v>79</v>
      </c>
      <c r="H237" s="157">
        <v>1</v>
      </c>
      <c r="I237" s="158">
        <v>83.79</v>
      </c>
      <c r="J237" s="158">
        <v>83.79</v>
      </c>
    </row>
    <row r="238" spans="1:10" ht="26.4" x14ac:dyDescent="0.25">
      <c r="A238" s="154" t="s">
        <v>2087</v>
      </c>
      <c r="B238" s="155" t="s">
        <v>2266</v>
      </c>
      <c r="C238" s="154" t="s">
        <v>41</v>
      </c>
      <c r="D238" s="154" t="s">
        <v>2267</v>
      </c>
      <c r="E238" s="290">
        <v>0</v>
      </c>
      <c r="F238" s="290"/>
      <c r="G238" s="156" t="s">
        <v>79</v>
      </c>
      <c r="H238" s="157">
        <v>1</v>
      </c>
      <c r="I238" s="158">
        <v>18.28</v>
      </c>
      <c r="J238" s="158">
        <v>18.28</v>
      </c>
    </row>
    <row r="239" spans="1:10" ht="26.4" x14ac:dyDescent="0.25">
      <c r="A239" s="154" t="s">
        <v>2087</v>
      </c>
      <c r="B239" s="155" t="s">
        <v>2278</v>
      </c>
      <c r="C239" s="154" t="s">
        <v>41</v>
      </c>
      <c r="D239" s="154" t="s">
        <v>2279</v>
      </c>
      <c r="E239" s="290">
        <v>0</v>
      </c>
      <c r="F239" s="290"/>
      <c r="G239" s="156" t="s">
        <v>79</v>
      </c>
      <c r="H239" s="157">
        <v>1</v>
      </c>
      <c r="I239" s="158">
        <v>82.88</v>
      </c>
      <c r="J239" s="158">
        <v>82.88</v>
      </c>
    </row>
    <row r="240" spans="1:10" ht="26.4" x14ac:dyDescent="0.25">
      <c r="A240" s="154" t="s">
        <v>2087</v>
      </c>
      <c r="B240" s="155" t="s">
        <v>2268</v>
      </c>
      <c r="C240" s="154" t="s">
        <v>41</v>
      </c>
      <c r="D240" s="154" t="s">
        <v>2269</v>
      </c>
      <c r="E240" s="290">
        <v>0</v>
      </c>
      <c r="F240" s="290"/>
      <c r="G240" s="156" t="s">
        <v>79</v>
      </c>
      <c r="H240" s="157">
        <v>1</v>
      </c>
      <c r="I240" s="158">
        <v>206.69</v>
      </c>
      <c r="J240" s="158">
        <v>206.69</v>
      </c>
    </row>
    <row r="241" spans="1:10" ht="26.4" x14ac:dyDescent="0.25">
      <c r="A241" s="154" t="s">
        <v>2087</v>
      </c>
      <c r="B241" s="155" t="s">
        <v>2290</v>
      </c>
      <c r="C241" s="154" t="s">
        <v>41</v>
      </c>
      <c r="D241" s="154" t="s">
        <v>2291</v>
      </c>
      <c r="E241" s="290">
        <v>0</v>
      </c>
      <c r="F241" s="290"/>
      <c r="G241" s="156" t="s">
        <v>79</v>
      </c>
      <c r="H241" s="157">
        <v>1</v>
      </c>
      <c r="I241" s="158">
        <v>257.25</v>
      </c>
      <c r="J241" s="158">
        <v>257.25</v>
      </c>
    </row>
    <row r="242" spans="1:10" ht="26.4" x14ac:dyDescent="0.25">
      <c r="A242" s="154" t="s">
        <v>2087</v>
      </c>
      <c r="B242" s="155" t="s">
        <v>2264</v>
      </c>
      <c r="C242" s="154" t="s">
        <v>41</v>
      </c>
      <c r="D242" s="154" t="s">
        <v>2265</v>
      </c>
      <c r="E242" s="290">
        <v>0</v>
      </c>
      <c r="F242" s="290"/>
      <c r="G242" s="156" t="s">
        <v>79</v>
      </c>
      <c r="H242" s="157">
        <v>1</v>
      </c>
      <c r="I242" s="158">
        <v>510.04</v>
      </c>
      <c r="J242" s="158">
        <v>510.04</v>
      </c>
    </row>
    <row r="243" spans="1:10" x14ac:dyDescent="0.25">
      <c r="A243" s="49"/>
      <c r="B243" s="49"/>
      <c r="C243" s="49"/>
      <c r="D243" s="49"/>
      <c r="E243" s="49" t="s">
        <v>2093</v>
      </c>
      <c r="F243" s="159">
        <v>1931.54</v>
      </c>
      <c r="G243" s="49" t="s">
        <v>2094</v>
      </c>
      <c r="H243" s="159">
        <v>1122.24</v>
      </c>
      <c r="I243" s="49" t="s">
        <v>2095</v>
      </c>
      <c r="J243" s="159">
        <v>3053.78</v>
      </c>
    </row>
    <row r="244" spans="1:10" x14ac:dyDescent="0.25">
      <c r="A244" s="49"/>
      <c r="B244" s="49"/>
      <c r="C244" s="49"/>
      <c r="D244" s="49"/>
      <c r="E244" s="49" t="s">
        <v>2096</v>
      </c>
      <c r="F244" s="159">
        <v>863.6</v>
      </c>
      <c r="G244" s="49"/>
      <c r="H244" s="291" t="s">
        <v>2097</v>
      </c>
      <c r="I244" s="291"/>
      <c r="J244" s="159">
        <v>5076.3100000000004</v>
      </c>
    </row>
    <row r="245" spans="1:10" ht="14.4" thickBot="1" x14ac:dyDescent="0.3">
      <c r="A245" s="30"/>
      <c r="B245" s="30"/>
      <c r="C245" s="30"/>
      <c r="D245" s="30"/>
      <c r="E245" s="30"/>
      <c r="F245" s="30"/>
      <c r="G245" s="30" t="s">
        <v>2098</v>
      </c>
      <c r="H245" s="160" t="s">
        <v>2099</v>
      </c>
      <c r="I245" s="30" t="s">
        <v>2100</v>
      </c>
      <c r="J245" s="32">
        <v>162441.92000000001</v>
      </c>
    </row>
    <row r="246" spans="1:10" ht="14.4" thickTop="1" x14ac:dyDescent="0.25">
      <c r="A246" s="161"/>
      <c r="B246" s="161"/>
      <c r="C246" s="161"/>
      <c r="D246" s="161"/>
      <c r="E246" s="161"/>
      <c r="F246" s="161"/>
      <c r="G246" s="161"/>
      <c r="H246" s="161"/>
      <c r="I246" s="161"/>
      <c r="J246" s="161"/>
    </row>
    <row r="247" spans="1:10" x14ac:dyDescent="0.25">
      <c r="A247" s="26" t="s">
        <v>86</v>
      </c>
      <c r="B247" s="26"/>
      <c r="C247" s="26"/>
      <c r="D247" s="26" t="s">
        <v>87</v>
      </c>
      <c r="E247" s="26"/>
      <c r="F247" s="293"/>
      <c r="G247" s="293"/>
      <c r="H247" s="27"/>
      <c r="I247" s="26"/>
      <c r="J247" s="28">
        <v>1087192.28</v>
      </c>
    </row>
    <row r="248" spans="1:10" x14ac:dyDescent="0.25">
      <c r="A248" s="24" t="s">
        <v>88</v>
      </c>
      <c r="B248" s="25" t="s">
        <v>2</v>
      </c>
      <c r="C248" s="24" t="s">
        <v>3</v>
      </c>
      <c r="D248" s="24" t="s">
        <v>4</v>
      </c>
      <c r="E248" s="294" t="s">
        <v>2075</v>
      </c>
      <c r="F248" s="294"/>
      <c r="G248" s="145" t="s">
        <v>5</v>
      </c>
      <c r="H248" s="25" t="s">
        <v>6</v>
      </c>
      <c r="I248" s="25" t="s">
        <v>7</v>
      </c>
      <c r="J248" s="25" t="s">
        <v>9</v>
      </c>
    </row>
    <row r="249" spans="1:10" ht="26.4" x14ac:dyDescent="0.25">
      <c r="A249" s="146" t="s">
        <v>2076</v>
      </c>
      <c r="B249" s="147" t="s">
        <v>89</v>
      </c>
      <c r="C249" s="146" t="s">
        <v>41</v>
      </c>
      <c r="D249" s="146" t="s">
        <v>90</v>
      </c>
      <c r="E249" s="292" t="s">
        <v>2292</v>
      </c>
      <c r="F249" s="292"/>
      <c r="G249" s="148" t="s">
        <v>91</v>
      </c>
      <c r="H249" s="149">
        <v>1</v>
      </c>
      <c r="I249" s="150">
        <v>70.180000000000007</v>
      </c>
      <c r="J249" s="150">
        <v>70.180000000000007</v>
      </c>
    </row>
    <row r="250" spans="1:10" ht="26.4" x14ac:dyDescent="0.25">
      <c r="A250" s="48" t="s">
        <v>2078</v>
      </c>
      <c r="B250" s="50" t="s">
        <v>2232</v>
      </c>
      <c r="C250" s="48" t="s">
        <v>41</v>
      </c>
      <c r="D250" s="48" t="s">
        <v>2233</v>
      </c>
      <c r="E250" s="289" t="s">
        <v>2230</v>
      </c>
      <c r="F250" s="289"/>
      <c r="G250" s="151" t="s">
        <v>2234</v>
      </c>
      <c r="H250" s="152">
        <v>2.8000000000000001E-2</v>
      </c>
      <c r="I250" s="153">
        <v>25.93</v>
      </c>
      <c r="J250" s="153">
        <v>0.72</v>
      </c>
    </row>
    <row r="251" spans="1:10" ht="26.4" x14ac:dyDescent="0.25">
      <c r="A251" s="48" t="s">
        <v>2078</v>
      </c>
      <c r="B251" s="50" t="s">
        <v>2127</v>
      </c>
      <c r="C251" s="48" t="s">
        <v>41</v>
      </c>
      <c r="D251" s="48" t="s">
        <v>2128</v>
      </c>
      <c r="E251" s="289" t="s">
        <v>2081</v>
      </c>
      <c r="F251" s="289"/>
      <c r="G251" s="151" t="s">
        <v>2082</v>
      </c>
      <c r="H251" s="152">
        <v>0.72470000000000001</v>
      </c>
      <c r="I251" s="153">
        <v>24.84</v>
      </c>
      <c r="J251" s="153">
        <v>18</v>
      </c>
    </row>
    <row r="252" spans="1:10" ht="26.4" x14ac:dyDescent="0.25">
      <c r="A252" s="48" t="s">
        <v>2078</v>
      </c>
      <c r="B252" s="50" t="s">
        <v>2125</v>
      </c>
      <c r="C252" s="48" t="s">
        <v>41</v>
      </c>
      <c r="D252" s="48" t="s">
        <v>2126</v>
      </c>
      <c r="E252" s="289" t="s">
        <v>2081</v>
      </c>
      <c r="F252" s="289"/>
      <c r="G252" s="151" t="s">
        <v>2082</v>
      </c>
      <c r="H252" s="152">
        <v>0.72470000000000001</v>
      </c>
      <c r="I252" s="153">
        <v>29.38</v>
      </c>
      <c r="J252" s="153">
        <v>21.29</v>
      </c>
    </row>
    <row r="253" spans="1:10" ht="26.4" x14ac:dyDescent="0.25">
      <c r="A253" s="48" t="s">
        <v>2078</v>
      </c>
      <c r="B253" s="50" t="s">
        <v>2228</v>
      </c>
      <c r="C253" s="48" t="s">
        <v>41</v>
      </c>
      <c r="D253" s="48" t="s">
        <v>2229</v>
      </c>
      <c r="E253" s="289" t="s">
        <v>2230</v>
      </c>
      <c r="F253" s="289"/>
      <c r="G253" s="151" t="s">
        <v>2231</v>
      </c>
      <c r="H253" s="152">
        <v>7.0000000000000001E-3</v>
      </c>
      <c r="I253" s="153">
        <v>27.36</v>
      </c>
      <c r="J253" s="153">
        <v>0.19</v>
      </c>
    </row>
    <row r="254" spans="1:10" ht="26.4" x14ac:dyDescent="0.25">
      <c r="A254" s="48" t="s">
        <v>2078</v>
      </c>
      <c r="B254" s="50" t="s">
        <v>2235</v>
      </c>
      <c r="C254" s="48" t="s">
        <v>41</v>
      </c>
      <c r="D254" s="48" t="s">
        <v>2236</v>
      </c>
      <c r="E254" s="289" t="s">
        <v>2237</v>
      </c>
      <c r="F254" s="289"/>
      <c r="G254" s="151" t="s">
        <v>56</v>
      </c>
      <c r="H254" s="152">
        <v>4.0000000000000001E-3</v>
      </c>
      <c r="I254" s="153">
        <v>533.46</v>
      </c>
      <c r="J254" s="153">
        <v>2.13</v>
      </c>
    </row>
    <row r="255" spans="1:10" ht="39.6" x14ac:dyDescent="0.25">
      <c r="A255" s="154" t="s">
        <v>2087</v>
      </c>
      <c r="B255" s="155" t="s">
        <v>2293</v>
      </c>
      <c r="C255" s="154" t="s">
        <v>41</v>
      </c>
      <c r="D255" s="154" t="s">
        <v>2294</v>
      </c>
      <c r="E255" s="290" t="s">
        <v>2091</v>
      </c>
      <c r="F255" s="290"/>
      <c r="G255" s="156" t="s">
        <v>91</v>
      </c>
      <c r="H255" s="157">
        <v>0.41249999999999998</v>
      </c>
      <c r="I255" s="158">
        <v>29.62</v>
      </c>
      <c r="J255" s="158">
        <v>12.21</v>
      </c>
    </row>
    <row r="256" spans="1:10" x14ac:dyDescent="0.25">
      <c r="A256" s="154" t="s">
        <v>2087</v>
      </c>
      <c r="B256" s="155" t="s">
        <v>2295</v>
      </c>
      <c r="C256" s="154" t="s">
        <v>41</v>
      </c>
      <c r="D256" s="154" t="s">
        <v>2296</v>
      </c>
      <c r="E256" s="290" t="s">
        <v>2091</v>
      </c>
      <c r="F256" s="290"/>
      <c r="G256" s="156" t="s">
        <v>2297</v>
      </c>
      <c r="H256" s="157">
        <v>2.5600000000000001E-2</v>
      </c>
      <c r="I256" s="158">
        <v>35.909999999999997</v>
      </c>
      <c r="J256" s="158">
        <v>0.91</v>
      </c>
    </row>
    <row r="257" spans="1:10" ht="26.4" x14ac:dyDescent="0.25">
      <c r="A257" s="154" t="s">
        <v>2087</v>
      </c>
      <c r="B257" s="155" t="s">
        <v>2298</v>
      </c>
      <c r="C257" s="154" t="s">
        <v>41</v>
      </c>
      <c r="D257" s="154" t="s">
        <v>2299</v>
      </c>
      <c r="E257" s="290" t="s">
        <v>2091</v>
      </c>
      <c r="F257" s="290"/>
      <c r="G257" s="156" t="s">
        <v>91</v>
      </c>
      <c r="H257" s="157">
        <v>0.55000000000000004</v>
      </c>
      <c r="I257" s="158">
        <v>12.38</v>
      </c>
      <c r="J257" s="158">
        <v>6.8</v>
      </c>
    </row>
    <row r="258" spans="1:10" x14ac:dyDescent="0.25">
      <c r="A258" s="154" t="s">
        <v>2087</v>
      </c>
      <c r="B258" s="155" t="s">
        <v>2131</v>
      </c>
      <c r="C258" s="154" t="s">
        <v>41</v>
      </c>
      <c r="D258" s="154" t="s">
        <v>2132</v>
      </c>
      <c r="E258" s="290" t="s">
        <v>2091</v>
      </c>
      <c r="F258" s="290"/>
      <c r="G258" s="156" t="s">
        <v>107</v>
      </c>
      <c r="H258" s="157">
        <v>0.111</v>
      </c>
      <c r="I258" s="158">
        <v>16.23</v>
      </c>
      <c r="J258" s="158">
        <v>1.8</v>
      </c>
    </row>
    <row r="259" spans="1:10" ht="39.6" x14ac:dyDescent="0.25">
      <c r="A259" s="154" t="s">
        <v>2087</v>
      </c>
      <c r="B259" s="155" t="s">
        <v>2300</v>
      </c>
      <c r="C259" s="154" t="s">
        <v>41</v>
      </c>
      <c r="D259" s="154" t="s">
        <v>2301</v>
      </c>
      <c r="E259" s="290" t="s">
        <v>2091</v>
      </c>
      <c r="F259" s="290"/>
      <c r="G259" s="156" t="s">
        <v>91</v>
      </c>
      <c r="H259" s="157">
        <v>0.74450000000000005</v>
      </c>
      <c r="I259" s="158">
        <v>8.24</v>
      </c>
      <c r="J259" s="158">
        <v>6.13</v>
      </c>
    </row>
    <row r="260" spans="1:10" x14ac:dyDescent="0.25">
      <c r="A260" s="49"/>
      <c r="B260" s="49"/>
      <c r="C260" s="49"/>
      <c r="D260" s="49"/>
      <c r="E260" s="49" t="s">
        <v>2093</v>
      </c>
      <c r="F260" s="159">
        <v>14.35</v>
      </c>
      <c r="G260" s="49" t="s">
        <v>2094</v>
      </c>
      <c r="H260" s="159">
        <v>16.47</v>
      </c>
      <c r="I260" s="49" t="s">
        <v>2095</v>
      </c>
      <c r="J260" s="159">
        <v>30.82</v>
      </c>
    </row>
    <row r="261" spans="1:10" x14ac:dyDescent="0.25">
      <c r="A261" s="49"/>
      <c r="B261" s="49"/>
      <c r="C261" s="49"/>
      <c r="D261" s="49"/>
      <c r="E261" s="49" t="s">
        <v>2096</v>
      </c>
      <c r="F261" s="159">
        <v>14.38</v>
      </c>
      <c r="G261" s="49"/>
      <c r="H261" s="291" t="s">
        <v>2097</v>
      </c>
      <c r="I261" s="291"/>
      <c r="J261" s="159">
        <v>84.56</v>
      </c>
    </row>
    <row r="262" spans="1:10" ht="14.4" thickBot="1" x14ac:dyDescent="0.3">
      <c r="A262" s="30"/>
      <c r="B262" s="30"/>
      <c r="C262" s="30"/>
      <c r="D262" s="30"/>
      <c r="E262" s="30"/>
      <c r="F262" s="30"/>
      <c r="G262" s="30" t="s">
        <v>2098</v>
      </c>
      <c r="H262" s="160" t="s">
        <v>2302</v>
      </c>
      <c r="I262" s="30" t="s">
        <v>2100</v>
      </c>
      <c r="J262" s="32">
        <v>19110.560000000001</v>
      </c>
    </row>
    <row r="263" spans="1:10" ht="14.4" thickTop="1" x14ac:dyDescent="0.25">
      <c r="A263" s="161"/>
      <c r="B263" s="161"/>
      <c r="C263" s="161"/>
      <c r="D263" s="161"/>
      <c r="E263" s="161"/>
      <c r="F263" s="161"/>
      <c r="G263" s="161"/>
      <c r="H263" s="161"/>
      <c r="I263" s="161"/>
      <c r="J263" s="161"/>
    </row>
    <row r="264" spans="1:10" x14ac:dyDescent="0.25">
      <c r="A264" s="24" t="s">
        <v>92</v>
      </c>
      <c r="B264" s="25" t="s">
        <v>2</v>
      </c>
      <c r="C264" s="24" t="s">
        <v>3</v>
      </c>
      <c r="D264" s="24" t="s">
        <v>4</v>
      </c>
      <c r="E264" s="294" t="s">
        <v>2075</v>
      </c>
      <c r="F264" s="294"/>
      <c r="G264" s="145" t="s">
        <v>5</v>
      </c>
      <c r="H264" s="25" t="s">
        <v>6</v>
      </c>
      <c r="I264" s="25" t="s">
        <v>7</v>
      </c>
      <c r="J264" s="25" t="s">
        <v>9</v>
      </c>
    </row>
    <row r="265" spans="1:10" ht="52.8" x14ac:dyDescent="0.25">
      <c r="A265" s="146" t="s">
        <v>2076</v>
      </c>
      <c r="B265" s="147" t="s">
        <v>93</v>
      </c>
      <c r="C265" s="146" t="s">
        <v>41</v>
      </c>
      <c r="D265" s="146" t="s">
        <v>94</v>
      </c>
      <c r="E265" s="292" t="s">
        <v>2303</v>
      </c>
      <c r="F265" s="292"/>
      <c r="G265" s="148" t="s">
        <v>56</v>
      </c>
      <c r="H265" s="149">
        <v>1</v>
      </c>
      <c r="I265" s="150">
        <v>13.01</v>
      </c>
      <c r="J265" s="150">
        <v>13.01</v>
      </c>
    </row>
    <row r="266" spans="1:10" ht="26.4" x14ac:dyDescent="0.25">
      <c r="A266" s="48" t="s">
        <v>2078</v>
      </c>
      <c r="B266" s="50" t="s">
        <v>2079</v>
      </c>
      <c r="C266" s="48" t="s">
        <v>41</v>
      </c>
      <c r="D266" s="48" t="s">
        <v>2080</v>
      </c>
      <c r="E266" s="289" t="s">
        <v>2081</v>
      </c>
      <c r="F266" s="289"/>
      <c r="G266" s="151" t="s">
        <v>2082</v>
      </c>
      <c r="H266" s="152">
        <v>0.10362399999999999</v>
      </c>
      <c r="I266" s="153">
        <v>24.25</v>
      </c>
      <c r="J266" s="153">
        <v>2.5099999999999998</v>
      </c>
    </row>
    <row r="267" spans="1:10" ht="52.8" x14ac:dyDescent="0.25">
      <c r="A267" s="48" t="s">
        <v>2078</v>
      </c>
      <c r="B267" s="50" t="s">
        <v>2304</v>
      </c>
      <c r="C267" s="48" t="s">
        <v>41</v>
      </c>
      <c r="D267" s="48" t="s">
        <v>2305</v>
      </c>
      <c r="E267" s="289" t="s">
        <v>2230</v>
      </c>
      <c r="F267" s="289"/>
      <c r="G267" s="151" t="s">
        <v>2231</v>
      </c>
      <c r="H267" s="152">
        <v>4.8695700000000001E-2</v>
      </c>
      <c r="I267" s="153">
        <v>146.41</v>
      </c>
      <c r="J267" s="153">
        <v>7.12</v>
      </c>
    </row>
    <row r="268" spans="1:10" ht="52.8" x14ac:dyDescent="0.25">
      <c r="A268" s="48" t="s">
        <v>2078</v>
      </c>
      <c r="B268" s="50" t="s">
        <v>2306</v>
      </c>
      <c r="C268" s="48" t="s">
        <v>41</v>
      </c>
      <c r="D268" s="48" t="s">
        <v>2307</v>
      </c>
      <c r="E268" s="289" t="s">
        <v>2230</v>
      </c>
      <c r="F268" s="289"/>
      <c r="G268" s="151" t="s">
        <v>2234</v>
      </c>
      <c r="H268" s="152">
        <v>5.4928200000000003E-2</v>
      </c>
      <c r="I268" s="153">
        <v>61.65</v>
      </c>
      <c r="J268" s="153">
        <v>3.38</v>
      </c>
    </row>
    <row r="269" spans="1:10" x14ac:dyDescent="0.25">
      <c r="A269" s="49"/>
      <c r="B269" s="49"/>
      <c r="C269" s="49"/>
      <c r="D269" s="49"/>
      <c r="E269" s="49" t="s">
        <v>2093</v>
      </c>
      <c r="F269" s="159">
        <v>1.92</v>
      </c>
      <c r="G269" s="49" t="s">
        <v>2094</v>
      </c>
      <c r="H269" s="159">
        <v>2.2200000000000002</v>
      </c>
      <c r="I269" s="49" t="s">
        <v>2095</v>
      </c>
      <c r="J269" s="159">
        <v>4.1399999999999997</v>
      </c>
    </row>
    <row r="270" spans="1:10" x14ac:dyDescent="0.25">
      <c r="A270" s="49"/>
      <c r="B270" s="49"/>
      <c r="C270" s="49"/>
      <c r="D270" s="49"/>
      <c r="E270" s="49" t="s">
        <v>2096</v>
      </c>
      <c r="F270" s="159">
        <v>2.66</v>
      </c>
      <c r="G270" s="49"/>
      <c r="H270" s="291" t="s">
        <v>2097</v>
      </c>
      <c r="I270" s="291"/>
      <c r="J270" s="159">
        <v>15.67</v>
      </c>
    </row>
    <row r="271" spans="1:10" ht="14.4" thickBot="1" x14ac:dyDescent="0.3">
      <c r="A271" s="30"/>
      <c r="B271" s="30"/>
      <c r="C271" s="30"/>
      <c r="D271" s="30"/>
      <c r="E271" s="30"/>
      <c r="F271" s="30"/>
      <c r="G271" s="30" t="s">
        <v>2098</v>
      </c>
      <c r="H271" s="160" t="s">
        <v>2308</v>
      </c>
      <c r="I271" s="30" t="s">
        <v>2100</v>
      </c>
      <c r="J271" s="32">
        <v>20501.21</v>
      </c>
    </row>
    <row r="272" spans="1:10" ht="14.4" thickTop="1" x14ac:dyDescent="0.25">
      <c r="A272" s="161"/>
      <c r="B272" s="161"/>
      <c r="C272" s="161"/>
      <c r="D272" s="161"/>
      <c r="E272" s="161"/>
      <c r="F272" s="161"/>
      <c r="G272" s="161"/>
      <c r="H272" s="161"/>
      <c r="I272" s="161"/>
      <c r="J272" s="161"/>
    </row>
    <row r="273" spans="1:10" x14ac:dyDescent="0.25">
      <c r="A273" s="24" t="s">
        <v>95</v>
      </c>
      <c r="B273" s="25" t="s">
        <v>2</v>
      </c>
      <c r="C273" s="24" t="s">
        <v>3</v>
      </c>
      <c r="D273" s="24" t="s">
        <v>4</v>
      </c>
      <c r="E273" s="294" t="s">
        <v>2075</v>
      </c>
      <c r="F273" s="294"/>
      <c r="G273" s="145" t="s">
        <v>5</v>
      </c>
      <c r="H273" s="25" t="s">
        <v>6</v>
      </c>
      <c r="I273" s="25" t="s">
        <v>7</v>
      </c>
      <c r="J273" s="25" t="s">
        <v>9</v>
      </c>
    </row>
    <row r="274" spans="1:10" x14ac:dyDescent="0.25">
      <c r="A274" s="146" t="s">
        <v>2076</v>
      </c>
      <c r="B274" s="147" t="s">
        <v>96</v>
      </c>
      <c r="C274" s="146" t="s">
        <v>41</v>
      </c>
      <c r="D274" s="146" t="s">
        <v>97</v>
      </c>
      <c r="E274" s="292" t="s">
        <v>2303</v>
      </c>
      <c r="F274" s="292"/>
      <c r="G274" s="148" t="s">
        <v>56</v>
      </c>
      <c r="H274" s="149">
        <v>1</v>
      </c>
      <c r="I274" s="150">
        <v>95.92</v>
      </c>
      <c r="J274" s="150">
        <v>95.92</v>
      </c>
    </row>
    <row r="275" spans="1:10" ht="26.4" x14ac:dyDescent="0.25">
      <c r="A275" s="48" t="s">
        <v>2078</v>
      </c>
      <c r="B275" s="50" t="s">
        <v>2079</v>
      </c>
      <c r="C275" s="48" t="s">
        <v>41</v>
      </c>
      <c r="D275" s="48" t="s">
        <v>2080</v>
      </c>
      <c r="E275" s="289" t="s">
        <v>2081</v>
      </c>
      <c r="F275" s="289"/>
      <c r="G275" s="151" t="s">
        <v>2082</v>
      </c>
      <c r="H275" s="152">
        <v>3.9557666999999999</v>
      </c>
      <c r="I275" s="153">
        <v>24.25</v>
      </c>
      <c r="J275" s="153">
        <v>95.92</v>
      </c>
    </row>
    <row r="276" spans="1:10" x14ac:dyDescent="0.25">
      <c r="A276" s="49"/>
      <c r="B276" s="49"/>
      <c r="C276" s="49"/>
      <c r="D276" s="49"/>
      <c r="E276" s="49" t="s">
        <v>2093</v>
      </c>
      <c r="F276" s="159">
        <v>31.88</v>
      </c>
      <c r="G276" s="49" t="s">
        <v>2094</v>
      </c>
      <c r="H276" s="159">
        <v>36.549999999999997</v>
      </c>
      <c r="I276" s="49" t="s">
        <v>2095</v>
      </c>
      <c r="J276" s="159">
        <v>68.430000000000007</v>
      </c>
    </row>
    <row r="277" spans="1:10" x14ac:dyDescent="0.25">
      <c r="A277" s="49"/>
      <c r="B277" s="49"/>
      <c r="C277" s="49"/>
      <c r="D277" s="49"/>
      <c r="E277" s="49" t="s">
        <v>2096</v>
      </c>
      <c r="F277" s="159">
        <v>19.66</v>
      </c>
      <c r="G277" s="49"/>
      <c r="H277" s="291" t="s">
        <v>2097</v>
      </c>
      <c r="I277" s="291"/>
      <c r="J277" s="159">
        <v>115.58</v>
      </c>
    </row>
    <row r="278" spans="1:10" ht="14.4" thickBot="1" x14ac:dyDescent="0.3">
      <c r="A278" s="30"/>
      <c r="B278" s="30"/>
      <c r="C278" s="30"/>
      <c r="D278" s="30"/>
      <c r="E278" s="30"/>
      <c r="F278" s="30"/>
      <c r="G278" s="30" t="s">
        <v>2098</v>
      </c>
      <c r="H278" s="160" t="s">
        <v>2309</v>
      </c>
      <c r="I278" s="30" t="s">
        <v>2100</v>
      </c>
      <c r="J278" s="32">
        <v>16801.86</v>
      </c>
    </row>
    <row r="279" spans="1:10" ht="14.4" thickTop="1" x14ac:dyDescent="0.25">
      <c r="A279" s="161"/>
      <c r="B279" s="161"/>
      <c r="C279" s="161"/>
      <c r="D279" s="161"/>
      <c r="E279" s="161"/>
      <c r="F279" s="161"/>
      <c r="G279" s="161"/>
      <c r="H279" s="161"/>
      <c r="I279" s="161"/>
      <c r="J279" s="161"/>
    </row>
    <row r="280" spans="1:10" x14ac:dyDescent="0.25">
      <c r="A280" s="24" t="s">
        <v>98</v>
      </c>
      <c r="B280" s="25" t="s">
        <v>2</v>
      </c>
      <c r="C280" s="24" t="s">
        <v>3</v>
      </c>
      <c r="D280" s="24" t="s">
        <v>4</v>
      </c>
      <c r="E280" s="294" t="s">
        <v>2075</v>
      </c>
      <c r="F280" s="294"/>
      <c r="G280" s="145" t="s">
        <v>5</v>
      </c>
      <c r="H280" s="25" t="s">
        <v>6</v>
      </c>
      <c r="I280" s="25" t="s">
        <v>7</v>
      </c>
      <c r="J280" s="25" t="s">
        <v>9</v>
      </c>
    </row>
    <row r="281" spans="1:10" ht="39.6" x14ac:dyDescent="0.25">
      <c r="A281" s="146" t="s">
        <v>2076</v>
      </c>
      <c r="B281" s="147" t="s">
        <v>99</v>
      </c>
      <c r="C281" s="146" t="s">
        <v>41</v>
      </c>
      <c r="D281" s="146" t="s">
        <v>100</v>
      </c>
      <c r="E281" s="292" t="s">
        <v>2310</v>
      </c>
      <c r="F281" s="292"/>
      <c r="G281" s="148" t="s">
        <v>56</v>
      </c>
      <c r="H281" s="149">
        <v>1</v>
      </c>
      <c r="I281" s="150">
        <v>192.32</v>
      </c>
      <c r="J281" s="150">
        <v>192.32</v>
      </c>
    </row>
    <row r="282" spans="1:10" ht="39.6" x14ac:dyDescent="0.25">
      <c r="A282" s="48" t="s">
        <v>2078</v>
      </c>
      <c r="B282" s="50" t="s">
        <v>2311</v>
      </c>
      <c r="C282" s="48" t="s">
        <v>41</v>
      </c>
      <c r="D282" s="48" t="s">
        <v>2312</v>
      </c>
      <c r="E282" s="289" t="s">
        <v>2230</v>
      </c>
      <c r="F282" s="289"/>
      <c r="G282" s="151" t="s">
        <v>2231</v>
      </c>
      <c r="H282" s="152">
        <v>3.2000000000000001E-2</v>
      </c>
      <c r="I282" s="153">
        <v>10.81</v>
      </c>
      <c r="J282" s="153">
        <v>0.34</v>
      </c>
    </row>
    <row r="283" spans="1:10" ht="39.6" x14ac:dyDescent="0.25">
      <c r="A283" s="48" t="s">
        <v>2078</v>
      </c>
      <c r="B283" s="50" t="s">
        <v>2313</v>
      </c>
      <c r="C283" s="48" t="s">
        <v>41</v>
      </c>
      <c r="D283" s="48" t="s">
        <v>2314</v>
      </c>
      <c r="E283" s="289" t="s">
        <v>2230</v>
      </c>
      <c r="F283" s="289"/>
      <c r="G283" s="151" t="s">
        <v>2234</v>
      </c>
      <c r="H283" s="152">
        <v>0.03</v>
      </c>
      <c r="I283" s="153">
        <v>0.72</v>
      </c>
      <c r="J283" s="153">
        <v>0.02</v>
      </c>
    </row>
    <row r="284" spans="1:10" ht="26.4" x14ac:dyDescent="0.25">
      <c r="A284" s="48" t="s">
        <v>2078</v>
      </c>
      <c r="B284" s="50" t="s">
        <v>2315</v>
      </c>
      <c r="C284" s="48" t="s">
        <v>41</v>
      </c>
      <c r="D284" s="48" t="s">
        <v>2316</v>
      </c>
      <c r="E284" s="289" t="s">
        <v>2081</v>
      </c>
      <c r="F284" s="289"/>
      <c r="G284" s="151" t="s">
        <v>2082</v>
      </c>
      <c r="H284" s="152">
        <v>1.579</v>
      </c>
      <c r="I284" s="153">
        <v>29.98</v>
      </c>
      <c r="J284" s="153">
        <v>47.33</v>
      </c>
    </row>
    <row r="285" spans="1:10" ht="26.4" x14ac:dyDescent="0.25">
      <c r="A285" s="48" t="s">
        <v>2078</v>
      </c>
      <c r="B285" s="50" t="s">
        <v>2079</v>
      </c>
      <c r="C285" s="48" t="s">
        <v>41</v>
      </c>
      <c r="D285" s="48" t="s">
        <v>2080</v>
      </c>
      <c r="E285" s="289" t="s">
        <v>2081</v>
      </c>
      <c r="F285" s="289"/>
      <c r="G285" s="151" t="s">
        <v>2082</v>
      </c>
      <c r="H285" s="152">
        <v>0.63400000000000001</v>
      </c>
      <c r="I285" s="153">
        <v>24.25</v>
      </c>
      <c r="J285" s="153">
        <v>15.37</v>
      </c>
    </row>
    <row r="286" spans="1:10" ht="26.4" x14ac:dyDescent="0.25">
      <c r="A286" s="154" t="s">
        <v>2087</v>
      </c>
      <c r="B286" s="155" t="s">
        <v>2317</v>
      </c>
      <c r="C286" s="154" t="s">
        <v>41</v>
      </c>
      <c r="D286" s="154" t="s">
        <v>2318</v>
      </c>
      <c r="E286" s="290" t="s">
        <v>2091</v>
      </c>
      <c r="F286" s="290"/>
      <c r="G286" s="156" t="s">
        <v>56</v>
      </c>
      <c r="H286" s="157">
        <v>0.59499999999999997</v>
      </c>
      <c r="I286" s="158">
        <v>108.35</v>
      </c>
      <c r="J286" s="158">
        <v>64.459999999999994</v>
      </c>
    </row>
    <row r="287" spans="1:10" ht="26.4" x14ac:dyDescent="0.25">
      <c r="A287" s="154" t="s">
        <v>2087</v>
      </c>
      <c r="B287" s="155" t="s">
        <v>2319</v>
      </c>
      <c r="C287" s="154" t="s">
        <v>41</v>
      </c>
      <c r="D287" s="154" t="s">
        <v>2320</v>
      </c>
      <c r="E287" s="290" t="s">
        <v>2091</v>
      </c>
      <c r="F287" s="290"/>
      <c r="G287" s="156" t="s">
        <v>56</v>
      </c>
      <c r="H287" s="157">
        <v>0.59499999999999997</v>
      </c>
      <c r="I287" s="158">
        <v>108.92</v>
      </c>
      <c r="J287" s="158">
        <v>64.8</v>
      </c>
    </row>
    <row r="288" spans="1:10" x14ac:dyDescent="0.25">
      <c r="A288" s="49"/>
      <c r="B288" s="49"/>
      <c r="C288" s="49"/>
      <c r="D288" s="49"/>
      <c r="E288" s="49" t="s">
        <v>2093</v>
      </c>
      <c r="F288" s="159">
        <v>22.02</v>
      </c>
      <c r="G288" s="49" t="s">
        <v>2094</v>
      </c>
      <c r="H288" s="159">
        <v>25.25</v>
      </c>
      <c r="I288" s="49" t="s">
        <v>2095</v>
      </c>
      <c r="J288" s="159">
        <v>47.27</v>
      </c>
    </row>
    <row r="289" spans="1:10" x14ac:dyDescent="0.25">
      <c r="A289" s="49"/>
      <c r="B289" s="49"/>
      <c r="C289" s="49"/>
      <c r="D289" s="49"/>
      <c r="E289" s="49" t="s">
        <v>2096</v>
      </c>
      <c r="F289" s="159">
        <v>39.42</v>
      </c>
      <c r="G289" s="49"/>
      <c r="H289" s="291" t="s">
        <v>2097</v>
      </c>
      <c r="I289" s="291"/>
      <c r="J289" s="159">
        <v>231.74</v>
      </c>
    </row>
    <row r="290" spans="1:10" ht="14.4" thickBot="1" x14ac:dyDescent="0.3">
      <c r="A290" s="30"/>
      <c r="B290" s="30"/>
      <c r="C290" s="30"/>
      <c r="D290" s="30"/>
      <c r="E290" s="30"/>
      <c r="F290" s="30"/>
      <c r="G290" s="30" t="s">
        <v>2098</v>
      </c>
      <c r="H290" s="160" t="s">
        <v>2321</v>
      </c>
      <c r="I290" s="30" t="s">
        <v>2100</v>
      </c>
      <c r="J290" s="32">
        <v>50776.55</v>
      </c>
    </row>
    <row r="291" spans="1:10" ht="14.4" thickTop="1" x14ac:dyDescent="0.25">
      <c r="A291" s="161"/>
      <c r="B291" s="161"/>
      <c r="C291" s="161"/>
      <c r="D291" s="161"/>
      <c r="E291" s="161"/>
      <c r="F291" s="161"/>
      <c r="G291" s="161"/>
      <c r="H291" s="161"/>
      <c r="I291" s="161"/>
      <c r="J291" s="161"/>
    </row>
    <row r="292" spans="1:10" x14ac:dyDescent="0.25">
      <c r="A292" s="24" t="s">
        <v>101</v>
      </c>
      <c r="B292" s="25" t="s">
        <v>2</v>
      </c>
      <c r="C292" s="24" t="s">
        <v>3</v>
      </c>
      <c r="D292" s="24" t="s">
        <v>4</v>
      </c>
      <c r="E292" s="294" t="s">
        <v>2075</v>
      </c>
      <c r="F292" s="294"/>
      <c r="G292" s="145" t="s">
        <v>5</v>
      </c>
      <c r="H292" s="25" t="s">
        <v>6</v>
      </c>
      <c r="I292" s="25" t="s">
        <v>7</v>
      </c>
      <c r="J292" s="25" t="s">
        <v>9</v>
      </c>
    </row>
    <row r="293" spans="1:10" ht="39.6" x14ac:dyDescent="0.25">
      <c r="A293" s="146" t="s">
        <v>2076</v>
      </c>
      <c r="B293" s="147" t="s">
        <v>102</v>
      </c>
      <c r="C293" s="146" t="s">
        <v>41</v>
      </c>
      <c r="D293" s="146" t="s">
        <v>103</v>
      </c>
      <c r="E293" s="292" t="s">
        <v>2322</v>
      </c>
      <c r="F293" s="292"/>
      <c r="G293" s="148" t="s">
        <v>25</v>
      </c>
      <c r="H293" s="149">
        <v>1</v>
      </c>
      <c r="I293" s="150">
        <v>88.03</v>
      </c>
      <c r="J293" s="150">
        <v>88.03</v>
      </c>
    </row>
    <row r="294" spans="1:10" ht="26.4" x14ac:dyDescent="0.25">
      <c r="A294" s="48" t="s">
        <v>2078</v>
      </c>
      <c r="B294" s="50" t="s">
        <v>2232</v>
      </c>
      <c r="C294" s="48" t="s">
        <v>41</v>
      </c>
      <c r="D294" s="48" t="s">
        <v>2233</v>
      </c>
      <c r="E294" s="289" t="s">
        <v>2230</v>
      </c>
      <c r="F294" s="289"/>
      <c r="G294" s="151" t="s">
        <v>2234</v>
      </c>
      <c r="H294" s="152">
        <v>4.3999999999999997E-2</v>
      </c>
      <c r="I294" s="153">
        <v>25.93</v>
      </c>
      <c r="J294" s="153">
        <v>1.1399999999999999</v>
      </c>
    </row>
    <row r="295" spans="1:10" ht="26.4" x14ac:dyDescent="0.25">
      <c r="A295" s="48" t="s">
        <v>2078</v>
      </c>
      <c r="B295" s="50" t="s">
        <v>2125</v>
      </c>
      <c r="C295" s="48" t="s">
        <v>41</v>
      </c>
      <c r="D295" s="48" t="s">
        <v>2126</v>
      </c>
      <c r="E295" s="289" t="s">
        <v>2081</v>
      </c>
      <c r="F295" s="289"/>
      <c r="G295" s="151" t="s">
        <v>2082</v>
      </c>
      <c r="H295" s="152">
        <v>1.3340000000000001</v>
      </c>
      <c r="I295" s="153">
        <v>29.38</v>
      </c>
      <c r="J295" s="153">
        <v>39.19</v>
      </c>
    </row>
    <row r="296" spans="1:10" ht="26.4" x14ac:dyDescent="0.25">
      <c r="A296" s="48" t="s">
        <v>2078</v>
      </c>
      <c r="B296" s="50" t="s">
        <v>2127</v>
      </c>
      <c r="C296" s="48" t="s">
        <v>41</v>
      </c>
      <c r="D296" s="48" t="s">
        <v>2128</v>
      </c>
      <c r="E296" s="289" t="s">
        <v>2081</v>
      </c>
      <c r="F296" s="289"/>
      <c r="G296" s="151" t="s">
        <v>2082</v>
      </c>
      <c r="H296" s="152">
        <v>0.58799999999999997</v>
      </c>
      <c r="I296" s="153">
        <v>24.84</v>
      </c>
      <c r="J296" s="153">
        <v>14.6</v>
      </c>
    </row>
    <row r="297" spans="1:10" ht="26.4" x14ac:dyDescent="0.25">
      <c r="A297" s="48" t="s">
        <v>2078</v>
      </c>
      <c r="B297" s="50" t="s">
        <v>2228</v>
      </c>
      <c r="C297" s="48" t="s">
        <v>41</v>
      </c>
      <c r="D297" s="48" t="s">
        <v>2229</v>
      </c>
      <c r="E297" s="289" t="s">
        <v>2230</v>
      </c>
      <c r="F297" s="289"/>
      <c r="G297" s="151" t="s">
        <v>2231</v>
      </c>
      <c r="H297" s="152">
        <v>1.0999999999999999E-2</v>
      </c>
      <c r="I297" s="153">
        <v>27.36</v>
      </c>
      <c r="J297" s="153">
        <v>0.3</v>
      </c>
    </row>
    <row r="298" spans="1:10" ht="26.4" x14ac:dyDescent="0.25">
      <c r="A298" s="154" t="s">
        <v>2087</v>
      </c>
      <c r="B298" s="155" t="s">
        <v>2323</v>
      </c>
      <c r="C298" s="154" t="s">
        <v>41</v>
      </c>
      <c r="D298" s="154" t="s">
        <v>2324</v>
      </c>
      <c r="E298" s="290" t="s">
        <v>2091</v>
      </c>
      <c r="F298" s="290"/>
      <c r="G298" s="156" t="s">
        <v>91</v>
      </c>
      <c r="H298" s="157">
        <v>0.92400000000000004</v>
      </c>
      <c r="I298" s="158">
        <v>3.83</v>
      </c>
      <c r="J298" s="158">
        <v>3.53</v>
      </c>
    </row>
    <row r="299" spans="1:10" ht="26.4" x14ac:dyDescent="0.25">
      <c r="A299" s="154" t="s">
        <v>2087</v>
      </c>
      <c r="B299" s="155" t="s">
        <v>2325</v>
      </c>
      <c r="C299" s="154" t="s">
        <v>41</v>
      </c>
      <c r="D299" s="154" t="s">
        <v>2326</v>
      </c>
      <c r="E299" s="290" t="s">
        <v>2091</v>
      </c>
      <c r="F299" s="290"/>
      <c r="G299" s="156" t="s">
        <v>2297</v>
      </c>
      <c r="H299" s="157">
        <v>1.67E-2</v>
      </c>
      <c r="I299" s="158">
        <v>7.59</v>
      </c>
      <c r="J299" s="158">
        <v>0.12</v>
      </c>
    </row>
    <row r="300" spans="1:10" ht="26.4" x14ac:dyDescent="0.25">
      <c r="A300" s="154" t="s">
        <v>2087</v>
      </c>
      <c r="B300" s="155" t="s">
        <v>2137</v>
      </c>
      <c r="C300" s="154" t="s">
        <v>41</v>
      </c>
      <c r="D300" s="154" t="s">
        <v>2138</v>
      </c>
      <c r="E300" s="290" t="s">
        <v>2091</v>
      </c>
      <c r="F300" s="290"/>
      <c r="G300" s="156" t="s">
        <v>91</v>
      </c>
      <c r="H300" s="157">
        <v>0.67500000000000004</v>
      </c>
      <c r="I300" s="158">
        <v>10.96</v>
      </c>
      <c r="J300" s="158">
        <v>7.39</v>
      </c>
    </row>
    <row r="301" spans="1:10" x14ac:dyDescent="0.25">
      <c r="A301" s="154" t="s">
        <v>2087</v>
      </c>
      <c r="B301" s="155" t="s">
        <v>2327</v>
      </c>
      <c r="C301" s="154" t="s">
        <v>41</v>
      </c>
      <c r="D301" s="154" t="s">
        <v>2328</v>
      </c>
      <c r="E301" s="290" t="s">
        <v>2091</v>
      </c>
      <c r="F301" s="290"/>
      <c r="G301" s="156" t="s">
        <v>107</v>
      </c>
      <c r="H301" s="157">
        <v>2.9000000000000001E-2</v>
      </c>
      <c r="I301" s="158">
        <v>20.04</v>
      </c>
      <c r="J301" s="158">
        <v>0.57999999999999996</v>
      </c>
    </row>
    <row r="302" spans="1:10" ht="26.4" x14ac:dyDescent="0.25">
      <c r="A302" s="154" t="s">
        <v>2087</v>
      </c>
      <c r="B302" s="155" t="s">
        <v>2329</v>
      </c>
      <c r="C302" s="154" t="s">
        <v>41</v>
      </c>
      <c r="D302" s="154" t="s">
        <v>2330</v>
      </c>
      <c r="E302" s="290" t="s">
        <v>2091</v>
      </c>
      <c r="F302" s="290"/>
      <c r="G302" s="156" t="s">
        <v>91</v>
      </c>
      <c r="H302" s="157">
        <v>1.155</v>
      </c>
      <c r="I302" s="158">
        <v>18.170000000000002</v>
      </c>
      <c r="J302" s="158">
        <v>20.98</v>
      </c>
    </row>
    <row r="303" spans="1:10" x14ac:dyDescent="0.25">
      <c r="A303" s="154" t="s">
        <v>2087</v>
      </c>
      <c r="B303" s="155" t="s">
        <v>2331</v>
      </c>
      <c r="C303" s="154" t="s">
        <v>41</v>
      </c>
      <c r="D303" s="154" t="s">
        <v>2332</v>
      </c>
      <c r="E303" s="290" t="s">
        <v>2091</v>
      </c>
      <c r="F303" s="290"/>
      <c r="G303" s="156" t="s">
        <v>107</v>
      </c>
      <c r="H303" s="157">
        <v>1.0999999999999999E-2</v>
      </c>
      <c r="I303" s="158">
        <v>18.190000000000001</v>
      </c>
      <c r="J303" s="158">
        <v>0.2</v>
      </c>
    </row>
    <row r="304" spans="1:10" x14ac:dyDescent="0.25">
      <c r="A304" s="49"/>
      <c r="B304" s="49"/>
      <c r="C304" s="49"/>
      <c r="D304" s="49"/>
      <c r="E304" s="49" t="s">
        <v>2093</v>
      </c>
      <c r="F304" s="159">
        <v>19.649999999999999</v>
      </c>
      <c r="G304" s="49" t="s">
        <v>2094</v>
      </c>
      <c r="H304" s="159">
        <v>22.53</v>
      </c>
      <c r="I304" s="49" t="s">
        <v>2095</v>
      </c>
      <c r="J304" s="159">
        <v>42.18</v>
      </c>
    </row>
    <row r="305" spans="1:10" x14ac:dyDescent="0.25">
      <c r="A305" s="49"/>
      <c r="B305" s="49"/>
      <c r="C305" s="49"/>
      <c r="D305" s="49"/>
      <c r="E305" s="49" t="s">
        <v>2096</v>
      </c>
      <c r="F305" s="159">
        <v>18.04</v>
      </c>
      <c r="G305" s="49"/>
      <c r="H305" s="291" t="s">
        <v>2097</v>
      </c>
      <c r="I305" s="291"/>
      <c r="J305" s="159">
        <v>106.07</v>
      </c>
    </row>
    <row r="306" spans="1:10" ht="14.4" thickBot="1" x14ac:dyDescent="0.3">
      <c r="A306" s="30"/>
      <c r="B306" s="30"/>
      <c r="C306" s="30"/>
      <c r="D306" s="30"/>
      <c r="E306" s="30"/>
      <c r="F306" s="30"/>
      <c r="G306" s="30" t="s">
        <v>2098</v>
      </c>
      <c r="H306" s="160" t="s">
        <v>2333</v>
      </c>
      <c r="I306" s="30" t="s">
        <v>2100</v>
      </c>
      <c r="J306" s="32">
        <v>187892.39</v>
      </c>
    </row>
    <row r="307" spans="1:10" ht="14.4" thickTop="1" x14ac:dyDescent="0.25">
      <c r="A307" s="161"/>
      <c r="B307" s="161"/>
      <c r="C307" s="161"/>
      <c r="D307" s="161"/>
      <c r="E307" s="161"/>
      <c r="F307" s="161"/>
      <c r="G307" s="161"/>
      <c r="H307" s="161"/>
      <c r="I307" s="161"/>
      <c r="J307" s="161"/>
    </row>
    <row r="308" spans="1:10" x14ac:dyDescent="0.25">
      <c r="A308" s="24" t="s">
        <v>104</v>
      </c>
      <c r="B308" s="25" t="s">
        <v>2</v>
      </c>
      <c r="C308" s="24" t="s">
        <v>3</v>
      </c>
      <c r="D308" s="24" t="s">
        <v>4</v>
      </c>
      <c r="E308" s="294" t="s">
        <v>2075</v>
      </c>
      <c r="F308" s="294"/>
      <c r="G308" s="145" t="s">
        <v>5</v>
      </c>
      <c r="H308" s="25" t="s">
        <v>6</v>
      </c>
      <c r="I308" s="25" t="s">
        <v>7</v>
      </c>
      <c r="J308" s="25" t="s">
        <v>9</v>
      </c>
    </row>
    <row r="309" spans="1:10" ht="26.4" x14ac:dyDescent="0.25">
      <c r="A309" s="146" t="s">
        <v>2076</v>
      </c>
      <c r="B309" s="147" t="s">
        <v>105</v>
      </c>
      <c r="C309" s="146" t="s">
        <v>41</v>
      </c>
      <c r="D309" s="146" t="s">
        <v>106</v>
      </c>
      <c r="E309" s="292" t="s">
        <v>2322</v>
      </c>
      <c r="F309" s="292"/>
      <c r="G309" s="148" t="s">
        <v>107</v>
      </c>
      <c r="H309" s="149">
        <v>1</v>
      </c>
      <c r="I309" s="150">
        <v>20.059999999999999</v>
      </c>
      <c r="J309" s="150">
        <v>20.059999999999999</v>
      </c>
    </row>
    <row r="310" spans="1:10" ht="26.4" x14ac:dyDescent="0.25">
      <c r="A310" s="48" t="s">
        <v>2078</v>
      </c>
      <c r="B310" s="50" t="s">
        <v>2334</v>
      </c>
      <c r="C310" s="48" t="s">
        <v>41</v>
      </c>
      <c r="D310" s="48" t="s">
        <v>2335</v>
      </c>
      <c r="E310" s="289" t="s">
        <v>2081</v>
      </c>
      <c r="F310" s="289"/>
      <c r="G310" s="151" t="s">
        <v>2082</v>
      </c>
      <c r="H310" s="152">
        <v>9.7000000000000003E-2</v>
      </c>
      <c r="I310" s="153">
        <v>25.16</v>
      </c>
      <c r="J310" s="153">
        <v>2.44</v>
      </c>
    </row>
    <row r="311" spans="1:10" ht="26.4" x14ac:dyDescent="0.25">
      <c r="A311" s="48" t="s">
        <v>2078</v>
      </c>
      <c r="B311" s="50" t="s">
        <v>2336</v>
      </c>
      <c r="C311" s="48" t="s">
        <v>41</v>
      </c>
      <c r="D311" s="48" t="s">
        <v>2337</v>
      </c>
      <c r="E311" s="289" t="s">
        <v>2081</v>
      </c>
      <c r="F311" s="289"/>
      <c r="G311" s="151" t="s">
        <v>2082</v>
      </c>
      <c r="H311" s="152">
        <v>0.252</v>
      </c>
      <c r="I311" s="153">
        <v>29.76</v>
      </c>
      <c r="J311" s="153">
        <v>7.49</v>
      </c>
    </row>
    <row r="312" spans="1:10" ht="26.4" x14ac:dyDescent="0.25">
      <c r="A312" s="48" t="s">
        <v>2078</v>
      </c>
      <c r="B312" s="50" t="s">
        <v>2338</v>
      </c>
      <c r="C312" s="48" t="s">
        <v>41</v>
      </c>
      <c r="D312" s="48" t="s">
        <v>2339</v>
      </c>
      <c r="E312" s="289" t="s">
        <v>2340</v>
      </c>
      <c r="F312" s="289"/>
      <c r="G312" s="151" t="s">
        <v>107</v>
      </c>
      <c r="H312" s="152">
        <v>1</v>
      </c>
      <c r="I312" s="153">
        <v>9.4499999999999993</v>
      </c>
      <c r="J312" s="153">
        <v>9.4499999999999993</v>
      </c>
    </row>
    <row r="313" spans="1:10" ht="26.4" x14ac:dyDescent="0.25">
      <c r="A313" s="154" t="s">
        <v>2087</v>
      </c>
      <c r="B313" s="155" t="s">
        <v>2341</v>
      </c>
      <c r="C313" s="154" t="s">
        <v>41</v>
      </c>
      <c r="D313" s="154" t="s">
        <v>2342</v>
      </c>
      <c r="E313" s="290" t="s">
        <v>2091</v>
      </c>
      <c r="F313" s="290"/>
      <c r="G313" s="156" t="s">
        <v>43</v>
      </c>
      <c r="H313" s="157">
        <v>1.143</v>
      </c>
      <c r="I313" s="158">
        <v>0.22</v>
      </c>
      <c r="J313" s="158">
        <v>0.25</v>
      </c>
    </row>
    <row r="314" spans="1:10" ht="26.4" x14ac:dyDescent="0.25">
      <c r="A314" s="154" t="s">
        <v>2087</v>
      </c>
      <c r="B314" s="155" t="s">
        <v>2343</v>
      </c>
      <c r="C314" s="154" t="s">
        <v>41</v>
      </c>
      <c r="D314" s="154" t="s">
        <v>2344</v>
      </c>
      <c r="E314" s="290" t="s">
        <v>2091</v>
      </c>
      <c r="F314" s="290"/>
      <c r="G314" s="156" t="s">
        <v>107</v>
      </c>
      <c r="H314" s="157">
        <v>2.5000000000000001E-2</v>
      </c>
      <c r="I314" s="158">
        <v>17.5</v>
      </c>
      <c r="J314" s="158">
        <v>0.43</v>
      </c>
    </row>
    <row r="315" spans="1:10" x14ac:dyDescent="0.25">
      <c r="A315" s="49"/>
      <c r="B315" s="49"/>
      <c r="C315" s="49"/>
      <c r="D315" s="49"/>
      <c r="E315" s="49" t="s">
        <v>2093</v>
      </c>
      <c r="F315" s="159">
        <v>4.18</v>
      </c>
      <c r="G315" s="49" t="s">
        <v>2094</v>
      </c>
      <c r="H315" s="159">
        <v>4.8099999999999996</v>
      </c>
      <c r="I315" s="49" t="s">
        <v>2095</v>
      </c>
      <c r="J315" s="159">
        <v>8.99</v>
      </c>
    </row>
    <row r="316" spans="1:10" x14ac:dyDescent="0.25">
      <c r="A316" s="49"/>
      <c r="B316" s="49"/>
      <c r="C316" s="49"/>
      <c r="D316" s="49"/>
      <c r="E316" s="49" t="s">
        <v>2096</v>
      </c>
      <c r="F316" s="159">
        <v>4.1100000000000003</v>
      </c>
      <c r="G316" s="49"/>
      <c r="H316" s="291" t="s">
        <v>2097</v>
      </c>
      <c r="I316" s="291"/>
      <c r="J316" s="159">
        <v>24.17</v>
      </c>
    </row>
    <row r="317" spans="1:10" ht="14.4" thickBot="1" x14ac:dyDescent="0.3">
      <c r="A317" s="30"/>
      <c r="B317" s="30"/>
      <c r="C317" s="30"/>
      <c r="D317" s="30"/>
      <c r="E317" s="30"/>
      <c r="F317" s="30"/>
      <c r="G317" s="30" t="s">
        <v>2098</v>
      </c>
      <c r="H317" s="160" t="s">
        <v>2345</v>
      </c>
      <c r="I317" s="30" t="s">
        <v>2100</v>
      </c>
      <c r="J317" s="32">
        <v>49698.35</v>
      </c>
    </row>
    <row r="318" spans="1:10" ht="14.4" thickTop="1" x14ac:dyDescent="0.25">
      <c r="A318" s="161"/>
      <c r="B318" s="161"/>
      <c r="C318" s="161"/>
      <c r="D318" s="161"/>
      <c r="E318" s="161"/>
      <c r="F318" s="161"/>
      <c r="G318" s="161"/>
      <c r="H318" s="161"/>
      <c r="I318" s="161"/>
      <c r="J318" s="161"/>
    </row>
    <row r="319" spans="1:10" x14ac:dyDescent="0.25">
      <c r="A319" s="24" t="s">
        <v>108</v>
      </c>
      <c r="B319" s="25" t="s">
        <v>2</v>
      </c>
      <c r="C319" s="24" t="s">
        <v>3</v>
      </c>
      <c r="D319" s="24" t="s">
        <v>4</v>
      </c>
      <c r="E319" s="294" t="s">
        <v>2075</v>
      </c>
      <c r="F319" s="294"/>
      <c r="G319" s="145" t="s">
        <v>5</v>
      </c>
      <c r="H319" s="25" t="s">
        <v>6</v>
      </c>
      <c r="I319" s="25" t="s">
        <v>7</v>
      </c>
      <c r="J319" s="25" t="s">
        <v>9</v>
      </c>
    </row>
    <row r="320" spans="1:10" ht="26.4" x14ac:dyDescent="0.25">
      <c r="A320" s="146" t="s">
        <v>2076</v>
      </c>
      <c r="B320" s="147" t="s">
        <v>109</v>
      </c>
      <c r="C320" s="146" t="s">
        <v>41</v>
      </c>
      <c r="D320" s="146" t="s">
        <v>110</v>
      </c>
      <c r="E320" s="292" t="s">
        <v>2322</v>
      </c>
      <c r="F320" s="292"/>
      <c r="G320" s="148" t="s">
        <v>107</v>
      </c>
      <c r="H320" s="149">
        <v>1</v>
      </c>
      <c r="I320" s="150">
        <v>17.72</v>
      </c>
      <c r="J320" s="150">
        <v>17.72</v>
      </c>
    </row>
    <row r="321" spans="1:10" ht="26.4" x14ac:dyDescent="0.25">
      <c r="A321" s="48" t="s">
        <v>2078</v>
      </c>
      <c r="B321" s="50" t="s">
        <v>2334</v>
      </c>
      <c r="C321" s="48" t="s">
        <v>41</v>
      </c>
      <c r="D321" s="48" t="s">
        <v>2335</v>
      </c>
      <c r="E321" s="289" t="s">
        <v>2081</v>
      </c>
      <c r="F321" s="289"/>
      <c r="G321" s="151" t="s">
        <v>2082</v>
      </c>
      <c r="H321" s="152">
        <v>7.4999999999999997E-2</v>
      </c>
      <c r="I321" s="153">
        <v>25.16</v>
      </c>
      <c r="J321" s="153">
        <v>1.88</v>
      </c>
    </row>
    <row r="322" spans="1:10" ht="26.4" x14ac:dyDescent="0.25">
      <c r="A322" s="48" t="s">
        <v>2078</v>
      </c>
      <c r="B322" s="50" t="s">
        <v>2346</v>
      </c>
      <c r="C322" s="48" t="s">
        <v>41</v>
      </c>
      <c r="D322" s="48" t="s">
        <v>2347</v>
      </c>
      <c r="E322" s="289" t="s">
        <v>2340</v>
      </c>
      <c r="F322" s="289"/>
      <c r="G322" s="151" t="s">
        <v>107</v>
      </c>
      <c r="H322" s="152">
        <v>1</v>
      </c>
      <c r="I322" s="153">
        <v>9.4</v>
      </c>
      <c r="J322" s="153">
        <v>9.4</v>
      </c>
    </row>
    <row r="323" spans="1:10" ht="26.4" x14ac:dyDescent="0.25">
      <c r="A323" s="48" t="s">
        <v>2078</v>
      </c>
      <c r="B323" s="50" t="s">
        <v>2336</v>
      </c>
      <c r="C323" s="48" t="s">
        <v>41</v>
      </c>
      <c r="D323" s="48" t="s">
        <v>2337</v>
      </c>
      <c r="E323" s="289" t="s">
        <v>2081</v>
      </c>
      <c r="F323" s="289"/>
      <c r="G323" s="151" t="s">
        <v>2082</v>
      </c>
      <c r="H323" s="152">
        <v>0.19600000000000001</v>
      </c>
      <c r="I323" s="153">
        <v>29.76</v>
      </c>
      <c r="J323" s="153">
        <v>5.83</v>
      </c>
    </row>
    <row r="324" spans="1:10" ht="26.4" x14ac:dyDescent="0.25">
      <c r="A324" s="154" t="s">
        <v>2087</v>
      </c>
      <c r="B324" s="155" t="s">
        <v>2343</v>
      </c>
      <c r="C324" s="154" t="s">
        <v>41</v>
      </c>
      <c r="D324" s="154" t="s">
        <v>2344</v>
      </c>
      <c r="E324" s="290" t="s">
        <v>2091</v>
      </c>
      <c r="F324" s="290"/>
      <c r="G324" s="156" t="s">
        <v>107</v>
      </c>
      <c r="H324" s="157">
        <v>2.5000000000000001E-2</v>
      </c>
      <c r="I324" s="158">
        <v>17.5</v>
      </c>
      <c r="J324" s="158">
        <v>0.43</v>
      </c>
    </row>
    <row r="325" spans="1:10" ht="26.4" x14ac:dyDescent="0.25">
      <c r="A325" s="154" t="s">
        <v>2087</v>
      </c>
      <c r="B325" s="155" t="s">
        <v>2341</v>
      </c>
      <c r="C325" s="154" t="s">
        <v>41</v>
      </c>
      <c r="D325" s="154" t="s">
        <v>2342</v>
      </c>
      <c r="E325" s="290" t="s">
        <v>2091</v>
      </c>
      <c r="F325" s="290"/>
      <c r="G325" s="156" t="s">
        <v>43</v>
      </c>
      <c r="H325" s="157">
        <v>0.85599999999999998</v>
      </c>
      <c r="I325" s="158">
        <v>0.22</v>
      </c>
      <c r="J325" s="158">
        <v>0.18</v>
      </c>
    </row>
    <row r="326" spans="1:10" x14ac:dyDescent="0.25">
      <c r="A326" s="49"/>
      <c r="B326" s="49"/>
      <c r="C326" s="49"/>
      <c r="D326" s="49"/>
      <c r="E326" s="49" t="s">
        <v>2093</v>
      </c>
      <c r="F326" s="159">
        <v>3.07</v>
      </c>
      <c r="G326" s="49" t="s">
        <v>2094</v>
      </c>
      <c r="H326" s="159">
        <v>3.54</v>
      </c>
      <c r="I326" s="49" t="s">
        <v>2095</v>
      </c>
      <c r="J326" s="159">
        <v>6.61</v>
      </c>
    </row>
    <row r="327" spans="1:10" x14ac:dyDescent="0.25">
      <c r="A327" s="49"/>
      <c r="B327" s="49"/>
      <c r="C327" s="49"/>
      <c r="D327" s="49"/>
      <c r="E327" s="49" t="s">
        <v>2096</v>
      </c>
      <c r="F327" s="159">
        <v>3.63</v>
      </c>
      <c r="G327" s="49"/>
      <c r="H327" s="291" t="s">
        <v>2097</v>
      </c>
      <c r="I327" s="291"/>
      <c r="J327" s="159">
        <v>21.35</v>
      </c>
    </row>
    <row r="328" spans="1:10" ht="14.4" thickBot="1" x14ac:dyDescent="0.3">
      <c r="A328" s="30"/>
      <c r="B328" s="30"/>
      <c r="C328" s="30"/>
      <c r="D328" s="30"/>
      <c r="E328" s="30"/>
      <c r="F328" s="30"/>
      <c r="G328" s="30" t="s">
        <v>2098</v>
      </c>
      <c r="H328" s="160" t="s">
        <v>2348</v>
      </c>
      <c r="I328" s="30" t="s">
        <v>2100</v>
      </c>
      <c r="J328" s="32">
        <v>3883.56</v>
      </c>
    </row>
    <row r="329" spans="1:10" ht="14.4" thickTop="1" x14ac:dyDescent="0.25">
      <c r="A329" s="161"/>
      <c r="B329" s="161"/>
      <c r="C329" s="161"/>
      <c r="D329" s="161"/>
      <c r="E329" s="161"/>
      <c r="F329" s="161"/>
      <c r="G329" s="161"/>
      <c r="H329" s="161"/>
      <c r="I329" s="161"/>
      <c r="J329" s="161"/>
    </row>
    <row r="330" spans="1:10" x14ac:dyDescent="0.25">
      <c r="A330" s="24" t="s">
        <v>111</v>
      </c>
      <c r="B330" s="25" t="s">
        <v>2</v>
      </c>
      <c r="C330" s="24" t="s">
        <v>3</v>
      </c>
      <c r="D330" s="24" t="s">
        <v>4</v>
      </c>
      <c r="E330" s="294" t="s">
        <v>2075</v>
      </c>
      <c r="F330" s="294"/>
      <c r="G330" s="145" t="s">
        <v>5</v>
      </c>
      <c r="H330" s="25" t="s">
        <v>6</v>
      </c>
      <c r="I330" s="25" t="s">
        <v>7</v>
      </c>
      <c r="J330" s="25" t="s">
        <v>9</v>
      </c>
    </row>
    <row r="331" spans="1:10" ht="26.4" x14ac:dyDescent="0.25">
      <c r="A331" s="146" t="s">
        <v>2076</v>
      </c>
      <c r="B331" s="147" t="s">
        <v>112</v>
      </c>
      <c r="C331" s="146" t="s">
        <v>41</v>
      </c>
      <c r="D331" s="146" t="s">
        <v>113</v>
      </c>
      <c r="E331" s="292" t="s">
        <v>2322</v>
      </c>
      <c r="F331" s="292"/>
      <c r="G331" s="148" t="s">
        <v>107</v>
      </c>
      <c r="H331" s="149">
        <v>1</v>
      </c>
      <c r="I331" s="150">
        <v>15.71</v>
      </c>
      <c r="J331" s="150">
        <v>15.71</v>
      </c>
    </row>
    <row r="332" spans="1:10" ht="26.4" x14ac:dyDescent="0.25">
      <c r="A332" s="48" t="s">
        <v>2078</v>
      </c>
      <c r="B332" s="50" t="s">
        <v>2336</v>
      </c>
      <c r="C332" s="48" t="s">
        <v>41</v>
      </c>
      <c r="D332" s="48" t="s">
        <v>2337</v>
      </c>
      <c r="E332" s="289" t="s">
        <v>2081</v>
      </c>
      <c r="F332" s="289"/>
      <c r="G332" s="151" t="s">
        <v>2082</v>
      </c>
      <c r="H332" s="152">
        <v>0.15</v>
      </c>
      <c r="I332" s="153">
        <v>29.76</v>
      </c>
      <c r="J332" s="153">
        <v>4.46</v>
      </c>
    </row>
    <row r="333" spans="1:10" ht="26.4" x14ac:dyDescent="0.25">
      <c r="A333" s="48" t="s">
        <v>2078</v>
      </c>
      <c r="B333" s="50" t="s">
        <v>2334</v>
      </c>
      <c r="C333" s="48" t="s">
        <v>41</v>
      </c>
      <c r="D333" s="48" t="s">
        <v>2335</v>
      </c>
      <c r="E333" s="289" t="s">
        <v>2081</v>
      </c>
      <c r="F333" s="289"/>
      <c r="G333" s="151" t="s">
        <v>2082</v>
      </c>
      <c r="H333" s="152">
        <v>5.7000000000000002E-2</v>
      </c>
      <c r="I333" s="153">
        <v>25.16</v>
      </c>
      <c r="J333" s="153">
        <v>1.43</v>
      </c>
    </row>
    <row r="334" spans="1:10" ht="26.4" x14ac:dyDescent="0.25">
      <c r="A334" s="48" t="s">
        <v>2078</v>
      </c>
      <c r="B334" s="50" t="s">
        <v>2349</v>
      </c>
      <c r="C334" s="48" t="s">
        <v>41</v>
      </c>
      <c r="D334" s="48" t="s">
        <v>2350</v>
      </c>
      <c r="E334" s="289" t="s">
        <v>2340</v>
      </c>
      <c r="F334" s="289"/>
      <c r="G334" s="151" t="s">
        <v>107</v>
      </c>
      <c r="H334" s="152">
        <v>1</v>
      </c>
      <c r="I334" s="153">
        <v>9.26</v>
      </c>
      <c r="J334" s="153">
        <v>9.26</v>
      </c>
    </row>
    <row r="335" spans="1:10" ht="26.4" x14ac:dyDescent="0.25">
      <c r="A335" s="154" t="s">
        <v>2087</v>
      </c>
      <c r="B335" s="155" t="s">
        <v>2343</v>
      </c>
      <c r="C335" s="154" t="s">
        <v>41</v>
      </c>
      <c r="D335" s="154" t="s">
        <v>2344</v>
      </c>
      <c r="E335" s="290" t="s">
        <v>2091</v>
      </c>
      <c r="F335" s="290"/>
      <c r="G335" s="156" t="s">
        <v>107</v>
      </c>
      <c r="H335" s="157">
        <v>2.5000000000000001E-2</v>
      </c>
      <c r="I335" s="158">
        <v>17.5</v>
      </c>
      <c r="J335" s="158">
        <v>0.43</v>
      </c>
    </row>
    <row r="336" spans="1:10" ht="26.4" x14ac:dyDescent="0.25">
      <c r="A336" s="154" t="s">
        <v>2087</v>
      </c>
      <c r="B336" s="155" t="s">
        <v>2341</v>
      </c>
      <c r="C336" s="154" t="s">
        <v>41</v>
      </c>
      <c r="D336" s="154" t="s">
        <v>2342</v>
      </c>
      <c r="E336" s="290" t="s">
        <v>2091</v>
      </c>
      <c r="F336" s="290"/>
      <c r="G336" s="156" t="s">
        <v>43</v>
      </c>
      <c r="H336" s="157">
        <v>0.63500000000000001</v>
      </c>
      <c r="I336" s="158">
        <v>0.22</v>
      </c>
      <c r="J336" s="158">
        <v>0.13</v>
      </c>
    </row>
    <row r="337" spans="1:10" x14ac:dyDescent="0.25">
      <c r="A337" s="49"/>
      <c r="B337" s="49"/>
      <c r="C337" s="49"/>
      <c r="D337" s="49"/>
      <c r="E337" s="49" t="s">
        <v>2093</v>
      </c>
      <c r="F337" s="159">
        <v>2.25</v>
      </c>
      <c r="G337" s="49" t="s">
        <v>2094</v>
      </c>
      <c r="H337" s="159">
        <v>2.59</v>
      </c>
      <c r="I337" s="49" t="s">
        <v>2095</v>
      </c>
      <c r="J337" s="159">
        <v>4.84</v>
      </c>
    </row>
    <row r="338" spans="1:10" x14ac:dyDescent="0.25">
      <c r="A338" s="49"/>
      <c r="B338" s="49"/>
      <c r="C338" s="49"/>
      <c r="D338" s="49"/>
      <c r="E338" s="49" t="s">
        <v>2096</v>
      </c>
      <c r="F338" s="159">
        <v>3.22</v>
      </c>
      <c r="G338" s="49"/>
      <c r="H338" s="291" t="s">
        <v>2097</v>
      </c>
      <c r="I338" s="291"/>
      <c r="J338" s="159">
        <v>18.93</v>
      </c>
    </row>
    <row r="339" spans="1:10" ht="14.4" thickBot="1" x14ac:dyDescent="0.3">
      <c r="A339" s="30"/>
      <c r="B339" s="30"/>
      <c r="C339" s="30"/>
      <c r="D339" s="30"/>
      <c r="E339" s="30"/>
      <c r="F339" s="30"/>
      <c r="G339" s="30" t="s">
        <v>2098</v>
      </c>
      <c r="H339" s="160" t="s">
        <v>2351</v>
      </c>
      <c r="I339" s="30" t="s">
        <v>2100</v>
      </c>
      <c r="J339" s="32">
        <v>83380.97</v>
      </c>
    </row>
    <row r="340" spans="1:10" ht="14.4" thickTop="1" x14ac:dyDescent="0.25">
      <c r="A340" s="161"/>
      <c r="B340" s="161"/>
      <c r="C340" s="161"/>
      <c r="D340" s="161"/>
      <c r="E340" s="161"/>
      <c r="F340" s="161"/>
      <c r="G340" s="161"/>
      <c r="H340" s="161"/>
      <c r="I340" s="161"/>
      <c r="J340" s="161"/>
    </row>
    <row r="341" spans="1:10" x14ac:dyDescent="0.25">
      <c r="A341" s="24" t="s">
        <v>114</v>
      </c>
      <c r="B341" s="25" t="s">
        <v>2</v>
      </c>
      <c r="C341" s="24" t="s">
        <v>3</v>
      </c>
      <c r="D341" s="24" t="s">
        <v>4</v>
      </c>
      <c r="E341" s="294" t="s">
        <v>2075</v>
      </c>
      <c r="F341" s="294"/>
      <c r="G341" s="145" t="s">
        <v>5</v>
      </c>
      <c r="H341" s="25" t="s">
        <v>6</v>
      </c>
      <c r="I341" s="25" t="s">
        <v>7</v>
      </c>
      <c r="J341" s="25" t="s">
        <v>9</v>
      </c>
    </row>
    <row r="342" spans="1:10" ht="26.4" x14ac:dyDescent="0.25">
      <c r="A342" s="146" t="s">
        <v>2076</v>
      </c>
      <c r="B342" s="147" t="s">
        <v>115</v>
      </c>
      <c r="C342" s="146" t="s">
        <v>41</v>
      </c>
      <c r="D342" s="146" t="s">
        <v>116</v>
      </c>
      <c r="E342" s="292" t="s">
        <v>2322</v>
      </c>
      <c r="F342" s="292"/>
      <c r="G342" s="148" t="s">
        <v>107</v>
      </c>
      <c r="H342" s="149">
        <v>1</v>
      </c>
      <c r="I342" s="150">
        <v>13.59</v>
      </c>
      <c r="J342" s="150">
        <v>13.59</v>
      </c>
    </row>
    <row r="343" spans="1:10" ht="26.4" x14ac:dyDescent="0.25">
      <c r="A343" s="48" t="s">
        <v>2078</v>
      </c>
      <c r="B343" s="50" t="s">
        <v>2352</v>
      </c>
      <c r="C343" s="48" t="s">
        <v>41</v>
      </c>
      <c r="D343" s="48" t="s">
        <v>2353</v>
      </c>
      <c r="E343" s="289" t="s">
        <v>2340</v>
      </c>
      <c r="F343" s="289"/>
      <c r="G343" s="151" t="s">
        <v>107</v>
      </c>
      <c r="H343" s="152">
        <v>1</v>
      </c>
      <c r="I343" s="153">
        <v>8.51</v>
      </c>
      <c r="J343" s="153">
        <v>8.51</v>
      </c>
    </row>
    <row r="344" spans="1:10" ht="26.4" x14ac:dyDescent="0.25">
      <c r="A344" s="48" t="s">
        <v>2078</v>
      </c>
      <c r="B344" s="50" t="s">
        <v>2336</v>
      </c>
      <c r="C344" s="48" t="s">
        <v>41</v>
      </c>
      <c r="D344" s="48" t="s">
        <v>2337</v>
      </c>
      <c r="E344" s="289" t="s">
        <v>2081</v>
      </c>
      <c r="F344" s="289"/>
      <c r="G344" s="151" t="s">
        <v>2082</v>
      </c>
      <c r="H344" s="152">
        <v>0.11600000000000001</v>
      </c>
      <c r="I344" s="153">
        <v>29.76</v>
      </c>
      <c r="J344" s="153">
        <v>3.45</v>
      </c>
    </row>
    <row r="345" spans="1:10" ht="26.4" x14ac:dyDescent="0.25">
      <c r="A345" s="48" t="s">
        <v>2078</v>
      </c>
      <c r="B345" s="50" t="s">
        <v>2334</v>
      </c>
      <c r="C345" s="48" t="s">
        <v>41</v>
      </c>
      <c r="D345" s="48" t="s">
        <v>2335</v>
      </c>
      <c r="E345" s="289" t="s">
        <v>2081</v>
      </c>
      <c r="F345" s="289"/>
      <c r="G345" s="151" t="s">
        <v>2082</v>
      </c>
      <c r="H345" s="152">
        <v>4.3999999999999997E-2</v>
      </c>
      <c r="I345" s="153">
        <v>25.16</v>
      </c>
      <c r="J345" s="153">
        <v>1.1000000000000001</v>
      </c>
    </row>
    <row r="346" spans="1:10" ht="26.4" x14ac:dyDescent="0.25">
      <c r="A346" s="154" t="s">
        <v>2087</v>
      </c>
      <c r="B346" s="155" t="s">
        <v>2343</v>
      </c>
      <c r="C346" s="154" t="s">
        <v>41</v>
      </c>
      <c r="D346" s="154" t="s">
        <v>2344</v>
      </c>
      <c r="E346" s="290" t="s">
        <v>2091</v>
      </c>
      <c r="F346" s="290"/>
      <c r="G346" s="156" t="s">
        <v>107</v>
      </c>
      <c r="H346" s="157">
        <v>2.5000000000000001E-2</v>
      </c>
      <c r="I346" s="158">
        <v>17.5</v>
      </c>
      <c r="J346" s="158">
        <v>0.43</v>
      </c>
    </row>
    <row r="347" spans="1:10" ht="26.4" x14ac:dyDescent="0.25">
      <c r="A347" s="154" t="s">
        <v>2087</v>
      </c>
      <c r="B347" s="155" t="s">
        <v>2341</v>
      </c>
      <c r="C347" s="154" t="s">
        <v>41</v>
      </c>
      <c r="D347" s="154" t="s">
        <v>2342</v>
      </c>
      <c r="E347" s="290" t="s">
        <v>2091</v>
      </c>
      <c r="F347" s="290"/>
      <c r="G347" s="156" t="s">
        <v>43</v>
      </c>
      <c r="H347" s="157">
        <v>0.48</v>
      </c>
      <c r="I347" s="158">
        <v>0.22</v>
      </c>
      <c r="J347" s="158">
        <v>0.1</v>
      </c>
    </row>
    <row r="348" spans="1:10" x14ac:dyDescent="0.25">
      <c r="A348" s="49"/>
      <c r="B348" s="49"/>
      <c r="C348" s="49"/>
      <c r="D348" s="49"/>
      <c r="E348" s="49" t="s">
        <v>2093</v>
      </c>
      <c r="F348" s="159">
        <v>1.7</v>
      </c>
      <c r="G348" s="49" t="s">
        <v>2094</v>
      </c>
      <c r="H348" s="159">
        <v>1.95</v>
      </c>
      <c r="I348" s="49" t="s">
        <v>2095</v>
      </c>
      <c r="J348" s="159">
        <v>3.65</v>
      </c>
    </row>
    <row r="349" spans="1:10" x14ac:dyDescent="0.25">
      <c r="A349" s="49"/>
      <c r="B349" s="49"/>
      <c r="C349" s="49"/>
      <c r="D349" s="49"/>
      <c r="E349" s="49" t="s">
        <v>2096</v>
      </c>
      <c r="F349" s="159">
        <v>2.78</v>
      </c>
      <c r="G349" s="49"/>
      <c r="H349" s="291" t="s">
        <v>2097</v>
      </c>
      <c r="I349" s="291"/>
      <c r="J349" s="159">
        <v>16.37</v>
      </c>
    </row>
    <row r="350" spans="1:10" ht="14.4" thickBot="1" x14ac:dyDescent="0.3">
      <c r="A350" s="30"/>
      <c r="B350" s="30"/>
      <c r="C350" s="30"/>
      <c r="D350" s="30"/>
      <c r="E350" s="30"/>
      <c r="F350" s="30"/>
      <c r="G350" s="30" t="s">
        <v>2098</v>
      </c>
      <c r="H350" s="160" t="s">
        <v>2354</v>
      </c>
      <c r="I350" s="30" t="s">
        <v>2100</v>
      </c>
      <c r="J350" s="32">
        <v>126531.91</v>
      </c>
    </row>
    <row r="351" spans="1:10" ht="14.4" thickTop="1" x14ac:dyDescent="0.25">
      <c r="A351" s="161"/>
      <c r="B351" s="161"/>
      <c r="C351" s="161"/>
      <c r="D351" s="161"/>
      <c r="E351" s="161"/>
      <c r="F351" s="161"/>
      <c r="G351" s="161"/>
      <c r="H351" s="161"/>
      <c r="I351" s="161"/>
      <c r="J351" s="161"/>
    </row>
    <row r="352" spans="1:10" x14ac:dyDescent="0.25">
      <c r="A352" s="24" t="s">
        <v>117</v>
      </c>
      <c r="B352" s="25" t="s">
        <v>2</v>
      </c>
      <c r="C352" s="24" t="s">
        <v>3</v>
      </c>
      <c r="D352" s="24" t="s">
        <v>4</v>
      </c>
      <c r="E352" s="294" t="s">
        <v>2075</v>
      </c>
      <c r="F352" s="294"/>
      <c r="G352" s="145" t="s">
        <v>5</v>
      </c>
      <c r="H352" s="25" t="s">
        <v>6</v>
      </c>
      <c r="I352" s="25" t="s">
        <v>7</v>
      </c>
      <c r="J352" s="25" t="s">
        <v>9</v>
      </c>
    </row>
    <row r="353" spans="1:10" ht="26.4" x14ac:dyDescent="0.25">
      <c r="A353" s="146" t="s">
        <v>2076</v>
      </c>
      <c r="B353" s="147" t="s">
        <v>118</v>
      </c>
      <c r="C353" s="146" t="s">
        <v>41</v>
      </c>
      <c r="D353" s="146" t="s">
        <v>119</v>
      </c>
      <c r="E353" s="292" t="s">
        <v>2322</v>
      </c>
      <c r="F353" s="292"/>
      <c r="G353" s="148" t="s">
        <v>107</v>
      </c>
      <c r="H353" s="149">
        <v>1</v>
      </c>
      <c r="I353" s="150">
        <v>10.29</v>
      </c>
      <c r="J353" s="150">
        <v>10.29</v>
      </c>
    </row>
    <row r="354" spans="1:10" ht="26.4" x14ac:dyDescent="0.25">
      <c r="A354" s="48" t="s">
        <v>2078</v>
      </c>
      <c r="B354" s="50" t="s">
        <v>2336</v>
      </c>
      <c r="C354" s="48" t="s">
        <v>41</v>
      </c>
      <c r="D354" s="48" t="s">
        <v>2337</v>
      </c>
      <c r="E354" s="289" t="s">
        <v>2081</v>
      </c>
      <c r="F354" s="289"/>
      <c r="G354" s="151" t="s">
        <v>2082</v>
      </c>
      <c r="H354" s="152">
        <v>6.4000000000000001E-2</v>
      </c>
      <c r="I354" s="153">
        <v>29.76</v>
      </c>
      <c r="J354" s="153">
        <v>1.9</v>
      </c>
    </row>
    <row r="355" spans="1:10" ht="26.4" x14ac:dyDescent="0.25">
      <c r="A355" s="48" t="s">
        <v>2078</v>
      </c>
      <c r="B355" s="50" t="s">
        <v>2334</v>
      </c>
      <c r="C355" s="48" t="s">
        <v>41</v>
      </c>
      <c r="D355" s="48" t="s">
        <v>2335</v>
      </c>
      <c r="E355" s="289" t="s">
        <v>2081</v>
      </c>
      <c r="F355" s="289"/>
      <c r="G355" s="151" t="s">
        <v>2082</v>
      </c>
      <c r="H355" s="152">
        <v>2.5000000000000001E-2</v>
      </c>
      <c r="I355" s="153">
        <v>25.16</v>
      </c>
      <c r="J355" s="153">
        <v>0.62</v>
      </c>
    </row>
    <row r="356" spans="1:10" ht="26.4" x14ac:dyDescent="0.25">
      <c r="A356" s="48" t="s">
        <v>2078</v>
      </c>
      <c r="B356" s="50" t="s">
        <v>2355</v>
      </c>
      <c r="C356" s="48" t="s">
        <v>41</v>
      </c>
      <c r="D356" s="48" t="s">
        <v>2356</v>
      </c>
      <c r="E356" s="289" t="s">
        <v>2340</v>
      </c>
      <c r="F356" s="289"/>
      <c r="G356" s="151" t="s">
        <v>107</v>
      </c>
      <c r="H356" s="152">
        <v>1</v>
      </c>
      <c r="I356" s="153">
        <v>7.28</v>
      </c>
      <c r="J356" s="153">
        <v>7.28</v>
      </c>
    </row>
    <row r="357" spans="1:10" ht="26.4" x14ac:dyDescent="0.25">
      <c r="A357" s="154" t="s">
        <v>2087</v>
      </c>
      <c r="B357" s="155" t="s">
        <v>2343</v>
      </c>
      <c r="C357" s="154" t="s">
        <v>41</v>
      </c>
      <c r="D357" s="154" t="s">
        <v>2344</v>
      </c>
      <c r="E357" s="290" t="s">
        <v>2091</v>
      </c>
      <c r="F357" s="290"/>
      <c r="G357" s="156" t="s">
        <v>107</v>
      </c>
      <c r="H357" s="157">
        <v>2.5000000000000001E-2</v>
      </c>
      <c r="I357" s="158">
        <v>17.5</v>
      </c>
      <c r="J357" s="158">
        <v>0.43</v>
      </c>
    </row>
    <row r="358" spans="1:10" ht="26.4" x14ac:dyDescent="0.25">
      <c r="A358" s="154" t="s">
        <v>2087</v>
      </c>
      <c r="B358" s="155" t="s">
        <v>2341</v>
      </c>
      <c r="C358" s="154" t="s">
        <v>41</v>
      </c>
      <c r="D358" s="154" t="s">
        <v>2342</v>
      </c>
      <c r="E358" s="290" t="s">
        <v>2091</v>
      </c>
      <c r="F358" s="290"/>
      <c r="G358" s="156" t="s">
        <v>43</v>
      </c>
      <c r="H358" s="157">
        <v>0.317</v>
      </c>
      <c r="I358" s="158">
        <v>0.22</v>
      </c>
      <c r="J358" s="158">
        <v>0.06</v>
      </c>
    </row>
    <row r="359" spans="1:10" x14ac:dyDescent="0.25">
      <c r="A359" s="49"/>
      <c r="B359" s="49"/>
      <c r="C359" s="49"/>
      <c r="D359" s="49"/>
      <c r="E359" s="49" t="s">
        <v>2093</v>
      </c>
      <c r="F359" s="159">
        <v>0.93</v>
      </c>
      <c r="G359" s="49" t="s">
        <v>2094</v>
      </c>
      <c r="H359" s="159">
        <v>1.08</v>
      </c>
      <c r="I359" s="49" t="s">
        <v>2095</v>
      </c>
      <c r="J359" s="159">
        <v>2.0099999999999998</v>
      </c>
    </row>
    <row r="360" spans="1:10" x14ac:dyDescent="0.25">
      <c r="A360" s="49"/>
      <c r="B360" s="49"/>
      <c r="C360" s="49"/>
      <c r="D360" s="49"/>
      <c r="E360" s="49" t="s">
        <v>2096</v>
      </c>
      <c r="F360" s="159">
        <v>2.1</v>
      </c>
      <c r="G360" s="49"/>
      <c r="H360" s="291" t="s">
        <v>2097</v>
      </c>
      <c r="I360" s="291"/>
      <c r="J360" s="159">
        <v>12.39</v>
      </c>
    </row>
    <row r="361" spans="1:10" ht="14.4" thickBot="1" x14ac:dyDescent="0.3">
      <c r="A361" s="30"/>
      <c r="B361" s="30"/>
      <c r="C361" s="30"/>
      <c r="D361" s="30"/>
      <c r="E361" s="30"/>
      <c r="F361" s="30"/>
      <c r="G361" s="30" t="s">
        <v>2098</v>
      </c>
      <c r="H361" s="160" t="s">
        <v>2357</v>
      </c>
      <c r="I361" s="30" t="s">
        <v>2100</v>
      </c>
      <c r="J361" s="32">
        <v>24523.52</v>
      </c>
    </row>
    <row r="362" spans="1:10" ht="14.4" thickTop="1" x14ac:dyDescent="0.25">
      <c r="A362" s="161"/>
      <c r="B362" s="161"/>
      <c r="C362" s="161"/>
      <c r="D362" s="161"/>
      <c r="E362" s="161"/>
      <c r="F362" s="161"/>
      <c r="G362" s="161"/>
      <c r="H362" s="161"/>
      <c r="I362" s="161"/>
      <c r="J362" s="161"/>
    </row>
    <row r="363" spans="1:10" x14ac:dyDescent="0.25">
      <c r="A363" s="24" t="s">
        <v>120</v>
      </c>
      <c r="B363" s="25" t="s">
        <v>2</v>
      </c>
      <c r="C363" s="24" t="s">
        <v>3</v>
      </c>
      <c r="D363" s="24" t="s">
        <v>4</v>
      </c>
      <c r="E363" s="294" t="s">
        <v>2075</v>
      </c>
      <c r="F363" s="294"/>
      <c r="G363" s="145" t="s">
        <v>5</v>
      </c>
      <c r="H363" s="25" t="s">
        <v>6</v>
      </c>
      <c r="I363" s="25" t="s">
        <v>7</v>
      </c>
      <c r="J363" s="25" t="s">
        <v>9</v>
      </c>
    </row>
    <row r="364" spans="1:10" ht="26.4" x14ac:dyDescent="0.25">
      <c r="A364" s="146" t="s">
        <v>2076</v>
      </c>
      <c r="B364" s="147" t="s">
        <v>121</v>
      </c>
      <c r="C364" s="146" t="s">
        <v>41</v>
      </c>
      <c r="D364" s="146" t="s">
        <v>122</v>
      </c>
      <c r="E364" s="292" t="s">
        <v>2322</v>
      </c>
      <c r="F364" s="292"/>
      <c r="G364" s="148" t="s">
        <v>107</v>
      </c>
      <c r="H364" s="149">
        <v>1</v>
      </c>
      <c r="I364" s="150">
        <v>9.59</v>
      </c>
      <c r="J364" s="150">
        <v>9.59</v>
      </c>
    </row>
    <row r="365" spans="1:10" ht="26.4" x14ac:dyDescent="0.25">
      <c r="A365" s="48" t="s">
        <v>2078</v>
      </c>
      <c r="B365" s="50" t="s">
        <v>2358</v>
      </c>
      <c r="C365" s="48" t="s">
        <v>41</v>
      </c>
      <c r="D365" s="48" t="s">
        <v>2359</v>
      </c>
      <c r="E365" s="289" t="s">
        <v>2340</v>
      </c>
      <c r="F365" s="289"/>
      <c r="G365" s="151" t="s">
        <v>107</v>
      </c>
      <c r="H365" s="152">
        <v>1</v>
      </c>
      <c r="I365" s="153">
        <v>7.19</v>
      </c>
      <c r="J365" s="153">
        <v>7.19</v>
      </c>
    </row>
    <row r="366" spans="1:10" ht="26.4" x14ac:dyDescent="0.25">
      <c r="A366" s="48" t="s">
        <v>2078</v>
      </c>
      <c r="B366" s="50" t="s">
        <v>2336</v>
      </c>
      <c r="C366" s="48" t="s">
        <v>41</v>
      </c>
      <c r="D366" s="48" t="s">
        <v>2337</v>
      </c>
      <c r="E366" s="289" t="s">
        <v>2081</v>
      </c>
      <c r="F366" s="289"/>
      <c r="G366" s="151" t="s">
        <v>2082</v>
      </c>
      <c r="H366" s="152">
        <v>4.9000000000000002E-2</v>
      </c>
      <c r="I366" s="153">
        <v>29.76</v>
      </c>
      <c r="J366" s="153">
        <v>1.45</v>
      </c>
    </row>
    <row r="367" spans="1:10" ht="26.4" x14ac:dyDescent="0.25">
      <c r="A367" s="48" t="s">
        <v>2078</v>
      </c>
      <c r="B367" s="50" t="s">
        <v>2334</v>
      </c>
      <c r="C367" s="48" t="s">
        <v>41</v>
      </c>
      <c r="D367" s="48" t="s">
        <v>2335</v>
      </c>
      <c r="E367" s="289" t="s">
        <v>2081</v>
      </c>
      <c r="F367" s="289"/>
      <c r="G367" s="151" t="s">
        <v>2082</v>
      </c>
      <c r="H367" s="152">
        <v>1.9E-2</v>
      </c>
      <c r="I367" s="153">
        <v>25.16</v>
      </c>
      <c r="J367" s="153">
        <v>0.47</v>
      </c>
    </row>
    <row r="368" spans="1:10" ht="26.4" x14ac:dyDescent="0.25">
      <c r="A368" s="154" t="s">
        <v>2087</v>
      </c>
      <c r="B368" s="155" t="s">
        <v>2341</v>
      </c>
      <c r="C368" s="154" t="s">
        <v>41</v>
      </c>
      <c r="D368" s="154" t="s">
        <v>2342</v>
      </c>
      <c r="E368" s="290" t="s">
        <v>2091</v>
      </c>
      <c r="F368" s="290"/>
      <c r="G368" s="156" t="s">
        <v>43</v>
      </c>
      <c r="H368" s="157">
        <v>0.245</v>
      </c>
      <c r="I368" s="158">
        <v>0.22</v>
      </c>
      <c r="J368" s="158">
        <v>0.05</v>
      </c>
    </row>
    <row r="369" spans="1:10" ht="26.4" x14ac:dyDescent="0.25">
      <c r="A369" s="154" t="s">
        <v>2087</v>
      </c>
      <c r="B369" s="155" t="s">
        <v>2343</v>
      </c>
      <c r="C369" s="154" t="s">
        <v>41</v>
      </c>
      <c r="D369" s="154" t="s">
        <v>2344</v>
      </c>
      <c r="E369" s="290" t="s">
        <v>2091</v>
      </c>
      <c r="F369" s="290"/>
      <c r="G369" s="156" t="s">
        <v>107</v>
      </c>
      <c r="H369" s="157">
        <v>2.5000000000000001E-2</v>
      </c>
      <c r="I369" s="158">
        <v>17.5</v>
      </c>
      <c r="J369" s="158">
        <v>0.43</v>
      </c>
    </row>
    <row r="370" spans="1:10" x14ac:dyDescent="0.25">
      <c r="A370" s="49"/>
      <c r="B370" s="49"/>
      <c r="C370" s="49"/>
      <c r="D370" s="49"/>
      <c r="E370" s="49" t="s">
        <v>2093</v>
      </c>
      <c r="F370" s="159">
        <v>0.69</v>
      </c>
      <c r="G370" s="49" t="s">
        <v>2094</v>
      </c>
      <c r="H370" s="159">
        <v>0.81</v>
      </c>
      <c r="I370" s="49" t="s">
        <v>2095</v>
      </c>
      <c r="J370" s="159">
        <v>1.5</v>
      </c>
    </row>
    <row r="371" spans="1:10" x14ac:dyDescent="0.25">
      <c r="A371" s="49"/>
      <c r="B371" s="49"/>
      <c r="C371" s="49"/>
      <c r="D371" s="49"/>
      <c r="E371" s="49" t="s">
        <v>2096</v>
      </c>
      <c r="F371" s="159">
        <v>1.96</v>
      </c>
      <c r="G371" s="49"/>
      <c r="H371" s="291" t="s">
        <v>2097</v>
      </c>
      <c r="I371" s="291"/>
      <c r="J371" s="159">
        <v>11.55</v>
      </c>
    </row>
    <row r="372" spans="1:10" ht="14.4" thickBot="1" x14ac:dyDescent="0.3">
      <c r="A372" s="30"/>
      <c r="B372" s="30"/>
      <c r="C372" s="30"/>
      <c r="D372" s="30"/>
      <c r="E372" s="30"/>
      <c r="F372" s="30"/>
      <c r="G372" s="30" t="s">
        <v>2098</v>
      </c>
      <c r="H372" s="160" t="s">
        <v>2360</v>
      </c>
      <c r="I372" s="30" t="s">
        <v>2100</v>
      </c>
      <c r="J372" s="32">
        <v>12208.35</v>
      </c>
    </row>
    <row r="373" spans="1:10" ht="14.4" thickTop="1" x14ac:dyDescent="0.25">
      <c r="A373" s="161"/>
      <c r="B373" s="161"/>
      <c r="C373" s="161"/>
      <c r="D373" s="161"/>
      <c r="E373" s="161"/>
      <c r="F373" s="161"/>
      <c r="G373" s="161"/>
      <c r="H373" s="161"/>
      <c r="I373" s="161"/>
      <c r="J373" s="161"/>
    </row>
    <row r="374" spans="1:10" x14ac:dyDescent="0.25">
      <c r="A374" s="24" t="s">
        <v>123</v>
      </c>
      <c r="B374" s="25" t="s">
        <v>2</v>
      </c>
      <c r="C374" s="24" t="s">
        <v>3</v>
      </c>
      <c r="D374" s="24" t="s">
        <v>4</v>
      </c>
      <c r="E374" s="294" t="s">
        <v>2075</v>
      </c>
      <c r="F374" s="294"/>
      <c r="G374" s="145" t="s">
        <v>5</v>
      </c>
      <c r="H374" s="25" t="s">
        <v>6</v>
      </c>
      <c r="I374" s="25" t="s">
        <v>7</v>
      </c>
      <c r="J374" s="25" t="s">
        <v>9</v>
      </c>
    </row>
    <row r="375" spans="1:10" ht="26.4" x14ac:dyDescent="0.25">
      <c r="A375" s="146" t="s">
        <v>2076</v>
      </c>
      <c r="B375" s="147" t="s">
        <v>124</v>
      </c>
      <c r="C375" s="146" t="s">
        <v>41</v>
      </c>
      <c r="D375" s="146" t="s">
        <v>125</v>
      </c>
      <c r="E375" s="292" t="s">
        <v>2322</v>
      </c>
      <c r="F375" s="292"/>
      <c r="G375" s="148" t="s">
        <v>107</v>
      </c>
      <c r="H375" s="149">
        <v>1</v>
      </c>
      <c r="I375" s="150">
        <v>10.46</v>
      </c>
      <c r="J375" s="150">
        <v>10.46</v>
      </c>
    </row>
    <row r="376" spans="1:10" ht="26.4" x14ac:dyDescent="0.25">
      <c r="A376" s="48" t="s">
        <v>2078</v>
      </c>
      <c r="B376" s="50" t="s">
        <v>2361</v>
      </c>
      <c r="C376" s="48" t="s">
        <v>41</v>
      </c>
      <c r="D376" s="48" t="s">
        <v>2362</v>
      </c>
      <c r="E376" s="289" t="s">
        <v>2340</v>
      </c>
      <c r="F376" s="289"/>
      <c r="G376" s="151" t="s">
        <v>107</v>
      </c>
      <c r="H376" s="152">
        <v>1</v>
      </c>
      <c r="I376" s="153">
        <v>8.4600000000000009</v>
      </c>
      <c r="J376" s="153">
        <v>8.4600000000000009</v>
      </c>
    </row>
    <row r="377" spans="1:10" ht="26.4" x14ac:dyDescent="0.25">
      <c r="A377" s="48" t="s">
        <v>2078</v>
      </c>
      <c r="B377" s="50" t="s">
        <v>2336</v>
      </c>
      <c r="C377" s="48" t="s">
        <v>41</v>
      </c>
      <c r="D377" s="48" t="s">
        <v>2337</v>
      </c>
      <c r="E377" s="289" t="s">
        <v>2081</v>
      </c>
      <c r="F377" s="289"/>
      <c r="G377" s="151" t="s">
        <v>2082</v>
      </c>
      <c r="H377" s="152">
        <v>3.9E-2</v>
      </c>
      <c r="I377" s="153">
        <v>29.76</v>
      </c>
      <c r="J377" s="153">
        <v>1.1599999999999999</v>
      </c>
    </row>
    <row r="378" spans="1:10" ht="26.4" x14ac:dyDescent="0.25">
      <c r="A378" s="48" t="s">
        <v>2078</v>
      </c>
      <c r="B378" s="50" t="s">
        <v>2334</v>
      </c>
      <c r="C378" s="48" t="s">
        <v>41</v>
      </c>
      <c r="D378" s="48" t="s">
        <v>2335</v>
      </c>
      <c r="E378" s="289" t="s">
        <v>2081</v>
      </c>
      <c r="F378" s="289"/>
      <c r="G378" s="151" t="s">
        <v>2082</v>
      </c>
      <c r="H378" s="152">
        <v>1.4999999999999999E-2</v>
      </c>
      <c r="I378" s="153">
        <v>25.16</v>
      </c>
      <c r="J378" s="153">
        <v>0.37</v>
      </c>
    </row>
    <row r="379" spans="1:10" ht="26.4" x14ac:dyDescent="0.25">
      <c r="A379" s="154" t="s">
        <v>2087</v>
      </c>
      <c r="B379" s="155" t="s">
        <v>2341</v>
      </c>
      <c r="C379" s="154" t="s">
        <v>41</v>
      </c>
      <c r="D379" s="154" t="s">
        <v>2342</v>
      </c>
      <c r="E379" s="290" t="s">
        <v>2091</v>
      </c>
      <c r="F379" s="290"/>
      <c r="G379" s="156" t="s">
        <v>43</v>
      </c>
      <c r="H379" s="157">
        <v>0.19500000000000001</v>
      </c>
      <c r="I379" s="158">
        <v>0.22</v>
      </c>
      <c r="J379" s="158">
        <v>0.04</v>
      </c>
    </row>
    <row r="380" spans="1:10" ht="26.4" x14ac:dyDescent="0.25">
      <c r="A380" s="154" t="s">
        <v>2087</v>
      </c>
      <c r="B380" s="155" t="s">
        <v>2343</v>
      </c>
      <c r="C380" s="154" t="s">
        <v>41</v>
      </c>
      <c r="D380" s="154" t="s">
        <v>2344</v>
      </c>
      <c r="E380" s="290" t="s">
        <v>2091</v>
      </c>
      <c r="F380" s="290"/>
      <c r="G380" s="156" t="s">
        <v>107</v>
      </c>
      <c r="H380" s="157">
        <v>2.5000000000000001E-2</v>
      </c>
      <c r="I380" s="158">
        <v>17.5</v>
      </c>
      <c r="J380" s="158">
        <v>0.43</v>
      </c>
    </row>
    <row r="381" spans="1:10" x14ac:dyDescent="0.25">
      <c r="A381" s="49"/>
      <c r="B381" s="49"/>
      <c r="C381" s="49"/>
      <c r="D381" s="49"/>
      <c r="E381" s="49" t="s">
        <v>2093</v>
      </c>
      <c r="F381" s="159">
        <v>0.54</v>
      </c>
      <c r="G381" s="49" t="s">
        <v>2094</v>
      </c>
      <c r="H381" s="159">
        <v>0.63</v>
      </c>
      <c r="I381" s="49" t="s">
        <v>2095</v>
      </c>
      <c r="J381" s="159">
        <v>1.17</v>
      </c>
    </row>
    <row r="382" spans="1:10" x14ac:dyDescent="0.25">
      <c r="A382" s="49"/>
      <c r="B382" s="49"/>
      <c r="C382" s="49"/>
      <c r="D382" s="49"/>
      <c r="E382" s="49" t="s">
        <v>2096</v>
      </c>
      <c r="F382" s="159">
        <v>2.14</v>
      </c>
      <c r="G382" s="49"/>
      <c r="H382" s="291" t="s">
        <v>2097</v>
      </c>
      <c r="I382" s="291"/>
      <c r="J382" s="159">
        <v>12.6</v>
      </c>
    </row>
    <row r="383" spans="1:10" ht="14.4" thickBot="1" x14ac:dyDescent="0.3">
      <c r="A383" s="30"/>
      <c r="B383" s="30"/>
      <c r="C383" s="30"/>
      <c r="D383" s="30"/>
      <c r="E383" s="30"/>
      <c r="F383" s="30"/>
      <c r="G383" s="30" t="s">
        <v>2098</v>
      </c>
      <c r="H383" s="160" t="s">
        <v>2363</v>
      </c>
      <c r="I383" s="30" t="s">
        <v>2100</v>
      </c>
      <c r="J383" s="32">
        <v>34009.919999999998</v>
      </c>
    </row>
    <row r="384" spans="1:10" ht="14.4" thickTop="1" x14ac:dyDescent="0.25">
      <c r="A384" s="161"/>
      <c r="B384" s="161"/>
      <c r="C384" s="161"/>
      <c r="D384" s="161"/>
      <c r="E384" s="161"/>
      <c r="F384" s="161"/>
      <c r="G384" s="161"/>
      <c r="H384" s="161"/>
      <c r="I384" s="161"/>
      <c r="J384" s="161"/>
    </row>
    <row r="385" spans="1:10" x14ac:dyDescent="0.25">
      <c r="A385" s="24" t="s">
        <v>126</v>
      </c>
      <c r="B385" s="25" t="s">
        <v>2</v>
      </c>
      <c r="C385" s="24" t="s">
        <v>3</v>
      </c>
      <c r="D385" s="24" t="s">
        <v>4</v>
      </c>
      <c r="E385" s="294" t="s">
        <v>2075</v>
      </c>
      <c r="F385" s="294"/>
      <c r="G385" s="145" t="s">
        <v>5</v>
      </c>
      <c r="H385" s="25" t="s">
        <v>6</v>
      </c>
      <c r="I385" s="25" t="s">
        <v>7</v>
      </c>
      <c r="J385" s="25" t="s">
        <v>9</v>
      </c>
    </row>
    <row r="386" spans="1:10" ht="39.6" x14ac:dyDescent="0.25">
      <c r="A386" s="146" t="s">
        <v>2076</v>
      </c>
      <c r="B386" s="147" t="s">
        <v>127</v>
      </c>
      <c r="C386" s="146" t="s">
        <v>19</v>
      </c>
      <c r="D386" s="146" t="s">
        <v>128</v>
      </c>
      <c r="E386" s="292" t="s">
        <v>2077</v>
      </c>
      <c r="F386" s="292"/>
      <c r="G386" s="148" t="s">
        <v>56</v>
      </c>
      <c r="H386" s="149">
        <v>1</v>
      </c>
      <c r="I386" s="150">
        <v>731.31</v>
      </c>
      <c r="J386" s="150">
        <v>731.31</v>
      </c>
    </row>
    <row r="387" spans="1:10" ht="26.4" x14ac:dyDescent="0.25">
      <c r="A387" s="48" t="s">
        <v>2078</v>
      </c>
      <c r="B387" s="50" t="s">
        <v>2315</v>
      </c>
      <c r="C387" s="48" t="s">
        <v>41</v>
      </c>
      <c r="D387" s="48" t="s">
        <v>2316</v>
      </c>
      <c r="E387" s="289" t="s">
        <v>2081</v>
      </c>
      <c r="F387" s="289"/>
      <c r="G387" s="151" t="s">
        <v>2082</v>
      </c>
      <c r="H387" s="152">
        <v>0.36299999999999999</v>
      </c>
      <c r="I387" s="153">
        <v>29.98</v>
      </c>
      <c r="J387" s="153">
        <v>10.88</v>
      </c>
    </row>
    <row r="388" spans="1:10" ht="26.4" x14ac:dyDescent="0.25">
      <c r="A388" s="48" t="s">
        <v>2078</v>
      </c>
      <c r="B388" s="50" t="s">
        <v>2364</v>
      </c>
      <c r="C388" s="48" t="s">
        <v>41</v>
      </c>
      <c r="D388" s="48" t="s">
        <v>2365</v>
      </c>
      <c r="E388" s="289" t="s">
        <v>2230</v>
      </c>
      <c r="F388" s="289"/>
      <c r="G388" s="151" t="s">
        <v>2231</v>
      </c>
      <c r="H388" s="152">
        <v>8.7999999999999995E-2</v>
      </c>
      <c r="I388" s="153">
        <v>1.44</v>
      </c>
      <c r="J388" s="153">
        <v>0.12</v>
      </c>
    </row>
    <row r="389" spans="1:10" ht="26.4" x14ac:dyDescent="0.25">
      <c r="A389" s="48" t="s">
        <v>2078</v>
      </c>
      <c r="B389" s="50" t="s">
        <v>2079</v>
      </c>
      <c r="C389" s="48" t="s">
        <v>41</v>
      </c>
      <c r="D389" s="48" t="s">
        <v>2080</v>
      </c>
      <c r="E389" s="289" t="s">
        <v>2081</v>
      </c>
      <c r="F389" s="289"/>
      <c r="G389" s="151" t="s">
        <v>2082</v>
      </c>
      <c r="H389" s="152">
        <v>0.54400000000000004</v>
      </c>
      <c r="I389" s="153">
        <v>24.25</v>
      </c>
      <c r="J389" s="153">
        <v>13.19</v>
      </c>
    </row>
    <row r="390" spans="1:10" ht="26.4" x14ac:dyDescent="0.25">
      <c r="A390" s="48" t="s">
        <v>2078</v>
      </c>
      <c r="B390" s="50" t="s">
        <v>2366</v>
      </c>
      <c r="C390" s="48" t="s">
        <v>41</v>
      </c>
      <c r="D390" s="48" t="s">
        <v>2367</v>
      </c>
      <c r="E390" s="289" t="s">
        <v>2230</v>
      </c>
      <c r="F390" s="289"/>
      <c r="G390" s="151" t="s">
        <v>2234</v>
      </c>
      <c r="H390" s="152">
        <v>9.2999999999999999E-2</v>
      </c>
      <c r="I390" s="153">
        <v>0.56000000000000005</v>
      </c>
      <c r="J390" s="153">
        <v>0.05</v>
      </c>
    </row>
    <row r="391" spans="1:10" ht="39.6" x14ac:dyDescent="0.25">
      <c r="A391" s="154" t="s">
        <v>2087</v>
      </c>
      <c r="B391" s="155" t="s">
        <v>2368</v>
      </c>
      <c r="C391" s="154" t="s">
        <v>41</v>
      </c>
      <c r="D391" s="154" t="s">
        <v>2369</v>
      </c>
      <c r="E391" s="290" t="s">
        <v>2091</v>
      </c>
      <c r="F391" s="290"/>
      <c r="G391" s="156" t="s">
        <v>56</v>
      </c>
      <c r="H391" s="157">
        <v>1.1499999999999999</v>
      </c>
      <c r="I391" s="158">
        <v>614.85</v>
      </c>
      <c r="J391" s="158">
        <v>707.07</v>
      </c>
    </row>
    <row r="392" spans="1:10" x14ac:dyDescent="0.25">
      <c r="A392" s="49"/>
      <c r="B392" s="49"/>
      <c r="C392" s="49"/>
      <c r="D392" s="49"/>
      <c r="E392" s="49" t="s">
        <v>2093</v>
      </c>
      <c r="F392" s="159">
        <v>8.27</v>
      </c>
      <c r="G392" s="49" t="s">
        <v>2094</v>
      </c>
      <c r="H392" s="159">
        <v>9.48</v>
      </c>
      <c r="I392" s="49" t="s">
        <v>2095</v>
      </c>
      <c r="J392" s="159">
        <v>17.75</v>
      </c>
    </row>
    <row r="393" spans="1:10" x14ac:dyDescent="0.25">
      <c r="A393" s="49"/>
      <c r="B393" s="49"/>
      <c r="C393" s="49"/>
      <c r="D393" s="49"/>
      <c r="E393" s="49" t="s">
        <v>2096</v>
      </c>
      <c r="F393" s="159">
        <v>149.91</v>
      </c>
      <c r="G393" s="49"/>
      <c r="H393" s="291" t="s">
        <v>2097</v>
      </c>
      <c r="I393" s="291"/>
      <c r="J393" s="159">
        <v>881.22</v>
      </c>
    </row>
    <row r="394" spans="1:10" ht="14.4" thickBot="1" x14ac:dyDescent="0.3">
      <c r="A394" s="30"/>
      <c r="B394" s="30"/>
      <c r="C394" s="30"/>
      <c r="D394" s="30"/>
      <c r="E394" s="30"/>
      <c r="F394" s="30"/>
      <c r="G394" s="30" t="s">
        <v>2098</v>
      </c>
      <c r="H394" s="160" t="s">
        <v>2370</v>
      </c>
      <c r="I394" s="30" t="s">
        <v>2100</v>
      </c>
      <c r="J394" s="32">
        <v>301156.93</v>
      </c>
    </row>
    <row r="395" spans="1:10" ht="14.4" thickTop="1" x14ac:dyDescent="0.25">
      <c r="A395" s="161"/>
      <c r="B395" s="161"/>
      <c r="C395" s="161"/>
      <c r="D395" s="161"/>
      <c r="E395" s="161"/>
      <c r="F395" s="161"/>
      <c r="G395" s="161"/>
      <c r="H395" s="161"/>
      <c r="I395" s="161"/>
      <c r="J395" s="161"/>
    </row>
    <row r="396" spans="1:10" x14ac:dyDescent="0.25">
      <c r="A396" s="24" t="s">
        <v>129</v>
      </c>
      <c r="B396" s="25" t="s">
        <v>2</v>
      </c>
      <c r="C396" s="24" t="s">
        <v>3</v>
      </c>
      <c r="D396" s="24" t="s">
        <v>4</v>
      </c>
      <c r="E396" s="294" t="s">
        <v>2075</v>
      </c>
      <c r="F396" s="294"/>
      <c r="G396" s="145" t="s">
        <v>5</v>
      </c>
      <c r="H396" s="25" t="s">
        <v>6</v>
      </c>
      <c r="I396" s="25" t="s">
        <v>7</v>
      </c>
      <c r="J396" s="25" t="s">
        <v>9</v>
      </c>
    </row>
    <row r="397" spans="1:10" x14ac:dyDescent="0.25">
      <c r="A397" s="146" t="s">
        <v>2076</v>
      </c>
      <c r="B397" s="147" t="s">
        <v>130</v>
      </c>
      <c r="C397" s="146" t="s">
        <v>41</v>
      </c>
      <c r="D397" s="146" t="s">
        <v>131</v>
      </c>
      <c r="E397" s="292" t="s">
        <v>2371</v>
      </c>
      <c r="F397" s="292"/>
      <c r="G397" s="148" t="s">
        <v>56</v>
      </c>
      <c r="H397" s="149">
        <v>1</v>
      </c>
      <c r="I397" s="150">
        <v>1.4</v>
      </c>
      <c r="J397" s="150">
        <v>1.4</v>
      </c>
    </row>
    <row r="398" spans="1:10" ht="39.6" x14ac:dyDescent="0.25">
      <c r="A398" s="48" t="s">
        <v>2078</v>
      </c>
      <c r="B398" s="50" t="s">
        <v>2372</v>
      </c>
      <c r="C398" s="48" t="s">
        <v>41</v>
      </c>
      <c r="D398" s="48" t="s">
        <v>2373</v>
      </c>
      <c r="E398" s="289" t="s">
        <v>2230</v>
      </c>
      <c r="F398" s="289"/>
      <c r="G398" s="151" t="s">
        <v>2231</v>
      </c>
      <c r="H398" s="152">
        <v>2.5225999999999998E-3</v>
      </c>
      <c r="I398" s="153">
        <v>262.13</v>
      </c>
      <c r="J398" s="153">
        <v>0.66</v>
      </c>
    </row>
    <row r="399" spans="1:10" ht="26.4" x14ac:dyDescent="0.25">
      <c r="A399" s="48" t="s">
        <v>2078</v>
      </c>
      <c r="B399" s="50" t="s">
        <v>2079</v>
      </c>
      <c r="C399" s="48" t="s">
        <v>41</v>
      </c>
      <c r="D399" s="48" t="s">
        <v>2080</v>
      </c>
      <c r="E399" s="289" t="s">
        <v>2081</v>
      </c>
      <c r="F399" s="289"/>
      <c r="G399" s="151" t="s">
        <v>2082</v>
      </c>
      <c r="H399" s="152">
        <v>8.626E-3</v>
      </c>
      <c r="I399" s="153">
        <v>24.25</v>
      </c>
      <c r="J399" s="153">
        <v>0.2</v>
      </c>
    </row>
    <row r="400" spans="1:10" ht="39.6" x14ac:dyDescent="0.25">
      <c r="A400" s="48" t="s">
        <v>2078</v>
      </c>
      <c r="B400" s="50" t="s">
        <v>2374</v>
      </c>
      <c r="C400" s="48" t="s">
        <v>41</v>
      </c>
      <c r="D400" s="48" t="s">
        <v>2375</v>
      </c>
      <c r="E400" s="289" t="s">
        <v>2230</v>
      </c>
      <c r="F400" s="289"/>
      <c r="G400" s="151" t="s">
        <v>2234</v>
      </c>
      <c r="H400" s="152">
        <v>6.1034000000000001E-3</v>
      </c>
      <c r="I400" s="153">
        <v>88.55</v>
      </c>
      <c r="J400" s="153">
        <v>0.54</v>
      </c>
    </row>
    <row r="401" spans="1:10" x14ac:dyDescent="0.25">
      <c r="A401" s="49"/>
      <c r="B401" s="49"/>
      <c r="C401" s="49"/>
      <c r="D401" s="49"/>
      <c r="E401" s="49" t="s">
        <v>2093</v>
      </c>
      <c r="F401" s="159">
        <v>0.14000000000000001</v>
      </c>
      <c r="G401" s="49" t="s">
        <v>2094</v>
      </c>
      <c r="H401" s="159">
        <v>0.17</v>
      </c>
      <c r="I401" s="49" t="s">
        <v>2095</v>
      </c>
      <c r="J401" s="159">
        <v>0.31</v>
      </c>
    </row>
    <row r="402" spans="1:10" x14ac:dyDescent="0.25">
      <c r="A402" s="49"/>
      <c r="B402" s="49"/>
      <c r="C402" s="49"/>
      <c r="D402" s="49"/>
      <c r="E402" s="49" t="s">
        <v>2096</v>
      </c>
      <c r="F402" s="159">
        <v>0.28000000000000003</v>
      </c>
      <c r="G402" s="49"/>
      <c r="H402" s="291" t="s">
        <v>2097</v>
      </c>
      <c r="I402" s="291"/>
      <c r="J402" s="159">
        <v>1.68</v>
      </c>
    </row>
    <row r="403" spans="1:10" ht="14.4" thickBot="1" x14ac:dyDescent="0.3">
      <c r="A403" s="30"/>
      <c r="B403" s="30"/>
      <c r="C403" s="30"/>
      <c r="D403" s="30"/>
      <c r="E403" s="30"/>
      <c r="F403" s="30"/>
      <c r="G403" s="30" t="s">
        <v>2098</v>
      </c>
      <c r="H403" s="160" t="s">
        <v>2376</v>
      </c>
      <c r="I403" s="30" t="s">
        <v>2100</v>
      </c>
      <c r="J403" s="32">
        <v>1887.22</v>
      </c>
    </row>
    <row r="404" spans="1:10" ht="14.4" thickTop="1" x14ac:dyDescent="0.25">
      <c r="A404" s="161"/>
      <c r="B404" s="161"/>
      <c r="C404" s="161"/>
      <c r="D404" s="161"/>
      <c r="E404" s="161"/>
      <c r="F404" s="161"/>
      <c r="G404" s="161"/>
      <c r="H404" s="161"/>
      <c r="I404" s="161"/>
      <c r="J404" s="161"/>
    </row>
    <row r="405" spans="1:10" x14ac:dyDescent="0.25">
      <c r="A405" s="24" t="s">
        <v>132</v>
      </c>
      <c r="B405" s="25" t="s">
        <v>2</v>
      </c>
      <c r="C405" s="24" t="s">
        <v>3</v>
      </c>
      <c r="D405" s="24" t="s">
        <v>4</v>
      </c>
      <c r="E405" s="294" t="s">
        <v>2075</v>
      </c>
      <c r="F405" s="294"/>
      <c r="G405" s="145" t="s">
        <v>5</v>
      </c>
      <c r="H405" s="25" t="s">
        <v>6</v>
      </c>
      <c r="I405" s="25" t="s">
        <v>7</v>
      </c>
      <c r="J405" s="25" t="s">
        <v>9</v>
      </c>
    </row>
    <row r="406" spans="1:10" ht="26.4" x14ac:dyDescent="0.25">
      <c r="A406" s="146" t="s">
        <v>2076</v>
      </c>
      <c r="B406" s="147" t="s">
        <v>133</v>
      </c>
      <c r="C406" s="146" t="s">
        <v>41</v>
      </c>
      <c r="D406" s="146" t="s">
        <v>134</v>
      </c>
      <c r="E406" s="292" t="s">
        <v>2377</v>
      </c>
      <c r="F406" s="292"/>
      <c r="G406" s="148" t="s">
        <v>56</v>
      </c>
      <c r="H406" s="149">
        <v>1</v>
      </c>
      <c r="I406" s="150">
        <v>27.66</v>
      </c>
      <c r="J406" s="150">
        <v>27.66</v>
      </c>
    </row>
    <row r="407" spans="1:10" ht="52.8" x14ac:dyDescent="0.25">
      <c r="A407" s="48" t="s">
        <v>2078</v>
      </c>
      <c r="B407" s="50" t="s">
        <v>2378</v>
      </c>
      <c r="C407" s="48" t="s">
        <v>41</v>
      </c>
      <c r="D407" s="48" t="s">
        <v>2379</v>
      </c>
      <c r="E407" s="289" t="s">
        <v>2230</v>
      </c>
      <c r="F407" s="289"/>
      <c r="G407" s="151" t="s">
        <v>2234</v>
      </c>
      <c r="H407" s="152">
        <v>5.9999999999999995E-4</v>
      </c>
      <c r="I407" s="153">
        <v>74.84</v>
      </c>
      <c r="J407" s="153">
        <v>0.04</v>
      </c>
    </row>
    <row r="408" spans="1:10" ht="26.4" x14ac:dyDescent="0.25">
      <c r="A408" s="48" t="s">
        <v>2078</v>
      </c>
      <c r="B408" s="50" t="s">
        <v>2079</v>
      </c>
      <c r="C408" s="48" t="s">
        <v>41</v>
      </c>
      <c r="D408" s="48" t="s">
        <v>2080</v>
      </c>
      <c r="E408" s="289" t="s">
        <v>2081</v>
      </c>
      <c r="F408" s="289"/>
      <c r="G408" s="151" t="s">
        <v>2082</v>
      </c>
      <c r="H408" s="152">
        <v>0.78659999999999997</v>
      </c>
      <c r="I408" s="153">
        <v>24.25</v>
      </c>
      <c r="J408" s="153">
        <v>19.07</v>
      </c>
    </row>
    <row r="409" spans="1:10" ht="26.4" x14ac:dyDescent="0.25">
      <c r="A409" s="48" t="s">
        <v>2078</v>
      </c>
      <c r="B409" s="50" t="s">
        <v>2380</v>
      </c>
      <c r="C409" s="48" t="s">
        <v>41</v>
      </c>
      <c r="D409" s="48" t="s">
        <v>2381</v>
      </c>
      <c r="E409" s="289" t="s">
        <v>2230</v>
      </c>
      <c r="F409" s="289"/>
      <c r="G409" s="151" t="s">
        <v>2231</v>
      </c>
      <c r="H409" s="152">
        <v>0.19620000000000001</v>
      </c>
      <c r="I409" s="153">
        <v>34.659999999999997</v>
      </c>
      <c r="J409" s="153">
        <v>6.8</v>
      </c>
    </row>
    <row r="410" spans="1:10" ht="52.8" x14ac:dyDescent="0.25">
      <c r="A410" s="48" t="s">
        <v>2078</v>
      </c>
      <c r="B410" s="50" t="s">
        <v>2382</v>
      </c>
      <c r="C410" s="48" t="s">
        <v>41</v>
      </c>
      <c r="D410" s="48" t="s">
        <v>2383</v>
      </c>
      <c r="E410" s="289" t="s">
        <v>2230</v>
      </c>
      <c r="F410" s="289"/>
      <c r="G410" s="151" t="s">
        <v>2231</v>
      </c>
      <c r="H410" s="152">
        <v>5.4000000000000003E-3</v>
      </c>
      <c r="I410" s="153">
        <v>324.56</v>
      </c>
      <c r="J410" s="153">
        <v>1.75</v>
      </c>
    </row>
    <row r="411" spans="1:10" x14ac:dyDescent="0.25">
      <c r="A411" s="49"/>
      <c r="B411" s="49"/>
      <c r="C411" s="49"/>
      <c r="D411" s="49"/>
      <c r="E411" s="49" t="s">
        <v>2093</v>
      </c>
      <c r="F411" s="159">
        <v>8.2200000000000006</v>
      </c>
      <c r="G411" s="49" t="s">
        <v>2094</v>
      </c>
      <c r="H411" s="159">
        <v>9.43</v>
      </c>
      <c r="I411" s="49" t="s">
        <v>2095</v>
      </c>
      <c r="J411" s="159">
        <v>17.649999999999999</v>
      </c>
    </row>
    <row r="412" spans="1:10" x14ac:dyDescent="0.25">
      <c r="A412" s="49"/>
      <c r="B412" s="49"/>
      <c r="C412" s="49"/>
      <c r="D412" s="49"/>
      <c r="E412" s="49" t="s">
        <v>2096</v>
      </c>
      <c r="F412" s="159">
        <v>5.67</v>
      </c>
      <c r="G412" s="49"/>
      <c r="H412" s="291" t="s">
        <v>2097</v>
      </c>
      <c r="I412" s="291"/>
      <c r="J412" s="159">
        <v>33.33</v>
      </c>
    </row>
    <row r="413" spans="1:10" ht="14.4" thickBot="1" x14ac:dyDescent="0.3">
      <c r="A413" s="30"/>
      <c r="B413" s="30"/>
      <c r="C413" s="30"/>
      <c r="D413" s="30"/>
      <c r="E413" s="30"/>
      <c r="F413" s="30"/>
      <c r="G413" s="30" t="s">
        <v>2098</v>
      </c>
      <c r="H413" s="160" t="s">
        <v>2384</v>
      </c>
      <c r="I413" s="30" t="s">
        <v>2100</v>
      </c>
      <c r="J413" s="32">
        <v>48181.51</v>
      </c>
    </row>
    <row r="414" spans="1:10" ht="14.4" thickTop="1" x14ac:dyDescent="0.25">
      <c r="A414" s="161"/>
      <c r="B414" s="161"/>
      <c r="C414" s="161"/>
      <c r="D414" s="161"/>
      <c r="E414" s="161"/>
      <c r="F414" s="161"/>
      <c r="G414" s="161"/>
      <c r="H414" s="161"/>
      <c r="I414" s="161"/>
      <c r="J414" s="161"/>
    </row>
    <row r="415" spans="1:10" x14ac:dyDescent="0.25">
      <c r="A415" s="24" t="s">
        <v>135</v>
      </c>
      <c r="B415" s="25" t="s">
        <v>2</v>
      </c>
      <c r="C415" s="24" t="s">
        <v>3</v>
      </c>
      <c r="D415" s="24" t="s">
        <v>4</v>
      </c>
      <c r="E415" s="294" t="s">
        <v>2075</v>
      </c>
      <c r="F415" s="294"/>
      <c r="G415" s="145" t="s">
        <v>5</v>
      </c>
      <c r="H415" s="25" t="s">
        <v>6</v>
      </c>
      <c r="I415" s="25" t="s">
        <v>7</v>
      </c>
      <c r="J415" s="25" t="s">
        <v>9</v>
      </c>
    </row>
    <row r="416" spans="1:10" ht="26.4" x14ac:dyDescent="0.25">
      <c r="A416" s="146" t="s">
        <v>2076</v>
      </c>
      <c r="B416" s="147" t="s">
        <v>136</v>
      </c>
      <c r="C416" s="146" t="s">
        <v>41</v>
      </c>
      <c r="D416" s="146" t="s">
        <v>137</v>
      </c>
      <c r="E416" s="292" t="s">
        <v>2385</v>
      </c>
      <c r="F416" s="292"/>
      <c r="G416" s="148" t="s">
        <v>25</v>
      </c>
      <c r="H416" s="149">
        <v>1</v>
      </c>
      <c r="I416" s="150">
        <v>46.95</v>
      </c>
      <c r="J416" s="150">
        <v>46.95</v>
      </c>
    </row>
    <row r="417" spans="1:10" ht="26.4" x14ac:dyDescent="0.25">
      <c r="A417" s="48" t="s">
        <v>2078</v>
      </c>
      <c r="B417" s="50" t="s">
        <v>2386</v>
      </c>
      <c r="C417" s="48" t="s">
        <v>41</v>
      </c>
      <c r="D417" s="48" t="s">
        <v>2387</v>
      </c>
      <c r="E417" s="289" t="s">
        <v>2081</v>
      </c>
      <c r="F417" s="289"/>
      <c r="G417" s="151" t="s">
        <v>2082</v>
      </c>
      <c r="H417" s="152">
        <v>0.4299</v>
      </c>
      <c r="I417" s="153">
        <v>29.98</v>
      </c>
      <c r="J417" s="153">
        <v>12.88</v>
      </c>
    </row>
    <row r="418" spans="1:10" ht="26.4" x14ac:dyDescent="0.25">
      <c r="A418" s="48" t="s">
        <v>2078</v>
      </c>
      <c r="B418" s="50" t="s">
        <v>2116</v>
      </c>
      <c r="C418" s="48" t="s">
        <v>41</v>
      </c>
      <c r="D418" s="48" t="s">
        <v>2117</v>
      </c>
      <c r="E418" s="289" t="s">
        <v>2081</v>
      </c>
      <c r="F418" s="289"/>
      <c r="G418" s="151" t="s">
        <v>2082</v>
      </c>
      <c r="H418" s="152">
        <v>9.69E-2</v>
      </c>
      <c r="I418" s="153">
        <v>25.28</v>
      </c>
      <c r="J418" s="153">
        <v>2.44</v>
      </c>
    </row>
    <row r="419" spans="1:10" ht="52.8" x14ac:dyDescent="0.25">
      <c r="A419" s="154" t="s">
        <v>2087</v>
      </c>
      <c r="B419" s="155" t="s">
        <v>2388</v>
      </c>
      <c r="C419" s="154" t="s">
        <v>41</v>
      </c>
      <c r="D419" s="154" t="s">
        <v>2389</v>
      </c>
      <c r="E419" s="290" t="s">
        <v>2091</v>
      </c>
      <c r="F419" s="290"/>
      <c r="G419" s="156" t="s">
        <v>107</v>
      </c>
      <c r="H419" s="157">
        <v>1.5</v>
      </c>
      <c r="I419" s="158">
        <v>21.09</v>
      </c>
      <c r="J419" s="158">
        <v>31.63</v>
      </c>
    </row>
    <row r="420" spans="1:10" x14ac:dyDescent="0.25">
      <c r="A420" s="49"/>
      <c r="B420" s="49"/>
      <c r="C420" s="49"/>
      <c r="D420" s="49"/>
      <c r="E420" s="49" t="s">
        <v>2093</v>
      </c>
      <c r="F420" s="159">
        <v>5.42</v>
      </c>
      <c r="G420" s="49" t="s">
        <v>2094</v>
      </c>
      <c r="H420" s="159">
        <v>6.23</v>
      </c>
      <c r="I420" s="49" t="s">
        <v>2095</v>
      </c>
      <c r="J420" s="159">
        <v>11.65</v>
      </c>
    </row>
    <row r="421" spans="1:10" x14ac:dyDescent="0.25">
      <c r="A421" s="49"/>
      <c r="B421" s="49"/>
      <c r="C421" s="49"/>
      <c r="D421" s="49"/>
      <c r="E421" s="49" t="s">
        <v>2096</v>
      </c>
      <c r="F421" s="159">
        <v>9.6199999999999992</v>
      </c>
      <c r="G421" s="49"/>
      <c r="H421" s="291" t="s">
        <v>2097</v>
      </c>
      <c r="I421" s="291"/>
      <c r="J421" s="159">
        <v>56.57</v>
      </c>
    </row>
    <row r="422" spans="1:10" ht="14.4" thickBot="1" x14ac:dyDescent="0.3">
      <c r="A422" s="30"/>
      <c r="B422" s="30"/>
      <c r="C422" s="30"/>
      <c r="D422" s="30"/>
      <c r="E422" s="30"/>
      <c r="F422" s="30"/>
      <c r="G422" s="30" t="s">
        <v>2098</v>
      </c>
      <c r="H422" s="160" t="s">
        <v>2390</v>
      </c>
      <c r="I422" s="30" t="s">
        <v>2100</v>
      </c>
      <c r="J422" s="32">
        <v>63747.6</v>
      </c>
    </row>
    <row r="423" spans="1:10" ht="14.4" thickTop="1" x14ac:dyDescent="0.25">
      <c r="A423" s="161"/>
      <c r="B423" s="161"/>
      <c r="C423" s="161"/>
      <c r="D423" s="161"/>
      <c r="E423" s="161"/>
      <c r="F423" s="161"/>
      <c r="G423" s="161"/>
      <c r="H423" s="161"/>
      <c r="I423" s="161"/>
      <c r="J423" s="161"/>
    </row>
    <row r="424" spans="1:10" x14ac:dyDescent="0.25">
      <c r="A424" s="24" t="s">
        <v>138</v>
      </c>
      <c r="B424" s="25" t="s">
        <v>2</v>
      </c>
      <c r="C424" s="24" t="s">
        <v>3</v>
      </c>
      <c r="D424" s="24" t="s">
        <v>4</v>
      </c>
      <c r="E424" s="294" t="s">
        <v>2075</v>
      </c>
      <c r="F424" s="294"/>
      <c r="G424" s="145" t="s">
        <v>5</v>
      </c>
      <c r="H424" s="25" t="s">
        <v>6</v>
      </c>
      <c r="I424" s="25" t="s">
        <v>7</v>
      </c>
      <c r="J424" s="25" t="s">
        <v>9</v>
      </c>
    </row>
    <row r="425" spans="1:10" ht="26.4" x14ac:dyDescent="0.25">
      <c r="A425" s="146" t="s">
        <v>2076</v>
      </c>
      <c r="B425" s="147" t="s">
        <v>139</v>
      </c>
      <c r="C425" s="146" t="s">
        <v>19</v>
      </c>
      <c r="D425" s="146" t="s">
        <v>140</v>
      </c>
      <c r="E425" s="292" t="s">
        <v>2391</v>
      </c>
      <c r="F425" s="292"/>
      <c r="G425" s="148" t="s">
        <v>56</v>
      </c>
      <c r="H425" s="149">
        <v>1</v>
      </c>
      <c r="I425" s="150">
        <v>104.18</v>
      </c>
      <c r="J425" s="150">
        <v>104.18</v>
      </c>
    </row>
    <row r="426" spans="1:10" ht="26.4" x14ac:dyDescent="0.25">
      <c r="A426" s="48" t="s">
        <v>2078</v>
      </c>
      <c r="B426" s="50" t="s">
        <v>2392</v>
      </c>
      <c r="C426" s="48" t="s">
        <v>41</v>
      </c>
      <c r="D426" s="48" t="s">
        <v>2393</v>
      </c>
      <c r="E426" s="289" t="s">
        <v>2081</v>
      </c>
      <c r="F426" s="289"/>
      <c r="G426" s="151" t="s">
        <v>2082</v>
      </c>
      <c r="H426" s="152">
        <v>3.9E-2</v>
      </c>
      <c r="I426" s="153">
        <v>48.38</v>
      </c>
      <c r="J426" s="153">
        <v>1.88</v>
      </c>
    </row>
    <row r="427" spans="1:10" ht="26.4" x14ac:dyDescent="0.25">
      <c r="A427" s="48" t="s">
        <v>2078</v>
      </c>
      <c r="B427" s="50" t="s">
        <v>2394</v>
      </c>
      <c r="C427" s="48" t="s">
        <v>41</v>
      </c>
      <c r="D427" s="48" t="s">
        <v>2395</v>
      </c>
      <c r="E427" s="289" t="s">
        <v>2081</v>
      </c>
      <c r="F427" s="289"/>
      <c r="G427" s="151" t="s">
        <v>2082</v>
      </c>
      <c r="H427" s="152">
        <v>8.9999999999999993E-3</v>
      </c>
      <c r="I427" s="153">
        <v>148.51</v>
      </c>
      <c r="J427" s="153">
        <v>1.33</v>
      </c>
    </row>
    <row r="428" spans="1:10" ht="26.4" x14ac:dyDescent="0.25">
      <c r="A428" s="154" t="s">
        <v>2087</v>
      </c>
      <c r="B428" s="155" t="s">
        <v>2396</v>
      </c>
      <c r="C428" s="154" t="s">
        <v>2254</v>
      </c>
      <c r="D428" s="154" t="s">
        <v>2397</v>
      </c>
      <c r="E428" s="290" t="s">
        <v>2091</v>
      </c>
      <c r="F428" s="290"/>
      <c r="G428" s="156" t="s">
        <v>43</v>
      </c>
      <c r="H428" s="157">
        <v>1</v>
      </c>
      <c r="I428" s="158">
        <v>100.97</v>
      </c>
      <c r="J428" s="158">
        <v>100.97</v>
      </c>
    </row>
    <row r="429" spans="1:10" x14ac:dyDescent="0.25">
      <c r="A429" s="49"/>
      <c r="B429" s="49"/>
      <c r="C429" s="49"/>
      <c r="D429" s="49"/>
      <c r="E429" s="49" t="s">
        <v>2093</v>
      </c>
      <c r="F429" s="159">
        <v>1.36</v>
      </c>
      <c r="G429" s="49" t="s">
        <v>2094</v>
      </c>
      <c r="H429" s="159">
        <v>1.56</v>
      </c>
      <c r="I429" s="49" t="s">
        <v>2095</v>
      </c>
      <c r="J429" s="159">
        <v>2.92</v>
      </c>
    </row>
    <row r="430" spans="1:10" x14ac:dyDescent="0.25">
      <c r="A430" s="49"/>
      <c r="B430" s="49"/>
      <c r="C430" s="49"/>
      <c r="D430" s="49"/>
      <c r="E430" s="49" t="s">
        <v>2096</v>
      </c>
      <c r="F430" s="159">
        <v>21.35</v>
      </c>
      <c r="G430" s="49"/>
      <c r="H430" s="291" t="s">
        <v>2097</v>
      </c>
      <c r="I430" s="291"/>
      <c r="J430" s="159">
        <v>125.53</v>
      </c>
    </row>
    <row r="431" spans="1:10" ht="14.4" thickBot="1" x14ac:dyDescent="0.3">
      <c r="A431" s="30"/>
      <c r="B431" s="30"/>
      <c r="C431" s="30"/>
      <c r="D431" s="30"/>
      <c r="E431" s="30"/>
      <c r="F431" s="30"/>
      <c r="G431" s="30" t="s">
        <v>2098</v>
      </c>
      <c r="H431" s="160" t="s">
        <v>2370</v>
      </c>
      <c r="I431" s="30" t="s">
        <v>2100</v>
      </c>
      <c r="J431" s="32">
        <v>42899.87</v>
      </c>
    </row>
    <row r="432" spans="1:10" ht="14.4" thickTop="1" x14ac:dyDescent="0.25">
      <c r="A432" s="161"/>
      <c r="B432" s="161"/>
      <c r="C432" s="161"/>
      <c r="D432" s="161"/>
      <c r="E432" s="161"/>
      <c r="F432" s="161"/>
      <c r="G432" s="161"/>
      <c r="H432" s="161"/>
      <c r="I432" s="161"/>
      <c r="J432" s="161"/>
    </row>
    <row r="433" spans="1:10" x14ac:dyDescent="0.25">
      <c r="A433" s="26" t="s">
        <v>141</v>
      </c>
      <c r="B433" s="26"/>
      <c r="C433" s="26"/>
      <c r="D433" s="26" t="s">
        <v>142</v>
      </c>
      <c r="E433" s="26"/>
      <c r="F433" s="293"/>
      <c r="G433" s="293"/>
      <c r="H433" s="27"/>
      <c r="I433" s="26"/>
      <c r="J433" s="28">
        <v>2677776.87</v>
      </c>
    </row>
    <row r="434" spans="1:10" x14ac:dyDescent="0.25">
      <c r="A434" s="26" t="s">
        <v>143</v>
      </c>
      <c r="B434" s="26"/>
      <c r="C434" s="26"/>
      <c r="D434" s="26" t="s">
        <v>144</v>
      </c>
      <c r="E434" s="26"/>
      <c r="F434" s="293"/>
      <c r="G434" s="293"/>
      <c r="H434" s="27"/>
      <c r="I434" s="26"/>
      <c r="J434" s="28">
        <v>327934.8</v>
      </c>
    </row>
    <row r="435" spans="1:10" x14ac:dyDescent="0.25">
      <c r="A435" s="24" t="s">
        <v>145</v>
      </c>
      <c r="B435" s="25" t="s">
        <v>2</v>
      </c>
      <c r="C435" s="24" t="s">
        <v>3</v>
      </c>
      <c r="D435" s="24" t="s">
        <v>4</v>
      </c>
      <c r="E435" s="294" t="s">
        <v>2075</v>
      </c>
      <c r="F435" s="294"/>
      <c r="G435" s="145" t="s">
        <v>5</v>
      </c>
      <c r="H435" s="25" t="s">
        <v>6</v>
      </c>
      <c r="I435" s="25" t="s">
        <v>7</v>
      </c>
      <c r="J435" s="25" t="s">
        <v>9</v>
      </c>
    </row>
    <row r="436" spans="1:10" ht="39.6" x14ac:dyDescent="0.25">
      <c r="A436" s="146" t="s">
        <v>2076</v>
      </c>
      <c r="B436" s="147" t="s">
        <v>146</v>
      </c>
      <c r="C436" s="146" t="s">
        <v>41</v>
      </c>
      <c r="D436" s="146" t="s">
        <v>147</v>
      </c>
      <c r="E436" s="292" t="s">
        <v>2398</v>
      </c>
      <c r="F436" s="292"/>
      <c r="G436" s="148" t="s">
        <v>25</v>
      </c>
      <c r="H436" s="149">
        <v>1</v>
      </c>
      <c r="I436" s="150">
        <v>77.23</v>
      </c>
      <c r="J436" s="150">
        <v>77.23</v>
      </c>
    </row>
    <row r="437" spans="1:10" ht="26.4" x14ac:dyDescent="0.25">
      <c r="A437" s="48" t="s">
        <v>2078</v>
      </c>
      <c r="B437" s="50" t="s">
        <v>2127</v>
      </c>
      <c r="C437" s="48" t="s">
        <v>41</v>
      </c>
      <c r="D437" s="48" t="s">
        <v>2128</v>
      </c>
      <c r="E437" s="289" t="s">
        <v>2081</v>
      </c>
      <c r="F437" s="289"/>
      <c r="G437" s="151" t="s">
        <v>2082</v>
      </c>
      <c r="H437" s="152">
        <v>0.13800000000000001</v>
      </c>
      <c r="I437" s="153">
        <v>24.84</v>
      </c>
      <c r="J437" s="153">
        <v>3.42</v>
      </c>
    </row>
    <row r="438" spans="1:10" ht="26.4" x14ac:dyDescent="0.25">
      <c r="A438" s="48" t="s">
        <v>2078</v>
      </c>
      <c r="B438" s="50" t="s">
        <v>2399</v>
      </c>
      <c r="C438" s="48" t="s">
        <v>41</v>
      </c>
      <c r="D438" s="48" t="s">
        <v>2400</v>
      </c>
      <c r="E438" s="289" t="s">
        <v>2398</v>
      </c>
      <c r="F438" s="289"/>
      <c r="G438" s="151" t="s">
        <v>25</v>
      </c>
      <c r="H438" s="152">
        <v>0.188</v>
      </c>
      <c r="I438" s="153">
        <v>169.2</v>
      </c>
      <c r="J438" s="153">
        <v>31.8</v>
      </c>
    </row>
    <row r="439" spans="1:10" ht="26.4" x14ac:dyDescent="0.25">
      <c r="A439" s="48" t="s">
        <v>2078</v>
      </c>
      <c r="B439" s="50" t="s">
        <v>2125</v>
      </c>
      <c r="C439" s="48" t="s">
        <v>41</v>
      </c>
      <c r="D439" s="48" t="s">
        <v>2126</v>
      </c>
      <c r="E439" s="289" t="s">
        <v>2081</v>
      </c>
      <c r="F439" s="289"/>
      <c r="G439" s="151" t="s">
        <v>2082</v>
      </c>
      <c r="H439" s="152">
        <v>0.752</v>
      </c>
      <c r="I439" s="153">
        <v>29.38</v>
      </c>
      <c r="J439" s="153">
        <v>22.09</v>
      </c>
    </row>
    <row r="440" spans="1:10" ht="26.4" x14ac:dyDescent="0.25">
      <c r="A440" s="154" t="s">
        <v>2087</v>
      </c>
      <c r="B440" s="155" t="s">
        <v>2401</v>
      </c>
      <c r="C440" s="154" t="s">
        <v>41</v>
      </c>
      <c r="D440" s="154" t="s">
        <v>2402</v>
      </c>
      <c r="E440" s="290" t="s">
        <v>2261</v>
      </c>
      <c r="F440" s="290"/>
      <c r="G440" s="156" t="s">
        <v>79</v>
      </c>
      <c r="H440" s="157">
        <v>0.78500000000000003</v>
      </c>
      <c r="I440" s="158">
        <v>8.25</v>
      </c>
      <c r="J440" s="158">
        <v>6.47</v>
      </c>
    </row>
    <row r="441" spans="1:10" x14ac:dyDescent="0.25">
      <c r="A441" s="154" t="s">
        <v>2087</v>
      </c>
      <c r="B441" s="155" t="s">
        <v>2327</v>
      </c>
      <c r="C441" s="154" t="s">
        <v>41</v>
      </c>
      <c r="D441" s="154" t="s">
        <v>2328</v>
      </c>
      <c r="E441" s="290" t="s">
        <v>2091</v>
      </c>
      <c r="F441" s="290"/>
      <c r="G441" s="156" t="s">
        <v>107</v>
      </c>
      <c r="H441" s="157">
        <v>1.9E-2</v>
      </c>
      <c r="I441" s="158">
        <v>20.04</v>
      </c>
      <c r="J441" s="158">
        <v>0.38</v>
      </c>
    </row>
    <row r="442" spans="1:10" ht="26.4" x14ac:dyDescent="0.25">
      <c r="A442" s="154" t="s">
        <v>2087</v>
      </c>
      <c r="B442" s="155" t="s">
        <v>2403</v>
      </c>
      <c r="C442" s="154" t="s">
        <v>41</v>
      </c>
      <c r="D442" s="154" t="s">
        <v>2404</v>
      </c>
      <c r="E442" s="290" t="s">
        <v>2261</v>
      </c>
      <c r="F442" s="290"/>
      <c r="G442" s="156" t="s">
        <v>2405</v>
      </c>
      <c r="H442" s="157">
        <v>0.19600000000000001</v>
      </c>
      <c r="I442" s="158">
        <v>21.43</v>
      </c>
      <c r="J442" s="158">
        <v>4.2</v>
      </c>
    </row>
    <row r="443" spans="1:10" ht="26.4" x14ac:dyDescent="0.25">
      <c r="A443" s="154" t="s">
        <v>2087</v>
      </c>
      <c r="B443" s="155" t="s">
        <v>2325</v>
      </c>
      <c r="C443" s="154" t="s">
        <v>41</v>
      </c>
      <c r="D443" s="154" t="s">
        <v>2326</v>
      </c>
      <c r="E443" s="290" t="s">
        <v>2091</v>
      </c>
      <c r="F443" s="290"/>
      <c r="G443" s="156" t="s">
        <v>2297</v>
      </c>
      <c r="H443" s="157">
        <v>0.01</v>
      </c>
      <c r="I443" s="158">
        <v>7.59</v>
      </c>
      <c r="J443" s="158">
        <v>7.0000000000000007E-2</v>
      </c>
    </row>
    <row r="444" spans="1:10" ht="39.6" x14ac:dyDescent="0.25">
      <c r="A444" s="154" t="s">
        <v>2087</v>
      </c>
      <c r="B444" s="155" t="s">
        <v>2406</v>
      </c>
      <c r="C444" s="154" t="s">
        <v>41</v>
      </c>
      <c r="D444" s="154" t="s">
        <v>2407</v>
      </c>
      <c r="E444" s="290" t="s">
        <v>2261</v>
      </c>
      <c r="F444" s="290"/>
      <c r="G444" s="156" t="s">
        <v>2405</v>
      </c>
      <c r="H444" s="157">
        <v>0.39300000000000002</v>
      </c>
      <c r="I444" s="158">
        <v>22.4</v>
      </c>
      <c r="J444" s="158">
        <v>8.8000000000000007</v>
      </c>
    </row>
    <row r="445" spans="1:10" x14ac:dyDescent="0.25">
      <c r="A445" s="49"/>
      <c r="B445" s="49"/>
      <c r="C445" s="49"/>
      <c r="D445" s="49"/>
      <c r="E445" s="49" t="s">
        <v>2093</v>
      </c>
      <c r="F445" s="159">
        <v>12.45</v>
      </c>
      <c r="G445" s="49" t="s">
        <v>2094</v>
      </c>
      <c r="H445" s="159">
        <v>14.29</v>
      </c>
      <c r="I445" s="49" t="s">
        <v>2095</v>
      </c>
      <c r="J445" s="159">
        <v>26.74</v>
      </c>
    </row>
    <row r="446" spans="1:10" x14ac:dyDescent="0.25">
      <c r="A446" s="49"/>
      <c r="B446" s="49"/>
      <c r="C446" s="49"/>
      <c r="D446" s="49"/>
      <c r="E446" s="49" t="s">
        <v>2096</v>
      </c>
      <c r="F446" s="159">
        <v>15.83</v>
      </c>
      <c r="G446" s="49"/>
      <c r="H446" s="291" t="s">
        <v>2097</v>
      </c>
      <c r="I446" s="291"/>
      <c r="J446" s="159">
        <v>93.06</v>
      </c>
    </row>
    <row r="447" spans="1:10" ht="14.4" thickBot="1" x14ac:dyDescent="0.3">
      <c r="A447" s="30"/>
      <c r="B447" s="30"/>
      <c r="C447" s="30"/>
      <c r="D447" s="30"/>
      <c r="E447" s="30"/>
      <c r="F447" s="30"/>
      <c r="G447" s="30" t="s">
        <v>2098</v>
      </c>
      <c r="H447" s="160" t="s">
        <v>2408</v>
      </c>
      <c r="I447" s="30" t="s">
        <v>2100</v>
      </c>
      <c r="J447" s="32">
        <v>132889.68</v>
      </c>
    </row>
    <row r="448" spans="1:10" ht="14.4" thickTop="1" x14ac:dyDescent="0.25">
      <c r="A448" s="161"/>
      <c r="B448" s="161"/>
      <c r="C448" s="161"/>
      <c r="D448" s="161"/>
      <c r="E448" s="161"/>
      <c r="F448" s="161"/>
      <c r="G448" s="161"/>
      <c r="H448" s="161"/>
      <c r="I448" s="161"/>
      <c r="J448" s="161"/>
    </row>
    <row r="449" spans="1:10" x14ac:dyDescent="0.25">
      <c r="A449" s="24" t="s">
        <v>148</v>
      </c>
      <c r="B449" s="25" t="s">
        <v>2</v>
      </c>
      <c r="C449" s="24" t="s">
        <v>3</v>
      </c>
      <c r="D449" s="24" t="s">
        <v>4</v>
      </c>
      <c r="E449" s="294" t="s">
        <v>2075</v>
      </c>
      <c r="F449" s="294"/>
      <c r="G449" s="145" t="s">
        <v>5</v>
      </c>
      <c r="H449" s="25" t="s">
        <v>6</v>
      </c>
      <c r="I449" s="25" t="s">
        <v>7</v>
      </c>
      <c r="J449" s="25" t="s">
        <v>9</v>
      </c>
    </row>
    <row r="450" spans="1:10" ht="39.6" x14ac:dyDescent="0.25">
      <c r="A450" s="146" t="s">
        <v>2076</v>
      </c>
      <c r="B450" s="147" t="s">
        <v>149</v>
      </c>
      <c r="C450" s="146" t="s">
        <v>41</v>
      </c>
      <c r="D450" s="146" t="s">
        <v>150</v>
      </c>
      <c r="E450" s="292" t="s">
        <v>2340</v>
      </c>
      <c r="F450" s="292"/>
      <c r="G450" s="148" t="s">
        <v>107</v>
      </c>
      <c r="H450" s="149">
        <v>1</v>
      </c>
      <c r="I450" s="150">
        <v>12.71</v>
      </c>
      <c r="J450" s="150">
        <v>12.71</v>
      </c>
    </row>
    <row r="451" spans="1:10" ht="26.4" x14ac:dyDescent="0.25">
      <c r="A451" s="48" t="s">
        <v>2078</v>
      </c>
      <c r="B451" s="50" t="s">
        <v>2334</v>
      </c>
      <c r="C451" s="48" t="s">
        <v>41</v>
      </c>
      <c r="D451" s="48" t="s">
        <v>2335</v>
      </c>
      <c r="E451" s="289" t="s">
        <v>2081</v>
      </c>
      <c r="F451" s="289"/>
      <c r="G451" s="151" t="s">
        <v>2082</v>
      </c>
      <c r="H451" s="152">
        <v>1.29E-2</v>
      </c>
      <c r="I451" s="153">
        <v>25.16</v>
      </c>
      <c r="J451" s="153">
        <v>0.32</v>
      </c>
    </row>
    <row r="452" spans="1:10" ht="26.4" x14ac:dyDescent="0.25">
      <c r="A452" s="48" t="s">
        <v>2078</v>
      </c>
      <c r="B452" s="50" t="s">
        <v>2346</v>
      </c>
      <c r="C452" s="48" t="s">
        <v>41</v>
      </c>
      <c r="D452" s="48" t="s">
        <v>2347</v>
      </c>
      <c r="E452" s="289" t="s">
        <v>2340</v>
      </c>
      <c r="F452" s="289"/>
      <c r="G452" s="151" t="s">
        <v>107</v>
      </c>
      <c r="H452" s="152">
        <v>1</v>
      </c>
      <c r="I452" s="153">
        <v>9.4</v>
      </c>
      <c r="J452" s="153">
        <v>9.4</v>
      </c>
    </row>
    <row r="453" spans="1:10" ht="26.4" x14ac:dyDescent="0.25">
      <c r="A453" s="48" t="s">
        <v>2078</v>
      </c>
      <c r="B453" s="50" t="s">
        <v>2336</v>
      </c>
      <c r="C453" s="48" t="s">
        <v>41</v>
      </c>
      <c r="D453" s="48" t="s">
        <v>2337</v>
      </c>
      <c r="E453" s="289" t="s">
        <v>2081</v>
      </c>
      <c r="F453" s="289"/>
      <c r="G453" s="151" t="s">
        <v>2082</v>
      </c>
      <c r="H453" s="152">
        <v>7.9000000000000001E-2</v>
      </c>
      <c r="I453" s="153">
        <v>29.76</v>
      </c>
      <c r="J453" s="153">
        <v>2.35</v>
      </c>
    </row>
    <row r="454" spans="1:10" ht="26.4" x14ac:dyDescent="0.25">
      <c r="A454" s="154" t="s">
        <v>2087</v>
      </c>
      <c r="B454" s="155" t="s">
        <v>2341</v>
      </c>
      <c r="C454" s="154" t="s">
        <v>41</v>
      </c>
      <c r="D454" s="154" t="s">
        <v>2342</v>
      </c>
      <c r="E454" s="290" t="s">
        <v>2091</v>
      </c>
      <c r="F454" s="290"/>
      <c r="G454" s="156" t="s">
        <v>43</v>
      </c>
      <c r="H454" s="157">
        <v>0.97</v>
      </c>
      <c r="I454" s="158">
        <v>0.22</v>
      </c>
      <c r="J454" s="158">
        <v>0.21</v>
      </c>
    </row>
    <row r="455" spans="1:10" ht="26.4" x14ac:dyDescent="0.25">
      <c r="A455" s="154" t="s">
        <v>2087</v>
      </c>
      <c r="B455" s="155" t="s">
        <v>2343</v>
      </c>
      <c r="C455" s="154" t="s">
        <v>41</v>
      </c>
      <c r="D455" s="154" t="s">
        <v>2344</v>
      </c>
      <c r="E455" s="290" t="s">
        <v>2091</v>
      </c>
      <c r="F455" s="290"/>
      <c r="G455" s="156" t="s">
        <v>107</v>
      </c>
      <c r="H455" s="157">
        <v>2.5000000000000001E-2</v>
      </c>
      <c r="I455" s="158">
        <v>17.5</v>
      </c>
      <c r="J455" s="158">
        <v>0.43</v>
      </c>
    </row>
    <row r="456" spans="1:10" x14ac:dyDescent="0.25">
      <c r="A456" s="49"/>
      <c r="B456" s="49"/>
      <c r="C456" s="49"/>
      <c r="D456" s="49"/>
      <c r="E456" s="49" t="s">
        <v>2093</v>
      </c>
      <c r="F456" s="159">
        <v>1.3</v>
      </c>
      <c r="G456" s="49" t="s">
        <v>2094</v>
      </c>
      <c r="H456" s="159">
        <v>1.51</v>
      </c>
      <c r="I456" s="49" t="s">
        <v>2095</v>
      </c>
      <c r="J456" s="159">
        <v>2.81</v>
      </c>
    </row>
    <row r="457" spans="1:10" x14ac:dyDescent="0.25">
      <c r="A457" s="49"/>
      <c r="B457" s="49"/>
      <c r="C457" s="49"/>
      <c r="D457" s="49"/>
      <c r="E457" s="49" t="s">
        <v>2096</v>
      </c>
      <c r="F457" s="159">
        <v>2.6</v>
      </c>
      <c r="G457" s="49"/>
      <c r="H457" s="291" t="s">
        <v>2097</v>
      </c>
      <c r="I457" s="291"/>
      <c r="J457" s="159">
        <v>15.31</v>
      </c>
    </row>
    <row r="458" spans="1:10" ht="14.4" thickBot="1" x14ac:dyDescent="0.3">
      <c r="A458" s="30"/>
      <c r="B458" s="30"/>
      <c r="C458" s="30"/>
      <c r="D458" s="30"/>
      <c r="E458" s="30"/>
      <c r="F458" s="30"/>
      <c r="G458" s="30" t="s">
        <v>2098</v>
      </c>
      <c r="H458" s="160" t="s">
        <v>2409</v>
      </c>
      <c r="I458" s="30" t="s">
        <v>2100</v>
      </c>
      <c r="J458" s="32">
        <v>234.24</v>
      </c>
    </row>
    <row r="459" spans="1:10" ht="14.4" thickTop="1" x14ac:dyDescent="0.25">
      <c r="A459" s="161"/>
      <c r="B459" s="161"/>
      <c r="C459" s="161"/>
      <c r="D459" s="161"/>
      <c r="E459" s="161"/>
      <c r="F459" s="161"/>
      <c r="G459" s="161"/>
      <c r="H459" s="161"/>
      <c r="I459" s="161"/>
      <c r="J459" s="161"/>
    </row>
    <row r="460" spans="1:10" x14ac:dyDescent="0.25">
      <c r="A460" s="24" t="s">
        <v>151</v>
      </c>
      <c r="B460" s="25" t="s">
        <v>2</v>
      </c>
      <c r="C460" s="24" t="s">
        <v>3</v>
      </c>
      <c r="D460" s="24" t="s">
        <v>4</v>
      </c>
      <c r="E460" s="294" t="s">
        <v>2075</v>
      </c>
      <c r="F460" s="294"/>
      <c r="G460" s="145" t="s">
        <v>5</v>
      </c>
      <c r="H460" s="25" t="s">
        <v>6</v>
      </c>
      <c r="I460" s="25" t="s">
        <v>7</v>
      </c>
      <c r="J460" s="25" t="s">
        <v>9</v>
      </c>
    </row>
    <row r="461" spans="1:10" ht="39.6" x14ac:dyDescent="0.25">
      <c r="A461" s="146" t="s">
        <v>2076</v>
      </c>
      <c r="B461" s="147" t="s">
        <v>152</v>
      </c>
      <c r="C461" s="146" t="s">
        <v>41</v>
      </c>
      <c r="D461" s="146" t="s">
        <v>153</v>
      </c>
      <c r="E461" s="292" t="s">
        <v>2340</v>
      </c>
      <c r="F461" s="292"/>
      <c r="G461" s="148" t="s">
        <v>107</v>
      </c>
      <c r="H461" s="149">
        <v>1</v>
      </c>
      <c r="I461" s="150">
        <v>10.37</v>
      </c>
      <c r="J461" s="150">
        <v>10.37</v>
      </c>
    </row>
    <row r="462" spans="1:10" ht="26.4" x14ac:dyDescent="0.25">
      <c r="A462" s="48" t="s">
        <v>2078</v>
      </c>
      <c r="B462" s="50" t="s">
        <v>2334</v>
      </c>
      <c r="C462" s="48" t="s">
        <v>41</v>
      </c>
      <c r="D462" s="48" t="s">
        <v>2335</v>
      </c>
      <c r="E462" s="289" t="s">
        <v>2081</v>
      </c>
      <c r="F462" s="289"/>
      <c r="G462" s="151" t="s">
        <v>2082</v>
      </c>
      <c r="H462" s="152">
        <v>6.4000000000000003E-3</v>
      </c>
      <c r="I462" s="153">
        <v>25.16</v>
      </c>
      <c r="J462" s="153">
        <v>0.16</v>
      </c>
    </row>
    <row r="463" spans="1:10" ht="26.4" x14ac:dyDescent="0.25">
      <c r="A463" s="48" t="s">
        <v>2078</v>
      </c>
      <c r="B463" s="50" t="s">
        <v>2336</v>
      </c>
      <c r="C463" s="48" t="s">
        <v>41</v>
      </c>
      <c r="D463" s="48" t="s">
        <v>2337</v>
      </c>
      <c r="E463" s="289" t="s">
        <v>2081</v>
      </c>
      <c r="F463" s="289"/>
      <c r="G463" s="151" t="s">
        <v>2082</v>
      </c>
      <c r="H463" s="152">
        <v>3.9199999999999999E-2</v>
      </c>
      <c r="I463" s="153">
        <v>29.76</v>
      </c>
      <c r="J463" s="153">
        <v>1.1599999999999999</v>
      </c>
    </row>
    <row r="464" spans="1:10" ht="26.4" x14ac:dyDescent="0.25">
      <c r="A464" s="48" t="s">
        <v>2078</v>
      </c>
      <c r="B464" s="50" t="s">
        <v>2352</v>
      </c>
      <c r="C464" s="48" t="s">
        <v>41</v>
      </c>
      <c r="D464" s="48" t="s">
        <v>2353</v>
      </c>
      <c r="E464" s="289" t="s">
        <v>2340</v>
      </c>
      <c r="F464" s="289"/>
      <c r="G464" s="151" t="s">
        <v>107</v>
      </c>
      <c r="H464" s="152">
        <v>1</v>
      </c>
      <c r="I464" s="153">
        <v>8.51</v>
      </c>
      <c r="J464" s="153">
        <v>8.51</v>
      </c>
    </row>
    <row r="465" spans="1:10" ht="26.4" x14ac:dyDescent="0.25">
      <c r="A465" s="154" t="s">
        <v>2087</v>
      </c>
      <c r="B465" s="155" t="s">
        <v>2341</v>
      </c>
      <c r="C465" s="154" t="s">
        <v>41</v>
      </c>
      <c r="D465" s="154" t="s">
        <v>2342</v>
      </c>
      <c r="E465" s="290" t="s">
        <v>2091</v>
      </c>
      <c r="F465" s="290"/>
      <c r="G465" s="156" t="s">
        <v>43</v>
      </c>
      <c r="H465" s="157">
        <v>0.54300000000000004</v>
      </c>
      <c r="I465" s="158">
        <v>0.22</v>
      </c>
      <c r="J465" s="158">
        <v>0.11</v>
      </c>
    </row>
    <row r="466" spans="1:10" ht="26.4" x14ac:dyDescent="0.25">
      <c r="A466" s="154" t="s">
        <v>2087</v>
      </c>
      <c r="B466" s="155" t="s">
        <v>2343</v>
      </c>
      <c r="C466" s="154" t="s">
        <v>41</v>
      </c>
      <c r="D466" s="154" t="s">
        <v>2344</v>
      </c>
      <c r="E466" s="290" t="s">
        <v>2091</v>
      </c>
      <c r="F466" s="290"/>
      <c r="G466" s="156" t="s">
        <v>107</v>
      </c>
      <c r="H466" s="157">
        <v>2.5000000000000001E-2</v>
      </c>
      <c r="I466" s="158">
        <v>17.5</v>
      </c>
      <c r="J466" s="158">
        <v>0.43</v>
      </c>
    </row>
    <row r="467" spans="1:10" x14ac:dyDescent="0.25">
      <c r="A467" s="49"/>
      <c r="B467" s="49"/>
      <c r="C467" s="49"/>
      <c r="D467" s="49"/>
      <c r="E467" s="49" t="s">
        <v>2093</v>
      </c>
      <c r="F467" s="159">
        <v>0.56000000000000005</v>
      </c>
      <c r="G467" s="49" t="s">
        <v>2094</v>
      </c>
      <c r="H467" s="159">
        <v>0.66</v>
      </c>
      <c r="I467" s="49" t="s">
        <v>2095</v>
      </c>
      <c r="J467" s="159">
        <v>1.22</v>
      </c>
    </row>
    <row r="468" spans="1:10" x14ac:dyDescent="0.25">
      <c r="A468" s="49"/>
      <c r="B468" s="49"/>
      <c r="C468" s="49"/>
      <c r="D468" s="49"/>
      <c r="E468" s="49" t="s">
        <v>2096</v>
      </c>
      <c r="F468" s="159">
        <v>2.12</v>
      </c>
      <c r="G468" s="49"/>
      <c r="H468" s="291" t="s">
        <v>2097</v>
      </c>
      <c r="I468" s="291"/>
      <c r="J468" s="159">
        <v>12.49</v>
      </c>
    </row>
    <row r="469" spans="1:10" ht="14.4" thickBot="1" x14ac:dyDescent="0.3">
      <c r="A469" s="30"/>
      <c r="B469" s="30"/>
      <c r="C469" s="30"/>
      <c r="D469" s="30"/>
      <c r="E469" s="30"/>
      <c r="F469" s="30"/>
      <c r="G469" s="30" t="s">
        <v>2098</v>
      </c>
      <c r="H469" s="160" t="s">
        <v>2410</v>
      </c>
      <c r="I469" s="30" t="s">
        <v>2100</v>
      </c>
      <c r="J469" s="32">
        <v>44227.09</v>
      </c>
    </row>
    <row r="470" spans="1:10" ht="14.4" thickTop="1" x14ac:dyDescent="0.25">
      <c r="A470" s="161"/>
      <c r="B470" s="161"/>
      <c r="C470" s="161"/>
      <c r="D470" s="161"/>
      <c r="E470" s="161"/>
      <c r="F470" s="161"/>
      <c r="G470" s="161"/>
      <c r="H470" s="161"/>
      <c r="I470" s="161"/>
      <c r="J470" s="161"/>
    </row>
    <row r="471" spans="1:10" x14ac:dyDescent="0.25">
      <c r="A471" s="24" t="s">
        <v>154</v>
      </c>
      <c r="B471" s="25" t="s">
        <v>2</v>
      </c>
      <c r="C471" s="24" t="s">
        <v>3</v>
      </c>
      <c r="D471" s="24" t="s">
        <v>4</v>
      </c>
      <c r="E471" s="294" t="s">
        <v>2075</v>
      </c>
      <c r="F471" s="294"/>
      <c r="G471" s="145" t="s">
        <v>5</v>
      </c>
      <c r="H471" s="25" t="s">
        <v>6</v>
      </c>
      <c r="I471" s="25" t="s">
        <v>7</v>
      </c>
      <c r="J471" s="25" t="s">
        <v>9</v>
      </c>
    </row>
    <row r="472" spans="1:10" ht="39.6" x14ac:dyDescent="0.25">
      <c r="A472" s="146" t="s">
        <v>2076</v>
      </c>
      <c r="B472" s="147" t="s">
        <v>155</v>
      </c>
      <c r="C472" s="146" t="s">
        <v>41</v>
      </c>
      <c r="D472" s="146" t="s">
        <v>156</v>
      </c>
      <c r="E472" s="292" t="s">
        <v>2340</v>
      </c>
      <c r="F472" s="292"/>
      <c r="G472" s="148" t="s">
        <v>107</v>
      </c>
      <c r="H472" s="149">
        <v>1</v>
      </c>
      <c r="I472" s="150">
        <v>8.65</v>
      </c>
      <c r="J472" s="150">
        <v>8.65</v>
      </c>
    </row>
    <row r="473" spans="1:10" ht="26.4" x14ac:dyDescent="0.25">
      <c r="A473" s="48" t="s">
        <v>2078</v>
      </c>
      <c r="B473" s="50" t="s">
        <v>2334</v>
      </c>
      <c r="C473" s="48" t="s">
        <v>41</v>
      </c>
      <c r="D473" s="48" t="s">
        <v>2335</v>
      </c>
      <c r="E473" s="289" t="s">
        <v>2081</v>
      </c>
      <c r="F473" s="289"/>
      <c r="G473" s="151" t="s">
        <v>2082</v>
      </c>
      <c r="H473" s="152">
        <v>4.1999999999999997E-3</v>
      </c>
      <c r="I473" s="153">
        <v>25.16</v>
      </c>
      <c r="J473" s="153">
        <v>0.1</v>
      </c>
    </row>
    <row r="474" spans="1:10" ht="26.4" x14ac:dyDescent="0.25">
      <c r="A474" s="48" t="s">
        <v>2078</v>
      </c>
      <c r="B474" s="50" t="s">
        <v>2336</v>
      </c>
      <c r="C474" s="48" t="s">
        <v>41</v>
      </c>
      <c r="D474" s="48" t="s">
        <v>2337</v>
      </c>
      <c r="E474" s="289" t="s">
        <v>2081</v>
      </c>
      <c r="F474" s="289"/>
      <c r="G474" s="151" t="s">
        <v>2082</v>
      </c>
      <c r="H474" s="152">
        <v>2.5700000000000001E-2</v>
      </c>
      <c r="I474" s="153">
        <v>29.76</v>
      </c>
      <c r="J474" s="153">
        <v>0.76</v>
      </c>
    </row>
    <row r="475" spans="1:10" ht="26.4" x14ac:dyDescent="0.25">
      <c r="A475" s="48" t="s">
        <v>2078</v>
      </c>
      <c r="B475" s="50" t="s">
        <v>2355</v>
      </c>
      <c r="C475" s="48" t="s">
        <v>41</v>
      </c>
      <c r="D475" s="48" t="s">
        <v>2356</v>
      </c>
      <c r="E475" s="289" t="s">
        <v>2340</v>
      </c>
      <c r="F475" s="289"/>
      <c r="G475" s="151" t="s">
        <v>107</v>
      </c>
      <c r="H475" s="152">
        <v>1</v>
      </c>
      <c r="I475" s="153">
        <v>7.28</v>
      </c>
      <c r="J475" s="153">
        <v>7.28</v>
      </c>
    </row>
    <row r="476" spans="1:10" ht="26.4" x14ac:dyDescent="0.25">
      <c r="A476" s="154" t="s">
        <v>2087</v>
      </c>
      <c r="B476" s="155" t="s">
        <v>2341</v>
      </c>
      <c r="C476" s="154" t="s">
        <v>41</v>
      </c>
      <c r="D476" s="154" t="s">
        <v>2342</v>
      </c>
      <c r="E476" s="290" t="s">
        <v>2091</v>
      </c>
      <c r="F476" s="290"/>
      <c r="G476" s="156" t="s">
        <v>43</v>
      </c>
      <c r="H476" s="157">
        <v>0.36699999999999999</v>
      </c>
      <c r="I476" s="158">
        <v>0.22</v>
      </c>
      <c r="J476" s="158">
        <v>0.08</v>
      </c>
    </row>
    <row r="477" spans="1:10" ht="26.4" x14ac:dyDescent="0.25">
      <c r="A477" s="154" t="s">
        <v>2087</v>
      </c>
      <c r="B477" s="155" t="s">
        <v>2343</v>
      </c>
      <c r="C477" s="154" t="s">
        <v>41</v>
      </c>
      <c r="D477" s="154" t="s">
        <v>2344</v>
      </c>
      <c r="E477" s="290" t="s">
        <v>2091</v>
      </c>
      <c r="F477" s="290"/>
      <c r="G477" s="156" t="s">
        <v>107</v>
      </c>
      <c r="H477" s="157">
        <v>2.5000000000000001E-2</v>
      </c>
      <c r="I477" s="158">
        <v>17.5</v>
      </c>
      <c r="J477" s="158">
        <v>0.43</v>
      </c>
    </row>
    <row r="478" spans="1:10" x14ac:dyDescent="0.25">
      <c r="A478" s="49"/>
      <c r="B478" s="49"/>
      <c r="C478" s="49"/>
      <c r="D478" s="49"/>
      <c r="E478" s="49" t="s">
        <v>2093</v>
      </c>
      <c r="F478" s="159">
        <v>0.35</v>
      </c>
      <c r="G478" s="49" t="s">
        <v>2094</v>
      </c>
      <c r="H478" s="159">
        <v>0.41</v>
      </c>
      <c r="I478" s="49" t="s">
        <v>2095</v>
      </c>
      <c r="J478" s="159">
        <v>0.76</v>
      </c>
    </row>
    <row r="479" spans="1:10" x14ac:dyDescent="0.25">
      <c r="A479" s="49"/>
      <c r="B479" s="49"/>
      <c r="C479" s="49"/>
      <c r="D479" s="49"/>
      <c r="E479" s="49" t="s">
        <v>2096</v>
      </c>
      <c r="F479" s="159">
        <v>1.77</v>
      </c>
      <c r="G479" s="49"/>
      <c r="H479" s="291" t="s">
        <v>2097</v>
      </c>
      <c r="I479" s="291"/>
      <c r="J479" s="159">
        <v>10.42</v>
      </c>
    </row>
    <row r="480" spans="1:10" ht="14.4" thickBot="1" x14ac:dyDescent="0.3">
      <c r="A480" s="30"/>
      <c r="B480" s="30"/>
      <c r="C480" s="30"/>
      <c r="D480" s="30"/>
      <c r="E480" s="30"/>
      <c r="F480" s="30"/>
      <c r="G480" s="30" t="s">
        <v>2098</v>
      </c>
      <c r="H480" s="160" t="s">
        <v>2411</v>
      </c>
      <c r="I480" s="30" t="s">
        <v>2100</v>
      </c>
      <c r="J480" s="32">
        <v>5917.51</v>
      </c>
    </row>
    <row r="481" spans="1:10" ht="14.4" thickTop="1" x14ac:dyDescent="0.25">
      <c r="A481" s="161"/>
      <c r="B481" s="161"/>
      <c r="C481" s="161"/>
      <c r="D481" s="161"/>
      <c r="E481" s="161"/>
      <c r="F481" s="161"/>
      <c r="G481" s="161"/>
      <c r="H481" s="161"/>
      <c r="I481" s="161"/>
      <c r="J481" s="161"/>
    </row>
    <row r="482" spans="1:10" x14ac:dyDescent="0.25">
      <c r="A482" s="24" t="s">
        <v>157</v>
      </c>
      <c r="B482" s="25" t="s">
        <v>2</v>
      </c>
      <c r="C482" s="24" t="s">
        <v>3</v>
      </c>
      <c r="D482" s="24" t="s">
        <v>4</v>
      </c>
      <c r="E482" s="294" t="s">
        <v>2075</v>
      </c>
      <c r="F482" s="294"/>
      <c r="G482" s="145" t="s">
        <v>5</v>
      </c>
      <c r="H482" s="25" t="s">
        <v>6</v>
      </c>
      <c r="I482" s="25" t="s">
        <v>7</v>
      </c>
      <c r="J482" s="25" t="s">
        <v>9</v>
      </c>
    </row>
    <row r="483" spans="1:10" ht="39.6" x14ac:dyDescent="0.25">
      <c r="A483" s="146" t="s">
        <v>2076</v>
      </c>
      <c r="B483" s="147" t="s">
        <v>158</v>
      </c>
      <c r="C483" s="146" t="s">
        <v>41</v>
      </c>
      <c r="D483" s="146" t="s">
        <v>159</v>
      </c>
      <c r="E483" s="292" t="s">
        <v>2340</v>
      </c>
      <c r="F483" s="292"/>
      <c r="G483" s="148" t="s">
        <v>107</v>
      </c>
      <c r="H483" s="149">
        <v>1</v>
      </c>
      <c r="I483" s="150">
        <v>8.31</v>
      </c>
      <c r="J483" s="150">
        <v>8.31</v>
      </c>
    </row>
    <row r="484" spans="1:10" ht="26.4" x14ac:dyDescent="0.25">
      <c r="A484" s="48" t="s">
        <v>2078</v>
      </c>
      <c r="B484" s="50" t="s">
        <v>2334</v>
      </c>
      <c r="C484" s="48" t="s">
        <v>41</v>
      </c>
      <c r="D484" s="48" t="s">
        <v>2335</v>
      </c>
      <c r="E484" s="289" t="s">
        <v>2081</v>
      </c>
      <c r="F484" s="289"/>
      <c r="G484" s="151" t="s">
        <v>2082</v>
      </c>
      <c r="H484" s="152">
        <v>3.2000000000000002E-3</v>
      </c>
      <c r="I484" s="153">
        <v>25.16</v>
      </c>
      <c r="J484" s="153">
        <v>0.08</v>
      </c>
    </row>
    <row r="485" spans="1:10" ht="26.4" x14ac:dyDescent="0.25">
      <c r="A485" s="48" t="s">
        <v>2078</v>
      </c>
      <c r="B485" s="50" t="s">
        <v>2358</v>
      </c>
      <c r="C485" s="48" t="s">
        <v>41</v>
      </c>
      <c r="D485" s="48" t="s">
        <v>2359</v>
      </c>
      <c r="E485" s="289" t="s">
        <v>2340</v>
      </c>
      <c r="F485" s="289"/>
      <c r="G485" s="151" t="s">
        <v>107</v>
      </c>
      <c r="H485" s="152">
        <v>1</v>
      </c>
      <c r="I485" s="153">
        <v>7.19</v>
      </c>
      <c r="J485" s="153">
        <v>7.19</v>
      </c>
    </row>
    <row r="486" spans="1:10" ht="26.4" x14ac:dyDescent="0.25">
      <c r="A486" s="48" t="s">
        <v>2078</v>
      </c>
      <c r="B486" s="50" t="s">
        <v>2336</v>
      </c>
      <c r="C486" s="48" t="s">
        <v>41</v>
      </c>
      <c r="D486" s="48" t="s">
        <v>2337</v>
      </c>
      <c r="E486" s="289" t="s">
        <v>2081</v>
      </c>
      <c r="F486" s="289"/>
      <c r="G486" s="151" t="s">
        <v>2082</v>
      </c>
      <c r="H486" s="152">
        <v>1.9400000000000001E-2</v>
      </c>
      <c r="I486" s="153">
        <v>29.76</v>
      </c>
      <c r="J486" s="153">
        <v>0.56999999999999995</v>
      </c>
    </row>
    <row r="487" spans="1:10" ht="26.4" x14ac:dyDescent="0.25">
      <c r="A487" s="154" t="s">
        <v>2087</v>
      </c>
      <c r="B487" s="155" t="s">
        <v>2343</v>
      </c>
      <c r="C487" s="154" t="s">
        <v>41</v>
      </c>
      <c r="D487" s="154" t="s">
        <v>2344</v>
      </c>
      <c r="E487" s="290" t="s">
        <v>2091</v>
      </c>
      <c r="F487" s="290"/>
      <c r="G487" s="156" t="s">
        <v>107</v>
      </c>
      <c r="H487" s="157">
        <v>2.5000000000000001E-2</v>
      </c>
      <c r="I487" s="158">
        <v>17.5</v>
      </c>
      <c r="J487" s="158">
        <v>0.43</v>
      </c>
    </row>
    <row r="488" spans="1:10" ht="26.4" x14ac:dyDescent="0.25">
      <c r="A488" s="154" t="s">
        <v>2087</v>
      </c>
      <c r="B488" s="155" t="s">
        <v>2341</v>
      </c>
      <c r="C488" s="154" t="s">
        <v>41</v>
      </c>
      <c r="D488" s="154" t="s">
        <v>2342</v>
      </c>
      <c r="E488" s="290" t="s">
        <v>2091</v>
      </c>
      <c r="F488" s="290"/>
      <c r="G488" s="156" t="s">
        <v>43</v>
      </c>
      <c r="H488" s="157">
        <v>0.21199999999999999</v>
      </c>
      <c r="I488" s="158">
        <v>0.22</v>
      </c>
      <c r="J488" s="158">
        <v>0.04</v>
      </c>
    </row>
    <row r="489" spans="1:10" x14ac:dyDescent="0.25">
      <c r="A489" s="49"/>
      <c r="B489" s="49"/>
      <c r="C489" s="49"/>
      <c r="D489" s="49"/>
      <c r="E489" s="49" t="s">
        <v>2093</v>
      </c>
      <c r="F489" s="159">
        <v>0.25</v>
      </c>
      <c r="G489" s="49" t="s">
        <v>2094</v>
      </c>
      <c r="H489" s="159">
        <v>0.28999999999999998</v>
      </c>
      <c r="I489" s="49" t="s">
        <v>2095</v>
      </c>
      <c r="J489" s="159">
        <v>0.54</v>
      </c>
    </row>
    <row r="490" spans="1:10" x14ac:dyDescent="0.25">
      <c r="A490" s="49"/>
      <c r="B490" s="49"/>
      <c r="C490" s="49"/>
      <c r="D490" s="49"/>
      <c r="E490" s="49" t="s">
        <v>2096</v>
      </c>
      <c r="F490" s="159">
        <v>1.7</v>
      </c>
      <c r="G490" s="49"/>
      <c r="H490" s="291" t="s">
        <v>2097</v>
      </c>
      <c r="I490" s="291"/>
      <c r="J490" s="159">
        <v>10.01</v>
      </c>
    </row>
    <row r="491" spans="1:10" ht="14.4" thickBot="1" x14ac:dyDescent="0.3">
      <c r="A491" s="30"/>
      <c r="B491" s="30"/>
      <c r="C491" s="30"/>
      <c r="D491" s="30"/>
      <c r="E491" s="30"/>
      <c r="F491" s="30"/>
      <c r="G491" s="30" t="s">
        <v>2098</v>
      </c>
      <c r="H491" s="160" t="s">
        <v>2412</v>
      </c>
      <c r="I491" s="30" t="s">
        <v>2100</v>
      </c>
      <c r="J491" s="32">
        <v>13370.35</v>
      </c>
    </row>
    <row r="492" spans="1:10" ht="14.4" thickTop="1" x14ac:dyDescent="0.25">
      <c r="A492" s="161"/>
      <c r="B492" s="161"/>
      <c r="C492" s="161"/>
      <c r="D492" s="161"/>
      <c r="E492" s="161"/>
      <c r="F492" s="161"/>
      <c r="G492" s="161"/>
      <c r="H492" s="161"/>
      <c r="I492" s="161"/>
      <c r="J492" s="161"/>
    </row>
    <row r="493" spans="1:10" x14ac:dyDescent="0.25">
      <c r="A493" s="24" t="s">
        <v>160</v>
      </c>
      <c r="B493" s="25" t="s">
        <v>2</v>
      </c>
      <c r="C493" s="24" t="s">
        <v>3</v>
      </c>
      <c r="D493" s="24" t="s">
        <v>4</v>
      </c>
      <c r="E493" s="294" t="s">
        <v>2075</v>
      </c>
      <c r="F493" s="294"/>
      <c r="G493" s="145" t="s">
        <v>5</v>
      </c>
      <c r="H493" s="25" t="s">
        <v>6</v>
      </c>
      <c r="I493" s="25" t="s">
        <v>7</v>
      </c>
      <c r="J493" s="25" t="s">
        <v>9</v>
      </c>
    </row>
    <row r="494" spans="1:10" ht="39.6" x14ac:dyDescent="0.25">
      <c r="A494" s="146" t="s">
        <v>2076</v>
      </c>
      <c r="B494" s="147" t="s">
        <v>161</v>
      </c>
      <c r="C494" s="146" t="s">
        <v>41</v>
      </c>
      <c r="D494" s="146" t="s">
        <v>162</v>
      </c>
      <c r="E494" s="292" t="s">
        <v>2340</v>
      </c>
      <c r="F494" s="292"/>
      <c r="G494" s="148" t="s">
        <v>107</v>
      </c>
      <c r="H494" s="149">
        <v>1</v>
      </c>
      <c r="I494" s="150">
        <v>9.42</v>
      </c>
      <c r="J494" s="150">
        <v>9.42</v>
      </c>
    </row>
    <row r="495" spans="1:10" ht="26.4" x14ac:dyDescent="0.25">
      <c r="A495" s="48" t="s">
        <v>2078</v>
      </c>
      <c r="B495" s="50" t="s">
        <v>2334</v>
      </c>
      <c r="C495" s="48" t="s">
        <v>41</v>
      </c>
      <c r="D495" s="48" t="s">
        <v>2335</v>
      </c>
      <c r="E495" s="289" t="s">
        <v>2081</v>
      </c>
      <c r="F495" s="289"/>
      <c r="G495" s="151" t="s">
        <v>2082</v>
      </c>
      <c r="H495" s="152">
        <v>2.5000000000000001E-3</v>
      </c>
      <c r="I495" s="153">
        <v>25.16</v>
      </c>
      <c r="J495" s="153">
        <v>0.06</v>
      </c>
    </row>
    <row r="496" spans="1:10" ht="26.4" x14ac:dyDescent="0.25">
      <c r="A496" s="48" t="s">
        <v>2078</v>
      </c>
      <c r="B496" s="50" t="s">
        <v>2336</v>
      </c>
      <c r="C496" s="48" t="s">
        <v>41</v>
      </c>
      <c r="D496" s="48" t="s">
        <v>2337</v>
      </c>
      <c r="E496" s="289" t="s">
        <v>2081</v>
      </c>
      <c r="F496" s="289"/>
      <c r="G496" s="151" t="s">
        <v>2082</v>
      </c>
      <c r="H496" s="152">
        <v>1.52E-2</v>
      </c>
      <c r="I496" s="153">
        <v>29.76</v>
      </c>
      <c r="J496" s="153">
        <v>0.45</v>
      </c>
    </row>
    <row r="497" spans="1:10" ht="26.4" x14ac:dyDescent="0.25">
      <c r="A497" s="48" t="s">
        <v>2078</v>
      </c>
      <c r="B497" s="50" t="s">
        <v>2361</v>
      </c>
      <c r="C497" s="48" t="s">
        <v>41</v>
      </c>
      <c r="D497" s="48" t="s">
        <v>2362</v>
      </c>
      <c r="E497" s="289" t="s">
        <v>2340</v>
      </c>
      <c r="F497" s="289"/>
      <c r="G497" s="151" t="s">
        <v>107</v>
      </c>
      <c r="H497" s="152">
        <v>1</v>
      </c>
      <c r="I497" s="153">
        <v>8.4600000000000009</v>
      </c>
      <c r="J497" s="153">
        <v>8.4600000000000009</v>
      </c>
    </row>
    <row r="498" spans="1:10" ht="26.4" x14ac:dyDescent="0.25">
      <c r="A498" s="154" t="s">
        <v>2087</v>
      </c>
      <c r="B498" s="155" t="s">
        <v>2343</v>
      </c>
      <c r="C498" s="154" t="s">
        <v>41</v>
      </c>
      <c r="D498" s="154" t="s">
        <v>2344</v>
      </c>
      <c r="E498" s="290" t="s">
        <v>2091</v>
      </c>
      <c r="F498" s="290"/>
      <c r="G498" s="156" t="s">
        <v>107</v>
      </c>
      <c r="H498" s="157">
        <v>2.5000000000000001E-2</v>
      </c>
      <c r="I498" s="158">
        <v>17.5</v>
      </c>
      <c r="J498" s="158">
        <v>0.43</v>
      </c>
    </row>
    <row r="499" spans="1:10" ht="26.4" x14ac:dyDescent="0.25">
      <c r="A499" s="154" t="s">
        <v>2087</v>
      </c>
      <c r="B499" s="155" t="s">
        <v>2341</v>
      </c>
      <c r="C499" s="154" t="s">
        <v>41</v>
      </c>
      <c r="D499" s="154" t="s">
        <v>2342</v>
      </c>
      <c r="E499" s="290" t="s">
        <v>2091</v>
      </c>
      <c r="F499" s="290"/>
      <c r="G499" s="156" t="s">
        <v>43</v>
      </c>
      <c r="H499" s="157">
        <v>0.113</v>
      </c>
      <c r="I499" s="158">
        <v>0.22</v>
      </c>
      <c r="J499" s="158">
        <v>0.02</v>
      </c>
    </row>
    <row r="500" spans="1:10" x14ac:dyDescent="0.25">
      <c r="A500" s="49"/>
      <c r="B500" s="49"/>
      <c r="C500" s="49"/>
      <c r="D500" s="49"/>
      <c r="E500" s="49" t="s">
        <v>2093</v>
      </c>
      <c r="F500" s="159">
        <v>0.18</v>
      </c>
      <c r="G500" s="49" t="s">
        <v>2094</v>
      </c>
      <c r="H500" s="159">
        <v>0.22</v>
      </c>
      <c r="I500" s="49" t="s">
        <v>2095</v>
      </c>
      <c r="J500" s="159">
        <v>0.4</v>
      </c>
    </row>
    <row r="501" spans="1:10" x14ac:dyDescent="0.25">
      <c r="A501" s="49"/>
      <c r="B501" s="49"/>
      <c r="C501" s="49"/>
      <c r="D501" s="49"/>
      <c r="E501" s="49" t="s">
        <v>2096</v>
      </c>
      <c r="F501" s="159">
        <v>1.93</v>
      </c>
      <c r="G501" s="49"/>
      <c r="H501" s="291" t="s">
        <v>2097</v>
      </c>
      <c r="I501" s="291"/>
      <c r="J501" s="159">
        <v>11.35</v>
      </c>
    </row>
    <row r="502" spans="1:10" ht="14.4" thickBot="1" x14ac:dyDescent="0.3">
      <c r="A502" s="30"/>
      <c r="B502" s="30"/>
      <c r="C502" s="30"/>
      <c r="D502" s="30"/>
      <c r="E502" s="30"/>
      <c r="F502" s="30"/>
      <c r="G502" s="30" t="s">
        <v>2098</v>
      </c>
      <c r="H502" s="160" t="s">
        <v>2413</v>
      </c>
      <c r="I502" s="30" t="s">
        <v>2100</v>
      </c>
      <c r="J502" s="32">
        <v>6597.75</v>
      </c>
    </row>
    <row r="503" spans="1:10" ht="14.4" thickTop="1" x14ac:dyDescent="0.25">
      <c r="A503" s="161"/>
      <c r="B503" s="161"/>
      <c r="C503" s="161"/>
      <c r="D503" s="161"/>
      <c r="E503" s="161"/>
      <c r="F503" s="161"/>
      <c r="G503" s="161"/>
      <c r="H503" s="161"/>
      <c r="I503" s="161"/>
      <c r="J503" s="161"/>
    </row>
    <row r="504" spans="1:10" x14ac:dyDescent="0.25">
      <c r="A504" s="24" t="s">
        <v>163</v>
      </c>
      <c r="B504" s="25" t="s">
        <v>2</v>
      </c>
      <c r="C504" s="24" t="s">
        <v>3</v>
      </c>
      <c r="D504" s="24" t="s">
        <v>4</v>
      </c>
      <c r="E504" s="294" t="s">
        <v>2075</v>
      </c>
      <c r="F504" s="294"/>
      <c r="G504" s="145" t="s">
        <v>5</v>
      </c>
      <c r="H504" s="25" t="s">
        <v>6</v>
      </c>
      <c r="I504" s="25" t="s">
        <v>7</v>
      </c>
      <c r="J504" s="25" t="s">
        <v>9</v>
      </c>
    </row>
    <row r="505" spans="1:10" ht="39.6" x14ac:dyDescent="0.25">
      <c r="A505" s="146" t="s">
        <v>2076</v>
      </c>
      <c r="B505" s="147" t="s">
        <v>164</v>
      </c>
      <c r="C505" s="146" t="s">
        <v>41</v>
      </c>
      <c r="D505" s="146" t="s">
        <v>165</v>
      </c>
      <c r="E505" s="292" t="s">
        <v>2340</v>
      </c>
      <c r="F505" s="292"/>
      <c r="G505" s="148" t="s">
        <v>107</v>
      </c>
      <c r="H505" s="149">
        <v>1</v>
      </c>
      <c r="I505" s="150">
        <v>13.76</v>
      </c>
      <c r="J505" s="150">
        <v>13.76</v>
      </c>
    </row>
    <row r="506" spans="1:10" ht="26.4" x14ac:dyDescent="0.25">
      <c r="A506" s="48" t="s">
        <v>2078</v>
      </c>
      <c r="B506" s="50" t="s">
        <v>2338</v>
      </c>
      <c r="C506" s="48" t="s">
        <v>41</v>
      </c>
      <c r="D506" s="48" t="s">
        <v>2339</v>
      </c>
      <c r="E506" s="289" t="s">
        <v>2340</v>
      </c>
      <c r="F506" s="289"/>
      <c r="G506" s="151" t="s">
        <v>107</v>
      </c>
      <c r="H506" s="152">
        <v>1</v>
      </c>
      <c r="I506" s="153">
        <v>9.4499999999999993</v>
      </c>
      <c r="J506" s="153">
        <v>9.4499999999999993</v>
      </c>
    </row>
    <row r="507" spans="1:10" ht="26.4" x14ac:dyDescent="0.25">
      <c r="A507" s="48" t="s">
        <v>2078</v>
      </c>
      <c r="B507" s="50" t="s">
        <v>2336</v>
      </c>
      <c r="C507" s="48" t="s">
        <v>41</v>
      </c>
      <c r="D507" s="48" t="s">
        <v>2337</v>
      </c>
      <c r="E507" s="289" t="s">
        <v>2081</v>
      </c>
      <c r="F507" s="289"/>
      <c r="G507" s="151" t="s">
        <v>2082</v>
      </c>
      <c r="H507" s="152">
        <v>0.1069</v>
      </c>
      <c r="I507" s="153">
        <v>29.76</v>
      </c>
      <c r="J507" s="153">
        <v>3.18</v>
      </c>
    </row>
    <row r="508" spans="1:10" ht="26.4" x14ac:dyDescent="0.25">
      <c r="A508" s="48" t="s">
        <v>2078</v>
      </c>
      <c r="B508" s="50" t="s">
        <v>2334</v>
      </c>
      <c r="C508" s="48" t="s">
        <v>41</v>
      </c>
      <c r="D508" s="48" t="s">
        <v>2335</v>
      </c>
      <c r="E508" s="289" t="s">
        <v>2081</v>
      </c>
      <c r="F508" s="289"/>
      <c r="G508" s="151" t="s">
        <v>2082</v>
      </c>
      <c r="H508" s="152">
        <v>1.7500000000000002E-2</v>
      </c>
      <c r="I508" s="153">
        <v>25.16</v>
      </c>
      <c r="J508" s="153">
        <v>0.44</v>
      </c>
    </row>
    <row r="509" spans="1:10" ht="26.4" x14ac:dyDescent="0.25">
      <c r="A509" s="154" t="s">
        <v>2087</v>
      </c>
      <c r="B509" s="155" t="s">
        <v>2341</v>
      </c>
      <c r="C509" s="154" t="s">
        <v>41</v>
      </c>
      <c r="D509" s="154" t="s">
        <v>2342</v>
      </c>
      <c r="E509" s="290" t="s">
        <v>2091</v>
      </c>
      <c r="F509" s="290"/>
      <c r="G509" s="156" t="s">
        <v>43</v>
      </c>
      <c r="H509" s="157">
        <v>1.19</v>
      </c>
      <c r="I509" s="158">
        <v>0.22</v>
      </c>
      <c r="J509" s="158">
        <v>0.26</v>
      </c>
    </row>
    <row r="510" spans="1:10" ht="26.4" x14ac:dyDescent="0.25">
      <c r="A510" s="154" t="s">
        <v>2087</v>
      </c>
      <c r="B510" s="155" t="s">
        <v>2343</v>
      </c>
      <c r="C510" s="154" t="s">
        <v>41</v>
      </c>
      <c r="D510" s="154" t="s">
        <v>2344</v>
      </c>
      <c r="E510" s="290" t="s">
        <v>2091</v>
      </c>
      <c r="F510" s="290"/>
      <c r="G510" s="156" t="s">
        <v>107</v>
      </c>
      <c r="H510" s="157">
        <v>2.5000000000000001E-2</v>
      </c>
      <c r="I510" s="158">
        <v>17.5</v>
      </c>
      <c r="J510" s="158">
        <v>0.43</v>
      </c>
    </row>
    <row r="511" spans="1:10" x14ac:dyDescent="0.25">
      <c r="A511" s="49"/>
      <c r="B511" s="49"/>
      <c r="C511" s="49"/>
      <c r="D511" s="49"/>
      <c r="E511" s="49" t="s">
        <v>2093</v>
      </c>
      <c r="F511" s="159">
        <v>1.97</v>
      </c>
      <c r="G511" s="49" t="s">
        <v>2094</v>
      </c>
      <c r="H511" s="159">
        <v>2.2599999999999998</v>
      </c>
      <c r="I511" s="49" t="s">
        <v>2095</v>
      </c>
      <c r="J511" s="159">
        <v>4.2300000000000004</v>
      </c>
    </row>
    <row r="512" spans="1:10" x14ac:dyDescent="0.25">
      <c r="A512" s="49"/>
      <c r="B512" s="49"/>
      <c r="C512" s="49"/>
      <c r="D512" s="49"/>
      <c r="E512" s="49" t="s">
        <v>2096</v>
      </c>
      <c r="F512" s="159">
        <v>2.82</v>
      </c>
      <c r="G512" s="49"/>
      <c r="H512" s="291" t="s">
        <v>2097</v>
      </c>
      <c r="I512" s="291"/>
      <c r="J512" s="159">
        <v>16.579999999999998</v>
      </c>
    </row>
    <row r="513" spans="1:10" ht="14.4" thickBot="1" x14ac:dyDescent="0.3">
      <c r="A513" s="30"/>
      <c r="B513" s="30"/>
      <c r="C513" s="30"/>
      <c r="D513" s="30"/>
      <c r="E513" s="30"/>
      <c r="F513" s="30"/>
      <c r="G513" s="30" t="s">
        <v>2098</v>
      </c>
      <c r="H513" s="160" t="s">
        <v>2414</v>
      </c>
      <c r="I513" s="30" t="s">
        <v>2100</v>
      </c>
      <c r="J513" s="32">
        <v>32158.560000000001</v>
      </c>
    </row>
    <row r="514" spans="1:10" ht="14.4" thickTop="1" x14ac:dyDescent="0.25">
      <c r="A514" s="161"/>
      <c r="B514" s="161"/>
      <c r="C514" s="161"/>
      <c r="D514" s="161"/>
      <c r="E514" s="161"/>
      <c r="F514" s="161"/>
      <c r="G514" s="161"/>
      <c r="H514" s="161"/>
      <c r="I514" s="161"/>
      <c r="J514" s="161"/>
    </row>
    <row r="515" spans="1:10" x14ac:dyDescent="0.25">
      <c r="A515" s="24" t="s">
        <v>166</v>
      </c>
      <c r="B515" s="25" t="s">
        <v>2</v>
      </c>
      <c r="C515" s="24" t="s">
        <v>3</v>
      </c>
      <c r="D515" s="24" t="s">
        <v>4</v>
      </c>
      <c r="E515" s="294" t="s">
        <v>2075</v>
      </c>
      <c r="F515" s="294"/>
      <c r="G515" s="145" t="s">
        <v>5</v>
      </c>
      <c r="H515" s="25" t="s">
        <v>6</v>
      </c>
      <c r="I515" s="25" t="s">
        <v>7</v>
      </c>
      <c r="J515" s="25" t="s">
        <v>9</v>
      </c>
    </row>
    <row r="516" spans="1:10" ht="26.4" x14ac:dyDescent="0.25">
      <c r="A516" s="146" t="s">
        <v>2076</v>
      </c>
      <c r="B516" s="147" t="s">
        <v>167</v>
      </c>
      <c r="C516" s="146" t="s">
        <v>19</v>
      </c>
      <c r="D516" s="146" t="s">
        <v>168</v>
      </c>
      <c r="E516" s="292" t="s">
        <v>2077</v>
      </c>
      <c r="F516" s="292"/>
      <c r="G516" s="148" t="s">
        <v>56</v>
      </c>
      <c r="H516" s="149">
        <v>1</v>
      </c>
      <c r="I516" s="150">
        <v>724.27</v>
      </c>
      <c r="J516" s="150">
        <v>724.27</v>
      </c>
    </row>
    <row r="517" spans="1:10" ht="26.4" x14ac:dyDescent="0.25">
      <c r="A517" s="48" t="s">
        <v>2078</v>
      </c>
      <c r="B517" s="50" t="s">
        <v>2364</v>
      </c>
      <c r="C517" s="48" t="s">
        <v>41</v>
      </c>
      <c r="D517" s="48" t="s">
        <v>2365</v>
      </c>
      <c r="E517" s="289" t="s">
        <v>2230</v>
      </c>
      <c r="F517" s="289"/>
      <c r="G517" s="151" t="s">
        <v>2231</v>
      </c>
      <c r="H517" s="152">
        <v>9.4E-2</v>
      </c>
      <c r="I517" s="153">
        <v>1.44</v>
      </c>
      <c r="J517" s="153">
        <v>0.13</v>
      </c>
    </row>
    <row r="518" spans="1:10" ht="26.4" x14ac:dyDescent="0.25">
      <c r="A518" s="48" t="s">
        <v>2078</v>
      </c>
      <c r="B518" s="50" t="s">
        <v>2366</v>
      </c>
      <c r="C518" s="48" t="s">
        <v>41</v>
      </c>
      <c r="D518" s="48" t="s">
        <v>2367</v>
      </c>
      <c r="E518" s="289" t="s">
        <v>2230</v>
      </c>
      <c r="F518" s="289"/>
      <c r="G518" s="151" t="s">
        <v>2234</v>
      </c>
      <c r="H518" s="152">
        <v>0.13</v>
      </c>
      <c r="I518" s="153">
        <v>0.56000000000000005</v>
      </c>
      <c r="J518" s="153">
        <v>7.0000000000000007E-2</v>
      </c>
    </row>
    <row r="519" spans="1:10" ht="26.4" x14ac:dyDescent="0.25">
      <c r="A519" s="48" t="s">
        <v>2078</v>
      </c>
      <c r="B519" s="50" t="s">
        <v>2315</v>
      </c>
      <c r="C519" s="48" t="s">
        <v>41</v>
      </c>
      <c r="D519" s="48" t="s">
        <v>2316</v>
      </c>
      <c r="E519" s="289" t="s">
        <v>2081</v>
      </c>
      <c r="F519" s="289"/>
      <c r="G519" s="151" t="s">
        <v>2082</v>
      </c>
      <c r="H519" s="152">
        <v>0.224</v>
      </c>
      <c r="I519" s="153">
        <v>29.98</v>
      </c>
      <c r="J519" s="153">
        <v>6.71</v>
      </c>
    </row>
    <row r="520" spans="1:10" ht="26.4" x14ac:dyDescent="0.25">
      <c r="A520" s="48" t="s">
        <v>2078</v>
      </c>
      <c r="B520" s="50" t="s">
        <v>2079</v>
      </c>
      <c r="C520" s="48" t="s">
        <v>41</v>
      </c>
      <c r="D520" s="48" t="s">
        <v>2080</v>
      </c>
      <c r="E520" s="289" t="s">
        <v>2081</v>
      </c>
      <c r="F520" s="289"/>
      <c r="G520" s="151" t="s">
        <v>2082</v>
      </c>
      <c r="H520" s="152">
        <v>1.345</v>
      </c>
      <c r="I520" s="153">
        <v>24.25</v>
      </c>
      <c r="J520" s="153">
        <v>32.61</v>
      </c>
    </row>
    <row r="521" spans="1:10" ht="26.4" x14ac:dyDescent="0.25">
      <c r="A521" s="48" t="s">
        <v>2078</v>
      </c>
      <c r="B521" s="50" t="s">
        <v>2125</v>
      </c>
      <c r="C521" s="48" t="s">
        <v>41</v>
      </c>
      <c r="D521" s="48" t="s">
        <v>2126</v>
      </c>
      <c r="E521" s="289" t="s">
        <v>2081</v>
      </c>
      <c r="F521" s="289"/>
      <c r="G521" s="151" t="s">
        <v>2082</v>
      </c>
      <c r="H521" s="152">
        <v>0.224</v>
      </c>
      <c r="I521" s="153">
        <v>29.38</v>
      </c>
      <c r="J521" s="153">
        <v>6.58</v>
      </c>
    </row>
    <row r="522" spans="1:10" ht="39.6" x14ac:dyDescent="0.25">
      <c r="A522" s="154" t="s">
        <v>2087</v>
      </c>
      <c r="B522" s="155" t="s">
        <v>2368</v>
      </c>
      <c r="C522" s="154" t="s">
        <v>41</v>
      </c>
      <c r="D522" s="154" t="s">
        <v>2369</v>
      </c>
      <c r="E522" s="290" t="s">
        <v>2091</v>
      </c>
      <c r="F522" s="290"/>
      <c r="G522" s="156" t="s">
        <v>56</v>
      </c>
      <c r="H522" s="157">
        <v>1.103</v>
      </c>
      <c r="I522" s="158">
        <v>614.85</v>
      </c>
      <c r="J522" s="158">
        <v>678.17</v>
      </c>
    </row>
    <row r="523" spans="1:10" x14ac:dyDescent="0.25">
      <c r="A523" s="49"/>
      <c r="B523" s="49"/>
      <c r="C523" s="49"/>
      <c r="D523" s="49"/>
      <c r="E523" s="49" t="s">
        <v>2093</v>
      </c>
      <c r="F523" s="159">
        <v>15.61</v>
      </c>
      <c r="G523" s="49" t="s">
        <v>2094</v>
      </c>
      <c r="H523" s="159">
        <v>17.899999999999999</v>
      </c>
      <c r="I523" s="49" t="s">
        <v>2095</v>
      </c>
      <c r="J523" s="159">
        <v>33.51</v>
      </c>
    </row>
    <row r="524" spans="1:10" x14ac:dyDescent="0.25">
      <c r="A524" s="49"/>
      <c r="B524" s="49"/>
      <c r="C524" s="49"/>
      <c r="D524" s="49"/>
      <c r="E524" s="49" t="s">
        <v>2096</v>
      </c>
      <c r="F524" s="159">
        <v>148.47</v>
      </c>
      <c r="G524" s="49"/>
      <c r="H524" s="291" t="s">
        <v>2097</v>
      </c>
      <c r="I524" s="291"/>
      <c r="J524" s="159">
        <v>872.74</v>
      </c>
    </row>
    <row r="525" spans="1:10" ht="14.4" thickBot="1" x14ac:dyDescent="0.3">
      <c r="A525" s="30"/>
      <c r="B525" s="30"/>
      <c r="C525" s="30"/>
      <c r="D525" s="30"/>
      <c r="E525" s="30"/>
      <c r="F525" s="30"/>
      <c r="G525" s="30" t="s">
        <v>2098</v>
      </c>
      <c r="H525" s="160" t="s">
        <v>2415</v>
      </c>
      <c r="I525" s="30" t="s">
        <v>2100</v>
      </c>
      <c r="J525" s="32">
        <v>80902.990000000005</v>
      </c>
    </row>
    <row r="526" spans="1:10" ht="14.4" thickTop="1" x14ac:dyDescent="0.25">
      <c r="A526" s="161"/>
      <c r="B526" s="161"/>
      <c r="C526" s="161"/>
      <c r="D526" s="161"/>
      <c r="E526" s="161"/>
      <c r="F526" s="161"/>
      <c r="G526" s="161"/>
      <c r="H526" s="161"/>
      <c r="I526" s="161"/>
      <c r="J526" s="161"/>
    </row>
    <row r="527" spans="1:10" x14ac:dyDescent="0.25">
      <c r="A527" s="24" t="s">
        <v>169</v>
      </c>
      <c r="B527" s="25" t="s">
        <v>2</v>
      </c>
      <c r="C527" s="24" t="s">
        <v>3</v>
      </c>
      <c r="D527" s="24" t="s">
        <v>4</v>
      </c>
      <c r="E527" s="294" t="s">
        <v>2075</v>
      </c>
      <c r="F527" s="294"/>
      <c r="G527" s="145" t="s">
        <v>5</v>
      </c>
      <c r="H527" s="25" t="s">
        <v>6</v>
      </c>
      <c r="I527" s="25" t="s">
        <v>7</v>
      </c>
      <c r="J527" s="25" t="s">
        <v>9</v>
      </c>
    </row>
    <row r="528" spans="1:10" ht="26.4" x14ac:dyDescent="0.25">
      <c r="A528" s="146" t="s">
        <v>2076</v>
      </c>
      <c r="B528" s="147" t="s">
        <v>139</v>
      </c>
      <c r="C528" s="146" t="s">
        <v>19</v>
      </c>
      <c r="D528" s="146" t="s">
        <v>140</v>
      </c>
      <c r="E528" s="292" t="s">
        <v>2391</v>
      </c>
      <c r="F528" s="292"/>
      <c r="G528" s="148" t="s">
        <v>56</v>
      </c>
      <c r="H528" s="149">
        <v>1</v>
      </c>
      <c r="I528" s="150">
        <v>104.18</v>
      </c>
      <c r="J528" s="150">
        <v>104.18</v>
      </c>
    </row>
    <row r="529" spans="1:10" ht="26.4" x14ac:dyDescent="0.25">
      <c r="A529" s="48" t="s">
        <v>2078</v>
      </c>
      <c r="B529" s="50" t="s">
        <v>2392</v>
      </c>
      <c r="C529" s="48" t="s">
        <v>41</v>
      </c>
      <c r="D529" s="48" t="s">
        <v>2393</v>
      </c>
      <c r="E529" s="289" t="s">
        <v>2081</v>
      </c>
      <c r="F529" s="289"/>
      <c r="G529" s="151" t="s">
        <v>2082</v>
      </c>
      <c r="H529" s="152">
        <v>3.9E-2</v>
      </c>
      <c r="I529" s="153">
        <v>48.38</v>
      </c>
      <c r="J529" s="153">
        <v>1.88</v>
      </c>
    </row>
    <row r="530" spans="1:10" ht="26.4" x14ac:dyDescent="0.25">
      <c r="A530" s="48" t="s">
        <v>2078</v>
      </c>
      <c r="B530" s="50" t="s">
        <v>2394</v>
      </c>
      <c r="C530" s="48" t="s">
        <v>41</v>
      </c>
      <c r="D530" s="48" t="s">
        <v>2395</v>
      </c>
      <c r="E530" s="289" t="s">
        <v>2081</v>
      </c>
      <c r="F530" s="289"/>
      <c r="G530" s="151" t="s">
        <v>2082</v>
      </c>
      <c r="H530" s="152">
        <v>8.9999999999999993E-3</v>
      </c>
      <c r="I530" s="153">
        <v>148.51</v>
      </c>
      <c r="J530" s="153">
        <v>1.33</v>
      </c>
    </row>
    <row r="531" spans="1:10" ht="26.4" x14ac:dyDescent="0.25">
      <c r="A531" s="154" t="s">
        <v>2087</v>
      </c>
      <c r="B531" s="155" t="s">
        <v>2396</v>
      </c>
      <c r="C531" s="154" t="s">
        <v>2254</v>
      </c>
      <c r="D531" s="154" t="s">
        <v>2397</v>
      </c>
      <c r="E531" s="290" t="s">
        <v>2091</v>
      </c>
      <c r="F531" s="290"/>
      <c r="G531" s="156" t="s">
        <v>43</v>
      </c>
      <c r="H531" s="157">
        <v>1</v>
      </c>
      <c r="I531" s="158">
        <v>100.97</v>
      </c>
      <c r="J531" s="158">
        <v>100.97</v>
      </c>
    </row>
    <row r="532" spans="1:10" x14ac:dyDescent="0.25">
      <c r="A532" s="49"/>
      <c r="B532" s="49"/>
      <c r="C532" s="49"/>
      <c r="D532" s="49"/>
      <c r="E532" s="49" t="s">
        <v>2093</v>
      </c>
      <c r="F532" s="159">
        <v>1.36</v>
      </c>
      <c r="G532" s="49" t="s">
        <v>2094</v>
      </c>
      <c r="H532" s="159">
        <v>1.56</v>
      </c>
      <c r="I532" s="49" t="s">
        <v>2095</v>
      </c>
      <c r="J532" s="159">
        <v>2.92</v>
      </c>
    </row>
    <row r="533" spans="1:10" x14ac:dyDescent="0.25">
      <c r="A533" s="49"/>
      <c r="B533" s="49"/>
      <c r="C533" s="49"/>
      <c r="D533" s="49"/>
      <c r="E533" s="49" t="s">
        <v>2096</v>
      </c>
      <c r="F533" s="159">
        <v>21.35</v>
      </c>
      <c r="G533" s="49"/>
      <c r="H533" s="291" t="s">
        <v>2097</v>
      </c>
      <c r="I533" s="291"/>
      <c r="J533" s="159">
        <v>125.53</v>
      </c>
    </row>
    <row r="534" spans="1:10" ht="14.4" thickBot="1" x14ac:dyDescent="0.3">
      <c r="A534" s="30"/>
      <c r="B534" s="30"/>
      <c r="C534" s="30"/>
      <c r="D534" s="30"/>
      <c r="E534" s="30"/>
      <c r="F534" s="30"/>
      <c r="G534" s="30" t="s">
        <v>2098</v>
      </c>
      <c r="H534" s="160" t="s">
        <v>2415</v>
      </c>
      <c r="I534" s="30" t="s">
        <v>2100</v>
      </c>
      <c r="J534" s="32">
        <v>11636.63</v>
      </c>
    </row>
    <row r="535" spans="1:10" ht="14.4" thickTop="1" x14ac:dyDescent="0.25">
      <c r="A535" s="161"/>
      <c r="B535" s="161"/>
      <c r="C535" s="161"/>
      <c r="D535" s="161"/>
      <c r="E535" s="161"/>
      <c r="F535" s="161"/>
      <c r="G535" s="161"/>
      <c r="H535" s="161"/>
      <c r="I535" s="161"/>
      <c r="J535" s="161"/>
    </row>
    <row r="536" spans="1:10" x14ac:dyDescent="0.25">
      <c r="A536" s="26" t="s">
        <v>170</v>
      </c>
      <c r="B536" s="26"/>
      <c r="C536" s="26"/>
      <c r="D536" s="26" t="s">
        <v>171</v>
      </c>
      <c r="E536" s="26"/>
      <c r="F536" s="293"/>
      <c r="G536" s="293"/>
      <c r="H536" s="27"/>
      <c r="I536" s="26"/>
      <c r="J536" s="28">
        <v>920842.45</v>
      </c>
    </row>
    <row r="537" spans="1:10" x14ac:dyDescent="0.25">
      <c r="A537" s="24" t="s">
        <v>172</v>
      </c>
      <c r="B537" s="25" t="s">
        <v>2</v>
      </c>
      <c r="C537" s="24" t="s">
        <v>3</v>
      </c>
      <c r="D537" s="24" t="s">
        <v>4</v>
      </c>
      <c r="E537" s="294" t="s">
        <v>2075</v>
      </c>
      <c r="F537" s="294"/>
      <c r="G537" s="145" t="s">
        <v>5</v>
      </c>
      <c r="H537" s="25" t="s">
        <v>6</v>
      </c>
      <c r="I537" s="25" t="s">
        <v>7</v>
      </c>
      <c r="J537" s="25" t="s">
        <v>9</v>
      </c>
    </row>
    <row r="538" spans="1:10" ht="39.6" x14ac:dyDescent="0.25">
      <c r="A538" s="146" t="s">
        <v>2076</v>
      </c>
      <c r="B538" s="147" t="s">
        <v>173</v>
      </c>
      <c r="C538" s="146" t="s">
        <v>41</v>
      </c>
      <c r="D538" s="146" t="s">
        <v>174</v>
      </c>
      <c r="E538" s="292" t="s">
        <v>2398</v>
      </c>
      <c r="F538" s="292"/>
      <c r="G538" s="148" t="s">
        <v>25</v>
      </c>
      <c r="H538" s="149">
        <v>1</v>
      </c>
      <c r="I538" s="150">
        <v>207.02</v>
      </c>
      <c r="J538" s="150">
        <v>207.02</v>
      </c>
    </row>
    <row r="539" spans="1:10" ht="26.4" x14ac:dyDescent="0.25">
      <c r="A539" s="48" t="s">
        <v>2078</v>
      </c>
      <c r="B539" s="50" t="s">
        <v>2125</v>
      </c>
      <c r="C539" s="48" t="s">
        <v>41</v>
      </c>
      <c r="D539" s="48" t="s">
        <v>2126</v>
      </c>
      <c r="E539" s="289" t="s">
        <v>2081</v>
      </c>
      <c r="F539" s="289"/>
      <c r="G539" s="151" t="s">
        <v>2082</v>
      </c>
      <c r="H539" s="152">
        <v>1.3080000000000001</v>
      </c>
      <c r="I539" s="153">
        <v>29.38</v>
      </c>
      <c r="J539" s="153">
        <v>38.42</v>
      </c>
    </row>
    <row r="540" spans="1:10" ht="26.4" x14ac:dyDescent="0.25">
      <c r="A540" s="48" t="s">
        <v>2078</v>
      </c>
      <c r="B540" s="50" t="s">
        <v>2416</v>
      </c>
      <c r="C540" s="48" t="s">
        <v>41</v>
      </c>
      <c r="D540" s="48" t="s">
        <v>2417</v>
      </c>
      <c r="E540" s="289" t="s">
        <v>2398</v>
      </c>
      <c r="F540" s="289"/>
      <c r="G540" s="151" t="s">
        <v>25</v>
      </c>
      <c r="H540" s="152">
        <v>0.23599999999999999</v>
      </c>
      <c r="I540" s="153">
        <v>118.29</v>
      </c>
      <c r="J540" s="153">
        <v>27.91</v>
      </c>
    </row>
    <row r="541" spans="1:10" ht="26.4" x14ac:dyDescent="0.25">
      <c r="A541" s="48" t="s">
        <v>2078</v>
      </c>
      <c r="B541" s="50" t="s">
        <v>2418</v>
      </c>
      <c r="C541" s="48" t="s">
        <v>41</v>
      </c>
      <c r="D541" s="48" t="s">
        <v>2419</v>
      </c>
      <c r="E541" s="289" t="s">
        <v>2398</v>
      </c>
      <c r="F541" s="289"/>
      <c r="G541" s="151" t="s">
        <v>91</v>
      </c>
      <c r="H541" s="152">
        <v>2.964</v>
      </c>
      <c r="I541" s="153">
        <v>41.6</v>
      </c>
      <c r="J541" s="153">
        <v>123.3</v>
      </c>
    </row>
    <row r="542" spans="1:10" ht="26.4" x14ac:dyDescent="0.25">
      <c r="A542" s="48" t="s">
        <v>2078</v>
      </c>
      <c r="B542" s="50" t="s">
        <v>2127</v>
      </c>
      <c r="C542" s="48" t="s">
        <v>41</v>
      </c>
      <c r="D542" s="48" t="s">
        <v>2128</v>
      </c>
      <c r="E542" s="289" t="s">
        <v>2081</v>
      </c>
      <c r="F542" s="289"/>
      <c r="G542" s="151" t="s">
        <v>2082</v>
      </c>
      <c r="H542" s="152">
        <v>0.24</v>
      </c>
      <c r="I542" s="153">
        <v>24.84</v>
      </c>
      <c r="J542" s="153">
        <v>5.96</v>
      </c>
    </row>
    <row r="543" spans="1:10" ht="26.4" x14ac:dyDescent="0.25">
      <c r="A543" s="154" t="s">
        <v>2087</v>
      </c>
      <c r="B543" s="155" t="s">
        <v>2325</v>
      </c>
      <c r="C543" s="154" t="s">
        <v>41</v>
      </c>
      <c r="D543" s="154" t="s">
        <v>2326</v>
      </c>
      <c r="E543" s="290" t="s">
        <v>2091</v>
      </c>
      <c r="F543" s="290"/>
      <c r="G543" s="156" t="s">
        <v>2297</v>
      </c>
      <c r="H543" s="157">
        <v>0.01</v>
      </c>
      <c r="I543" s="158">
        <v>7.59</v>
      </c>
      <c r="J543" s="158">
        <v>7.0000000000000007E-2</v>
      </c>
    </row>
    <row r="544" spans="1:10" ht="39.6" x14ac:dyDescent="0.25">
      <c r="A544" s="154" t="s">
        <v>2087</v>
      </c>
      <c r="B544" s="155" t="s">
        <v>2420</v>
      </c>
      <c r="C544" s="154" t="s">
        <v>41</v>
      </c>
      <c r="D544" s="154" t="s">
        <v>2421</v>
      </c>
      <c r="E544" s="290" t="s">
        <v>2091</v>
      </c>
      <c r="F544" s="290"/>
      <c r="G544" s="156" t="s">
        <v>91</v>
      </c>
      <c r="H544" s="157">
        <v>0.48499999999999999</v>
      </c>
      <c r="I544" s="158">
        <v>21.41</v>
      </c>
      <c r="J544" s="158">
        <v>10.38</v>
      </c>
    </row>
    <row r="545" spans="1:10" x14ac:dyDescent="0.25">
      <c r="A545" s="154" t="s">
        <v>2087</v>
      </c>
      <c r="B545" s="155" t="s">
        <v>2327</v>
      </c>
      <c r="C545" s="154" t="s">
        <v>41</v>
      </c>
      <c r="D545" s="154" t="s">
        <v>2328</v>
      </c>
      <c r="E545" s="290" t="s">
        <v>2091</v>
      </c>
      <c r="F545" s="290"/>
      <c r="G545" s="156" t="s">
        <v>107</v>
      </c>
      <c r="H545" s="157">
        <v>4.9000000000000002E-2</v>
      </c>
      <c r="I545" s="158">
        <v>20.04</v>
      </c>
      <c r="J545" s="158">
        <v>0.98</v>
      </c>
    </row>
    <row r="546" spans="1:10" x14ac:dyDescent="0.25">
      <c r="A546" s="49"/>
      <c r="B546" s="49"/>
      <c r="C546" s="49"/>
      <c r="D546" s="49"/>
      <c r="E546" s="49" t="s">
        <v>2093</v>
      </c>
      <c r="F546" s="159">
        <v>25.64</v>
      </c>
      <c r="G546" s="49" t="s">
        <v>2094</v>
      </c>
      <c r="H546" s="159">
        <v>29.41</v>
      </c>
      <c r="I546" s="49" t="s">
        <v>2095</v>
      </c>
      <c r="J546" s="159">
        <v>55.05</v>
      </c>
    </row>
    <row r="547" spans="1:10" x14ac:dyDescent="0.25">
      <c r="A547" s="49"/>
      <c r="B547" s="49"/>
      <c r="C547" s="49"/>
      <c r="D547" s="49"/>
      <c r="E547" s="49" t="s">
        <v>2096</v>
      </c>
      <c r="F547" s="159">
        <v>42.43</v>
      </c>
      <c r="G547" s="49"/>
      <c r="H547" s="291" t="s">
        <v>2097</v>
      </c>
      <c r="I547" s="291"/>
      <c r="J547" s="159">
        <v>249.45</v>
      </c>
    </row>
    <row r="548" spans="1:10" ht="14.4" thickBot="1" x14ac:dyDescent="0.3">
      <c r="A548" s="30"/>
      <c r="B548" s="30"/>
      <c r="C548" s="30"/>
      <c r="D548" s="30"/>
      <c r="E548" s="30"/>
      <c r="F548" s="30"/>
      <c r="G548" s="30" t="s">
        <v>2098</v>
      </c>
      <c r="H548" s="160" t="s">
        <v>2422</v>
      </c>
      <c r="I548" s="30" t="s">
        <v>2100</v>
      </c>
      <c r="J548" s="32">
        <v>475252.14</v>
      </c>
    </row>
    <row r="549" spans="1:10" ht="14.4" thickTop="1" x14ac:dyDescent="0.25">
      <c r="A549" s="161"/>
      <c r="B549" s="161"/>
      <c r="C549" s="161"/>
      <c r="D549" s="161"/>
      <c r="E549" s="161"/>
      <c r="F549" s="161"/>
      <c r="G549" s="161"/>
      <c r="H549" s="161"/>
      <c r="I549" s="161"/>
      <c r="J549" s="161"/>
    </row>
    <row r="550" spans="1:10" x14ac:dyDescent="0.25">
      <c r="A550" s="24" t="s">
        <v>175</v>
      </c>
      <c r="B550" s="25" t="s">
        <v>2</v>
      </c>
      <c r="C550" s="24" t="s">
        <v>3</v>
      </c>
      <c r="D550" s="24" t="s">
        <v>4</v>
      </c>
      <c r="E550" s="294" t="s">
        <v>2075</v>
      </c>
      <c r="F550" s="294"/>
      <c r="G550" s="145" t="s">
        <v>5</v>
      </c>
      <c r="H550" s="25" t="s">
        <v>6</v>
      </c>
      <c r="I550" s="25" t="s">
        <v>7</v>
      </c>
      <c r="J550" s="25" t="s">
        <v>9</v>
      </c>
    </row>
    <row r="551" spans="1:10" ht="39.6" x14ac:dyDescent="0.25">
      <c r="A551" s="146" t="s">
        <v>2076</v>
      </c>
      <c r="B551" s="147" t="s">
        <v>149</v>
      </c>
      <c r="C551" s="146" t="s">
        <v>41</v>
      </c>
      <c r="D551" s="146" t="s">
        <v>150</v>
      </c>
      <c r="E551" s="292" t="s">
        <v>2340</v>
      </c>
      <c r="F551" s="292"/>
      <c r="G551" s="148" t="s">
        <v>107</v>
      </c>
      <c r="H551" s="149">
        <v>1</v>
      </c>
      <c r="I551" s="150">
        <v>12.71</v>
      </c>
      <c r="J551" s="150">
        <v>12.71</v>
      </c>
    </row>
    <row r="552" spans="1:10" ht="26.4" x14ac:dyDescent="0.25">
      <c r="A552" s="48" t="s">
        <v>2078</v>
      </c>
      <c r="B552" s="50" t="s">
        <v>2334</v>
      </c>
      <c r="C552" s="48" t="s">
        <v>41</v>
      </c>
      <c r="D552" s="48" t="s">
        <v>2335</v>
      </c>
      <c r="E552" s="289" t="s">
        <v>2081</v>
      </c>
      <c r="F552" s="289"/>
      <c r="G552" s="151" t="s">
        <v>2082</v>
      </c>
      <c r="H552" s="152">
        <v>1.29E-2</v>
      </c>
      <c r="I552" s="153">
        <v>25.16</v>
      </c>
      <c r="J552" s="153">
        <v>0.32</v>
      </c>
    </row>
    <row r="553" spans="1:10" ht="26.4" x14ac:dyDescent="0.25">
      <c r="A553" s="48" t="s">
        <v>2078</v>
      </c>
      <c r="B553" s="50" t="s">
        <v>2346</v>
      </c>
      <c r="C553" s="48" t="s">
        <v>41</v>
      </c>
      <c r="D553" s="48" t="s">
        <v>2347</v>
      </c>
      <c r="E553" s="289" t="s">
        <v>2340</v>
      </c>
      <c r="F553" s="289"/>
      <c r="G553" s="151" t="s">
        <v>107</v>
      </c>
      <c r="H553" s="152">
        <v>1</v>
      </c>
      <c r="I553" s="153">
        <v>9.4</v>
      </c>
      <c r="J553" s="153">
        <v>9.4</v>
      </c>
    </row>
    <row r="554" spans="1:10" ht="26.4" x14ac:dyDescent="0.25">
      <c r="A554" s="48" t="s">
        <v>2078</v>
      </c>
      <c r="B554" s="50" t="s">
        <v>2336</v>
      </c>
      <c r="C554" s="48" t="s">
        <v>41</v>
      </c>
      <c r="D554" s="48" t="s">
        <v>2337</v>
      </c>
      <c r="E554" s="289" t="s">
        <v>2081</v>
      </c>
      <c r="F554" s="289"/>
      <c r="G554" s="151" t="s">
        <v>2082</v>
      </c>
      <c r="H554" s="152">
        <v>7.9000000000000001E-2</v>
      </c>
      <c r="I554" s="153">
        <v>29.76</v>
      </c>
      <c r="J554" s="153">
        <v>2.35</v>
      </c>
    </row>
    <row r="555" spans="1:10" ht="26.4" x14ac:dyDescent="0.25">
      <c r="A555" s="154" t="s">
        <v>2087</v>
      </c>
      <c r="B555" s="155" t="s">
        <v>2341</v>
      </c>
      <c r="C555" s="154" t="s">
        <v>41</v>
      </c>
      <c r="D555" s="154" t="s">
        <v>2342</v>
      </c>
      <c r="E555" s="290" t="s">
        <v>2091</v>
      </c>
      <c r="F555" s="290"/>
      <c r="G555" s="156" t="s">
        <v>43</v>
      </c>
      <c r="H555" s="157">
        <v>0.97</v>
      </c>
      <c r="I555" s="158">
        <v>0.22</v>
      </c>
      <c r="J555" s="158">
        <v>0.21</v>
      </c>
    </row>
    <row r="556" spans="1:10" ht="26.4" x14ac:dyDescent="0.25">
      <c r="A556" s="154" t="s">
        <v>2087</v>
      </c>
      <c r="B556" s="155" t="s">
        <v>2343</v>
      </c>
      <c r="C556" s="154" t="s">
        <v>41</v>
      </c>
      <c r="D556" s="154" t="s">
        <v>2344</v>
      </c>
      <c r="E556" s="290" t="s">
        <v>2091</v>
      </c>
      <c r="F556" s="290"/>
      <c r="G556" s="156" t="s">
        <v>107</v>
      </c>
      <c r="H556" s="157">
        <v>2.5000000000000001E-2</v>
      </c>
      <c r="I556" s="158">
        <v>17.5</v>
      </c>
      <c r="J556" s="158">
        <v>0.43</v>
      </c>
    </row>
    <row r="557" spans="1:10" x14ac:dyDescent="0.25">
      <c r="A557" s="49"/>
      <c r="B557" s="49"/>
      <c r="C557" s="49"/>
      <c r="D557" s="49"/>
      <c r="E557" s="49" t="s">
        <v>2093</v>
      </c>
      <c r="F557" s="159">
        <v>1.3</v>
      </c>
      <c r="G557" s="49" t="s">
        <v>2094</v>
      </c>
      <c r="H557" s="159">
        <v>1.51</v>
      </c>
      <c r="I557" s="49" t="s">
        <v>2095</v>
      </c>
      <c r="J557" s="159">
        <v>2.81</v>
      </c>
    </row>
    <row r="558" spans="1:10" x14ac:dyDescent="0.25">
      <c r="A558" s="49"/>
      <c r="B558" s="49"/>
      <c r="C558" s="49"/>
      <c r="D558" s="49"/>
      <c r="E558" s="49" t="s">
        <v>2096</v>
      </c>
      <c r="F558" s="159">
        <v>2.6</v>
      </c>
      <c r="G558" s="49"/>
      <c r="H558" s="291" t="s">
        <v>2097</v>
      </c>
      <c r="I558" s="291"/>
      <c r="J558" s="159">
        <v>15.31</v>
      </c>
    </row>
    <row r="559" spans="1:10" ht="14.4" thickBot="1" x14ac:dyDescent="0.3">
      <c r="A559" s="30"/>
      <c r="B559" s="30"/>
      <c r="C559" s="30"/>
      <c r="D559" s="30"/>
      <c r="E559" s="30"/>
      <c r="F559" s="30"/>
      <c r="G559" s="30" t="s">
        <v>2098</v>
      </c>
      <c r="H559" s="160" t="s">
        <v>2423</v>
      </c>
      <c r="I559" s="30" t="s">
        <v>2100</v>
      </c>
      <c r="J559" s="32">
        <v>26601.119999999999</v>
      </c>
    </row>
    <row r="560" spans="1:10" ht="14.4" thickTop="1" x14ac:dyDescent="0.25">
      <c r="A560" s="161"/>
      <c r="B560" s="161"/>
      <c r="C560" s="161"/>
      <c r="D560" s="161"/>
      <c r="E560" s="161"/>
      <c r="F560" s="161"/>
      <c r="G560" s="161"/>
      <c r="H560" s="161"/>
      <c r="I560" s="161"/>
      <c r="J560" s="161"/>
    </row>
    <row r="561" spans="1:10" x14ac:dyDescent="0.25">
      <c r="A561" s="24" t="s">
        <v>176</v>
      </c>
      <c r="B561" s="25" t="s">
        <v>2</v>
      </c>
      <c r="C561" s="24" t="s">
        <v>3</v>
      </c>
      <c r="D561" s="24" t="s">
        <v>4</v>
      </c>
      <c r="E561" s="294" t="s">
        <v>2075</v>
      </c>
      <c r="F561" s="294"/>
      <c r="G561" s="145" t="s">
        <v>5</v>
      </c>
      <c r="H561" s="25" t="s">
        <v>6</v>
      </c>
      <c r="I561" s="25" t="s">
        <v>7</v>
      </c>
      <c r="J561" s="25" t="s">
        <v>9</v>
      </c>
    </row>
    <row r="562" spans="1:10" ht="39.6" x14ac:dyDescent="0.25">
      <c r="A562" s="146" t="s">
        <v>2076</v>
      </c>
      <c r="B562" s="147" t="s">
        <v>177</v>
      </c>
      <c r="C562" s="146" t="s">
        <v>41</v>
      </c>
      <c r="D562" s="146" t="s">
        <v>178</v>
      </c>
      <c r="E562" s="292" t="s">
        <v>2340</v>
      </c>
      <c r="F562" s="292"/>
      <c r="G562" s="148" t="s">
        <v>107</v>
      </c>
      <c r="H562" s="149">
        <v>1</v>
      </c>
      <c r="I562" s="150">
        <v>11.74</v>
      </c>
      <c r="J562" s="150">
        <v>11.74</v>
      </c>
    </row>
    <row r="563" spans="1:10" ht="26.4" x14ac:dyDescent="0.25">
      <c r="A563" s="48" t="s">
        <v>2078</v>
      </c>
      <c r="B563" s="50" t="s">
        <v>2336</v>
      </c>
      <c r="C563" s="48" t="s">
        <v>41</v>
      </c>
      <c r="D563" s="48" t="s">
        <v>2337</v>
      </c>
      <c r="E563" s="289" t="s">
        <v>2081</v>
      </c>
      <c r="F563" s="289"/>
      <c r="G563" s="151" t="s">
        <v>2082</v>
      </c>
      <c r="H563" s="152">
        <v>5.6099999999999997E-2</v>
      </c>
      <c r="I563" s="153">
        <v>29.76</v>
      </c>
      <c r="J563" s="153">
        <v>1.66</v>
      </c>
    </row>
    <row r="564" spans="1:10" ht="26.4" x14ac:dyDescent="0.25">
      <c r="A564" s="48" t="s">
        <v>2078</v>
      </c>
      <c r="B564" s="50" t="s">
        <v>2334</v>
      </c>
      <c r="C564" s="48" t="s">
        <v>41</v>
      </c>
      <c r="D564" s="48" t="s">
        <v>2335</v>
      </c>
      <c r="E564" s="289" t="s">
        <v>2081</v>
      </c>
      <c r="F564" s="289"/>
      <c r="G564" s="151" t="s">
        <v>2082</v>
      </c>
      <c r="H564" s="152">
        <v>9.1999999999999998E-3</v>
      </c>
      <c r="I564" s="153">
        <v>25.16</v>
      </c>
      <c r="J564" s="153">
        <v>0.23</v>
      </c>
    </row>
    <row r="565" spans="1:10" ht="26.4" x14ac:dyDescent="0.25">
      <c r="A565" s="48" t="s">
        <v>2078</v>
      </c>
      <c r="B565" s="50" t="s">
        <v>2349</v>
      </c>
      <c r="C565" s="48" t="s">
        <v>41</v>
      </c>
      <c r="D565" s="48" t="s">
        <v>2350</v>
      </c>
      <c r="E565" s="289" t="s">
        <v>2340</v>
      </c>
      <c r="F565" s="289"/>
      <c r="G565" s="151" t="s">
        <v>107</v>
      </c>
      <c r="H565" s="152">
        <v>1</v>
      </c>
      <c r="I565" s="153">
        <v>9.26</v>
      </c>
      <c r="J565" s="153">
        <v>9.26</v>
      </c>
    </row>
    <row r="566" spans="1:10" ht="26.4" x14ac:dyDescent="0.25">
      <c r="A566" s="154" t="s">
        <v>2087</v>
      </c>
      <c r="B566" s="155" t="s">
        <v>2341</v>
      </c>
      <c r="C566" s="154" t="s">
        <v>41</v>
      </c>
      <c r="D566" s="154" t="s">
        <v>2342</v>
      </c>
      <c r="E566" s="290" t="s">
        <v>2091</v>
      </c>
      <c r="F566" s="290"/>
      <c r="G566" s="156" t="s">
        <v>43</v>
      </c>
      <c r="H566" s="157">
        <v>0.74299999999999999</v>
      </c>
      <c r="I566" s="158">
        <v>0.22</v>
      </c>
      <c r="J566" s="158">
        <v>0.16</v>
      </c>
    </row>
    <row r="567" spans="1:10" ht="26.4" x14ac:dyDescent="0.25">
      <c r="A567" s="154" t="s">
        <v>2087</v>
      </c>
      <c r="B567" s="155" t="s">
        <v>2343</v>
      </c>
      <c r="C567" s="154" t="s">
        <v>41</v>
      </c>
      <c r="D567" s="154" t="s">
        <v>2344</v>
      </c>
      <c r="E567" s="290" t="s">
        <v>2091</v>
      </c>
      <c r="F567" s="290"/>
      <c r="G567" s="156" t="s">
        <v>107</v>
      </c>
      <c r="H567" s="157">
        <v>2.5000000000000001E-2</v>
      </c>
      <c r="I567" s="158">
        <v>17.5</v>
      </c>
      <c r="J567" s="158">
        <v>0.43</v>
      </c>
    </row>
    <row r="568" spans="1:10" x14ac:dyDescent="0.25">
      <c r="A568" s="49"/>
      <c r="B568" s="49"/>
      <c r="C568" s="49"/>
      <c r="D568" s="49"/>
      <c r="E568" s="49" t="s">
        <v>2093</v>
      </c>
      <c r="F568" s="159">
        <v>0.85</v>
      </c>
      <c r="G568" s="49" t="s">
        <v>2094</v>
      </c>
      <c r="H568" s="159">
        <v>0.98</v>
      </c>
      <c r="I568" s="49" t="s">
        <v>2095</v>
      </c>
      <c r="J568" s="159">
        <v>1.83</v>
      </c>
    </row>
    <row r="569" spans="1:10" x14ac:dyDescent="0.25">
      <c r="A569" s="49"/>
      <c r="B569" s="49"/>
      <c r="C569" s="49"/>
      <c r="D569" s="49"/>
      <c r="E569" s="49" t="s">
        <v>2096</v>
      </c>
      <c r="F569" s="159">
        <v>2.4</v>
      </c>
      <c r="G569" s="49"/>
      <c r="H569" s="291" t="s">
        <v>2097</v>
      </c>
      <c r="I569" s="291"/>
      <c r="J569" s="159">
        <v>14.14</v>
      </c>
    </row>
    <row r="570" spans="1:10" ht="14.4" thickBot="1" x14ac:dyDescent="0.3">
      <c r="A570" s="30"/>
      <c r="B570" s="30"/>
      <c r="C570" s="30"/>
      <c r="D570" s="30"/>
      <c r="E570" s="30"/>
      <c r="F570" s="30"/>
      <c r="G570" s="30" t="s">
        <v>2098</v>
      </c>
      <c r="H570" s="160" t="s">
        <v>2424</v>
      </c>
      <c r="I570" s="30" t="s">
        <v>2100</v>
      </c>
      <c r="J570" s="32">
        <v>19127.169999999998</v>
      </c>
    </row>
    <row r="571" spans="1:10" ht="14.4" thickTop="1" x14ac:dyDescent="0.25">
      <c r="A571" s="161"/>
      <c r="B571" s="161"/>
      <c r="C571" s="161"/>
      <c r="D571" s="161"/>
      <c r="E571" s="161"/>
      <c r="F571" s="161"/>
      <c r="G571" s="161"/>
      <c r="H571" s="161"/>
      <c r="I571" s="161"/>
      <c r="J571" s="161"/>
    </row>
    <row r="572" spans="1:10" x14ac:dyDescent="0.25">
      <c r="A572" s="24" t="s">
        <v>179</v>
      </c>
      <c r="B572" s="25" t="s">
        <v>2</v>
      </c>
      <c r="C572" s="24" t="s">
        <v>3</v>
      </c>
      <c r="D572" s="24" t="s">
        <v>4</v>
      </c>
      <c r="E572" s="294" t="s">
        <v>2075</v>
      </c>
      <c r="F572" s="294"/>
      <c r="G572" s="145" t="s">
        <v>5</v>
      </c>
      <c r="H572" s="25" t="s">
        <v>6</v>
      </c>
      <c r="I572" s="25" t="s">
        <v>7</v>
      </c>
      <c r="J572" s="25" t="s">
        <v>9</v>
      </c>
    </row>
    <row r="573" spans="1:10" ht="39.6" x14ac:dyDescent="0.25">
      <c r="A573" s="146" t="s">
        <v>2076</v>
      </c>
      <c r="B573" s="147" t="s">
        <v>152</v>
      </c>
      <c r="C573" s="146" t="s">
        <v>41</v>
      </c>
      <c r="D573" s="146" t="s">
        <v>153</v>
      </c>
      <c r="E573" s="292" t="s">
        <v>2340</v>
      </c>
      <c r="F573" s="292"/>
      <c r="G573" s="148" t="s">
        <v>107</v>
      </c>
      <c r="H573" s="149">
        <v>1</v>
      </c>
      <c r="I573" s="150">
        <v>10.37</v>
      </c>
      <c r="J573" s="150">
        <v>10.37</v>
      </c>
    </row>
    <row r="574" spans="1:10" ht="26.4" x14ac:dyDescent="0.25">
      <c r="A574" s="48" t="s">
        <v>2078</v>
      </c>
      <c r="B574" s="50" t="s">
        <v>2334</v>
      </c>
      <c r="C574" s="48" t="s">
        <v>41</v>
      </c>
      <c r="D574" s="48" t="s">
        <v>2335</v>
      </c>
      <c r="E574" s="289" t="s">
        <v>2081</v>
      </c>
      <c r="F574" s="289"/>
      <c r="G574" s="151" t="s">
        <v>2082</v>
      </c>
      <c r="H574" s="152">
        <v>6.4000000000000003E-3</v>
      </c>
      <c r="I574" s="153">
        <v>25.16</v>
      </c>
      <c r="J574" s="153">
        <v>0.16</v>
      </c>
    </row>
    <row r="575" spans="1:10" ht="26.4" x14ac:dyDescent="0.25">
      <c r="A575" s="48" t="s">
        <v>2078</v>
      </c>
      <c r="B575" s="50" t="s">
        <v>2336</v>
      </c>
      <c r="C575" s="48" t="s">
        <v>41</v>
      </c>
      <c r="D575" s="48" t="s">
        <v>2337</v>
      </c>
      <c r="E575" s="289" t="s">
        <v>2081</v>
      </c>
      <c r="F575" s="289"/>
      <c r="G575" s="151" t="s">
        <v>2082</v>
      </c>
      <c r="H575" s="152">
        <v>3.9199999999999999E-2</v>
      </c>
      <c r="I575" s="153">
        <v>29.76</v>
      </c>
      <c r="J575" s="153">
        <v>1.1599999999999999</v>
      </c>
    </row>
    <row r="576" spans="1:10" ht="26.4" x14ac:dyDescent="0.25">
      <c r="A576" s="48" t="s">
        <v>2078</v>
      </c>
      <c r="B576" s="50" t="s">
        <v>2352</v>
      </c>
      <c r="C576" s="48" t="s">
        <v>41</v>
      </c>
      <c r="D576" s="48" t="s">
        <v>2353</v>
      </c>
      <c r="E576" s="289" t="s">
        <v>2340</v>
      </c>
      <c r="F576" s="289"/>
      <c r="G576" s="151" t="s">
        <v>107</v>
      </c>
      <c r="H576" s="152">
        <v>1</v>
      </c>
      <c r="I576" s="153">
        <v>8.51</v>
      </c>
      <c r="J576" s="153">
        <v>8.51</v>
      </c>
    </row>
    <row r="577" spans="1:10" ht="26.4" x14ac:dyDescent="0.25">
      <c r="A577" s="154" t="s">
        <v>2087</v>
      </c>
      <c r="B577" s="155" t="s">
        <v>2341</v>
      </c>
      <c r="C577" s="154" t="s">
        <v>41</v>
      </c>
      <c r="D577" s="154" t="s">
        <v>2342</v>
      </c>
      <c r="E577" s="290" t="s">
        <v>2091</v>
      </c>
      <c r="F577" s="290"/>
      <c r="G577" s="156" t="s">
        <v>43</v>
      </c>
      <c r="H577" s="157">
        <v>0.54300000000000004</v>
      </c>
      <c r="I577" s="158">
        <v>0.22</v>
      </c>
      <c r="J577" s="158">
        <v>0.11</v>
      </c>
    </row>
    <row r="578" spans="1:10" ht="26.4" x14ac:dyDescent="0.25">
      <c r="A578" s="154" t="s">
        <v>2087</v>
      </c>
      <c r="B578" s="155" t="s">
        <v>2343</v>
      </c>
      <c r="C578" s="154" t="s">
        <v>41</v>
      </c>
      <c r="D578" s="154" t="s">
        <v>2344</v>
      </c>
      <c r="E578" s="290" t="s">
        <v>2091</v>
      </c>
      <c r="F578" s="290"/>
      <c r="G578" s="156" t="s">
        <v>107</v>
      </c>
      <c r="H578" s="157">
        <v>2.5000000000000001E-2</v>
      </c>
      <c r="I578" s="158">
        <v>17.5</v>
      </c>
      <c r="J578" s="158">
        <v>0.43</v>
      </c>
    </row>
    <row r="579" spans="1:10" x14ac:dyDescent="0.25">
      <c r="A579" s="49"/>
      <c r="B579" s="49"/>
      <c r="C579" s="49"/>
      <c r="D579" s="49"/>
      <c r="E579" s="49" t="s">
        <v>2093</v>
      </c>
      <c r="F579" s="159">
        <v>0.56000000000000005</v>
      </c>
      <c r="G579" s="49" t="s">
        <v>2094</v>
      </c>
      <c r="H579" s="159">
        <v>0.66</v>
      </c>
      <c r="I579" s="49" t="s">
        <v>2095</v>
      </c>
      <c r="J579" s="159">
        <v>1.22</v>
      </c>
    </row>
    <row r="580" spans="1:10" x14ac:dyDescent="0.25">
      <c r="A580" s="49"/>
      <c r="B580" s="49"/>
      <c r="C580" s="49"/>
      <c r="D580" s="49"/>
      <c r="E580" s="49" t="s">
        <v>2096</v>
      </c>
      <c r="F580" s="159">
        <v>2.12</v>
      </c>
      <c r="G580" s="49"/>
      <c r="H580" s="291" t="s">
        <v>2097</v>
      </c>
      <c r="I580" s="291"/>
      <c r="J580" s="159">
        <v>12.49</v>
      </c>
    </row>
    <row r="581" spans="1:10" ht="14.4" thickBot="1" x14ac:dyDescent="0.3">
      <c r="A581" s="30"/>
      <c r="B581" s="30"/>
      <c r="C581" s="30"/>
      <c r="D581" s="30"/>
      <c r="E581" s="30"/>
      <c r="F581" s="30"/>
      <c r="G581" s="30" t="s">
        <v>2098</v>
      </c>
      <c r="H581" s="160" t="s">
        <v>2425</v>
      </c>
      <c r="I581" s="30" t="s">
        <v>2100</v>
      </c>
      <c r="J581" s="32">
        <v>52014.6</v>
      </c>
    </row>
    <row r="582" spans="1:10" ht="14.4" thickTop="1" x14ac:dyDescent="0.25">
      <c r="A582" s="161"/>
      <c r="B582" s="161"/>
      <c r="C582" s="161"/>
      <c r="D582" s="161"/>
      <c r="E582" s="161"/>
      <c r="F582" s="161"/>
      <c r="G582" s="161"/>
      <c r="H582" s="161"/>
      <c r="I582" s="161"/>
      <c r="J582" s="161"/>
    </row>
    <row r="583" spans="1:10" x14ac:dyDescent="0.25">
      <c r="A583" s="24" t="s">
        <v>180</v>
      </c>
      <c r="B583" s="25" t="s">
        <v>2</v>
      </c>
      <c r="C583" s="24" t="s">
        <v>3</v>
      </c>
      <c r="D583" s="24" t="s">
        <v>4</v>
      </c>
      <c r="E583" s="294" t="s">
        <v>2075</v>
      </c>
      <c r="F583" s="294"/>
      <c r="G583" s="145" t="s">
        <v>5</v>
      </c>
      <c r="H583" s="25" t="s">
        <v>6</v>
      </c>
      <c r="I583" s="25" t="s">
        <v>7</v>
      </c>
      <c r="J583" s="25" t="s">
        <v>9</v>
      </c>
    </row>
    <row r="584" spans="1:10" ht="39.6" x14ac:dyDescent="0.25">
      <c r="A584" s="146" t="s">
        <v>2076</v>
      </c>
      <c r="B584" s="147" t="s">
        <v>155</v>
      </c>
      <c r="C584" s="146" t="s">
        <v>41</v>
      </c>
      <c r="D584" s="146" t="s">
        <v>156</v>
      </c>
      <c r="E584" s="292" t="s">
        <v>2340</v>
      </c>
      <c r="F584" s="292"/>
      <c r="G584" s="148" t="s">
        <v>107</v>
      </c>
      <c r="H584" s="149">
        <v>1</v>
      </c>
      <c r="I584" s="150">
        <v>8.65</v>
      </c>
      <c r="J584" s="150">
        <v>8.65</v>
      </c>
    </row>
    <row r="585" spans="1:10" ht="26.4" x14ac:dyDescent="0.25">
      <c r="A585" s="48" t="s">
        <v>2078</v>
      </c>
      <c r="B585" s="50" t="s">
        <v>2334</v>
      </c>
      <c r="C585" s="48" t="s">
        <v>41</v>
      </c>
      <c r="D585" s="48" t="s">
        <v>2335</v>
      </c>
      <c r="E585" s="289" t="s">
        <v>2081</v>
      </c>
      <c r="F585" s="289"/>
      <c r="G585" s="151" t="s">
        <v>2082</v>
      </c>
      <c r="H585" s="152">
        <v>4.1999999999999997E-3</v>
      </c>
      <c r="I585" s="153">
        <v>25.16</v>
      </c>
      <c r="J585" s="153">
        <v>0.1</v>
      </c>
    </row>
    <row r="586" spans="1:10" ht="26.4" x14ac:dyDescent="0.25">
      <c r="A586" s="48" t="s">
        <v>2078</v>
      </c>
      <c r="B586" s="50" t="s">
        <v>2336</v>
      </c>
      <c r="C586" s="48" t="s">
        <v>41</v>
      </c>
      <c r="D586" s="48" t="s">
        <v>2337</v>
      </c>
      <c r="E586" s="289" t="s">
        <v>2081</v>
      </c>
      <c r="F586" s="289"/>
      <c r="G586" s="151" t="s">
        <v>2082</v>
      </c>
      <c r="H586" s="152">
        <v>2.5700000000000001E-2</v>
      </c>
      <c r="I586" s="153">
        <v>29.76</v>
      </c>
      <c r="J586" s="153">
        <v>0.76</v>
      </c>
    </row>
    <row r="587" spans="1:10" ht="26.4" x14ac:dyDescent="0.25">
      <c r="A587" s="48" t="s">
        <v>2078</v>
      </c>
      <c r="B587" s="50" t="s">
        <v>2355</v>
      </c>
      <c r="C587" s="48" t="s">
        <v>41</v>
      </c>
      <c r="D587" s="48" t="s">
        <v>2356</v>
      </c>
      <c r="E587" s="289" t="s">
        <v>2340</v>
      </c>
      <c r="F587" s="289"/>
      <c r="G587" s="151" t="s">
        <v>107</v>
      </c>
      <c r="H587" s="152">
        <v>1</v>
      </c>
      <c r="I587" s="153">
        <v>7.28</v>
      </c>
      <c r="J587" s="153">
        <v>7.28</v>
      </c>
    </row>
    <row r="588" spans="1:10" ht="26.4" x14ac:dyDescent="0.25">
      <c r="A588" s="154" t="s">
        <v>2087</v>
      </c>
      <c r="B588" s="155" t="s">
        <v>2341</v>
      </c>
      <c r="C588" s="154" t="s">
        <v>41</v>
      </c>
      <c r="D588" s="154" t="s">
        <v>2342</v>
      </c>
      <c r="E588" s="290" t="s">
        <v>2091</v>
      </c>
      <c r="F588" s="290"/>
      <c r="G588" s="156" t="s">
        <v>43</v>
      </c>
      <c r="H588" s="157">
        <v>0.36699999999999999</v>
      </c>
      <c r="I588" s="158">
        <v>0.22</v>
      </c>
      <c r="J588" s="158">
        <v>0.08</v>
      </c>
    </row>
    <row r="589" spans="1:10" ht="26.4" x14ac:dyDescent="0.25">
      <c r="A589" s="154" t="s">
        <v>2087</v>
      </c>
      <c r="B589" s="155" t="s">
        <v>2343</v>
      </c>
      <c r="C589" s="154" t="s">
        <v>41</v>
      </c>
      <c r="D589" s="154" t="s">
        <v>2344</v>
      </c>
      <c r="E589" s="290" t="s">
        <v>2091</v>
      </c>
      <c r="F589" s="290"/>
      <c r="G589" s="156" t="s">
        <v>107</v>
      </c>
      <c r="H589" s="157">
        <v>2.5000000000000001E-2</v>
      </c>
      <c r="I589" s="158">
        <v>17.5</v>
      </c>
      <c r="J589" s="158">
        <v>0.43</v>
      </c>
    </row>
    <row r="590" spans="1:10" x14ac:dyDescent="0.25">
      <c r="A590" s="49"/>
      <c r="B590" s="49"/>
      <c r="C590" s="49"/>
      <c r="D590" s="49"/>
      <c r="E590" s="49" t="s">
        <v>2093</v>
      </c>
      <c r="F590" s="159">
        <v>0.35</v>
      </c>
      <c r="G590" s="49" t="s">
        <v>2094</v>
      </c>
      <c r="H590" s="159">
        <v>0.41</v>
      </c>
      <c r="I590" s="49" t="s">
        <v>2095</v>
      </c>
      <c r="J590" s="159">
        <v>0.76</v>
      </c>
    </row>
    <row r="591" spans="1:10" x14ac:dyDescent="0.25">
      <c r="A591" s="49"/>
      <c r="B591" s="49"/>
      <c r="C591" s="49"/>
      <c r="D591" s="49"/>
      <c r="E591" s="49" t="s">
        <v>2096</v>
      </c>
      <c r="F591" s="159">
        <v>1.77</v>
      </c>
      <c r="G591" s="49"/>
      <c r="H591" s="291" t="s">
        <v>2097</v>
      </c>
      <c r="I591" s="291"/>
      <c r="J591" s="159">
        <v>10.42</v>
      </c>
    </row>
    <row r="592" spans="1:10" ht="14.4" thickBot="1" x14ac:dyDescent="0.3">
      <c r="A592" s="30"/>
      <c r="B592" s="30"/>
      <c r="C592" s="30"/>
      <c r="D592" s="30"/>
      <c r="E592" s="30"/>
      <c r="F592" s="30"/>
      <c r="G592" s="30" t="s">
        <v>2098</v>
      </c>
      <c r="H592" s="160" t="s">
        <v>2426</v>
      </c>
      <c r="I592" s="30" t="s">
        <v>2100</v>
      </c>
      <c r="J592" s="32">
        <v>36012.559999999998</v>
      </c>
    </row>
    <row r="593" spans="1:10" ht="14.4" thickTop="1" x14ac:dyDescent="0.25">
      <c r="A593" s="161"/>
      <c r="B593" s="161"/>
      <c r="C593" s="161"/>
      <c r="D593" s="161"/>
      <c r="E593" s="161"/>
      <c r="F593" s="161"/>
      <c r="G593" s="161"/>
      <c r="H593" s="161"/>
      <c r="I593" s="161"/>
      <c r="J593" s="161"/>
    </row>
    <row r="594" spans="1:10" x14ac:dyDescent="0.25">
      <c r="A594" s="24" t="s">
        <v>181</v>
      </c>
      <c r="B594" s="25" t="s">
        <v>2</v>
      </c>
      <c r="C594" s="24" t="s">
        <v>3</v>
      </c>
      <c r="D594" s="24" t="s">
        <v>4</v>
      </c>
      <c r="E594" s="294" t="s">
        <v>2075</v>
      </c>
      <c r="F594" s="294"/>
      <c r="G594" s="145" t="s">
        <v>5</v>
      </c>
      <c r="H594" s="25" t="s">
        <v>6</v>
      </c>
      <c r="I594" s="25" t="s">
        <v>7</v>
      </c>
      <c r="J594" s="25" t="s">
        <v>9</v>
      </c>
    </row>
    <row r="595" spans="1:10" ht="39.6" x14ac:dyDescent="0.25">
      <c r="A595" s="146" t="s">
        <v>2076</v>
      </c>
      <c r="B595" s="147" t="s">
        <v>158</v>
      </c>
      <c r="C595" s="146" t="s">
        <v>41</v>
      </c>
      <c r="D595" s="146" t="s">
        <v>159</v>
      </c>
      <c r="E595" s="292" t="s">
        <v>2340</v>
      </c>
      <c r="F595" s="292"/>
      <c r="G595" s="148" t="s">
        <v>107</v>
      </c>
      <c r="H595" s="149">
        <v>1</v>
      </c>
      <c r="I595" s="150">
        <v>8.31</v>
      </c>
      <c r="J595" s="150">
        <v>8.31</v>
      </c>
    </row>
    <row r="596" spans="1:10" ht="26.4" x14ac:dyDescent="0.25">
      <c r="A596" s="48" t="s">
        <v>2078</v>
      </c>
      <c r="B596" s="50" t="s">
        <v>2334</v>
      </c>
      <c r="C596" s="48" t="s">
        <v>41</v>
      </c>
      <c r="D596" s="48" t="s">
        <v>2335</v>
      </c>
      <c r="E596" s="289" t="s">
        <v>2081</v>
      </c>
      <c r="F596" s="289"/>
      <c r="G596" s="151" t="s">
        <v>2082</v>
      </c>
      <c r="H596" s="152">
        <v>3.2000000000000002E-3</v>
      </c>
      <c r="I596" s="153">
        <v>25.16</v>
      </c>
      <c r="J596" s="153">
        <v>0.08</v>
      </c>
    </row>
    <row r="597" spans="1:10" ht="26.4" x14ac:dyDescent="0.25">
      <c r="A597" s="48" t="s">
        <v>2078</v>
      </c>
      <c r="B597" s="50" t="s">
        <v>2358</v>
      </c>
      <c r="C597" s="48" t="s">
        <v>41</v>
      </c>
      <c r="D597" s="48" t="s">
        <v>2359</v>
      </c>
      <c r="E597" s="289" t="s">
        <v>2340</v>
      </c>
      <c r="F597" s="289"/>
      <c r="G597" s="151" t="s">
        <v>107</v>
      </c>
      <c r="H597" s="152">
        <v>1</v>
      </c>
      <c r="I597" s="153">
        <v>7.19</v>
      </c>
      <c r="J597" s="153">
        <v>7.19</v>
      </c>
    </row>
    <row r="598" spans="1:10" ht="26.4" x14ac:dyDescent="0.25">
      <c r="A598" s="48" t="s">
        <v>2078</v>
      </c>
      <c r="B598" s="50" t="s">
        <v>2336</v>
      </c>
      <c r="C598" s="48" t="s">
        <v>41</v>
      </c>
      <c r="D598" s="48" t="s">
        <v>2337</v>
      </c>
      <c r="E598" s="289" t="s">
        <v>2081</v>
      </c>
      <c r="F598" s="289"/>
      <c r="G598" s="151" t="s">
        <v>2082</v>
      </c>
      <c r="H598" s="152">
        <v>1.9400000000000001E-2</v>
      </c>
      <c r="I598" s="153">
        <v>29.76</v>
      </c>
      <c r="J598" s="153">
        <v>0.56999999999999995</v>
      </c>
    </row>
    <row r="599" spans="1:10" ht="26.4" x14ac:dyDescent="0.25">
      <c r="A599" s="154" t="s">
        <v>2087</v>
      </c>
      <c r="B599" s="155" t="s">
        <v>2343</v>
      </c>
      <c r="C599" s="154" t="s">
        <v>41</v>
      </c>
      <c r="D599" s="154" t="s">
        <v>2344</v>
      </c>
      <c r="E599" s="290" t="s">
        <v>2091</v>
      </c>
      <c r="F599" s="290"/>
      <c r="G599" s="156" t="s">
        <v>107</v>
      </c>
      <c r="H599" s="157">
        <v>2.5000000000000001E-2</v>
      </c>
      <c r="I599" s="158">
        <v>17.5</v>
      </c>
      <c r="J599" s="158">
        <v>0.43</v>
      </c>
    </row>
    <row r="600" spans="1:10" ht="26.4" x14ac:dyDescent="0.25">
      <c r="A600" s="154" t="s">
        <v>2087</v>
      </c>
      <c r="B600" s="155" t="s">
        <v>2341</v>
      </c>
      <c r="C600" s="154" t="s">
        <v>41</v>
      </c>
      <c r="D600" s="154" t="s">
        <v>2342</v>
      </c>
      <c r="E600" s="290" t="s">
        <v>2091</v>
      </c>
      <c r="F600" s="290"/>
      <c r="G600" s="156" t="s">
        <v>43</v>
      </c>
      <c r="H600" s="157">
        <v>0.21199999999999999</v>
      </c>
      <c r="I600" s="158">
        <v>0.22</v>
      </c>
      <c r="J600" s="158">
        <v>0.04</v>
      </c>
    </row>
    <row r="601" spans="1:10" x14ac:dyDescent="0.25">
      <c r="A601" s="49"/>
      <c r="B601" s="49"/>
      <c r="C601" s="49"/>
      <c r="D601" s="49"/>
      <c r="E601" s="49" t="s">
        <v>2093</v>
      </c>
      <c r="F601" s="159">
        <v>0.25</v>
      </c>
      <c r="G601" s="49" t="s">
        <v>2094</v>
      </c>
      <c r="H601" s="159">
        <v>0.28999999999999998</v>
      </c>
      <c r="I601" s="49" t="s">
        <v>2095</v>
      </c>
      <c r="J601" s="159">
        <v>0.54</v>
      </c>
    </row>
    <row r="602" spans="1:10" x14ac:dyDescent="0.25">
      <c r="A602" s="49"/>
      <c r="B602" s="49"/>
      <c r="C602" s="49"/>
      <c r="D602" s="49"/>
      <c r="E602" s="49" t="s">
        <v>2096</v>
      </c>
      <c r="F602" s="159">
        <v>1.7</v>
      </c>
      <c r="G602" s="49"/>
      <c r="H602" s="291" t="s">
        <v>2097</v>
      </c>
      <c r="I602" s="291"/>
      <c r="J602" s="159">
        <v>10.01</v>
      </c>
    </row>
    <row r="603" spans="1:10" ht="14.4" thickBot="1" x14ac:dyDescent="0.3">
      <c r="A603" s="30"/>
      <c r="B603" s="30"/>
      <c r="C603" s="30"/>
      <c r="D603" s="30"/>
      <c r="E603" s="30"/>
      <c r="F603" s="30"/>
      <c r="G603" s="30" t="s">
        <v>2098</v>
      </c>
      <c r="H603" s="160" t="s">
        <v>2427</v>
      </c>
      <c r="I603" s="30" t="s">
        <v>2100</v>
      </c>
      <c r="J603" s="32">
        <v>38865.82</v>
      </c>
    </row>
    <row r="604" spans="1:10" ht="14.4" thickTop="1" x14ac:dyDescent="0.25">
      <c r="A604" s="161"/>
      <c r="B604" s="161"/>
      <c r="C604" s="161"/>
      <c r="D604" s="161"/>
      <c r="E604" s="161"/>
      <c r="F604" s="161"/>
      <c r="G604" s="161"/>
      <c r="H604" s="161"/>
      <c r="I604" s="161"/>
      <c r="J604" s="161"/>
    </row>
    <row r="605" spans="1:10" x14ac:dyDescent="0.25">
      <c r="A605" s="24" t="s">
        <v>182</v>
      </c>
      <c r="B605" s="25" t="s">
        <v>2</v>
      </c>
      <c r="C605" s="24" t="s">
        <v>3</v>
      </c>
      <c r="D605" s="24" t="s">
        <v>4</v>
      </c>
      <c r="E605" s="294" t="s">
        <v>2075</v>
      </c>
      <c r="F605" s="294"/>
      <c r="G605" s="145" t="s">
        <v>5</v>
      </c>
      <c r="H605" s="25" t="s">
        <v>6</v>
      </c>
      <c r="I605" s="25" t="s">
        <v>7</v>
      </c>
      <c r="J605" s="25" t="s">
        <v>9</v>
      </c>
    </row>
    <row r="606" spans="1:10" ht="39.6" x14ac:dyDescent="0.25">
      <c r="A606" s="146" t="s">
        <v>2076</v>
      </c>
      <c r="B606" s="147" t="s">
        <v>161</v>
      </c>
      <c r="C606" s="146" t="s">
        <v>41</v>
      </c>
      <c r="D606" s="146" t="s">
        <v>162</v>
      </c>
      <c r="E606" s="292" t="s">
        <v>2340</v>
      </c>
      <c r="F606" s="292"/>
      <c r="G606" s="148" t="s">
        <v>107</v>
      </c>
      <c r="H606" s="149">
        <v>1</v>
      </c>
      <c r="I606" s="150">
        <v>9.42</v>
      </c>
      <c r="J606" s="150">
        <v>9.42</v>
      </c>
    </row>
    <row r="607" spans="1:10" ht="26.4" x14ac:dyDescent="0.25">
      <c r="A607" s="48" t="s">
        <v>2078</v>
      </c>
      <c r="B607" s="50" t="s">
        <v>2334</v>
      </c>
      <c r="C607" s="48" t="s">
        <v>41</v>
      </c>
      <c r="D607" s="48" t="s">
        <v>2335</v>
      </c>
      <c r="E607" s="289" t="s">
        <v>2081</v>
      </c>
      <c r="F607" s="289"/>
      <c r="G607" s="151" t="s">
        <v>2082</v>
      </c>
      <c r="H607" s="152">
        <v>2.5000000000000001E-3</v>
      </c>
      <c r="I607" s="153">
        <v>25.16</v>
      </c>
      <c r="J607" s="153">
        <v>0.06</v>
      </c>
    </row>
    <row r="608" spans="1:10" ht="26.4" x14ac:dyDescent="0.25">
      <c r="A608" s="48" t="s">
        <v>2078</v>
      </c>
      <c r="B608" s="50" t="s">
        <v>2336</v>
      </c>
      <c r="C608" s="48" t="s">
        <v>41</v>
      </c>
      <c r="D608" s="48" t="s">
        <v>2337</v>
      </c>
      <c r="E608" s="289" t="s">
        <v>2081</v>
      </c>
      <c r="F608" s="289"/>
      <c r="G608" s="151" t="s">
        <v>2082</v>
      </c>
      <c r="H608" s="152">
        <v>1.52E-2</v>
      </c>
      <c r="I608" s="153">
        <v>29.76</v>
      </c>
      <c r="J608" s="153">
        <v>0.45</v>
      </c>
    </row>
    <row r="609" spans="1:10" ht="26.4" x14ac:dyDescent="0.25">
      <c r="A609" s="48" t="s">
        <v>2078</v>
      </c>
      <c r="B609" s="50" t="s">
        <v>2361</v>
      </c>
      <c r="C609" s="48" t="s">
        <v>41</v>
      </c>
      <c r="D609" s="48" t="s">
        <v>2362</v>
      </c>
      <c r="E609" s="289" t="s">
        <v>2340</v>
      </c>
      <c r="F609" s="289"/>
      <c r="G609" s="151" t="s">
        <v>107</v>
      </c>
      <c r="H609" s="152">
        <v>1</v>
      </c>
      <c r="I609" s="153">
        <v>8.4600000000000009</v>
      </c>
      <c r="J609" s="153">
        <v>8.4600000000000009</v>
      </c>
    </row>
    <row r="610" spans="1:10" ht="26.4" x14ac:dyDescent="0.25">
      <c r="A610" s="154" t="s">
        <v>2087</v>
      </c>
      <c r="B610" s="155" t="s">
        <v>2343</v>
      </c>
      <c r="C610" s="154" t="s">
        <v>41</v>
      </c>
      <c r="D610" s="154" t="s">
        <v>2344</v>
      </c>
      <c r="E610" s="290" t="s">
        <v>2091</v>
      </c>
      <c r="F610" s="290"/>
      <c r="G610" s="156" t="s">
        <v>107</v>
      </c>
      <c r="H610" s="157">
        <v>2.5000000000000001E-2</v>
      </c>
      <c r="I610" s="158">
        <v>17.5</v>
      </c>
      <c r="J610" s="158">
        <v>0.43</v>
      </c>
    </row>
    <row r="611" spans="1:10" ht="26.4" x14ac:dyDescent="0.25">
      <c r="A611" s="154" t="s">
        <v>2087</v>
      </c>
      <c r="B611" s="155" t="s">
        <v>2341</v>
      </c>
      <c r="C611" s="154" t="s">
        <v>41</v>
      </c>
      <c r="D611" s="154" t="s">
        <v>2342</v>
      </c>
      <c r="E611" s="290" t="s">
        <v>2091</v>
      </c>
      <c r="F611" s="290"/>
      <c r="G611" s="156" t="s">
        <v>43</v>
      </c>
      <c r="H611" s="157">
        <v>0.113</v>
      </c>
      <c r="I611" s="158">
        <v>0.22</v>
      </c>
      <c r="J611" s="158">
        <v>0.02</v>
      </c>
    </row>
    <row r="612" spans="1:10" x14ac:dyDescent="0.25">
      <c r="A612" s="49"/>
      <c r="B612" s="49"/>
      <c r="C612" s="49"/>
      <c r="D612" s="49"/>
      <c r="E612" s="49" t="s">
        <v>2093</v>
      </c>
      <c r="F612" s="159">
        <v>0.18</v>
      </c>
      <c r="G612" s="49" t="s">
        <v>2094</v>
      </c>
      <c r="H612" s="159">
        <v>0.22</v>
      </c>
      <c r="I612" s="49" t="s">
        <v>2095</v>
      </c>
      <c r="J612" s="159">
        <v>0.4</v>
      </c>
    </row>
    <row r="613" spans="1:10" x14ac:dyDescent="0.25">
      <c r="A613" s="49"/>
      <c r="B613" s="49"/>
      <c r="C613" s="49"/>
      <c r="D613" s="49"/>
      <c r="E613" s="49" t="s">
        <v>2096</v>
      </c>
      <c r="F613" s="159">
        <v>1.93</v>
      </c>
      <c r="G613" s="49"/>
      <c r="H613" s="291" t="s">
        <v>2097</v>
      </c>
      <c r="I613" s="291"/>
      <c r="J613" s="159">
        <v>11.35</v>
      </c>
    </row>
    <row r="614" spans="1:10" ht="14.4" thickBot="1" x14ac:dyDescent="0.3">
      <c r="A614" s="30"/>
      <c r="B614" s="30"/>
      <c r="C614" s="30"/>
      <c r="D614" s="30"/>
      <c r="E614" s="30"/>
      <c r="F614" s="30"/>
      <c r="G614" s="30" t="s">
        <v>2098</v>
      </c>
      <c r="H614" s="160" t="s">
        <v>2428</v>
      </c>
      <c r="I614" s="30" t="s">
        <v>2100</v>
      </c>
      <c r="J614" s="32">
        <v>19083.89</v>
      </c>
    </row>
    <row r="615" spans="1:10" ht="14.4" thickTop="1" x14ac:dyDescent="0.25">
      <c r="A615" s="161"/>
      <c r="B615" s="161"/>
      <c r="C615" s="161"/>
      <c r="D615" s="161"/>
      <c r="E615" s="161"/>
      <c r="F615" s="161"/>
      <c r="G615" s="161"/>
      <c r="H615" s="161"/>
      <c r="I615" s="161"/>
      <c r="J615" s="161"/>
    </row>
    <row r="616" spans="1:10" x14ac:dyDescent="0.25">
      <c r="A616" s="24" t="s">
        <v>183</v>
      </c>
      <c r="B616" s="25" t="s">
        <v>2</v>
      </c>
      <c r="C616" s="24" t="s">
        <v>3</v>
      </c>
      <c r="D616" s="24" t="s">
        <v>4</v>
      </c>
      <c r="E616" s="294" t="s">
        <v>2075</v>
      </c>
      <c r="F616" s="294"/>
      <c r="G616" s="145" t="s">
        <v>5</v>
      </c>
      <c r="H616" s="25" t="s">
        <v>6</v>
      </c>
      <c r="I616" s="25" t="s">
        <v>7</v>
      </c>
      <c r="J616" s="25" t="s">
        <v>9</v>
      </c>
    </row>
    <row r="617" spans="1:10" ht="39.6" x14ac:dyDescent="0.25">
      <c r="A617" s="146" t="s">
        <v>2076</v>
      </c>
      <c r="B617" s="147" t="s">
        <v>164</v>
      </c>
      <c r="C617" s="146" t="s">
        <v>41</v>
      </c>
      <c r="D617" s="146" t="s">
        <v>165</v>
      </c>
      <c r="E617" s="292" t="s">
        <v>2340</v>
      </c>
      <c r="F617" s="292"/>
      <c r="G617" s="148" t="s">
        <v>107</v>
      </c>
      <c r="H617" s="149">
        <v>1</v>
      </c>
      <c r="I617" s="150">
        <v>13.76</v>
      </c>
      <c r="J617" s="150">
        <v>13.76</v>
      </c>
    </row>
    <row r="618" spans="1:10" ht="26.4" x14ac:dyDescent="0.25">
      <c r="A618" s="48" t="s">
        <v>2078</v>
      </c>
      <c r="B618" s="50" t="s">
        <v>2338</v>
      </c>
      <c r="C618" s="48" t="s">
        <v>41</v>
      </c>
      <c r="D618" s="48" t="s">
        <v>2339</v>
      </c>
      <c r="E618" s="289" t="s">
        <v>2340</v>
      </c>
      <c r="F618" s="289"/>
      <c r="G618" s="151" t="s">
        <v>107</v>
      </c>
      <c r="H618" s="152">
        <v>1</v>
      </c>
      <c r="I618" s="153">
        <v>9.4499999999999993</v>
      </c>
      <c r="J618" s="153">
        <v>9.4499999999999993</v>
      </c>
    </row>
    <row r="619" spans="1:10" ht="26.4" x14ac:dyDescent="0.25">
      <c r="A619" s="48" t="s">
        <v>2078</v>
      </c>
      <c r="B619" s="50" t="s">
        <v>2336</v>
      </c>
      <c r="C619" s="48" t="s">
        <v>41</v>
      </c>
      <c r="D619" s="48" t="s">
        <v>2337</v>
      </c>
      <c r="E619" s="289" t="s">
        <v>2081</v>
      </c>
      <c r="F619" s="289"/>
      <c r="G619" s="151" t="s">
        <v>2082</v>
      </c>
      <c r="H619" s="152">
        <v>0.1069</v>
      </c>
      <c r="I619" s="153">
        <v>29.76</v>
      </c>
      <c r="J619" s="153">
        <v>3.18</v>
      </c>
    </row>
    <row r="620" spans="1:10" ht="26.4" x14ac:dyDescent="0.25">
      <c r="A620" s="48" t="s">
        <v>2078</v>
      </c>
      <c r="B620" s="50" t="s">
        <v>2334</v>
      </c>
      <c r="C620" s="48" t="s">
        <v>41</v>
      </c>
      <c r="D620" s="48" t="s">
        <v>2335</v>
      </c>
      <c r="E620" s="289" t="s">
        <v>2081</v>
      </c>
      <c r="F620" s="289"/>
      <c r="G620" s="151" t="s">
        <v>2082</v>
      </c>
      <c r="H620" s="152">
        <v>1.7500000000000002E-2</v>
      </c>
      <c r="I620" s="153">
        <v>25.16</v>
      </c>
      <c r="J620" s="153">
        <v>0.44</v>
      </c>
    </row>
    <row r="621" spans="1:10" ht="26.4" x14ac:dyDescent="0.25">
      <c r="A621" s="154" t="s">
        <v>2087</v>
      </c>
      <c r="B621" s="155" t="s">
        <v>2341</v>
      </c>
      <c r="C621" s="154" t="s">
        <v>41</v>
      </c>
      <c r="D621" s="154" t="s">
        <v>2342</v>
      </c>
      <c r="E621" s="290" t="s">
        <v>2091</v>
      </c>
      <c r="F621" s="290"/>
      <c r="G621" s="156" t="s">
        <v>43</v>
      </c>
      <c r="H621" s="157">
        <v>1.19</v>
      </c>
      <c r="I621" s="158">
        <v>0.22</v>
      </c>
      <c r="J621" s="158">
        <v>0.26</v>
      </c>
    </row>
    <row r="622" spans="1:10" ht="26.4" x14ac:dyDescent="0.25">
      <c r="A622" s="154" t="s">
        <v>2087</v>
      </c>
      <c r="B622" s="155" t="s">
        <v>2343</v>
      </c>
      <c r="C622" s="154" t="s">
        <v>41</v>
      </c>
      <c r="D622" s="154" t="s">
        <v>2344</v>
      </c>
      <c r="E622" s="290" t="s">
        <v>2091</v>
      </c>
      <c r="F622" s="290"/>
      <c r="G622" s="156" t="s">
        <v>107</v>
      </c>
      <c r="H622" s="157">
        <v>2.5000000000000001E-2</v>
      </c>
      <c r="I622" s="158">
        <v>17.5</v>
      </c>
      <c r="J622" s="158">
        <v>0.43</v>
      </c>
    </row>
    <row r="623" spans="1:10" x14ac:dyDescent="0.25">
      <c r="A623" s="49"/>
      <c r="B623" s="49"/>
      <c r="C623" s="49"/>
      <c r="D623" s="49"/>
      <c r="E623" s="49" t="s">
        <v>2093</v>
      </c>
      <c r="F623" s="159">
        <v>1.97</v>
      </c>
      <c r="G623" s="49" t="s">
        <v>2094</v>
      </c>
      <c r="H623" s="159">
        <v>2.2599999999999998</v>
      </c>
      <c r="I623" s="49" t="s">
        <v>2095</v>
      </c>
      <c r="J623" s="159">
        <v>4.2300000000000004</v>
      </c>
    </row>
    <row r="624" spans="1:10" x14ac:dyDescent="0.25">
      <c r="A624" s="49"/>
      <c r="B624" s="49"/>
      <c r="C624" s="49"/>
      <c r="D624" s="49"/>
      <c r="E624" s="49" t="s">
        <v>2096</v>
      </c>
      <c r="F624" s="159">
        <v>2.82</v>
      </c>
      <c r="G624" s="49"/>
      <c r="H624" s="291" t="s">
        <v>2097</v>
      </c>
      <c r="I624" s="291"/>
      <c r="J624" s="159">
        <v>16.579999999999998</v>
      </c>
    </row>
    <row r="625" spans="1:10" ht="14.4" thickBot="1" x14ac:dyDescent="0.3">
      <c r="A625" s="30"/>
      <c r="B625" s="30"/>
      <c r="C625" s="30"/>
      <c r="D625" s="30"/>
      <c r="E625" s="30"/>
      <c r="F625" s="30"/>
      <c r="G625" s="30" t="s">
        <v>2098</v>
      </c>
      <c r="H625" s="160" t="s">
        <v>2429</v>
      </c>
      <c r="I625" s="30" t="s">
        <v>2100</v>
      </c>
      <c r="J625" s="32">
        <v>46742.33</v>
      </c>
    </row>
    <row r="626" spans="1:10" ht="14.4" thickTop="1" x14ac:dyDescent="0.25">
      <c r="A626" s="161"/>
      <c r="B626" s="161"/>
      <c r="C626" s="161"/>
      <c r="D626" s="161"/>
      <c r="E626" s="161"/>
      <c r="F626" s="161"/>
      <c r="G626" s="161"/>
      <c r="H626" s="161"/>
      <c r="I626" s="161"/>
      <c r="J626" s="161"/>
    </row>
    <row r="627" spans="1:10" x14ac:dyDescent="0.25">
      <c r="A627" s="24" t="s">
        <v>184</v>
      </c>
      <c r="B627" s="25" t="s">
        <v>2</v>
      </c>
      <c r="C627" s="24" t="s">
        <v>3</v>
      </c>
      <c r="D627" s="24" t="s">
        <v>4</v>
      </c>
      <c r="E627" s="294" t="s">
        <v>2075</v>
      </c>
      <c r="F627" s="294"/>
      <c r="G627" s="145" t="s">
        <v>5</v>
      </c>
      <c r="H627" s="25" t="s">
        <v>6</v>
      </c>
      <c r="I627" s="25" t="s">
        <v>7</v>
      </c>
      <c r="J627" s="25" t="s">
        <v>9</v>
      </c>
    </row>
    <row r="628" spans="1:10" ht="39.6" x14ac:dyDescent="0.25">
      <c r="A628" s="146" t="s">
        <v>2076</v>
      </c>
      <c r="B628" s="147" t="s">
        <v>185</v>
      </c>
      <c r="C628" s="146" t="s">
        <v>19</v>
      </c>
      <c r="D628" s="146" t="s">
        <v>186</v>
      </c>
      <c r="E628" s="292" t="s">
        <v>2077</v>
      </c>
      <c r="F628" s="292"/>
      <c r="G628" s="148" t="s">
        <v>56</v>
      </c>
      <c r="H628" s="149">
        <v>1</v>
      </c>
      <c r="I628" s="150">
        <v>724.68</v>
      </c>
      <c r="J628" s="150">
        <v>724.68</v>
      </c>
    </row>
    <row r="629" spans="1:10" ht="26.4" x14ac:dyDescent="0.25">
      <c r="A629" s="48" t="s">
        <v>2078</v>
      </c>
      <c r="B629" s="50" t="s">
        <v>2079</v>
      </c>
      <c r="C629" s="48" t="s">
        <v>41</v>
      </c>
      <c r="D629" s="48" t="s">
        <v>2080</v>
      </c>
      <c r="E629" s="289" t="s">
        <v>2081</v>
      </c>
      <c r="F629" s="289"/>
      <c r="G629" s="151" t="s">
        <v>2082</v>
      </c>
      <c r="H629" s="152">
        <v>0.82599999999999996</v>
      </c>
      <c r="I629" s="153">
        <v>24.25</v>
      </c>
      <c r="J629" s="153">
        <v>20.03</v>
      </c>
    </row>
    <row r="630" spans="1:10" ht="26.4" x14ac:dyDescent="0.25">
      <c r="A630" s="48" t="s">
        <v>2078</v>
      </c>
      <c r="B630" s="50" t="s">
        <v>2315</v>
      </c>
      <c r="C630" s="48" t="s">
        <v>41</v>
      </c>
      <c r="D630" s="48" t="s">
        <v>2316</v>
      </c>
      <c r="E630" s="289" t="s">
        <v>2081</v>
      </c>
      <c r="F630" s="289"/>
      <c r="G630" s="151" t="s">
        <v>2082</v>
      </c>
      <c r="H630" s="152">
        <v>0.753</v>
      </c>
      <c r="I630" s="153">
        <v>29.98</v>
      </c>
      <c r="J630" s="153">
        <v>22.57</v>
      </c>
    </row>
    <row r="631" spans="1:10" ht="26.4" x14ac:dyDescent="0.25">
      <c r="A631" s="48" t="s">
        <v>2078</v>
      </c>
      <c r="B631" s="50" t="s">
        <v>2366</v>
      </c>
      <c r="C631" s="48" t="s">
        <v>41</v>
      </c>
      <c r="D631" s="48" t="s">
        <v>2367</v>
      </c>
      <c r="E631" s="289" t="s">
        <v>2230</v>
      </c>
      <c r="F631" s="289"/>
      <c r="G631" s="151" t="s">
        <v>2234</v>
      </c>
      <c r="H631" s="152">
        <v>0.13100000000000001</v>
      </c>
      <c r="I631" s="153">
        <v>0.56000000000000005</v>
      </c>
      <c r="J631" s="153">
        <v>7.0000000000000007E-2</v>
      </c>
    </row>
    <row r="632" spans="1:10" ht="26.4" x14ac:dyDescent="0.25">
      <c r="A632" s="48" t="s">
        <v>2078</v>
      </c>
      <c r="B632" s="50" t="s">
        <v>2125</v>
      </c>
      <c r="C632" s="48" t="s">
        <v>41</v>
      </c>
      <c r="D632" s="48" t="s">
        <v>2126</v>
      </c>
      <c r="E632" s="289" t="s">
        <v>2081</v>
      </c>
      <c r="F632" s="289"/>
      <c r="G632" s="151" t="s">
        <v>2082</v>
      </c>
      <c r="H632" s="152">
        <v>0.125</v>
      </c>
      <c r="I632" s="153">
        <v>29.38</v>
      </c>
      <c r="J632" s="153">
        <v>3.67</v>
      </c>
    </row>
    <row r="633" spans="1:10" ht="26.4" x14ac:dyDescent="0.25">
      <c r="A633" s="48" t="s">
        <v>2078</v>
      </c>
      <c r="B633" s="50" t="s">
        <v>2364</v>
      </c>
      <c r="C633" s="48" t="s">
        <v>41</v>
      </c>
      <c r="D633" s="48" t="s">
        <v>2365</v>
      </c>
      <c r="E633" s="289" t="s">
        <v>2230</v>
      </c>
      <c r="F633" s="289"/>
      <c r="G633" s="151" t="s">
        <v>2231</v>
      </c>
      <c r="H633" s="152">
        <v>0.12</v>
      </c>
      <c r="I633" s="153">
        <v>1.44</v>
      </c>
      <c r="J633" s="153">
        <v>0.17</v>
      </c>
    </row>
    <row r="634" spans="1:10" ht="39.6" x14ac:dyDescent="0.25">
      <c r="A634" s="154" t="s">
        <v>2087</v>
      </c>
      <c r="B634" s="155" t="s">
        <v>2368</v>
      </c>
      <c r="C634" s="154" t="s">
        <v>41</v>
      </c>
      <c r="D634" s="154" t="s">
        <v>2369</v>
      </c>
      <c r="E634" s="290" t="s">
        <v>2091</v>
      </c>
      <c r="F634" s="290"/>
      <c r="G634" s="156" t="s">
        <v>56</v>
      </c>
      <c r="H634" s="157">
        <v>1.103</v>
      </c>
      <c r="I634" s="158">
        <v>614.85</v>
      </c>
      <c r="J634" s="158">
        <v>678.17</v>
      </c>
    </row>
    <row r="635" spans="1:10" x14ac:dyDescent="0.25">
      <c r="A635" s="49"/>
      <c r="B635" s="49"/>
      <c r="C635" s="49"/>
      <c r="D635" s="49"/>
      <c r="E635" s="49" t="s">
        <v>2093</v>
      </c>
      <c r="F635" s="159">
        <v>16.04</v>
      </c>
      <c r="G635" s="49" t="s">
        <v>2094</v>
      </c>
      <c r="H635" s="159">
        <v>18.39</v>
      </c>
      <c r="I635" s="49" t="s">
        <v>2095</v>
      </c>
      <c r="J635" s="159">
        <v>34.43</v>
      </c>
    </row>
    <row r="636" spans="1:10" x14ac:dyDescent="0.25">
      <c r="A636" s="49"/>
      <c r="B636" s="49"/>
      <c r="C636" s="49"/>
      <c r="D636" s="49"/>
      <c r="E636" s="49" t="s">
        <v>2096</v>
      </c>
      <c r="F636" s="159">
        <v>148.55000000000001</v>
      </c>
      <c r="G636" s="49"/>
      <c r="H636" s="291" t="s">
        <v>2097</v>
      </c>
      <c r="I636" s="291"/>
      <c r="J636" s="159">
        <v>873.23</v>
      </c>
    </row>
    <row r="637" spans="1:10" ht="14.4" thickBot="1" x14ac:dyDescent="0.3">
      <c r="A637" s="30"/>
      <c r="B637" s="30"/>
      <c r="C637" s="30"/>
      <c r="D637" s="30"/>
      <c r="E637" s="30"/>
      <c r="F637" s="30"/>
      <c r="G637" s="30" t="s">
        <v>2098</v>
      </c>
      <c r="H637" s="160" t="s">
        <v>2430</v>
      </c>
      <c r="I637" s="30" t="s">
        <v>2100</v>
      </c>
      <c r="J637" s="32">
        <v>181107.9</v>
      </c>
    </row>
    <row r="638" spans="1:10" ht="14.4" thickTop="1" x14ac:dyDescent="0.25">
      <c r="A638" s="161"/>
      <c r="B638" s="161"/>
      <c r="C638" s="161"/>
      <c r="D638" s="161"/>
      <c r="E638" s="161"/>
      <c r="F638" s="161"/>
      <c r="G638" s="161"/>
      <c r="H638" s="161"/>
      <c r="I638" s="161"/>
      <c r="J638" s="161"/>
    </row>
    <row r="639" spans="1:10" x14ac:dyDescent="0.25">
      <c r="A639" s="24" t="s">
        <v>187</v>
      </c>
      <c r="B639" s="25" t="s">
        <v>2</v>
      </c>
      <c r="C639" s="24" t="s">
        <v>3</v>
      </c>
      <c r="D639" s="24" t="s">
        <v>4</v>
      </c>
      <c r="E639" s="294" t="s">
        <v>2075</v>
      </c>
      <c r="F639" s="294"/>
      <c r="G639" s="145" t="s">
        <v>5</v>
      </c>
      <c r="H639" s="25" t="s">
        <v>6</v>
      </c>
      <c r="I639" s="25" t="s">
        <v>7</v>
      </c>
      <c r="J639" s="25" t="s">
        <v>9</v>
      </c>
    </row>
    <row r="640" spans="1:10" ht="26.4" x14ac:dyDescent="0.25">
      <c r="A640" s="146" t="s">
        <v>2076</v>
      </c>
      <c r="B640" s="147" t="s">
        <v>139</v>
      </c>
      <c r="C640" s="146" t="s">
        <v>19</v>
      </c>
      <c r="D640" s="146" t="s">
        <v>140</v>
      </c>
      <c r="E640" s="292" t="s">
        <v>2391</v>
      </c>
      <c r="F640" s="292"/>
      <c r="G640" s="148" t="s">
        <v>56</v>
      </c>
      <c r="H640" s="149">
        <v>1</v>
      </c>
      <c r="I640" s="150">
        <v>104.18</v>
      </c>
      <c r="J640" s="150">
        <v>104.18</v>
      </c>
    </row>
    <row r="641" spans="1:10" ht="26.4" x14ac:dyDescent="0.25">
      <c r="A641" s="48" t="s">
        <v>2078</v>
      </c>
      <c r="B641" s="50" t="s">
        <v>2392</v>
      </c>
      <c r="C641" s="48" t="s">
        <v>41</v>
      </c>
      <c r="D641" s="48" t="s">
        <v>2393</v>
      </c>
      <c r="E641" s="289" t="s">
        <v>2081</v>
      </c>
      <c r="F641" s="289"/>
      <c r="G641" s="151" t="s">
        <v>2082</v>
      </c>
      <c r="H641" s="152">
        <v>3.9E-2</v>
      </c>
      <c r="I641" s="153">
        <v>48.38</v>
      </c>
      <c r="J641" s="153">
        <v>1.88</v>
      </c>
    </row>
    <row r="642" spans="1:10" ht="26.4" x14ac:dyDescent="0.25">
      <c r="A642" s="48" t="s">
        <v>2078</v>
      </c>
      <c r="B642" s="50" t="s">
        <v>2394</v>
      </c>
      <c r="C642" s="48" t="s">
        <v>41</v>
      </c>
      <c r="D642" s="48" t="s">
        <v>2395</v>
      </c>
      <c r="E642" s="289" t="s">
        <v>2081</v>
      </c>
      <c r="F642" s="289"/>
      <c r="G642" s="151" t="s">
        <v>2082</v>
      </c>
      <c r="H642" s="152">
        <v>8.9999999999999993E-3</v>
      </c>
      <c r="I642" s="153">
        <v>148.51</v>
      </c>
      <c r="J642" s="153">
        <v>1.33</v>
      </c>
    </row>
    <row r="643" spans="1:10" ht="26.4" x14ac:dyDescent="0.25">
      <c r="A643" s="154" t="s">
        <v>2087</v>
      </c>
      <c r="B643" s="155" t="s">
        <v>2396</v>
      </c>
      <c r="C643" s="154" t="s">
        <v>2254</v>
      </c>
      <c r="D643" s="154" t="s">
        <v>2397</v>
      </c>
      <c r="E643" s="290" t="s">
        <v>2091</v>
      </c>
      <c r="F643" s="290"/>
      <c r="G643" s="156" t="s">
        <v>43</v>
      </c>
      <c r="H643" s="157">
        <v>1</v>
      </c>
      <c r="I643" s="158">
        <v>100.97</v>
      </c>
      <c r="J643" s="158">
        <v>100.97</v>
      </c>
    </row>
    <row r="644" spans="1:10" x14ac:dyDescent="0.25">
      <c r="A644" s="49"/>
      <c r="B644" s="49"/>
      <c r="C644" s="49"/>
      <c r="D644" s="49"/>
      <c r="E644" s="49" t="s">
        <v>2093</v>
      </c>
      <c r="F644" s="159">
        <v>1.36</v>
      </c>
      <c r="G644" s="49" t="s">
        <v>2094</v>
      </c>
      <c r="H644" s="159">
        <v>1.56</v>
      </c>
      <c r="I644" s="49" t="s">
        <v>2095</v>
      </c>
      <c r="J644" s="159">
        <v>2.92</v>
      </c>
    </row>
    <row r="645" spans="1:10" x14ac:dyDescent="0.25">
      <c r="A645" s="49"/>
      <c r="B645" s="49"/>
      <c r="C645" s="49"/>
      <c r="D645" s="49"/>
      <c r="E645" s="49" t="s">
        <v>2096</v>
      </c>
      <c r="F645" s="159">
        <v>21.35</v>
      </c>
      <c r="G645" s="49"/>
      <c r="H645" s="291" t="s">
        <v>2097</v>
      </c>
      <c r="I645" s="291"/>
      <c r="J645" s="159">
        <v>125.53</v>
      </c>
    </row>
    <row r="646" spans="1:10" ht="14.4" thickBot="1" x14ac:dyDescent="0.3">
      <c r="A646" s="30"/>
      <c r="B646" s="30"/>
      <c r="C646" s="30"/>
      <c r="D646" s="30"/>
      <c r="E646" s="30"/>
      <c r="F646" s="30"/>
      <c r="G646" s="30" t="s">
        <v>2098</v>
      </c>
      <c r="H646" s="160" t="s">
        <v>2430</v>
      </c>
      <c r="I646" s="30" t="s">
        <v>2100</v>
      </c>
      <c r="J646" s="32">
        <v>26034.92</v>
      </c>
    </row>
    <row r="647" spans="1:10" ht="14.4" thickTop="1" x14ac:dyDescent="0.25">
      <c r="A647" s="161"/>
      <c r="B647" s="161"/>
      <c r="C647" s="161"/>
      <c r="D647" s="161"/>
      <c r="E647" s="161"/>
      <c r="F647" s="161"/>
      <c r="G647" s="161"/>
      <c r="H647" s="161"/>
      <c r="I647" s="161"/>
      <c r="J647" s="161"/>
    </row>
    <row r="648" spans="1:10" x14ac:dyDescent="0.25">
      <c r="A648" s="26" t="s">
        <v>188</v>
      </c>
      <c r="B648" s="26"/>
      <c r="C648" s="26"/>
      <c r="D648" s="26" t="s">
        <v>189</v>
      </c>
      <c r="E648" s="26"/>
      <c r="F648" s="293"/>
      <c r="G648" s="293"/>
      <c r="H648" s="27"/>
      <c r="I648" s="26"/>
      <c r="J648" s="28">
        <v>1428999.62</v>
      </c>
    </row>
    <row r="649" spans="1:10" x14ac:dyDescent="0.25">
      <c r="A649" s="24" t="s">
        <v>190</v>
      </c>
      <c r="B649" s="25" t="s">
        <v>2</v>
      </c>
      <c r="C649" s="24" t="s">
        <v>3</v>
      </c>
      <c r="D649" s="24" t="s">
        <v>4</v>
      </c>
      <c r="E649" s="294" t="s">
        <v>2075</v>
      </c>
      <c r="F649" s="294"/>
      <c r="G649" s="145" t="s">
        <v>5</v>
      </c>
      <c r="H649" s="25" t="s">
        <v>6</v>
      </c>
      <c r="I649" s="25" t="s">
        <v>7</v>
      </c>
      <c r="J649" s="25" t="s">
        <v>9</v>
      </c>
    </row>
    <row r="650" spans="1:10" ht="39.6" x14ac:dyDescent="0.25">
      <c r="A650" s="146" t="s">
        <v>2076</v>
      </c>
      <c r="B650" s="147" t="s">
        <v>191</v>
      </c>
      <c r="C650" s="146" t="s">
        <v>41</v>
      </c>
      <c r="D650" s="146" t="s">
        <v>192</v>
      </c>
      <c r="E650" s="292" t="s">
        <v>2398</v>
      </c>
      <c r="F650" s="292"/>
      <c r="G650" s="148" t="s">
        <v>25</v>
      </c>
      <c r="H650" s="149">
        <v>1</v>
      </c>
      <c r="I650" s="150">
        <v>92.71</v>
      </c>
      <c r="J650" s="150">
        <v>92.71</v>
      </c>
    </row>
    <row r="651" spans="1:10" ht="26.4" x14ac:dyDescent="0.25">
      <c r="A651" s="48" t="s">
        <v>2078</v>
      </c>
      <c r="B651" s="50" t="s">
        <v>2431</v>
      </c>
      <c r="C651" s="48" t="s">
        <v>41</v>
      </c>
      <c r="D651" s="48" t="s">
        <v>2432</v>
      </c>
      <c r="E651" s="289" t="s">
        <v>2398</v>
      </c>
      <c r="F651" s="289"/>
      <c r="G651" s="151" t="s">
        <v>25</v>
      </c>
      <c r="H651" s="152">
        <v>0.34100000000000003</v>
      </c>
      <c r="I651" s="153">
        <v>44.95</v>
      </c>
      <c r="J651" s="153">
        <v>15.32</v>
      </c>
    </row>
    <row r="652" spans="1:10" ht="26.4" x14ac:dyDescent="0.25">
      <c r="A652" s="48" t="s">
        <v>2078</v>
      </c>
      <c r="B652" s="50" t="s">
        <v>2127</v>
      </c>
      <c r="C652" s="48" t="s">
        <v>41</v>
      </c>
      <c r="D652" s="48" t="s">
        <v>2128</v>
      </c>
      <c r="E652" s="289" t="s">
        <v>2081</v>
      </c>
      <c r="F652" s="289"/>
      <c r="G652" s="151" t="s">
        <v>2082</v>
      </c>
      <c r="H652" s="152">
        <v>0.20100000000000001</v>
      </c>
      <c r="I652" s="153">
        <v>24.84</v>
      </c>
      <c r="J652" s="153">
        <v>4.99</v>
      </c>
    </row>
    <row r="653" spans="1:10" ht="26.4" x14ac:dyDescent="0.25">
      <c r="A653" s="48" t="s">
        <v>2078</v>
      </c>
      <c r="B653" s="50" t="s">
        <v>2125</v>
      </c>
      <c r="C653" s="48" t="s">
        <v>41</v>
      </c>
      <c r="D653" s="48" t="s">
        <v>2126</v>
      </c>
      <c r="E653" s="289" t="s">
        <v>2081</v>
      </c>
      <c r="F653" s="289"/>
      <c r="G653" s="151" t="s">
        <v>2082</v>
      </c>
      <c r="H653" s="152">
        <v>1.099</v>
      </c>
      <c r="I653" s="153">
        <v>29.38</v>
      </c>
      <c r="J653" s="153">
        <v>32.28</v>
      </c>
    </row>
    <row r="654" spans="1:10" ht="26.4" x14ac:dyDescent="0.25">
      <c r="A654" s="154" t="s">
        <v>2087</v>
      </c>
      <c r="B654" s="155" t="s">
        <v>2325</v>
      </c>
      <c r="C654" s="154" t="s">
        <v>41</v>
      </c>
      <c r="D654" s="154" t="s">
        <v>2326</v>
      </c>
      <c r="E654" s="290" t="s">
        <v>2091</v>
      </c>
      <c r="F654" s="290"/>
      <c r="G654" s="156" t="s">
        <v>2297</v>
      </c>
      <c r="H654" s="157">
        <v>0.01</v>
      </c>
      <c r="I654" s="158">
        <v>7.59</v>
      </c>
      <c r="J654" s="158">
        <v>7.0000000000000007E-2</v>
      </c>
    </row>
    <row r="655" spans="1:10" ht="39.6" x14ac:dyDescent="0.25">
      <c r="A655" s="154" t="s">
        <v>2087</v>
      </c>
      <c r="B655" s="155" t="s">
        <v>2433</v>
      </c>
      <c r="C655" s="154" t="s">
        <v>41</v>
      </c>
      <c r="D655" s="154" t="s">
        <v>2434</v>
      </c>
      <c r="E655" s="290" t="s">
        <v>2261</v>
      </c>
      <c r="F655" s="290"/>
      <c r="G655" s="156" t="s">
        <v>2405</v>
      </c>
      <c r="H655" s="157">
        <v>0.05</v>
      </c>
      <c r="I655" s="158">
        <v>700</v>
      </c>
      <c r="J655" s="158">
        <v>35</v>
      </c>
    </row>
    <row r="656" spans="1:10" ht="26.4" x14ac:dyDescent="0.25">
      <c r="A656" s="154" t="s">
        <v>2087</v>
      </c>
      <c r="B656" s="155" t="s">
        <v>2435</v>
      </c>
      <c r="C656" s="154" t="s">
        <v>41</v>
      </c>
      <c r="D656" s="154" t="s">
        <v>2436</v>
      </c>
      <c r="E656" s="290" t="s">
        <v>2091</v>
      </c>
      <c r="F656" s="290"/>
      <c r="G656" s="156" t="s">
        <v>91</v>
      </c>
      <c r="H656" s="157">
        <v>3.7999999999999999E-2</v>
      </c>
      <c r="I656" s="158">
        <v>133.03</v>
      </c>
      <c r="J656" s="158">
        <v>5.05</v>
      </c>
    </row>
    <row r="657" spans="1:10" x14ac:dyDescent="0.25">
      <c r="A657" s="49"/>
      <c r="B657" s="49"/>
      <c r="C657" s="49"/>
      <c r="D657" s="49"/>
      <c r="E657" s="49" t="s">
        <v>2093</v>
      </c>
      <c r="F657" s="159">
        <v>13.47</v>
      </c>
      <c r="G657" s="49" t="s">
        <v>2094</v>
      </c>
      <c r="H657" s="159">
        <v>15.46</v>
      </c>
      <c r="I657" s="49" t="s">
        <v>2095</v>
      </c>
      <c r="J657" s="159">
        <v>28.93</v>
      </c>
    </row>
    <row r="658" spans="1:10" x14ac:dyDescent="0.25">
      <c r="A658" s="49"/>
      <c r="B658" s="49"/>
      <c r="C658" s="49"/>
      <c r="D658" s="49"/>
      <c r="E658" s="49" t="s">
        <v>2096</v>
      </c>
      <c r="F658" s="159">
        <v>19</v>
      </c>
      <c r="G658" s="49"/>
      <c r="H658" s="291" t="s">
        <v>2097</v>
      </c>
      <c r="I658" s="291"/>
      <c r="J658" s="159">
        <v>111.71</v>
      </c>
    </row>
    <row r="659" spans="1:10" ht="14.4" thickBot="1" x14ac:dyDescent="0.3">
      <c r="A659" s="30"/>
      <c r="B659" s="30"/>
      <c r="C659" s="30"/>
      <c r="D659" s="30"/>
      <c r="E659" s="30"/>
      <c r="F659" s="30"/>
      <c r="G659" s="30" t="s">
        <v>2098</v>
      </c>
      <c r="H659" s="160" t="s">
        <v>2437</v>
      </c>
      <c r="I659" s="30" t="s">
        <v>2100</v>
      </c>
      <c r="J659" s="32">
        <v>64188.56</v>
      </c>
    </row>
    <row r="660" spans="1:10" ht="14.4" thickTop="1" x14ac:dyDescent="0.25">
      <c r="A660" s="161"/>
      <c r="B660" s="161"/>
      <c r="C660" s="161"/>
      <c r="D660" s="161"/>
      <c r="E660" s="161"/>
      <c r="F660" s="161"/>
      <c r="G660" s="161"/>
      <c r="H660" s="161"/>
      <c r="I660" s="161"/>
      <c r="J660" s="161"/>
    </row>
    <row r="661" spans="1:10" x14ac:dyDescent="0.25">
      <c r="A661" s="24" t="s">
        <v>193</v>
      </c>
      <c r="B661" s="25" t="s">
        <v>2</v>
      </c>
      <c r="C661" s="24" t="s">
        <v>3</v>
      </c>
      <c r="D661" s="24" t="s">
        <v>4</v>
      </c>
      <c r="E661" s="294" t="s">
        <v>2075</v>
      </c>
      <c r="F661" s="294"/>
      <c r="G661" s="145" t="s">
        <v>5</v>
      </c>
      <c r="H661" s="25" t="s">
        <v>6</v>
      </c>
      <c r="I661" s="25" t="s">
        <v>7</v>
      </c>
      <c r="J661" s="25" t="s">
        <v>9</v>
      </c>
    </row>
    <row r="662" spans="1:10" ht="39.6" x14ac:dyDescent="0.25">
      <c r="A662" s="146" t="s">
        <v>2076</v>
      </c>
      <c r="B662" s="147" t="s">
        <v>194</v>
      </c>
      <c r="C662" s="146" t="s">
        <v>41</v>
      </c>
      <c r="D662" s="146" t="s">
        <v>195</v>
      </c>
      <c r="E662" s="292" t="s">
        <v>2438</v>
      </c>
      <c r="F662" s="292"/>
      <c r="G662" s="148" t="s">
        <v>25</v>
      </c>
      <c r="H662" s="149">
        <v>1</v>
      </c>
      <c r="I662" s="150">
        <v>467.69</v>
      </c>
      <c r="J662" s="150">
        <v>467.69</v>
      </c>
    </row>
    <row r="663" spans="1:10" ht="26.4" x14ac:dyDescent="0.25">
      <c r="A663" s="48" t="s">
        <v>2078</v>
      </c>
      <c r="B663" s="50" t="s">
        <v>2127</v>
      </c>
      <c r="C663" s="48" t="s">
        <v>41</v>
      </c>
      <c r="D663" s="48" t="s">
        <v>2128</v>
      </c>
      <c r="E663" s="289" t="s">
        <v>2081</v>
      </c>
      <c r="F663" s="289"/>
      <c r="G663" s="151" t="s">
        <v>2082</v>
      </c>
      <c r="H663" s="152">
        <v>0.80100000000000005</v>
      </c>
      <c r="I663" s="153">
        <v>24.84</v>
      </c>
      <c r="J663" s="153">
        <v>19.89</v>
      </c>
    </row>
    <row r="664" spans="1:10" ht="26.4" x14ac:dyDescent="0.25">
      <c r="A664" s="48" t="s">
        <v>2078</v>
      </c>
      <c r="B664" s="50" t="s">
        <v>2439</v>
      </c>
      <c r="C664" s="48" t="s">
        <v>41</v>
      </c>
      <c r="D664" s="48" t="s">
        <v>2440</v>
      </c>
      <c r="E664" s="289" t="s">
        <v>2398</v>
      </c>
      <c r="F664" s="289"/>
      <c r="G664" s="151" t="s">
        <v>91</v>
      </c>
      <c r="H664" s="152">
        <v>3.0760000000000001</v>
      </c>
      <c r="I664" s="153">
        <v>18.87</v>
      </c>
      <c r="J664" s="153">
        <v>58.04</v>
      </c>
    </row>
    <row r="665" spans="1:10" ht="26.4" x14ac:dyDescent="0.25">
      <c r="A665" s="48" t="s">
        <v>2078</v>
      </c>
      <c r="B665" s="50" t="s">
        <v>2441</v>
      </c>
      <c r="C665" s="48" t="s">
        <v>41</v>
      </c>
      <c r="D665" s="48" t="s">
        <v>2442</v>
      </c>
      <c r="E665" s="289" t="s">
        <v>2438</v>
      </c>
      <c r="F665" s="289"/>
      <c r="G665" s="151" t="s">
        <v>25</v>
      </c>
      <c r="H665" s="152">
        <v>0.88</v>
      </c>
      <c r="I665" s="153">
        <v>273.52999999999997</v>
      </c>
      <c r="J665" s="153">
        <v>240.7</v>
      </c>
    </row>
    <row r="666" spans="1:10" ht="26.4" x14ac:dyDescent="0.25">
      <c r="A666" s="48" t="s">
        <v>2078</v>
      </c>
      <c r="B666" s="50" t="s">
        <v>2125</v>
      </c>
      <c r="C666" s="48" t="s">
        <v>41</v>
      </c>
      <c r="D666" s="48" t="s">
        <v>2126</v>
      </c>
      <c r="E666" s="289" t="s">
        <v>2081</v>
      </c>
      <c r="F666" s="289"/>
      <c r="G666" s="151" t="s">
        <v>2082</v>
      </c>
      <c r="H666" s="152">
        <v>4.806</v>
      </c>
      <c r="I666" s="153">
        <v>29.38</v>
      </c>
      <c r="J666" s="153">
        <v>141.19999999999999</v>
      </c>
    </row>
    <row r="667" spans="1:10" ht="26.4" x14ac:dyDescent="0.25">
      <c r="A667" s="154" t="s">
        <v>2087</v>
      </c>
      <c r="B667" s="155" t="s">
        <v>2325</v>
      </c>
      <c r="C667" s="154" t="s">
        <v>41</v>
      </c>
      <c r="D667" s="154" t="s">
        <v>2326</v>
      </c>
      <c r="E667" s="290" t="s">
        <v>2091</v>
      </c>
      <c r="F667" s="290"/>
      <c r="G667" s="156" t="s">
        <v>2297</v>
      </c>
      <c r="H667" s="157">
        <v>1.7000000000000001E-2</v>
      </c>
      <c r="I667" s="158">
        <v>7.59</v>
      </c>
      <c r="J667" s="158">
        <v>0.12</v>
      </c>
    </row>
    <row r="668" spans="1:10" x14ac:dyDescent="0.25">
      <c r="A668" s="154" t="s">
        <v>2087</v>
      </c>
      <c r="B668" s="155" t="s">
        <v>2327</v>
      </c>
      <c r="C668" s="154" t="s">
        <v>41</v>
      </c>
      <c r="D668" s="154" t="s">
        <v>2328</v>
      </c>
      <c r="E668" s="290" t="s">
        <v>2091</v>
      </c>
      <c r="F668" s="290"/>
      <c r="G668" s="156" t="s">
        <v>107</v>
      </c>
      <c r="H668" s="157">
        <v>9.6000000000000002E-2</v>
      </c>
      <c r="I668" s="158">
        <v>20.04</v>
      </c>
      <c r="J668" s="158">
        <v>1.92</v>
      </c>
    </row>
    <row r="669" spans="1:10" ht="39.6" x14ac:dyDescent="0.25">
      <c r="A669" s="154" t="s">
        <v>2087</v>
      </c>
      <c r="B669" s="155" t="s">
        <v>2420</v>
      </c>
      <c r="C669" s="154" t="s">
        <v>41</v>
      </c>
      <c r="D669" s="154" t="s">
        <v>2421</v>
      </c>
      <c r="E669" s="290" t="s">
        <v>2091</v>
      </c>
      <c r="F669" s="290"/>
      <c r="G669" s="156" t="s">
        <v>91</v>
      </c>
      <c r="H669" s="157">
        <v>0.27200000000000002</v>
      </c>
      <c r="I669" s="158">
        <v>21.41</v>
      </c>
      <c r="J669" s="158">
        <v>5.82</v>
      </c>
    </row>
    <row r="670" spans="1:10" x14ac:dyDescent="0.25">
      <c r="A670" s="49"/>
      <c r="B670" s="49"/>
      <c r="C670" s="49"/>
      <c r="D670" s="49"/>
      <c r="E670" s="49" t="s">
        <v>2093</v>
      </c>
      <c r="F670" s="159">
        <v>73.81</v>
      </c>
      <c r="G670" s="49" t="s">
        <v>2094</v>
      </c>
      <c r="H670" s="159">
        <v>84.61</v>
      </c>
      <c r="I670" s="49" t="s">
        <v>2095</v>
      </c>
      <c r="J670" s="159">
        <v>158.41999999999999</v>
      </c>
    </row>
    <row r="671" spans="1:10" x14ac:dyDescent="0.25">
      <c r="A671" s="49"/>
      <c r="B671" s="49"/>
      <c r="C671" s="49"/>
      <c r="D671" s="49"/>
      <c r="E671" s="49" t="s">
        <v>2096</v>
      </c>
      <c r="F671" s="159">
        <v>95.87</v>
      </c>
      <c r="G671" s="49"/>
      <c r="H671" s="291" t="s">
        <v>2097</v>
      </c>
      <c r="I671" s="291"/>
      <c r="J671" s="159">
        <v>563.55999999999995</v>
      </c>
    </row>
    <row r="672" spans="1:10" ht="14.4" thickBot="1" x14ac:dyDescent="0.3">
      <c r="A672" s="30"/>
      <c r="B672" s="30"/>
      <c r="C672" s="30"/>
      <c r="D672" s="30"/>
      <c r="E672" s="30"/>
      <c r="F672" s="30"/>
      <c r="G672" s="30" t="s">
        <v>2098</v>
      </c>
      <c r="H672" s="160" t="s">
        <v>2443</v>
      </c>
      <c r="I672" s="30" t="s">
        <v>2100</v>
      </c>
      <c r="J672" s="32">
        <v>18710.189999999999</v>
      </c>
    </row>
    <row r="673" spans="1:10" ht="14.4" thickTop="1" x14ac:dyDescent="0.25">
      <c r="A673" s="161"/>
      <c r="B673" s="161"/>
      <c r="C673" s="161"/>
      <c r="D673" s="161"/>
      <c r="E673" s="161"/>
      <c r="F673" s="161"/>
      <c r="G673" s="161"/>
      <c r="H673" s="161"/>
      <c r="I673" s="161"/>
      <c r="J673" s="161"/>
    </row>
    <row r="674" spans="1:10" x14ac:dyDescent="0.25">
      <c r="A674" s="24" t="s">
        <v>196</v>
      </c>
      <c r="B674" s="25" t="s">
        <v>2</v>
      </c>
      <c r="C674" s="24" t="s">
        <v>3</v>
      </c>
      <c r="D674" s="24" t="s">
        <v>4</v>
      </c>
      <c r="E674" s="294" t="s">
        <v>2075</v>
      </c>
      <c r="F674" s="294"/>
      <c r="G674" s="145" t="s">
        <v>5</v>
      </c>
      <c r="H674" s="25" t="s">
        <v>6</v>
      </c>
      <c r="I674" s="25" t="s">
        <v>7</v>
      </c>
      <c r="J674" s="25" t="s">
        <v>9</v>
      </c>
    </row>
    <row r="675" spans="1:10" ht="39.6" x14ac:dyDescent="0.25">
      <c r="A675" s="146" t="s">
        <v>2076</v>
      </c>
      <c r="B675" s="147" t="s">
        <v>185</v>
      </c>
      <c r="C675" s="146" t="s">
        <v>19</v>
      </c>
      <c r="D675" s="146" t="s">
        <v>186</v>
      </c>
      <c r="E675" s="292" t="s">
        <v>2077</v>
      </c>
      <c r="F675" s="292"/>
      <c r="G675" s="148" t="s">
        <v>56</v>
      </c>
      <c r="H675" s="149">
        <v>1</v>
      </c>
      <c r="I675" s="150">
        <v>724.68</v>
      </c>
      <c r="J675" s="150">
        <v>724.68</v>
      </c>
    </row>
    <row r="676" spans="1:10" ht="26.4" x14ac:dyDescent="0.25">
      <c r="A676" s="48" t="s">
        <v>2078</v>
      </c>
      <c r="B676" s="50" t="s">
        <v>2079</v>
      </c>
      <c r="C676" s="48" t="s">
        <v>41</v>
      </c>
      <c r="D676" s="48" t="s">
        <v>2080</v>
      </c>
      <c r="E676" s="289" t="s">
        <v>2081</v>
      </c>
      <c r="F676" s="289"/>
      <c r="G676" s="151" t="s">
        <v>2082</v>
      </c>
      <c r="H676" s="152">
        <v>0.82599999999999996</v>
      </c>
      <c r="I676" s="153">
        <v>24.25</v>
      </c>
      <c r="J676" s="153">
        <v>20.03</v>
      </c>
    </row>
    <row r="677" spans="1:10" ht="26.4" x14ac:dyDescent="0.25">
      <c r="A677" s="48" t="s">
        <v>2078</v>
      </c>
      <c r="B677" s="50" t="s">
        <v>2315</v>
      </c>
      <c r="C677" s="48" t="s">
        <v>41</v>
      </c>
      <c r="D677" s="48" t="s">
        <v>2316</v>
      </c>
      <c r="E677" s="289" t="s">
        <v>2081</v>
      </c>
      <c r="F677" s="289"/>
      <c r="G677" s="151" t="s">
        <v>2082</v>
      </c>
      <c r="H677" s="152">
        <v>0.753</v>
      </c>
      <c r="I677" s="153">
        <v>29.98</v>
      </c>
      <c r="J677" s="153">
        <v>22.57</v>
      </c>
    </row>
    <row r="678" spans="1:10" ht="26.4" x14ac:dyDescent="0.25">
      <c r="A678" s="48" t="s">
        <v>2078</v>
      </c>
      <c r="B678" s="50" t="s">
        <v>2366</v>
      </c>
      <c r="C678" s="48" t="s">
        <v>41</v>
      </c>
      <c r="D678" s="48" t="s">
        <v>2367</v>
      </c>
      <c r="E678" s="289" t="s">
        <v>2230</v>
      </c>
      <c r="F678" s="289"/>
      <c r="G678" s="151" t="s">
        <v>2234</v>
      </c>
      <c r="H678" s="152">
        <v>0.13100000000000001</v>
      </c>
      <c r="I678" s="153">
        <v>0.56000000000000005</v>
      </c>
      <c r="J678" s="153">
        <v>7.0000000000000007E-2</v>
      </c>
    </row>
    <row r="679" spans="1:10" ht="26.4" x14ac:dyDescent="0.25">
      <c r="A679" s="48" t="s">
        <v>2078</v>
      </c>
      <c r="B679" s="50" t="s">
        <v>2125</v>
      </c>
      <c r="C679" s="48" t="s">
        <v>41</v>
      </c>
      <c r="D679" s="48" t="s">
        <v>2126</v>
      </c>
      <c r="E679" s="289" t="s">
        <v>2081</v>
      </c>
      <c r="F679" s="289"/>
      <c r="G679" s="151" t="s">
        <v>2082</v>
      </c>
      <c r="H679" s="152">
        <v>0.125</v>
      </c>
      <c r="I679" s="153">
        <v>29.38</v>
      </c>
      <c r="J679" s="153">
        <v>3.67</v>
      </c>
    </row>
    <row r="680" spans="1:10" ht="26.4" x14ac:dyDescent="0.25">
      <c r="A680" s="48" t="s">
        <v>2078</v>
      </c>
      <c r="B680" s="50" t="s">
        <v>2364</v>
      </c>
      <c r="C680" s="48" t="s">
        <v>41</v>
      </c>
      <c r="D680" s="48" t="s">
        <v>2365</v>
      </c>
      <c r="E680" s="289" t="s">
        <v>2230</v>
      </c>
      <c r="F680" s="289"/>
      <c r="G680" s="151" t="s">
        <v>2231</v>
      </c>
      <c r="H680" s="152">
        <v>0.12</v>
      </c>
      <c r="I680" s="153">
        <v>1.44</v>
      </c>
      <c r="J680" s="153">
        <v>0.17</v>
      </c>
    </row>
    <row r="681" spans="1:10" ht="39.6" x14ac:dyDescent="0.25">
      <c r="A681" s="154" t="s">
        <v>2087</v>
      </c>
      <c r="B681" s="155" t="s">
        <v>2368</v>
      </c>
      <c r="C681" s="154" t="s">
        <v>41</v>
      </c>
      <c r="D681" s="154" t="s">
        <v>2369</v>
      </c>
      <c r="E681" s="290" t="s">
        <v>2091</v>
      </c>
      <c r="F681" s="290"/>
      <c r="G681" s="156" t="s">
        <v>56</v>
      </c>
      <c r="H681" s="157">
        <v>1.103</v>
      </c>
      <c r="I681" s="158">
        <v>614.85</v>
      </c>
      <c r="J681" s="158">
        <v>678.17</v>
      </c>
    </row>
    <row r="682" spans="1:10" x14ac:dyDescent="0.25">
      <c r="A682" s="49"/>
      <c r="B682" s="49"/>
      <c r="C682" s="49"/>
      <c r="D682" s="49"/>
      <c r="E682" s="49" t="s">
        <v>2093</v>
      </c>
      <c r="F682" s="159">
        <v>16.04</v>
      </c>
      <c r="G682" s="49" t="s">
        <v>2094</v>
      </c>
      <c r="H682" s="159">
        <v>18.39</v>
      </c>
      <c r="I682" s="49" t="s">
        <v>2095</v>
      </c>
      <c r="J682" s="159">
        <v>34.43</v>
      </c>
    </row>
    <row r="683" spans="1:10" x14ac:dyDescent="0.25">
      <c r="A683" s="49"/>
      <c r="B683" s="49"/>
      <c r="C683" s="49"/>
      <c r="D683" s="49"/>
      <c r="E683" s="49" t="s">
        <v>2096</v>
      </c>
      <c r="F683" s="159">
        <v>148.55000000000001</v>
      </c>
      <c r="G683" s="49"/>
      <c r="H683" s="291" t="s">
        <v>2097</v>
      </c>
      <c r="I683" s="291"/>
      <c r="J683" s="159">
        <v>873.23</v>
      </c>
    </row>
    <row r="684" spans="1:10" ht="14.4" thickBot="1" x14ac:dyDescent="0.3">
      <c r="A684" s="30"/>
      <c r="B684" s="30"/>
      <c r="C684" s="30"/>
      <c r="D684" s="30"/>
      <c r="E684" s="30"/>
      <c r="F684" s="30"/>
      <c r="G684" s="30" t="s">
        <v>2098</v>
      </c>
      <c r="H684" s="160" t="s">
        <v>2444</v>
      </c>
      <c r="I684" s="30" t="s">
        <v>2100</v>
      </c>
      <c r="J684" s="32">
        <v>311917.75</v>
      </c>
    </row>
    <row r="685" spans="1:10" ht="14.4" thickTop="1" x14ac:dyDescent="0.25">
      <c r="A685" s="161"/>
      <c r="B685" s="161"/>
      <c r="C685" s="161"/>
      <c r="D685" s="161"/>
      <c r="E685" s="161"/>
      <c r="F685" s="161"/>
      <c r="G685" s="161"/>
      <c r="H685" s="161"/>
      <c r="I685" s="161"/>
      <c r="J685" s="161"/>
    </row>
    <row r="686" spans="1:10" x14ac:dyDescent="0.25">
      <c r="A686" s="24" t="s">
        <v>197</v>
      </c>
      <c r="B686" s="25" t="s">
        <v>2</v>
      </c>
      <c r="C686" s="24" t="s">
        <v>3</v>
      </c>
      <c r="D686" s="24" t="s">
        <v>4</v>
      </c>
      <c r="E686" s="294" t="s">
        <v>2075</v>
      </c>
      <c r="F686" s="294"/>
      <c r="G686" s="145" t="s">
        <v>5</v>
      </c>
      <c r="H686" s="25" t="s">
        <v>6</v>
      </c>
      <c r="I686" s="25" t="s">
        <v>7</v>
      </c>
      <c r="J686" s="25" t="s">
        <v>9</v>
      </c>
    </row>
    <row r="687" spans="1:10" ht="26.4" x14ac:dyDescent="0.25">
      <c r="A687" s="146" t="s">
        <v>2076</v>
      </c>
      <c r="B687" s="147" t="s">
        <v>198</v>
      </c>
      <c r="C687" s="146" t="s">
        <v>41</v>
      </c>
      <c r="D687" s="146" t="s">
        <v>199</v>
      </c>
      <c r="E687" s="292" t="s">
        <v>2340</v>
      </c>
      <c r="F687" s="292"/>
      <c r="G687" s="148" t="s">
        <v>107</v>
      </c>
      <c r="H687" s="149">
        <v>1</v>
      </c>
      <c r="I687" s="150">
        <v>13.16</v>
      </c>
      <c r="J687" s="150">
        <v>13.16</v>
      </c>
    </row>
    <row r="688" spans="1:10" ht="26.4" x14ac:dyDescent="0.25">
      <c r="A688" s="48" t="s">
        <v>2078</v>
      </c>
      <c r="B688" s="50" t="s">
        <v>2338</v>
      </c>
      <c r="C688" s="48" t="s">
        <v>41</v>
      </c>
      <c r="D688" s="48" t="s">
        <v>2339</v>
      </c>
      <c r="E688" s="289" t="s">
        <v>2340</v>
      </c>
      <c r="F688" s="289"/>
      <c r="G688" s="151" t="s">
        <v>107</v>
      </c>
      <c r="H688" s="152">
        <v>1</v>
      </c>
      <c r="I688" s="153">
        <v>9.4499999999999993</v>
      </c>
      <c r="J688" s="153">
        <v>9.4499999999999993</v>
      </c>
    </row>
    <row r="689" spans="1:10" ht="26.4" x14ac:dyDescent="0.25">
      <c r="A689" s="48" t="s">
        <v>2078</v>
      </c>
      <c r="B689" s="50" t="s">
        <v>2334</v>
      </c>
      <c r="C689" s="48" t="s">
        <v>41</v>
      </c>
      <c r="D689" s="48" t="s">
        <v>2335</v>
      </c>
      <c r="E689" s="289" t="s">
        <v>2081</v>
      </c>
      <c r="F689" s="289"/>
      <c r="G689" s="151" t="s">
        <v>2082</v>
      </c>
      <c r="H689" s="152">
        <v>1.3599999999999999E-2</v>
      </c>
      <c r="I689" s="153">
        <v>25.16</v>
      </c>
      <c r="J689" s="153">
        <v>0.34</v>
      </c>
    </row>
    <row r="690" spans="1:10" ht="26.4" x14ac:dyDescent="0.25">
      <c r="A690" s="48" t="s">
        <v>2078</v>
      </c>
      <c r="B690" s="50" t="s">
        <v>2336</v>
      </c>
      <c r="C690" s="48" t="s">
        <v>41</v>
      </c>
      <c r="D690" s="48" t="s">
        <v>2337</v>
      </c>
      <c r="E690" s="289" t="s">
        <v>2081</v>
      </c>
      <c r="F690" s="289"/>
      <c r="G690" s="151" t="s">
        <v>2082</v>
      </c>
      <c r="H690" s="152">
        <v>8.3599999999999994E-2</v>
      </c>
      <c r="I690" s="153">
        <v>29.76</v>
      </c>
      <c r="J690" s="153">
        <v>2.48</v>
      </c>
    </row>
    <row r="691" spans="1:10" ht="26.4" x14ac:dyDescent="0.25">
      <c r="A691" s="154" t="s">
        <v>2087</v>
      </c>
      <c r="B691" s="155" t="s">
        <v>2343</v>
      </c>
      <c r="C691" s="154" t="s">
        <v>41</v>
      </c>
      <c r="D691" s="154" t="s">
        <v>2344</v>
      </c>
      <c r="E691" s="290" t="s">
        <v>2091</v>
      </c>
      <c r="F691" s="290"/>
      <c r="G691" s="156" t="s">
        <v>107</v>
      </c>
      <c r="H691" s="157">
        <v>2.5000000000000001E-2</v>
      </c>
      <c r="I691" s="158">
        <v>17.5</v>
      </c>
      <c r="J691" s="158">
        <v>0.43</v>
      </c>
    </row>
    <row r="692" spans="1:10" ht="26.4" x14ac:dyDescent="0.25">
      <c r="A692" s="154" t="s">
        <v>2087</v>
      </c>
      <c r="B692" s="155" t="s">
        <v>2341</v>
      </c>
      <c r="C692" s="154" t="s">
        <v>41</v>
      </c>
      <c r="D692" s="154" t="s">
        <v>2342</v>
      </c>
      <c r="E692" s="290" t="s">
        <v>2091</v>
      </c>
      <c r="F692" s="290"/>
      <c r="G692" s="156" t="s">
        <v>43</v>
      </c>
      <c r="H692" s="157">
        <v>2.1179999999999999</v>
      </c>
      <c r="I692" s="158">
        <v>0.22</v>
      </c>
      <c r="J692" s="158">
        <v>0.46</v>
      </c>
    </row>
    <row r="693" spans="1:10" x14ac:dyDescent="0.25">
      <c r="A693" s="49"/>
      <c r="B693" s="49"/>
      <c r="C693" s="49"/>
      <c r="D693" s="49"/>
      <c r="E693" s="49" t="s">
        <v>2093</v>
      </c>
      <c r="F693" s="159">
        <v>1.69</v>
      </c>
      <c r="G693" s="49" t="s">
        <v>2094</v>
      </c>
      <c r="H693" s="159">
        <v>1.94</v>
      </c>
      <c r="I693" s="49" t="s">
        <v>2095</v>
      </c>
      <c r="J693" s="159">
        <v>3.63</v>
      </c>
    </row>
    <row r="694" spans="1:10" x14ac:dyDescent="0.25">
      <c r="A694" s="49"/>
      <c r="B694" s="49"/>
      <c r="C694" s="49"/>
      <c r="D694" s="49"/>
      <c r="E694" s="49" t="s">
        <v>2096</v>
      </c>
      <c r="F694" s="159">
        <v>2.69</v>
      </c>
      <c r="G694" s="49"/>
      <c r="H694" s="291" t="s">
        <v>2097</v>
      </c>
      <c r="I694" s="291"/>
      <c r="J694" s="159">
        <v>15.85</v>
      </c>
    </row>
    <row r="695" spans="1:10" ht="14.4" thickBot="1" x14ac:dyDescent="0.3">
      <c r="A695" s="30"/>
      <c r="B695" s="30"/>
      <c r="C695" s="30"/>
      <c r="D695" s="30"/>
      <c r="E695" s="30"/>
      <c r="F695" s="30"/>
      <c r="G695" s="30" t="s">
        <v>2098</v>
      </c>
      <c r="H695" s="160" t="s">
        <v>2445</v>
      </c>
      <c r="I695" s="30" t="s">
        <v>2100</v>
      </c>
      <c r="J695" s="32">
        <v>49723.03</v>
      </c>
    </row>
    <row r="696" spans="1:10" ht="14.4" thickTop="1" x14ac:dyDescent="0.25">
      <c r="A696" s="161"/>
      <c r="B696" s="161"/>
      <c r="C696" s="161"/>
      <c r="D696" s="161"/>
      <c r="E696" s="161"/>
      <c r="F696" s="161"/>
      <c r="G696" s="161"/>
      <c r="H696" s="161"/>
      <c r="I696" s="161"/>
      <c r="J696" s="161"/>
    </row>
    <row r="697" spans="1:10" x14ac:dyDescent="0.25">
      <c r="A697" s="24" t="s">
        <v>200</v>
      </c>
      <c r="B697" s="25" t="s">
        <v>2</v>
      </c>
      <c r="C697" s="24" t="s">
        <v>3</v>
      </c>
      <c r="D697" s="24" t="s">
        <v>4</v>
      </c>
      <c r="E697" s="294" t="s">
        <v>2075</v>
      </c>
      <c r="F697" s="294"/>
      <c r="G697" s="145" t="s">
        <v>5</v>
      </c>
      <c r="H697" s="25" t="s">
        <v>6</v>
      </c>
      <c r="I697" s="25" t="s">
        <v>7</v>
      </c>
      <c r="J697" s="25" t="s">
        <v>9</v>
      </c>
    </row>
    <row r="698" spans="1:10" ht="26.4" x14ac:dyDescent="0.25">
      <c r="A698" s="146" t="s">
        <v>2076</v>
      </c>
      <c r="B698" s="147" t="s">
        <v>201</v>
      </c>
      <c r="C698" s="146" t="s">
        <v>41</v>
      </c>
      <c r="D698" s="146" t="s">
        <v>202</v>
      </c>
      <c r="E698" s="292" t="s">
        <v>2340</v>
      </c>
      <c r="F698" s="292"/>
      <c r="G698" s="148" t="s">
        <v>107</v>
      </c>
      <c r="H698" s="149">
        <v>1</v>
      </c>
      <c r="I698" s="150">
        <v>12.13</v>
      </c>
      <c r="J698" s="150">
        <v>12.13</v>
      </c>
    </row>
    <row r="699" spans="1:10" ht="26.4" x14ac:dyDescent="0.25">
      <c r="A699" s="48" t="s">
        <v>2078</v>
      </c>
      <c r="B699" s="50" t="s">
        <v>2334</v>
      </c>
      <c r="C699" s="48" t="s">
        <v>41</v>
      </c>
      <c r="D699" s="48" t="s">
        <v>2335</v>
      </c>
      <c r="E699" s="289" t="s">
        <v>2081</v>
      </c>
      <c r="F699" s="289"/>
      <c r="G699" s="151" t="s">
        <v>2082</v>
      </c>
      <c r="H699" s="152">
        <v>9.7999999999999997E-3</v>
      </c>
      <c r="I699" s="153">
        <v>25.16</v>
      </c>
      <c r="J699" s="153">
        <v>0.24</v>
      </c>
    </row>
    <row r="700" spans="1:10" ht="26.4" x14ac:dyDescent="0.25">
      <c r="A700" s="48" t="s">
        <v>2078</v>
      </c>
      <c r="B700" s="50" t="s">
        <v>2346</v>
      </c>
      <c r="C700" s="48" t="s">
        <v>41</v>
      </c>
      <c r="D700" s="48" t="s">
        <v>2347</v>
      </c>
      <c r="E700" s="289" t="s">
        <v>2340</v>
      </c>
      <c r="F700" s="289"/>
      <c r="G700" s="151" t="s">
        <v>107</v>
      </c>
      <c r="H700" s="152">
        <v>1</v>
      </c>
      <c r="I700" s="153">
        <v>9.4</v>
      </c>
      <c r="J700" s="153">
        <v>9.4</v>
      </c>
    </row>
    <row r="701" spans="1:10" ht="26.4" x14ac:dyDescent="0.25">
      <c r="A701" s="48" t="s">
        <v>2078</v>
      </c>
      <c r="B701" s="50" t="s">
        <v>2336</v>
      </c>
      <c r="C701" s="48" t="s">
        <v>41</v>
      </c>
      <c r="D701" s="48" t="s">
        <v>2337</v>
      </c>
      <c r="E701" s="289" t="s">
        <v>2081</v>
      </c>
      <c r="F701" s="289"/>
      <c r="G701" s="151" t="s">
        <v>2082</v>
      </c>
      <c r="H701" s="152">
        <v>5.9700000000000003E-2</v>
      </c>
      <c r="I701" s="153">
        <v>29.76</v>
      </c>
      <c r="J701" s="153">
        <v>1.77</v>
      </c>
    </row>
    <row r="702" spans="1:10" ht="26.4" x14ac:dyDescent="0.25">
      <c r="A702" s="154" t="s">
        <v>2087</v>
      </c>
      <c r="B702" s="155" t="s">
        <v>2341</v>
      </c>
      <c r="C702" s="154" t="s">
        <v>41</v>
      </c>
      <c r="D702" s="154" t="s">
        <v>2342</v>
      </c>
      <c r="E702" s="290" t="s">
        <v>2091</v>
      </c>
      <c r="F702" s="290"/>
      <c r="G702" s="156" t="s">
        <v>43</v>
      </c>
      <c r="H702" s="157">
        <v>1.333</v>
      </c>
      <c r="I702" s="158">
        <v>0.22</v>
      </c>
      <c r="J702" s="158">
        <v>0.28999999999999998</v>
      </c>
    </row>
    <row r="703" spans="1:10" ht="26.4" x14ac:dyDescent="0.25">
      <c r="A703" s="154" t="s">
        <v>2087</v>
      </c>
      <c r="B703" s="155" t="s">
        <v>2343</v>
      </c>
      <c r="C703" s="154" t="s">
        <v>41</v>
      </c>
      <c r="D703" s="154" t="s">
        <v>2344</v>
      </c>
      <c r="E703" s="290" t="s">
        <v>2091</v>
      </c>
      <c r="F703" s="290"/>
      <c r="G703" s="156" t="s">
        <v>107</v>
      </c>
      <c r="H703" s="157">
        <v>2.5000000000000001E-2</v>
      </c>
      <c r="I703" s="158">
        <v>17.5</v>
      </c>
      <c r="J703" s="158">
        <v>0.43</v>
      </c>
    </row>
    <row r="704" spans="1:10" x14ac:dyDescent="0.25">
      <c r="A704" s="49"/>
      <c r="B704" s="49"/>
      <c r="C704" s="49"/>
      <c r="D704" s="49"/>
      <c r="E704" s="49" t="s">
        <v>2093</v>
      </c>
      <c r="F704" s="159">
        <v>1.07</v>
      </c>
      <c r="G704" s="49" t="s">
        <v>2094</v>
      </c>
      <c r="H704" s="159">
        <v>1.24</v>
      </c>
      <c r="I704" s="49" t="s">
        <v>2095</v>
      </c>
      <c r="J704" s="159">
        <v>2.31</v>
      </c>
    </row>
    <row r="705" spans="1:10" x14ac:dyDescent="0.25">
      <c r="A705" s="49"/>
      <c r="B705" s="49"/>
      <c r="C705" s="49"/>
      <c r="D705" s="49"/>
      <c r="E705" s="49" t="s">
        <v>2096</v>
      </c>
      <c r="F705" s="159">
        <v>2.48</v>
      </c>
      <c r="G705" s="49"/>
      <c r="H705" s="291" t="s">
        <v>2097</v>
      </c>
      <c r="I705" s="291"/>
      <c r="J705" s="159">
        <v>14.61</v>
      </c>
    </row>
    <row r="706" spans="1:10" ht="14.4" thickBot="1" x14ac:dyDescent="0.3">
      <c r="A706" s="30"/>
      <c r="B706" s="30"/>
      <c r="C706" s="30"/>
      <c r="D706" s="30"/>
      <c r="E706" s="30"/>
      <c r="F706" s="30"/>
      <c r="G706" s="30" t="s">
        <v>2098</v>
      </c>
      <c r="H706" s="160" t="s">
        <v>2446</v>
      </c>
      <c r="I706" s="30" t="s">
        <v>2100</v>
      </c>
      <c r="J706" s="32">
        <v>17280.7</v>
      </c>
    </row>
    <row r="707" spans="1:10" ht="14.4" thickTop="1" x14ac:dyDescent="0.25">
      <c r="A707" s="161"/>
      <c r="B707" s="161"/>
      <c r="C707" s="161"/>
      <c r="D707" s="161"/>
      <c r="E707" s="161"/>
      <c r="F707" s="161"/>
      <c r="G707" s="161"/>
      <c r="H707" s="161"/>
      <c r="I707" s="161"/>
      <c r="J707" s="161"/>
    </row>
    <row r="708" spans="1:10" x14ac:dyDescent="0.25">
      <c r="A708" s="24" t="s">
        <v>203</v>
      </c>
      <c r="B708" s="25" t="s">
        <v>2</v>
      </c>
      <c r="C708" s="24" t="s">
        <v>3</v>
      </c>
      <c r="D708" s="24" t="s">
        <v>4</v>
      </c>
      <c r="E708" s="294" t="s">
        <v>2075</v>
      </c>
      <c r="F708" s="294"/>
      <c r="G708" s="145" t="s">
        <v>5</v>
      </c>
      <c r="H708" s="25" t="s">
        <v>6</v>
      </c>
      <c r="I708" s="25" t="s">
        <v>7</v>
      </c>
      <c r="J708" s="25" t="s">
        <v>9</v>
      </c>
    </row>
    <row r="709" spans="1:10" ht="26.4" x14ac:dyDescent="0.25">
      <c r="A709" s="146" t="s">
        <v>2076</v>
      </c>
      <c r="B709" s="147" t="s">
        <v>204</v>
      </c>
      <c r="C709" s="146" t="s">
        <v>41</v>
      </c>
      <c r="D709" s="146" t="s">
        <v>205</v>
      </c>
      <c r="E709" s="292" t="s">
        <v>2340</v>
      </c>
      <c r="F709" s="292"/>
      <c r="G709" s="148" t="s">
        <v>107</v>
      </c>
      <c r="H709" s="149">
        <v>1</v>
      </c>
      <c r="I709" s="150">
        <v>11.2</v>
      </c>
      <c r="J709" s="150">
        <v>11.2</v>
      </c>
    </row>
    <row r="710" spans="1:10" ht="26.4" x14ac:dyDescent="0.25">
      <c r="A710" s="48" t="s">
        <v>2078</v>
      </c>
      <c r="B710" s="50" t="s">
        <v>2334</v>
      </c>
      <c r="C710" s="48" t="s">
        <v>41</v>
      </c>
      <c r="D710" s="48" t="s">
        <v>2335</v>
      </c>
      <c r="E710" s="289" t="s">
        <v>2081</v>
      </c>
      <c r="F710" s="289"/>
      <c r="G710" s="151" t="s">
        <v>2082</v>
      </c>
      <c r="H710" s="152">
        <v>6.6E-3</v>
      </c>
      <c r="I710" s="153">
        <v>25.16</v>
      </c>
      <c r="J710" s="153">
        <v>0.16</v>
      </c>
    </row>
    <row r="711" spans="1:10" ht="26.4" x14ac:dyDescent="0.25">
      <c r="A711" s="48" t="s">
        <v>2078</v>
      </c>
      <c r="B711" s="50" t="s">
        <v>2336</v>
      </c>
      <c r="C711" s="48" t="s">
        <v>41</v>
      </c>
      <c r="D711" s="48" t="s">
        <v>2337</v>
      </c>
      <c r="E711" s="289" t="s">
        <v>2081</v>
      </c>
      <c r="F711" s="289"/>
      <c r="G711" s="151" t="s">
        <v>2082</v>
      </c>
      <c r="H711" s="152">
        <v>4.0300000000000002E-2</v>
      </c>
      <c r="I711" s="153">
        <v>29.76</v>
      </c>
      <c r="J711" s="153">
        <v>1.19</v>
      </c>
    </row>
    <row r="712" spans="1:10" ht="26.4" x14ac:dyDescent="0.25">
      <c r="A712" s="48" t="s">
        <v>2078</v>
      </c>
      <c r="B712" s="50" t="s">
        <v>2349</v>
      </c>
      <c r="C712" s="48" t="s">
        <v>41</v>
      </c>
      <c r="D712" s="48" t="s">
        <v>2350</v>
      </c>
      <c r="E712" s="289" t="s">
        <v>2340</v>
      </c>
      <c r="F712" s="289"/>
      <c r="G712" s="151" t="s">
        <v>107</v>
      </c>
      <c r="H712" s="152">
        <v>1</v>
      </c>
      <c r="I712" s="153">
        <v>9.26</v>
      </c>
      <c r="J712" s="153">
        <v>9.26</v>
      </c>
    </row>
    <row r="713" spans="1:10" ht="26.4" x14ac:dyDescent="0.25">
      <c r="A713" s="154" t="s">
        <v>2087</v>
      </c>
      <c r="B713" s="155" t="s">
        <v>2343</v>
      </c>
      <c r="C713" s="154" t="s">
        <v>41</v>
      </c>
      <c r="D713" s="154" t="s">
        <v>2344</v>
      </c>
      <c r="E713" s="290" t="s">
        <v>2091</v>
      </c>
      <c r="F713" s="290"/>
      <c r="G713" s="156" t="s">
        <v>107</v>
      </c>
      <c r="H713" s="157">
        <v>2.5000000000000001E-2</v>
      </c>
      <c r="I713" s="158">
        <v>17.5</v>
      </c>
      <c r="J713" s="158">
        <v>0.43</v>
      </c>
    </row>
    <row r="714" spans="1:10" ht="26.4" x14ac:dyDescent="0.25">
      <c r="A714" s="154" t="s">
        <v>2087</v>
      </c>
      <c r="B714" s="155" t="s">
        <v>2341</v>
      </c>
      <c r="C714" s="154" t="s">
        <v>41</v>
      </c>
      <c r="D714" s="154" t="s">
        <v>2342</v>
      </c>
      <c r="E714" s="290" t="s">
        <v>2091</v>
      </c>
      <c r="F714" s="290"/>
      <c r="G714" s="156" t="s">
        <v>43</v>
      </c>
      <c r="H714" s="157">
        <v>0.72799999999999998</v>
      </c>
      <c r="I714" s="158">
        <v>0.22</v>
      </c>
      <c r="J714" s="158">
        <v>0.16</v>
      </c>
    </row>
    <row r="715" spans="1:10" x14ac:dyDescent="0.25">
      <c r="A715" s="49"/>
      <c r="B715" s="49"/>
      <c r="C715" s="49"/>
      <c r="D715" s="49"/>
      <c r="E715" s="49" t="s">
        <v>2093</v>
      </c>
      <c r="F715" s="159">
        <v>0.66</v>
      </c>
      <c r="G715" s="49" t="s">
        <v>2094</v>
      </c>
      <c r="H715" s="159">
        <v>0.76</v>
      </c>
      <c r="I715" s="49" t="s">
        <v>2095</v>
      </c>
      <c r="J715" s="159">
        <v>1.42</v>
      </c>
    </row>
    <row r="716" spans="1:10" x14ac:dyDescent="0.25">
      <c r="A716" s="49"/>
      <c r="B716" s="49"/>
      <c r="C716" s="49"/>
      <c r="D716" s="49"/>
      <c r="E716" s="49" t="s">
        <v>2096</v>
      </c>
      <c r="F716" s="159">
        <v>2.29</v>
      </c>
      <c r="G716" s="49"/>
      <c r="H716" s="291" t="s">
        <v>2097</v>
      </c>
      <c r="I716" s="291"/>
      <c r="J716" s="159">
        <v>13.49</v>
      </c>
    </row>
    <row r="717" spans="1:10" ht="14.4" thickBot="1" x14ac:dyDescent="0.3">
      <c r="A717" s="30"/>
      <c r="B717" s="30"/>
      <c r="C717" s="30"/>
      <c r="D717" s="30"/>
      <c r="E717" s="30"/>
      <c r="F717" s="30"/>
      <c r="G717" s="30" t="s">
        <v>2098</v>
      </c>
      <c r="H717" s="160" t="s">
        <v>2447</v>
      </c>
      <c r="I717" s="30" t="s">
        <v>2100</v>
      </c>
      <c r="J717" s="32">
        <v>32671.43</v>
      </c>
    </row>
    <row r="718" spans="1:10" ht="14.4" thickTop="1" x14ac:dyDescent="0.25">
      <c r="A718" s="161"/>
      <c r="B718" s="161"/>
      <c r="C718" s="161"/>
      <c r="D718" s="161"/>
      <c r="E718" s="161"/>
      <c r="F718" s="161"/>
      <c r="G718" s="161"/>
      <c r="H718" s="161"/>
      <c r="I718" s="161"/>
      <c r="J718" s="161"/>
    </row>
    <row r="719" spans="1:10" x14ac:dyDescent="0.25">
      <c r="A719" s="24" t="s">
        <v>206</v>
      </c>
      <c r="B719" s="25" t="s">
        <v>2</v>
      </c>
      <c r="C719" s="24" t="s">
        <v>3</v>
      </c>
      <c r="D719" s="24" t="s">
        <v>4</v>
      </c>
      <c r="E719" s="294" t="s">
        <v>2075</v>
      </c>
      <c r="F719" s="294"/>
      <c r="G719" s="145" t="s">
        <v>5</v>
      </c>
      <c r="H719" s="25" t="s">
        <v>6</v>
      </c>
      <c r="I719" s="25" t="s">
        <v>7</v>
      </c>
      <c r="J719" s="25" t="s">
        <v>9</v>
      </c>
    </row>
    <row r="720" spans="1:10" ht="26.4" x14ac:dyDescent="0.25">
      <c r="A720" s="146" t="s">
        <v>2076</v>
      </c>
      <c r="B720" s="147" t="s">
        <v>207</v>
      </c>
      <c r="C720" s="146" t="s">
        <v>41</v>
      </c>
      <c r="D720" s="146" t="s">
        <v>208</v>
      </c>
      <c r="E720" s="292" t="s">
        <v>2340</v>
      </c>
      <c r="F720" s="292"/>
      <c r="G720" s="148" t="s">
        <v>107</v>
      </c>
      <c r="H720" s="149">
        <v>1</v>
      </c>
      <c r="I720" s="150">
        <v>9.8800000000000008</v>
      </c>
      <c r="J720" s="150">
        <v>9.8800000000000008</v>
      </c>
    </row>
    <row r="721" spans="1:10" ht="26.4" x14ac:dyDescent="0.25">
      <c r="A721" s="48" t="s">
        <v>2078</v>
      </c>
      <c r="B721" s="50" t="s">
        <v>2336</v>
      </c>
      <c r="C721" s="48" t="s">
        <v>41</v>
      </c>
      <c r="D721" s="48" t="s">
        <v>2337</v>
      </c>
      <c r="E721" s="289" t="s">
        <v>2081</v>
      </c>
      <c r="F721" s="289"/>
      <c r="G721" s="151" t="s">
        <v>2082</v>
      </c>
      <c r="H721" s="152">
        <v>2.5899999999999999E-2</v>
      </c>
      <c r="I721" s="153">
        <v>29.76</v>
      </c>
      <c r="J721" s="153">
        <v>0.77</v>
      </c>
    </row>
    <row r="722" spans="1:10" ht="26.4" x14ac:dyDescent="0.25">
      <c r="A722" s="48" t="s">
        <v>2078</v>
      </c>
      <c r="B722" s="50" t="s">
        <v>2352</v>
      </c>
      <c r="C722" s="48" t="s">
        <v>41</v>
      </c>
      <c r="D722" s="48" t="s">
        <v>2353</v>
      </c>
      <c r="E722" s="289" t="s">
        <v>2340</v>
      </c>
      <c r="F722" s="289"/>
      <c r="G722" s="151" t="s">
        <v>107</v>
      </c>
      <c r="H722" s="152">
        <v>1</v>
      </c>
      <c r="I722" s="153">
        <v>8.51</v>
      </c>
      <c r="J722" s="153">
        <v>8.51</v>
      </c>
    </row>
    <row r="723" spans="1:10" ht="26.4" x14ac:dyDescent="0.25">
      <c r="A723" s="48" t="s">
        <v>2078</v>
      </c>
      <c r="B723" s="50" t="s">
        <v>2334</v>
      </c>
      <c r="C723" s="48" t="s">
        <v>41</v>
      </c>
      <c r="D723" s="48" t="s">
        <v>2335</v>
      </c>
      <c r="E723" s="289" t="s">
        <v>2081</v>
      </c>
      <c r="F723" s="289"/>
      <c r="G723" s="151" t="s">
        <v>2082</v>
      </c>
      <c r="H723" s="152">
        <v>4.1999999999999997E-3</v>
      </c>
      <c r="I723" s="153">
        <v>25.16</v>
      </c>
      <c r="J723" s="153">
        <v>0.1</v>
      </c>
    </row>
    <row r="724" spans="1:10" ht="26.4" x14ac:dyDescent="0.25">
      <c r="A724" s="154" t="s">
        <v>2087</v>
      </c>
      <c r="B724" s="155" t="s">
        <v>2343</v>
      </c>
      <c r="C724" s="154" t="s">
        <v>41</v>
      </c>
      <c r="D724" s="154" t="s">
        <v>2344</v>
      </c>
      <c r="E724" s="290" t="s">
        <v>2091</v>
      </c>
      <c r="F724" s="290"/>
      <c r="G724" s="156" t="s">
        <v>107</v>
      </c>
      <c r="H724" s="157">
        <v>2.5000000000000001E-2</v>
      </c>
      <c r="I724" s="158">
        <v>17.5</v>
      </c>
      <c r="J724" s="158">
        <v>0.43</v>
      </c>
    </row>
    <row r="725" spans="1:10" ht="26.4" x14ac:dyDescent="0.25">
      <c r="A725" s="154" t="s">
        <v>2087</v>
      </c>
      <c r="B725" s="155" t="s">
        <v>2341</v>
      </c>
      <c r="C725" s="154" t="s">
        <v>41</v>
      </c>
      <c r="D725" s="154" t="s">
        <v>2342</v>
      </c>
      <c r="E725" s="290" t="s">
        <v>2091</v>
      </c>
      <c r="F725" s="290"/>
      <c r="G725" s="156" t="s">
        <v>43</v>
      </c>
      <c r="H725" s="157">
        <v>0.35699999999999998</v>
      </c>
      <c r="I725" s="158">
        <v>0.22</v>
      </c>
      <c r="J725" s="158">
        <v>7.0000000000000007E-2</v>
      </c>
    </row>
    <row r="726" spans="1:10" x14ac:dyDescent="0.25">
      <c r="A726" s="49"/>
      <c r="B726" s="49"/>
      <c r="C726" s="49"/>
      <c r="D726" s="49"/>
      <c r="E726" s="49" t="s">
        <v>2093</v>
      </c>
      <c r="F726" s="159">
        <v>0.41</v>
      </c>
      <c r="G726" s="49" t="s">
        <v>2094</v>
      </c>
      <c r="H726" s="159">
        <v>0.47</v>
      </c>
      <c r="I726" s="49" t="s">
        <v>2095</v>
      </c>
      <c r="J726" s="159">
        <v>0.88</v>
      </c>
    </row>
    <row r="727" spans="1:10" x14ac:dyDescent="0.25">
      <c r="A727" s="49"/>
      <c r="B727" s="49"/>
      <c r="C727" s="49"/>
      <c r="D727" s="49"/>
      <c r="E727" s="49" t="s">
        <v>2096</v>
      </c>
      <c r="F727" s="159">
        <v>2.02</v>
      </c>
      <c r="G727" s="49"/>
      <c r="H727" s="291" t="s">
        <v>2097</v>
      </c>
      <c r="I727" s="291"/>
      <c r="J727" s="159">
        <v>11.9</v>
      </c>
    </row>
    <row r="728" spans="1:10" ht="14.4" thickBot="1" x14ac:dyDescent="0.3">
      <c r="A728" s="30"/>
      <c r="B728" s="30"/>
      <c r="C728" s="30"/>
      <c r="D728" s="30"/>
      <c r="E728" s="30"/>
      <c r="F728" s="30"/>
      <c r="G728" s="30" t="s">
        <v>2098</v>
      </c>
      <c r="H728" s="160" t="s">
        <v>2448</v>
      </c>
      <c r="I728" s="30" t="s">
        <v>2100</v>
      </c>
      <c r="J728" s="32">
        <v>43431.43</v>
      </c>
    </row>
    <row r="729" spans="1:10" ht="14.4" thickTop="1" x14ac:dyDescent="0.25">
      <c r="A729" s="161"/>
      <c r="B729" s="161"/>
      <c r="C729" s="161"/>
      <c r="D729" s="161"/>
      <c r="E729" s="161"/>
      <c r="F729" s="161"/>
      <c r="G729" s="161"/>
      <c r="H729" s="161"/>
      <c r="I729" s="161"/>
      <c r="J729" s="161"/>
    </row>
    <row r="730" spans="1:10" x14ac:dyDescent="0.25">
      <c r="A730" s="24" t="s">
        <v>209</v>
      </c>
      <c r="B730" s="25" t="s">
        <v>2</v>
      </c>
      <c r="C730" s="24" t="s">
        <v>3</v>
      </c>
      <c r="D730" s="24" t="s">
        <v>4</v>
      </c>
      <c r="E730" s="294" t="s">
        <v>2075</v>
      </c>
      <c r="F730" s="294"/>
      <c r="G730" s="145" t="s">
        <v>5</v>
      </c>
      <c r="H730" s="25" t="s">
        <v>6</v>
      </c>
      <c r="I730" s="25" t="s">
        <v>7</v>
      </c>
      <c r="J730" s="25" t="s">
        <v>9</v>
      </c>
    </row>
    <row r="731" spans="1:10" ht="26.4" x14ac:dyDescent="0.25">
      <c r="A731" s="146" t="s">
        <v>2076</v>
      </c>
      <c r="B731" s="147" t="s">
        <v>210</v>
      </c>
      <c r="C731" s="146" t="s">
        <v>41</v>
      </c>
      <c r="D731" s="146" t="s">
        <v>211</v>
      </c>
      <c r="E731" s="292" t="s">
        <v>2340</v>
      </c>
      <c r="F731" s="292"/>
      <c r="G731" s="148" t="s">
        <v>107</v>
      </c>
      <c r="H731" s="149">
        <v>1</v>
      </c>
      <c r="I731" s="150">
        <v>8.2100000000000009</v>
      </c>
      <c r="J731" s="150">
        <v>8.2100000000000009</v>
      </c>
    </row>
    <row r="732" spans="1:10" ht="26.4" x14ac:dyDescent="0.25">
      <c r="A732" s="48" t="s">
        <v>2078</v>
      </c>
      <c r="B732" s="50" t="s">
        <v>2334</v>
      </c>
      <c r="C732" s="48" t="s">
        <v>41</v>
      </c>
      <c r="D732" s="48" t="s">
        <v>2335</v>
      </c>
      <c r="E732" s="289" t="s">
        <v>2081</v>
      </c>
      <c r="F732" s="289"/>
      <c r="G732" s="151" t="s">
        <v>2082</v>
      </c>
      <c r="H732" s="152">
        <v>2.3E-3</v>
      </c>
      <c r="I732" s="153">
        <v>25.16</v>
      </c>
      <c r="J732" s="153">
        <v>0.05</v>
      </c>
    </row>
    <row r="733" spans="1:10" ht="26.4" x14ac:dyDescent="0.25">
      <c r="A733" s="48" t="s">
        <v>2078</v>
      </c>
      <c r="B733" s="50" t="s">
        <v>2336</v>
      </c>
      <c r="C733" s="48" t="s">
        <v>41</v>
      </c>
      <c r="D733" s="48" t="s">
        <v>2337</v>
      </c>
      <c r="E733" s="289" t="s">
        <v>2081</v>
      </c>
      <c r="F733" s="289"/>
      <c r="G733" s="151" t="s">
        <v>2082</v>
      </c>
      <c r="H733" s="152">
        <v>1.43E-2</v>
      </c>
      <c r="I733" s="153">
        <v>29.76</v>
      </c>
      <c r="J733" s="153">
        <v>0.42</v>
      </c>
    </row>
    <row r="734" spans="1:10" ht="26.4" x14ac:dyDescent="0.25">
      <c r="A734" s="48" t="s">
        <v>2078</v>
      </c>
      <c r="B734" s="50" t="s">
        <v>2355</v>
      </c>
      <c r="C734" s="48" t="s">
        <v>41</v>
      </c>
      <c r="D734" s="48" t="s">
        <v>2356</v>
      </c>
      <c r="E734" s="289" t="s">
        <v>2340</v>
      </c>
      <c r="F734" s="289"/>
      <c r="G734" s="151" t="s">
        <v>107</v>
      </c>
      <c r="H734" s="152">
        <v>1</v>
      </c>
      <c r="I734" s="153">
        <v>7.28</v>
      </c>
      <c r="J734" s="153">
        <v>7.28</v>
      </c>
    </row>
    <row r="735" spans="1:10" ht="26.4" x14ac:dyDescent="0.25">
      <c r="A735" s="154" t="s">
        <v>2087</v>
      </c>
      <c r="B735" s="155" t="s">
        <v>2341</v>
      </c>
      <c r="C735" s="154" t="s">
        <v>41</v>
      </c>
      <c r="D735" s="154" t="s">
        <v>2342</v>
      </c>
      <c r="E735" s="290" t="s">
        <v>2091</v>
      </c>
      <c r="F735" s="290"/>
      <c r="G735" s="156" t="s">
        <v>43</v>
      </c>
      <c r="H735" s="157">
        <v>0.14699999999999999</v>
      </c>
      <c r="I735" s="158">
        <v>0.22</v>
      </c>
      <c r="J735" s="158">
        <v>0.03</v>
      </c>
    </row>
    <row r="736" spans="1:10" ht="26.4" x14ac:dyDescent="0.25">
      <c r="A736" s="154" t="s">
        <v>2087</v>
      </c>
      <c r="B736" s="155" t="s">
        <v>2343</v>
      </c>
      <c r="C736" s="154" t="s">
        <v>41</v>
      </c>
      <c r="D736" s="154" t="s">
        <v>2344</v>
      </c>
      <c r="E736" s="290" t="s">
        <v>2091</v>
      </c>
      <c r="F736" s="290"/>
      <c r="G736" s="156" t="s">
        <v>107</v>
      </c>
      <c r="H736" s="157">
        <v>2.5000000000000001E-2</v>
      </c>
      <c r="I736" s="158">
        <v>17.5</v>
      </c>
      <c r="J736" s="158">
        <v>0.43</v>
      </c>
    </row>
    <row r="737" spans="1:10" x14ac:dyDescent="0.25">
      <c r="A737" s="49"/>
      <c r="B737" s="49"/>
      <c r="C737" s="49"/>
      <c r="D737" s="49"/>
      <c r="E737" s="49" t="s">
        <v>2093</v>
      </c>
      <c r="F737" s="159">
        <v>0.21</v>
      </c>
      <c r="G737" s="49" t="s">
        <v>2094</v>
      </c>
      <c r="H737" s="159">
        <v>0.26</v>
      </c>
      <c r="I737" s="49" t="s">
        <v>2095</v>
      </c>
      <c r="J737" s="159">
        <v>0.47</v>
      </c>
    </row>
    <row r="738" spans="1:10" x14ac:dyDescent="0.25">
      <c r="A738" s="49"/>
      <c r="B738" s="49"/>
      <c r="C738" s="49"/>
      <c r="D738" s="49"/>
      <c r="E738" s="49" t="s">
        <v>2096</v>
      </c>
      <c r="F738" s="159">
        <v>1.68</v>
      </c>
      <c r="G738" s="49"/>
      <c r="H738" s="291" t="s">
        <v>2097</v>
      </c>
      <c r="I738" s="291"/>
      <c r="J738" s="159">
        <v>9.89</v>
      </c>
    </row>
    <row r="739" spans="1:10" ht="14.4" thickBot="1" x14ac:dyDescent="0.3">
      <c r="A739" s="30"/>
      <c r="B739" s="30"/>
      <c r="C739" s="30"/>
      <c r="D739" s="30"/>
      <c r="E739" s="30"/>
      <c r="F739" s="30"/>
      <c r="G739" s="30" t="s">
        <v>2098</v>
      </c>
      <c r="H739" s="160" t="s">
        <v>2449</v>
      </c>
      <c r="I739" s="30" t="s">
        <v>2100</v>
      </c>
      <c r="J739" s="32">
        <v>17630.900000000001</v>
      </c>
    </row>
    <row r="740" spans="1:10" ht="14.4" thickTop="1" x14ac:dyDescent="0.25">
      <c r="A740" s="161"/>
      <c r="B740" s="161"/>
      <c r="C740" s="161"/>
      <c r="D740" s="161"/>
      <c r="E740" s="161"/>
      <c r="F740" s="161"/>
      <c r="G740" s="161"/>
      <c r="H740" s="161"/>
      <c r="I740" s="161"/>
      <c r="J740" s="161"/>
    </row>
    <row r="741" spans="1:10" x14ac:dyDescent="0.25">
      <c r="A741" s="24" t="s">
        <v>212</v>
      </c>
      <c r="B741" s="25" t="s">
        <v>2</v>
      </c>
      <c r="C741" s="24" t="s">
        <v>3</v>
      </c>
      <c r="D741" s="24" t="s">
        <v>4</v>
      </c>
      <c r="E741" s="294" t="s">
        <v>2075</v>
      </c>
      <c r="F741" s="294"/>
      <c r="G741" s="145" t="s">
        <v>5</v>
      </c>
      <c r="H741" s="25" t="s">
        <v>6</v>
      </c>
      <c r="I741" s="25" t="s">
        <v>7</v>
      </c>
      <c r="J741" s="25" t="s">
        <v>9</v>
      </c>
    </row>
    <row r="742" spans="1:10" ht="26.4" x14ac:dyDescent="0.25">
      <c r="A742" s="146" t="s">
        <v>2076</v>
      </c>
      <c r="B742" s="147" t="s">
        <v>213</v>
      </c>
      <c r="C742" s="146" t="s">
        <v>41</v>
      </c>
      <c r="D742" s="146" t="s">
        <v>214</v>
      </c>
      <c r="E742" s="292" t="s">
        <v>2340</v>
      </c>
      <c r="F742" s="292"/>
      <c r="G742" s="148" t="s">
        <v>107</v>
      </c>
      <c r="H742" s="149">
        <v>1</v>
      </c>
      <c r="I742" s="150">
        <v>8.0299999999999994</v>
      </c>
      <c r="J742" s="150">
        <v>8.0299999999999994</v>
      </c>
    </row>
    <row r="743" spans="1:10" ht="26.4" x14ac:dyDescent="0.25">
      <c r="A743" s="48" t="s">
        <v>2078</v>
      </c>
      <c r="B743" s="50" t="s">
        <v>2336</v>
      </c>
      <c r="C743" s="48" t="s">
        <v>41</v>
      </c>
      <c r="D743" s="48" t="s">
        <v>2337</v>
      </c>
      <c r="E743" s="289" t="s">
        <v>2081</v>
      </c>
      <c r="F743" s="289"/>
      <c r="G743" s="151" t="s">
        <v>2082</v>
      </c>
      <c r="H743" s="152">
        <v>1.21E-2</v>
      </c>
      <c r="I743" s="153">
        <v>29.76</v>
      </c>
      <c r="J743" s="153">
        <v>0.36</v>
      </c>
    </row>
    <row r="744" spans="1:10" ht="26.4" x14ac:dyDescent="0.25">
      <c r="A744" s="48" t="s">
        <v>2078</v>
      </c>
      <c r="B744" s="50" t="s">
        <v>2334</v>
      </c>
      <c r="C744" s="48" t="s">
        <v>41</v>
      </c>
      <c r="D744" s="48" t="s">
        <v>2335</v>
      </c>
      <c r="E744" s="289" t="s">
        <v>2081</v>
      </c>
      <c r="F744" s="289"/>
      <c r="G744" s="151" t="s">
        <v>2082</v>
      </c>
      <c r="H744" s="152">
        <v>2E-3</v>
      </c>
      <c r="I744" s="153">
        <v>25.16</v>
      </c>
      <c r="J744" s="153">
        <v>0.05</v>
      </c>
    </row>
    <row r="745" spans="1:10" ht="26.4" x14ac:dyDescent="0.25">
      <c r="A745" s="48" t="s">
        <v>2078</v>
      </c>
      <c r="B745" s="50" t="s">
        <v>2358</v>
      </c>
      <c r="C745" s="48" t="s">
        <v>41</v>
      </c>
      <c r="D745" s="48" t="s">
        <v>2359</v>
      </c>
      <c r="E745" s="289" t="s">
        <v>2340</v>
      </c>
      <c r="F745" s="289"/>
      <c r="G745" s="151" t="s">
        <v>107</v>
      </c>
      <c r="H745" s="152">
        <v>1</v>
      </c>
      <c r="I745" s="153">
        <v>7.19</v>
      </c>
      <c r="J745" s="153">
        <v>7.19</v>
      </c>
    </row>
    <row r="746" spans="1:10" ht="26.4" x14ac:dyDescent="0.25">
      <c r="A746" s="154" t="s">
        <v>2087</v>
      </c>
      <c r="B746" s="155" t="s">
        <v>2343</v>
      </c>
      <c r="C746" s="154" t="s">
        <v>41</v>
      </c>
      <c r="D746" s="154" t="s">
        <v>2344</v>
      </c>
      <c r="E746" s="290" t="s">
        <v>2091</v>
      </c>
      <c r="F746" s="290"/>
      <c r="G746" s="156" t="s">
        <v>107</v>
      </c>
      <c r="H746" s="157">
        <v>2.5000000000000001E-2</v>
      </c>
      <c r="I746" s="158">
        <v>17.5</v>
      </c>
      <c r="J746" s="158">
        <v>0.43</v>
      </c>
    </row>
    <row r="747" spans="1:10" x14ac:dyDescent="0.25">
      <c r="A747" s="49"/>
      <c r="B747" s="49"/>
      <c r="C747" s="49"/>
      <c r="D747" s="49"/>
      <c r="E747" s="49" t="s">
        <v>2093</v>
      </c>
      <c r="F747" s="159">
        <v>0.16</v>
      </c>
      <c r="G747" s="49" t="s">
        <v>2094</v>
      </c>
      <c r="H747" s="159">
        <v>0.19</v>
      </c>
      <c r="I747" s="49" t="s">
        <v>2095</v>
      </c>
      <c r="J747" s="159">
        <v>0.35</v>
      </c>
    </row>
    <row r="748" spans="1:10" x14ac:dyDescent="0.25">
      <c r="A748" s="49"/>
      <c r="B748" s="49"/>
      <c r="C748" s="49"/>
      <c r="D748" s="49"/>
      <c r="E748" s="49" t="s">
        <v>2096</v>
      </c>
      <c r="F748" s="159">
        <v>1.64</v>
      </c>
      <c r="G748" s="49"/>
      <c r="H748" s="291" t="s">
        <v>2097</v>
      </c>
      <c r="I748" s="291"/>
      <c r="J748" s="159">
        <v>9.67</v>
      </c>
    </row>
    <row r="749" spans="1:10" ht="14.4" thickBot="1" x14ac:dyDescent="0.3">
      <c r="A749" s="30"/>
      <c r="B749" s="30"/>
      <c r="C749" s="30"/>
      <c r="D749" s="30"/>
      <c r="E749" s="30"/>
      <c r="F749" s="30"/>
      <c r="G749" s="30" t="s">
        <v>2098</v>
      </c>
      <c r="H749" s="160" t="s">
        <v>2450</v>
      </c>
      <c r="I749" s="30" t="s">
        <v>2100</v>
      </c>
      <c r="J749" s="32">
        <v>8322</v>
      </c>
    </row>
    <row r="750" spans="1:10" ht="14.4" thickTop="1" x14ac:dyDescent="0.25">
      <c r="A750" s="161"/>
      <c r="B750" s="161"/>
      <c r="C750" s="161"/>
      <c r="D750" s="161"/>
      <c r="E750" s="161"/>
      <c r="F750" s="161"/>
      <c r="G750" s="161"/>
      <c r="H750" s="161"/>
      <c r="I750" s="161"/>
      <c r="J750" s="161"/>
    </row>
    <row r="751" spans="1:10" x14ac:dyDescent="0.25">
      <c r="A751" s="24" t="s">
        <v>215</v>
      </c>
      <c r="B751" s="25" t="s">
        <v>2</v>
      </c>
      <c r="C751" s="24" t="s">
        <v>3</v>
      </c>
      <c r="D751" s="24" t="s">
        <v>4</v>
      </c>
      <c r="E751" s="294" t="s">
        <v>2075</v>
      </c>
      <c r="F751" s="294"/>
      <c r="G751" s="145" t="s">
        <v>5</v>
      </c>
      <c r="H751" s="25" t="s">
        <v>6</v>
      </c>
      <c r="I751" s="25" t="s">
        <v>7</v>
      </c>
      <c r="J751" s="25" t="s">
        <v>9</v>
      </c>
    </row>
    <row r="752" spans="1:10" ht="26.4" x14ac:dyDescent="0.25">
      <c r="A752" s="146" t="s">
        <v>2076</v>
      </c>
      <c r="B752" s="147" t="s">
        <v>139</v>
      </c>
      <c r="C752" s="146" t="s">
        <v>19</v>
      </c>
      <c r="D752" s="146" t="s">
        <v>140</v>
      </c>
      <c r="E752" s="292" t="s">
        <v>2391</v>
      </c>
      <c r="F752" s="292"/>
      <c r="G752" s="148" t="s">
        <v>56</v>
      </c>
      <c r="H752" s="149">
        <v>1</v>
      </c>
      <c r="I752" s="150">
        <v>104.18</v>
      </c>
      <c r="J752" s="150">
        <v>104.18</v>
      </c>
    </row>
    <row r="753" spans="1:10" ht="26.4" x14ac:dyDescent="0.25">
      <c r="A753" s="48" t="s">
        <v>2078</v>
      </c>
      <c r="B753" s="50" t="s">
        <v>2392</v>
      </c>
      <c r="C753" s="48" t="s">
        <v>41</v>
      </c>
      <c r="D753" s="48" t="s">
        <v>2393</v>
      </c>
      <c r="E753" s="289" t="s">
        <v>2081</v>
      </c>
      <c r="F753" s="289"/>
      <c r="G753" s="151" t="s">
        <v>2082</v>
      </c>
      <c r="H753" s="152">
        <v>3.9E-2</v>
      </c>
      <c r="I753" s="153">
        <v>48.38</v>
      </c>
      <c r="J753" s="153">
        <v>1.88</v>
      </c>
    </row>
    <row r="754" spans="1:10" ht="26.4" x14ac:dyDescent="0.25">
      <c r="A754" s="48" t="s">
        <v>2078</v>
      </c>
      <c r="B754" s="50" t="s">
        <v>2394</v>
      </c>
      <c r="C754" s="48" t="s">
        <v>41</v>
      </c>
      <c r="D754" s="48" t="s">
        <v>2395</v>
      </c>
      <c r="E754" s="289" t="s">
        <v>2081</v>
      </c>
      <c r="F754" s="289"/>
      <c r="G754" s="151" t="s">
        <v>2082</v>
      </c>
      <c r="H754" s="152">
        <v>8.9999999999999993E-3</v>
      </c>
      <c r="I754" s="153">
        <v>148.51</v>
      </c>
      <c r="J754" s="153">
        <v>1.33</v>
      </c>
    </row>
    <row r="755" spans="1:10" ht="26.4" x14ac:dyDescent="0.25">
      <c r="A755" s="154" t="s">
        <v>2087</v>
      </c>
      <c r="B755" s="155" t="s">
        <v>2396</v>
      </c>
      <c r="C755" s="154" t="s">
        <v>2254</v>
      </c>
      <c r="D755" s="154" t="s">
        <v>2397</v>
      </c>
      <c r="E755" s="290" t="s">
        <v>2091</v>
      </c>
      <c r="F755" s="290"/>
      <c r="G755" s="156" t="s">
        <v>43</v>
      </c>
      <c r="H755" s="157">
        <v>1</v>
      </c>
      <c r="I755" s="158">
        <v>100.97</v>
      </c>
      <c r="J755" s="158">
        <v>100.97</v>
      </c>
    </row>
    <row r="756" spans="1:10" x14ac:dyDescent="0.25">
      <c r="A756" s="49"/>
      <c r="B756" s="49"/>
      <c r="C756" s="49"/>
      <c r="D756" s="49"/>
      <c r="E756" s="49" t="s">
        <v>2093</v>
      </c>
      <c r="F756" s="159">
        <v>1.36</v>
      </c>
      <c r="G756" s="49" t="s">
        <v>2094</v>
      </c>
      <c r="H756" s="159">
        <v>1.56</v>
      </c>
      <c r="I756" s="49" t="s">
        <v>2095</v>
      </c>
      <c r="J756" s="159">
        <v>2.92</v>
      </c>
    </row>
    <row r="757" spans="1:10" x14ac:dyDescent="0.25">
      <c r="A757" s="49"/>
      <c r="B757" s="49"/>
      <c r="C757" s="49"/>
      <c r="D757" s="49"/>
      <c r="E757" s="49" t="s">
        <v>2096</v>
      </c>
      <c r="F757" s="159">
        <v>21.35</v>
      </c>
      <c r="G757" s="49"/>
      <c r="H757" s="291" t="s">
        <v>2097</v>
      </c>
      <c r="I757" s="291"/>
      <c r="J757" s="159">
        <v>125.53</v>
      </c>
    </row>
    <row r="758" spans="1:10" ht="14.4" thickBot="1" x14ac:dyDescent="0.3">
      <c r="A758" s="30"/>
      <c r="B758" s="30"/>
      <c r="C758" s="30"/>
      <c r="D758" s="30"/>
      <c r="E758" s="30"/>
      <c r="F758" s="30"/>
      <c r="G758" s="30" t="s">
        <v>2098</v>
      </c>
      <c r="H758" s="160" t="s">
        <v>2444</v>
      </c>
      <c r="I758" s="30" t="s">
        <v>2100</v>
      </c>
      <c r="J758" s="32">
        <v>44839.31</v>
      </c>
    </row>
    <row r="759" spans="1:10" ht="14.4" thickTop="1" x14ac:dyDescent="0.25">
      <c r="A759" s="161"/>
      <c r="B759" s="161"/>
      <c r="C759" s="161"/>
      <c r="D759" s="161"/>
      <c r="E759" s="161"/>
      <c r="F759" s="161"/>
      <c r="G759" s="161"/>
      <c r="H759" s="161"/>
      <c r="I759" s="161"/>
      <c r="J759" s="161"/>
    </row>
    <row r="760" spans="1:10" x14ac:dyDescent="0.25">
      <c r="A760" s="24" t="s">
        <v>216</v>
      </c>
      <c r="B760" s="25" t="s">
        <v>2</v>
      </c>
      <c r="C760" s="24" t="s">
        <v>3</v>
      </c>
      <c r="D760" s="24" t="s">
        <v>4</v>
      </c>
      <c r="E760" s="294" t="s">
        <v>2075</v>
      </c>
      <c r="F760" s="294"/>
      <c r="G760" s="145" t="s">
        <v>5</v>
      </c>
      <c r="H760" s="25" t="s">
        <v>6</v>
      </c>
      <c r="I760" s="25" t="s">
        <v>7</v>
      </c>
      <c r="J760" s="25" t="s">
        <v>9</v>
      </c>
    </row>
    <row r="761" spans="1:10" ht="26.4" x14ac:dyDescent="0.25">
      <c r="A761" s="146" t="s">
        <v>2076</v>
      </c>
      <c r="B761" s="147" t="s">
        <v>217</v>
      </c>
      <c r="C761" s="146" t="s">
        <v>19</v>
      </c>
      <c r="D761" s="146" t="s">
        <v>218</v>
      </c>
      <c r="E761" s="292" t="s">
        <v>2077</v>
      </c>
      <c r="F761" s="292"/>
      <c r="G761" s="148" t="s">
        <v>25</v>
      </c>
      <c r="H761" s="149">
        <v>1</v>
      </c>
      <c r="I761" s="150">
        <v>99.7</v>
      </c>
      <c r="J761" s="150">
        <v>99.7</v>
      </c>
    </row>
    <row r="762" spans="1:10" ht="26.4" x14ac:dyDescent="0.25">
      <c r="A762" s="48" t="s">
        <v>2078</v>
      </c>
      <c r="B762" s="50" t="s">
        <v>2079</v>
      </c>
      <c r="C762" s="48" t="s">
        <v>41</v>
      </c>
      <c r="D762" s="48" t="s">
        <v>2080</v>
      </c>
      <c r="E762" s="289" t="s">
        <v>2081</v>
      </c>
      <c r="F762" s="289"/>
      <c r="G762" s="151" t="s">
        <v>2082</v>
      </c>
      <c r="H762" s="152">
        <v>0.8</v>
      </c>
      <c r="I762" s="153">
        <v>24.25</v>
      </c>
      <c r="J762" s="153">
        <v>19.399999999999999</v>
      </c>
    </row>
    <row r="763" spans="1:10" ht="26.4" x14ac:dyDescent="0.25">
      <c r="A763" s="48" t="s">
        <v>2078</v>
      </c>
      <c r="B763" s="50" t="s">
        <v>2315</v>
      </c>
      <c r="C763" s="48" t="s">
        <v>41</v>
      </c>
      <c r="D763" s="48" t="s">
        <v>2316</v>
      </c>
      <c r="E763" s="289" t="s">
        <v>2081</v>
      </c>
      <c r="F763" s="289"/>
      <c r="G763" s="151" t="s">
        <v>2082</v>
      </c>
      <c r="H763" s="152">
        <v>0.4</v>
      </c>
      <c r="I763" s="153">
        <v>29.98</v>
      </c>
      <c r="J763" s="153">
        <v>11.99</v>
      </c>
    </row>
    <row r="764" spans="1:10" ht="39.6" x14ac:dyDescent="0.25">
      <c r="A764" s="154" t="s">
        <v>2087</v>
      </c>
      <c r="B764" s="155" t="s">
        <v>2451</v>
      </c>
      <c r="C764" s="154" t="s">
        <v>2089</v>
      </c>
      <c r="D764" s="154" t="s">
        <v>2452</v>
      </c>
      <c r="E764" s="290" t="s">
        <v>2091</v>
      </c>
      <c r="F764" s="290"/>
      <c r="G764" s="156" t="s">
        <v>25</v>
      </c>
      <c r="H764" s="157">
        <v>1</v>
      </c>
      <c r="I764" s="158">
        <v>68.31</v>
      </c>
      <c r="J764" s="158">
        <v>68.31</v>
      </c>
    </row>
    <row r="765" spans="1:10" x14ac:dyDescent="0.25">
      <c r="A765" s="49"/>
      <c r="B765" s="49"/>
      <c r="C765" s="49"/>
      <c r="D765" s="49"/>
      <c r="E765" s="49" t="s">
        <v>2093</v>
      </c>
      <c r="F765" s="159">
        <v>10.73</v>
      </c>
      <c r="G765" s="49" t="s">
        <v>2094</v>
      </c>
      <c r="H765" s="159">
        <v>12.31</v>
      </c>
      <c r="I765" s="49" t="s">
        <v>2095</v>
      </c>
      <c r="J765" s="159">
        <v>23.04</v>
      </c>
    </row>
    <row r="766" spans="1:10" x14ac:dyDescent="0.25">
      <c r="A766" s="49"/>
      <c r="B766" s="49"/>
      <c r="C766" s="49"/>
      <c r="D766" s="49"/>
      <c r="E766" s="49" t="s">
        <v>2096</v>
      </c>
      <c r="F766" s="159">
        <v>20.43</v>
      </c>
      <c r="G766" s="49"/>
      <c r="H766" s="291" t="s">
        <v>2097</v>
      </c>
      <c r="I766" s="291"/>
      <c r="J766" s="159">
        <v>120.13</v>
      </c>
    </row>
    <row r="767" spans="1:10" ht="14.4" thickBot="1" x14ac:dyDescent="0.3">
      <c r="A767" s="30"/>
      <c r="B767" s="30"/>
      <c r="C767" s="30"/>
      <c r="D767" s="30"/>
      <c r="E767" s="30"/>
      <c r="F767" s="30"/>
      <c r="G767" s="30" t="s">
        <v>2098</v>
      </c>
      <c r="H767" s="160" t="s">
        <v>2453</v>
      </c>
      <c r="I767" s="30" t="s">
        <v>2100</v>
      </c>
      <c r="J767" s="32">
        <v>7343.54</v>
      </c>
    </row>
    <row r="768" spans="1:10" ht="14.4" thickTop="1" x14ac:dyDescent="0.25">
      <c r="A768" s="161"/>
      <c r="B768" s="161"/>
      <c r="C768" s="161"/>
      <c r="D768" s="161"/>
      <c r="E768" s="161"/>
      <c r="F768" s="161"/>
      <c r="G768" s="161"/>
      <c r="H768" s="161"/>
      <c r="I768" s="161"/>
      <c r="J768" s="161"/>
    </row>
    <row r="769" spans="1:10" x14ac:dyDescent="0.25">
      <c r="A769" s="24" t="s">
        <v>219</v>
      </c>
      <c r="B769" s="25" t="s">
        <v>2</v>
      </c>
      <c r="C769" s="24" t="s">
        <v>3</v>
      </c>
      <c r="D769" s="24" t="s">
        <v>4</v>
      </c>
      <c r="E769" s="294" t="s">
        <v>2075</v>
      </c>
      <c r="F769" s="294"/>
      <c r="G769" s="145" t="s">
        <v>5</v>
      </c>
      <c r="H769" s="25" t="s">
        <v>6</v>
      </c>
      <c r="I769" s="25" t="s">
        <v>7</v>
      </c>
      <c r="J769" s="25" t="s">
        <v>9</v>
      </c>
    </row>
    <row r="770" spans="1:10" ht="26.4" x14ac:dyDescent="0.25">
      <c r="A770" s="146" t="s">
        <v>2076</v>
      </c>
      <c r="B770" s="147" t="s">
        <v>220</v>
      </c>
      <c r="C770" s="146" t="s">
        <v>19</v>
      </c>
      <c r="D770" s="146" t="s">
        <v>221</v>
      </c>
      <c r="E770" s="292" t="s">
        <v>2077</v>
      </c>
      <c r="F770" s="292"/>
      <c r="G770" s="148" t="s">
        <v>25</v>
      </c>
      <c r="H770" s="149">
        <v>1</v>
      </c>
      <c r="I770" s="150">
        <v>118.83</v>
      </c>
      <c r="J770" s="150">
        <v>118.83</v>
      </c>
    </row>
    <row r="771" spans="1:10" ht="26.4" x14ac:dyDescent="0.25">
      <c r="A771" s="48" t="s">
        <v>2078</v>
      </c>
      <c r="B771" s="50" t="s">
        <v>2079</v>
      </c>
      <c r="C771" s="48" t="s">
        <v>41</v>
      </c>
      <c r="D771" s="48" t="s">
        <v>2080</v>
      </c>
      <c r="E771" s="289" t="s">
        <v>2081</v>
      </c>
      <c r="F771" s="289"/>
      <c r="G771" s="151" t="s">
        <v>2082</v>
      </c>
      <c r="H771" s="152">
        <v>0.8</v>
      </c>
      <c r="I771" s="153">
        <v>24.25</v>
      </c>
      <c r="J771" s="153">
        <v>19.399999999999999</v>
      </c>
    </row>
    <row r="772" spans="1:10" ht="26.4" x14ac:dyDescent="0.25">
      <c r="A772" s="48" t="s">
        <v>2078</v>
      </c>
      <c r="B772" s="50" t="s">
        <v>2315</v>
      </c>
      <c r="C772" s="48" t="s">
        <v>41</v>
      </c>
      <c r="D772" s="48" t="s">
        <v>2316</v>
      </c>
      <c r="E772" s="289" t="s">
        <v>2081</v>
      </c>
      <c r="F772" s="289"/>
      <c r="G772" s="151" t="s">
        <v>2082</v>
      </c>
      <c r="H772" s="152">
        <v>0.4</v>
      </c>
      <c r="I772" s="153">
        <v>29.98</v>
      </c>
      <c r="J772" s="153">
        <v>11.99</v>
      </c>
    </row>
    <row r="773" spans="1:10" ht="39.6" x14ac:dyDescent="0.25">
      <c r="A773" s="154" t="s">
        <v>2087</v>
      </c>
      <c r="B773" s="155" t="s">
        <v>2454</v>
      </c>
      <c r="C773" s="154" t="s">
        <v>2089</v>
      </c>
      <c r="D773" s="154" t="s">
        <v>2455</v>
      </c>
      <c r="E773" s="290" t="s">
        <v>2091</v>
      </c>
      <c r="F773" s="290"/>
      <c r="G773" s="156" t="s">
        <v>25</v>
      </c>
      <c r="H773" s="157">
        <v>1</v>
      </c>
      <c r="I773" s="158">
        <v>87.44</v>
      </c>
      <c r="J773" s="158">
        <v>87.44</v>
      </c>
    </row>
    <row r="774" spans="1:10" x14ac:dyDescent="0.25">
      <c r="A774" s="49"/>
      <c r="B774" s="49"/>
      <c r="C774" s="49"/>
      <c r="D774" s="49"/>
      <c r="E774" s="49" t="s">
        <v>2093</v>
      </c>
      <c r="F774" s="159">
        <v>10.73</v>
      </c>
      <c r="G774" s="49" t="s">
        <v>2094</v>
      </c>
      <c r="H774" s="159">
        <v>12.31</v>
      </c>
      <c r="I774" s="49" t="s">
        <v>2095</v>
      </c>
      <c r="J774" s="159">
        <v>23.04</v>
      </c>
    </row>
    <row r="775" spans="1:10" x14ac:dyDescent="0.25">
      <c r="A775" s="49"/>
      <c r="B775" s="49"/>
      <c r="C775" s="49"/>
      <c r="D775" s="49"/>
      <c r="E775" s="49" t="s">
        <v>2096</v>
      </c>
      <c r="F775" s="159">
        <v>24.36</v>
      </c>
      <c r="G775" s="49"/>
      <c r="H775" s="291" t="s">
        <v>2097</v>
      </c>
      <c r="I775" s="291"/>
      <c r="J775" s="159">
        <v>143.19</v>
      </c>
    </row>
    <row r="776" spans="1:10" ht="14.4" thickBot="1" x14ac:dyDescent="0.3">
      <c r="A776" s="30"/>
      <c r="B776" s="30"/>
      <c r="C776" s="30"/>
      <c r="D776" s="30"/>
      <c r="E776" s="30"/>
      <c r="F776" s="30"/>
      <c r="G776" s="30" t="s">
        <v>2098</v>
      </c>
      <c r="H776" s="160" t="s">
        <v>2456</v>
      </c>
      <c r="I776" s="30" t="s">
        <v>2100</v>
      </c>
      <c r="J776" s="32">
        <v>8806.18</v>
      </c>
    </row>
    <row r="777" spans="1:10" ht="14.4" thickTop="1" x14ac:dyDescent="0.25">
      <c r="A777" s="161"/>
      <c r="B777" s="161"/>
      <c r="C777" s="161"/>
      <c r="D777" s="161"/>
      <c r="E777" s="161"/>
      <c r="F777" s="161"/>
      <c r="G777" s="161"/>
      <c r="H777" s="161"/>
      <c r="I777" s="161"/>
      <c r="J777" s="161"/>
    </row>
    <row r="778" spans="1:10" x14ac:dyDescent="0.25">
      <c r="A778" s="24" t="s">
        <v>222</v>
      </c>
      <c r="B778" s="25" t="s">
        <v>2</v>
      </c>
      <c r="C778" s="24" t="s">
        <v>3</v>
      </c>
      <c r="D778" s="24" t="s">
        <v>4</v>
      </c>
      <c r="E778" s="294" t="s">
        <v>2075</v>
      </c>
      <c r="F778" s="294"/>
      <c r="G778" s="145" t="s">
        <v>5</v>
      </c>
      <c r="H778" s="25" t="s">
        <v>6</v>
      </c>
      <c r="I778" s="25" t="s">
        <v>7</v>
      </c>
      <c r="J778" s="25" t="s">
        <v>9</v>
      </c>
    </row>
    <row r="779" spans="1:10" ht="26.4" x14ac:dyDescent="0.25">
      <c r="A779" s="146" t="s">
        <v>2076</v>
      </c>
      <c r="B779" s="147" t="s">
        <v>223</v>
      </c>
      <c r="C779" s="146" t="s">
        <v>19</v>
      </c>
      <c r="D779" s="146" t="s">
        <v>224</v>
      </c>
      <c r="E779" s="292" t="s">
        <v>2077</v>
      </c>
      <c r="F779" s="292"/>
      <c r="G779" s="148" t="s">
        <v>25</v>
      </c>
      <c r="H779" s="149">
        <v>1</v>
      </c>
      <c r="I779" s="150">
        <v>158.1</v>
      </c>
      <c r="J779" s="150">
        <v>158.1</v>
      </c>
    </row>
    <row r="780" spans="1:10" ht="26.4" x14ac:dyDescent="0.25">
      <c r="A780" s="48" t="s">
        <v>2078</v>
      </c>
      <c r="B780" s="50" t="s">
        <v>2079</v>
      </c>
      <c r="C780" s="48" t="s">
        <v>41</v>
      </c>
      <c r="D780" s="48" t="s">
        <v>2080</v>
      </c>
      <c r="E780" s="289" t="s">
        <v>2081</v>
      </c>
      <c r="F780" s="289"/>
      <c r="G780" s="151" t="s">
        <v>2082</v>
      </c>
      <c r="H780" s="152">
        <v>0.9</v>
      </c>
      <c r="I780" s="153">
        <v>24.25</v>
      </c>
      <c r="J780" s="153">
        <v>21.82</v>
      </c>
    </row>
    <row r="781" spans="1:10" ht="26.4" x14ac:dyDescent="0.25">
      <c r="A781" s="48" t="s">
        <v>2078</v>
      </c>
      <c r="B781" s="50" t="s">
        <v>2315</v>
      </c>
      <c r="C781" s="48" t="s">
        <v>41</v>
      </c>
      <c r="D781" s="48" t="s">
        <v>2316</v>
      </c>
      <c r="E781" s="289" t="s">
        <v>2081</v>
      </c>
      <c r="F781" s="289"/>
      <c r="G781" s="151" t="s">
        <v>2082</v>
      </c>
      <c r="H781" s="152">
        <v>0.45</v>
      </c>
      <c r="I781" s="153">
        <v>29.98</v>
      </c>
      <c r="J781" s="153">
        <v>13.49</v>
      </c>
    </row>
    <row r="782" spans="1:10" ht="39.6" x14ac:dyDescent="0.25">
      <c r="A782" s="154" t="s">
        <v>2087</v>
      </c>
      <c r="B782" s="155" t="s">
        <v>2457</v>
      </c>
      <c r="C782" s="154" t="s">
        <v>2089</v>
      </c>
      <c r="D782" s="154" t="s">
        <v>2458</v>
      </c>
      <c r="E782" s="290" t="s">
        <v>2091</v>
      </c>
      <c r="F782" s="290"/>
      <c r="G782" s="156" t="s">
        <v>25</v>
      </c>
      <c r="H782" s="157">
        <v>1</v>
      </c>
      <c r="I782" s="158">
        <v>122.79</v>
      </c>
      <c r="J782" s="158">
        <v>122.79</v>
      </c>
    </row>
    <row r="783" spans="1:10" x14ac:dyDescent="0.25">
      <c r="A783" s="49"/>
      <c r="B783" s="49"/>
      <c r="C783" s="49"/>
      <c r="D783" s="49"/>
      <c r="E783" s="49" t="s">
        <v>2093</v>
      </c>
      <c r="F783" s="159">
        <v>12.07</v>
      </c>
      <c r="G783" s="49" t="s">
        <v>2094</v>
      </c>
      <c r="H783" s="159">
        <v>13.85</v>
      </c>
      <c r="I783" s="49" t="s">
        <v>2095</v>
      </c>
      <c r="J783" s="159">
        <v>25.92</v>
      </c>
    </row>
    <row r="784" spans="1:10" x14ac:dyDescent="0.25">
      <c r="A784" s="49"/>
      <c r="B784" s="49"/>
      <c r="C784" s="49"/>
      <c r="D784" s="49"/>
      <c r="E784" s="49" t="s">
        <v>2096</v>
      </c>
      <c r="F784" s="159">
        <v>32.409999999999997</v>
      </c>
      <c r="G784" s="49"/>
      <c r="H784" s="291" t="s">
        <v>2097</v>
      </c>
      <c r="I784" s="291"/>
      <c r="J784" s="159">
        <v>190.51</v>
      </c>
    </row>
    <row r="785" spans="1:10" ht="14.4" thickBot="1" x14ac:dyDescent="0.3">
      <c r="A785" s="30"/>
      <c r="B785" s="30"/>
      <c r="C785" s="30"/>
      <c r="D785" s="30"/>
      <c r="E785" s="30"/>
      <c r="F785" s="30"/>
      <c r="G785" s="30" t="s">
        <v>2098</v>
      </c>
      <c r="H785" s="160" t="s">
        <v>2459</v>
      </c>
      <c r="I785" s="30" t="s">
        <v>2100</v>
      </c>
      <c r="J785" s="32">
        <v>422861.71</v>
      </c>
    </row>
    <row r="786" spans="1:10" ht="14.4" thickTop="1" x14ac:dyDescent="0.25">
      <c r="A786" s="161"/>
      <c r="B786" s="161"/>
      <c r="C786" s="161"/>
      <c r="D786" s="161"/>
      <c r="E786" s="161"/>
      <c r="F786" s="161"/>
      <c r="G786" s="161"/>
      <c r="H786" s="161"/>
      <c r="I786" s="161"/>
      <c r="J786" s="161"/>
    </row>
    <row r="787" spans="1:10" x14ac:dyDescent="0.25">
      <c r="A787" s="24" t="s">
        <v>225</v>
      </c>
      <c r="B787" s="25" t="s">
        <v>2</v>
      </c>
      <c r="C787" s="24" t="s">
        <v>3</v>
      </c>
      <c r="D787" s="24" t="s">
        <v>4</v>
      </c>
      <c r="E787" s="294" t="s">
        <v>2075</v>
      </c>
      <c r="F787" s="294"/>
      <c r="G787" s="145" t="s">
        <v>5</v>
      </c>
      <c r="H787" s="25" t="s">
        <v>6</v>
      </c>
      <c r="I787" s="25" t="s">
        <v>7</v>
      </c>
      <c r="J787" s="25" t="s">
        <v>9</v>
      </c>
    </row>
    <row r="788" spans="1:10" ht="39.6" x14ac:dyDescent="0.25">
      <c r="A788" s="146" t="s">
        <v>2076</v>
      </c>
      <c r="B788" s="147" t="s">
        <v>226</v>
      </c>
      <c r="C788" s="146" t="s">
        <v>19</v>
      </c>
      <c r="D788" s="146" t="s">
        <v>227</v>
      </c>
      <c r="E788" s="292" t="s">
        <v>2077</v>
      </c>
      <c r="F788" s="292"/>
      <c r="G788" s="148" t="s">
        <v>25</v>
      </c>
      <c r="H788" s="149">
        <v>1</v>
      </c>
      <c r="I788" s="150">
        <v>16.54</v>
      </c>
      <c r="J788" s="150">
        <v>16.54</v>
      </c>
    </row>
    <row r="789" spans="1:10" ht="26.4" x14ac:dyDescent="0.25">
      <c r="A789" s="48" t="s">
        <v>2078</v>
      </c>
      <c r="B789" s="50" t="s">
        <v>2336</v>
      </c>
      <c r="C789" s="48" t="s">
        <v>41</v>
      </c>
      <c r="D789" s="48" t="s">
        <v>2337</v>
      </c>
      <c r="E789" s="289" t="s">
        <v>2081</v>
      </c>
      <c r="F789" s="289"/>
      <c r="G789" s="151" t="s">
        <v>2082</v>
      </c>
      <c r="H789" s="152">
        <v>0.5</v>
      </c>
      <c r="I789" s="153">
        <v>29.76</v>
      </c>
      <c r="J789" s="153">
        <v>14.88</v>
      </c>
    </row>
    <row r="790" spans="1:10" ht="26.4" x14ac:dyDescent="0.25">
      <c r="A790" s="154" t="s">
        <v>2087</v>
      </c>
      <c r="B790" s="155" t="s">
        <v>2460</v>
      </c>
      <c r="C790" s="154" t="s">
        <v>2461</v>
      </c>
      <c r="D790" s="154" t="s">
        <v>2462</v>
      </c>
      <c r="E790" s="290" t="s">
        <v>2091</v>
      </c>
      <c r="F790" s="290"/>
      <c r="G790" s="156" t="s">
        <v>25</v>
      </c>
      <c r="H790" s="157">
        <v>1</v>
      </c>
      <c r="I790" s="158">
        <v>1.66</v>
      </c>
      <c r="J790" s="158">
        <v>1.66</v>
      </c>
    </row>
    <row r="791" spans="1:10" x14ac:dyDescent="0.25">
      <c r="A791" s="49"/>
      <c r="B791" s="49"/>
      <c r="C791" s="49"/>
      <c r="D791" s="49"/>
      <c r="E791" s="49" t="s">
        <v>2093</v>
      </c>
      <c r="F791" s="159">
        <v>5.3</v>
      </c>
      <c r="G791" s="49" t="s">
        <v>2094</v>
      </c>
      <c r="H791" s="159">
        <v>6.09</v>
      </c>
      <c r="I791" s="49" t="s">
        <v>2095</v>
      </c>
      <c r="J791" s="159">
        <v>11.39</v>
      </c>
    </row>
    <row r="792" spans="1:10" x14ac:dyDescent="0.25">
      <c r="A792" s="49"/>
      <c r="B792" s="49"/>
      <c r="C792" s="49"/>
      <c r="D792" s="49"/>
      <c r="E792" s="49" t="s">
        <v>2096</v>
      </c>
      <c r="F792" s="159">
        <v>3.39</v>
      </c>
      <c r="G792" s="49"/>
      <c r="H792" s="291" t="s">
        <v>2097</v>
      </c>
      <c r="I792" s="291"/>
      <c r="J792" s="159">
        <v>19.93</v>
      </c>
    </row>
    <row r="793" spans="1:10" ht="14.4" thickBot="1" x14ac:dyDescent="0.3">
      <c r="A793" s="30"/>
      <c r="B793" s="30"/>
      <c r="C793" s="30"/>
      <c r="D793" s="30"/>
      <c r="E793" s="30"/>
      <c r="F793" s="30"/>
      <c r="G793" s="30" t="s">
        <v>2098</v>
      </c>
      <c r="H793" s="160" t="s">
        <v>2463</v>
      </c>
      <c r="I793" s="30" t="s">
        <v>2100</v>
      </c>
      <c r="J793" s="32">
        <v>54616.76</v>
      </c>
    </row>
    <row r="794" spans="1:10" ht="14.4" thickTop="1" x14ac:dyDescent="0.25">
      <c r="A794" s="161"/>
      <c r="B794" s="161"/>
      <c r="C794" s="161"/>
      <c r="D794" s="161"/>
      <c r="E794" s="161"/>
      <c r="F794" s="161"/>
      <c r="G794" s="161"/>
      <c r="H794" s="161"/>
      <c r="I794" s="161"/>
      <c r="J794" s="161"/>
    </row>
    <row r="795" spans="1:10" x14ac:dyDescent="0.25">
      <c r="A795" s="24" t="s">
        <v>228</v>
      </c>
      <c r="B795" s="25" t="s">
        <v>2</v>
      </c>
      <c r="C795" s="24" t="s">
        <v>3</v>
      </c>
      <c r="D795" s="24" t="s">
        <v>4</v>
      </c>
      <c r="E795" s="294" t="s">
        <v>2075</v>
      </c>
      <c r="F795" s="294"/>
      <c r="G795" s="145" t="s">
        <v>5</v>
      </c>
      <c r="H795" s="25" t="s">
        <v>6</v>
      </c>
      <c r="I795" s="25" t="s">
        <v>7</v>
      </c>
      <c r="J795" s="25" t="s">
        <v>9</v>
      </c>
    </row>
    <row r="796" spans="1:10" ht="26.4" x14ac:dyDescent="0.25">
      <c r="A796" s="146" t="s">
        <v>2076</v>
      </c>
      <c r="B796" s="147" t="s">
        <v>229</v>
      </c>
      <c r="C796" s="146" t="s">
        <v>41</v>
      </c>
      <c r="D796" s="146" t="s">
        <v>230</v>
      </c>
      <c r="E796" s="292" t="s">
        <v>2398</v>
      </c>
      <c r="F796" s="292"/>
      <c r="G796" s="148" t="s">
        <v>56</v>
      </c>
      <c r="H796" s="149">
        <v>1</v>
      </c>
      <c r="I796" s="150">
        <v>30.87</v>
      </c>
      <c r="J796" s="150">
        <v>30.87</v>
      </c>
    </row>
    <row r="797" spans="1:10" ht="26.4" x14ac:dyDescent="0.25">
      <c r="A797" s="48" t="s">
        <v>2078</v>
      </c>
      <c r="B797" s="50" t="s">
        <v>2125</v>
      </c>
      <c r="C797" s="48" t="s">
        <v>41</v>
      </c>
      <c r="D797" s="48" t="s">
        <v>2126</v>
      </c>
      <c r="E797" s="289" t="s">
        <v>2081</v>
      </c>
      <c r="F797" s="289"/>
      <c r="G797" s="151" t="s">
        <v>2082</v>
      </c>
      <c r="H797" s="152">
        <v>0.21199999999999999</v>
      </c>
      <c r="I797" s="153">
        <v>29.38</v>
      </c>
      <c r="J797" s="153">
        <v>6.22</v>
      </c>
    </row>
    <row r="798" spans="1:10" ht="26.4" x14ac:dyDescent="0.25">
      <c r="A798" s="48" t="s">
        <v>2078</v>
      </c>
      <c r="B798" s="50" t="s">
        <v>2127</v>
      </c>
      <c r="C798" s="48" t="s">
        <v>41</v>
      </c>
      <c r="D798" s="48" t="s">
        <v>2128</v>
      </c>
      <c r="E798" s="289" t="s">
        <v>2081</v>
      </c>
      <c r="F798" s="289"/>
      <c r="G798" s="151" t="s">
        <v>2082</v>
      </c>
      <c r="H798" s="152">
        <v>0.15</v>
      </c>
      <c r="I798" s="153">
        <v>24.84</v>
      </c>
      <c r="J798" s="153">
        <v>3.72</v>
      </c>
    </row>
    <row r="799" spans="1:10" ht="26.4" x14ac:dyDescent="0.25">
      <c r="A799" s="48" t="s">
        <v>2078</v>
      </c>
      <c r="B799" s="50" t="s">
        <v>2464</v>
      </c>
      <c r="C799" s="48" t="s">
        <v>41</v>
      </c>
      <c r="D799" s="48" t="s">
        <v>2465</v>
      </c>
      <c r="E799" s="289" t="s">
        <v>2398</v>
      </c>
      <c r="F799" s="289"/>
      <c r="G799" s="151" t="s">
        <v>91</v>
      </c>
      <c r="H799" s="152">
        <v>0.54500000000000004</v>
      </c>
      <c r="I799" s="153">
        <v>33.85</v>
      </c>
      <c r="J799" s="153">
        <v>18.440000000000001</v>
      </c>
    </row>
    <row r="800" spans="1:10" ht="39.6" x14ac:dyDescent="0.25">
      <c r="A800" s="154" t="s">
        <v>2087</v>
      </c>
      <c r="B800" s="155" t="s">
        <v>2420</v>
      </c>
      <c r="C800" s="154" t="s">
        <v>41</v>
      </c>
      <c r="D800" s="154" t="s">
        <v>2421</v>
      </c>
      <c r="E800" s="290" t="s">
        <v>2091</v>
      </c>
      <c r="F800" s="290"/>
      <c r="G800" s="156" t="s">
        <v>91</v>
      </c>
      <c r="H800" s="157">
        <v>0.109</v>
      </c>
      <c r="I800" s="158">
        <v>21.41</v>
      </c>
      <c r="J800" s="158">
        <v>2.33</v>
      </c>
    </row>
    <row r="801" spans="1:10" x14ac:dyDescent="0.25">
      <c r="A801" s="154" t="s">
        <v>2087</v>
      </c>
      <c r="B801" s="155" t="s">
        <v>2327</v>
      </c>
      <c r="C801" s="154" t="s">
        <v>41</v>
      </c>
      <c r="D801" s="154" t="s">
        <v>2328</v>
      </c>
      <c r="E801" s="290" t="s">
        <v>2091</v>
      </c>
      <c r="F801" s="290"/>
      <c r="G801" s="156" t="s">
        <v>107</v>
      </c>
      <c r="H801" s="157">
        <v>8.0000000000000002E-3</v>
      </c>
      <c r="I801" s="158">
        <v>20.04</v>
      </c>
      <c r="J801" s="158">
        <v>0.16</v>
      </c>
    </row>
    <row r="802" spans="1:10" x14ac:dyDescent="0.25">
      <c r="A802" s="49"/>
      <c r="B802" s="49"/>
      <c r="C802" s="49"/>
      <c r="D802" s="49"/>
      <c r="E802" s="49" t="s">
        <v>2093</v>
      </c>
      <c r="F802" s="159">
        <v>3.96</v>
      </c>
      <c r="G802" s="49" t="s">
        <v>2094</v>
      </c>
      <c r="H802" s="159">
        <v>4.54</v>
      </c>
      <c r="I802" s="49" t="s">
        <v>2095</v>
      </c>
      <c r="J802" s="159">
        <v>8.5</v>
      </c>
    </row>
    <row r="803" spans="1:10" x14ac:dyDescent="0.25">
      <c r="A803" s="49"/>
      <c r="B803" s="49"/>
      <c r="C803" s="49"/>
      <c r="D803" s="49"/>
      <c r="E803" s="49" t="s">
        <v>2096</v>
      </c>
      <c r="F803" s="159">
        <v>6.32</v>
      </c>
      <c r="G803" s="49"/>
      <c r="H803" s="291" t="s">
        <v>2097</v>
      </c>
      <c r="I803" s="291"/>
      <c r="J803" s="159">
        <v>37.19</v>
      </c>
    </row>
    <row r="804" spans="1:10" ht="14.4" thickBot="1" x14ac:dyDescent="0.3">
      <c r="A804" s="30"/>
      <c r="B804" s="30"/>
      <c r="C804" s="30"/>
      <c r="D804" s="30"/>
      <c r="E804" s="30"/>
      <c r="F804" s="30"/>
      <c r="G804" s="30" t="s">
        <v>2098</v>
      </c>
      <c r="H804" s="160" t="s">
        <v>2466</v>
      </c>
      <c r="I804" s="30" t="s">
        <v>2100</v>
      </c>
      <c r="J804" s="32">
        <v>326656.13</v>
      </c>
    </row>
    <row r="805" spans="1:10" ht="14.4" thickTop="1" x14ac:dyDescent="0.25">
      <c r="A805" s="161"/>
      <c r="B805" s="161"/>
      <c r="C805" s="161"/>
      <c r="D805" s="161"/>
      <c r="E805" s="161"/>
      <c r="F805" s="161"/>
      <c r="G805" s="161"/>
      <c r="H805" s="161"/>
      <c r="I805" s="161"/>
      <c r="J805" s="161"/>
    </row>
    <row r="806" spans="1:10" x14ac:dyDescent="0.25">
      <c r="A806" s="26" t="s">
        <v>231</v>
      </c>
      <c r="B806" s="26"/>
      <c r="C806" s="26"/>
      <c r="D806" s="26" t="s">
        <v>232</v>
      </c>
      <c r="E806" s="26"/>
      <c r="F806" s="293"/>
      <c r="G806" s="293"/>
      <c r="H806" s="27"/>
      <c r="I806" s="26"/>
      <c r="J806" s="28">
        <v>1111777.8799999999</v>
      </c>
    </row>
    <row r="807" spans="1:10" x14ac:dyDescent="0.25">
      <c r="A807" s="26" t="s">
        <v>233</v>
      </c>
      <c r="B807" s="26"/>
      <c r="C807" s="26"/>
      <c r="D807" s="26" t="s">
        <v>234</v>
      </c>
      <c r="E807" s="26"/>
      <c r="F807" s="293"/>
      <c r="G807" s="293"/>
      <c r="H807" s="27"/>
      <c r="I807" s="26"/>
      <c r="J807" s="28">
        <v>548403.31000000006</v>
      </c>
    </row>
    <row r="808" spans="1:10" x14ac:dyDescent="0.25">
      <c r="A808" s="24" t="s">
        <v>235</v>
      </c>
      <c r="B808" s="25" t="s">
        <v>2</v>
      </c>
      <c r="C808" s="24" t="s">
        <v>3</v>
      </c>
      <c r="D808" s="24" t="s">
        <v>4</v>
      </c>
      <c r="E808" s="294" t="s">
        <v>2075</v>
      </c>
      <c r="F808" s="294"/>
      <c r="G808" s="145" t="s">
        <v>5</v>
      </c>
      <c r="H808" s="25" t="s">
        <v>6</v>
      </c>
      <c r="I808" s="25" t="s">
        <v>7</v>
      </c>
      <c r="J808" s="25" t="s">
        <v>9</v>
      </c>
    </row>
    <row r="809" spans="1:10" ht="39.6" x14ac:dyDescent="0.25">
      <c r="A809" s="146" t="s">
        <v>2076</v>
      </c>
      <c r="B809" s="147" t="s">
        <v>236</v>
      </c>
      <c r="C809" s="146" t="s">
        <v>41</v>
      </c>
      <c r="D809" s="146" t="s">
        <v>237</v>
      </c>
      <c r="E809" s="292" t="s">
        <v>2467</v>
      </c>
      <c r="F809" s="292"/>
      <c r="G809" s="148" t="s">
        <v>25</v>
      </c>
      <c r="H809" s="149">
        <v>1</v>
      </c>
      <c r="I809" s="150">
        <v>90.78</v>
      </c>
      <c r="J809" s="150">
        <v>90.78</v>
      </c>
    </row>
    <row r="810" spans="1:10" ht="52.8" x14ac:dyDescent="0.25">
      <c r="A810" s="48" t="s">
        <v>2078</v>
      </c>
      <c r="B810" s="50" t="s">
        <v>2468</v>
      </c>
      <c r="C810" s="48" t="s">
        <v>41</v>
      </c>
      <c r="D810" s="48" t="s">
        <v>2469</v>
      </c>
      <c r="E810" s="289" t="s">
        <v>2186</v>
      </c>
      <c r="F810" s="289"/>
      <c r="G810" s="151" t="s">
        <v>56</v>
      </c>
      <c r="H810" s="152">
        <v>8.6999999999999994E-3</v>
      </c>
      <c r="I810" s="153">
        <v>744.32</v>
      </c>
      <c r="J810" s="153">
        <v>6.47</v>
      </c>
    </row>
    <row r="811" spans="1:10" ht="26.4" x14ac:dyDescent="0.25">
      <c r="A811" s="48" t="s">
        <v>2078</v>
      </c>
      <c r="B811" s="50" t="s">
        <v>2315</v>
      </c>
      <c r="C811" s="48" t="s">
        <v>41</v>
      </c>
      <c r="D811" s="48" t="s">
        <v>2316</v>
      </c>
      <c r="E811" s="289" t="s">
        <v>2081</v>
      </c>
      <c r="F811" s="289"/>
      <c r="G811" s="151" t="s">
        <v>2082</v>
      </c>
      <c r="H811" s="152">
        <v>0.95</v>
      </c>
      <c r="I811" s="153">
        <v>29.98</v>
      </c>
      <c r="J811" s="153">
        <v>28.48</v>
      </c>
    </row>
    <row r="812" spans="1:10" ht="26.4" x14ac:dyDescent="0.25">
      <c r="A812" s="48" t="s">
        <v>2078</v>
      </c>
      <c r="B812" s="50" t="s">
        <v>2079</v>
      </c>
      <c r="C812" s="48" t="s">
        <v>41</v>
      </c>
      <c r="D812" s="48" t="s">
        <v>2080</v>
      </c>
      <c r="E812" s="289" t="s">
        <v>2081</v>
      </c>
      <c r="F812" s="289"/>
      <c r="G812" s="151" t="s">
        <v>2082</v>
      </c>
      <c r="H812" s="152">
        <v>0.47499999999999998</v>
      </c>
      <c r="I812" s="153">
        <v>24.25</v>
      </c>
      <c r="J812" s="153">
        <v>11.51</v>
      </c>
    </row>
    <row r="813" spans="1:10" x14ac:dyDescent="0.25">
      <c r="A813" s="154" t="s">
        <v>2087</v>
      </c>
      <c r="B813" s="155" t="s">
        <v>2470</v>
      </c>
      <c r="C813" s="154" t="s">
        <v>41</v>
      </c>
      <c r="D813" s="154" t="s">
        <v>2471</v>
      </c>
      <c r="E813" s="290" t="s">
        <v>2091</v>
      </c>
      <c r="F813" s="290"/>
      <c r="G813" s="156" t="s">
        <v>2472</v>
      </c>
      <c r="H813" s="157">
        <v>5.0000000000000001E-3</v>
      </c>
      <c r="I813" s="158">
        <v>41.93</v>
      </c>
      <c r="J813" s="158">
        <v>0.2</v>
      </c>
    </row>
    <row r="814" spans="1:10" ht="26.4" x14ac:dyDescent="0.25">
      <c r="A814" s="154" t="s">
        <v>2087</v>
      </c>
      <c r="B814" s="155" t="s">
        <v>2473</v>
      </c>
      <c r="C814" s="154" t="s">
        <v>41</v>
      </c>
      <c r="D814" s="154" t="s">
        <v>2474</v>
      </c>
      <c r="E814" s="290" t="s">
        <v>2091</v>
      </c>
      <c r="F814" s="290"/>
      <c r="G814" s="156" t="s">
        <v>91</v>
      </c>
      <c r="H814" s="157">
        <v>0.42</v>
      </c>
      <c r="I814" s="158">
        <v>2.1</v>
      </c>
      <c r="J814" s="158">
        <v>0.88</v>
      </c>
    </row>
    <row r="815" spans="1:10" ht="26.4" x14ac:dyDescent="0.25">
      <c r="A815" s="154" t="s">
        <v>2087</v>
      </c>
      <c r="B815" s="155" t="s">
        <v>2475</v>
      </c>
      <c r="C815" s="154" t="s">
        <v>41</v>
      </c>
      <c r="D815" s="154" t="s">
        <v>2476</v>
      </c>
      <c r="E815" s="290" t="s">
        <v>2091</v>
      </c>
      <c r="F815" s="290"/>
      <c r="G815" s="156" t="s">
        <v>43</v>
      </c>
      <c r="H815" s="157">
        <v>13.6</v>
      </c>
      <c r="I815" s="158">
        <v>3.18</v>
      </c>
      <c r="J815" s="158">
        <v>43.24</v>
      </c>
    </row>
    <row r="816" spans="1:10" x14ac:dyDescent="0.25">
      <c r="A816" s="49"/>
      <c r="B816" s="49"/>
      <c r="C816" s="49"/>
      <c r="D816" s="49"/>
      <c r="E816" s="49" t="s">
        <v>2093</v>
      </c>
      <c r="F816" s="159">
        <v>14.31</v>
      </c>
      <c r="G816" s="49" t="s">
        <v>2094</v>
      </c>
      <c r="H816" s="159">
        <v>16.41</v>
      </c>
      <c r="I816" s="49" t="s">
        <v>2095</v>
      </c>
      <c r="J816" s="159">
        <v>30.72</v>
      </c>
    </row>
    <row r="817" spans="1:10" x14ac:dyDescent="0.25">
      <c r="A817" s="49"/>
      <c r="B817" s="49"/>
      <c r="C817" s="49"/>
      <c r="D817" s="49"/>
      <c r="E817" s="49" t="s">
        <v>2096</v>
      </c>
      <c r="F817" s="159">
        <v>18.600000000000001</v>
      </c>
      <c r="G817" s="49"/>
      <c r="H817" s="291" t="s">
        <v>2097</v>
      </c>
      <c r="I817" s="291"/>
      <c r="J817" s="159">
        <v>109.38</v>
      </c>
    </row>
    <row r="818" spans="1:10" ht="14.4" thickBot="1" x14ac:dyDescent="0.3">
      <c r="A818" s="30"/>
      <c r="B818" s="30"/>
      <c r="C818" s="30"/>
      <c r="D818" s="30"/>
      <c r="E818" s="30"/>
      <c r="F818" s="30"/>
      <c r="G818" s="30" t="s">
        <v>2098</v>
      </c>
      <c r="H818" s="160" t="s">
        <v>2477</v>
      </c>
      <c r="I818" s="30" t="s">
        <v>2100</v>
      </c>
      <c r="J818" s="32">
        <v>19604.169999999998</v>
      </c>
    </row>
    <row r="819" spans="1:10" ht="14.4" thickTop="1" x14ac:dyDescent="0.25">
      <c r="A819" s="161"/>
      <c r="B819" s="161"/>
      <c r="C819" s="161"/>
      <c r="D819" s="161"/>
      <c r="E819" s="161"/>
      <c r="F819" s="161"/>
      <c r="G819" s="161"/>
      <c r="H819" s="161"/>
      <c r="I819" s="161"/>
      <c r="J819" s="161"/>
    </row>
    <row r="820" spans="1:10" x14ac:dyDescent="0.25">
      <c r="A820" s="24" t="s">
        <v>238</v>
      </c>
      <c r="B820" s="25" t="s">
        <v>2</v>
      </c>
      <c r="C820" s="24" t="s">
        <v>3</v>
      </c>
      <c r="D820" s="24" t="s">
        <v>4</v>
      </c>
      <c r="E820" s="294" t="s">
        <v>2075</v>
      </c>
      <c r="F820" s="294"/>
      <c r="G820" s="145" t="s">
        <v>5</v>
      </c>
      <c r="H820" s="25" t="s">
        <v>6</v>
      </c>
      <c r="I820" s="25" t="s">
        <v>7</v>
      </c>
      <c r="J820" s="25" t="s">
        <v>9</v>
      </c>
    </row>
    <row r="821" spans="1:10" ht="39.6" x14ac:dyDescent="0.25">
      <c r="A821" s="146" t="s">
        <v>2076</v>
      </c>
      <c r="B821" s="147" t="s">
        <v>239</v>
      </c>
      <c r="C821" s="146" t="s">
        <v>41</v>
      </c>
      <c r="D821" s="146" t="s">
        <v>240</v>
      </c>
      <c r="E821" s="292" t="s">
        <v>2467</v>
      </c>
      <c r="F821" s="292"/>
      <c r="G821" s="148" t="s">
        <v>25</v>
      </c>
      <c r="H821" s="149">
        <v>1</v>
      </c>
      <c r="I821" s="150">
        <v>104.53</v>
      </c>
      <c r="J821" s="150">
        <v>104.53</v>
      </c>
    </row>
    <row r="822" spans="1:10" ht="52.8" x14ac:dyDescent="0.25">
      <c r="A822" s="48" t="s">
        <v>2078</v>
      </c>
      <c r="B822" s="50" t="s">
        <v>2468</v>
      </c>
      <c r="C822" s="48" t="s">
        <v>41</v>
      </c>
      <c r="D822" s="48" t="s">
        <v>2469</v>
      </c>
      <c r="E822" s="289" t="s">
        <v>2186</v>
      </c>
      <c r="F822" s="289"/>
      <c r="G822" s="151" t="s">
        <v>56</v>
      </c>
      <c r="H822" s="152">
        <v>1.0200000000000001E-2</v>
      </c>
      <c r="I822" s="153">
        <v>744.32</v>
      </c>
      <c r="J822" s="153">
        <v>7.59</v>
      </c>
    </row>
    <row r="823" spans="1:10" ht="26.4" x14ac:dyDescent="0.25">
      <c r="A823" s="48" t="s">
        <v>2078</v>
      </c>
      <c r="B823" s="50" t="s">
        <v>2079</v>
      </c>
      <c r="C823" s="48" t="s">
        <v>41</v>
      </c>
      <c r="D823" s="48" t="s">
        <v>2080</v>
      </c>
      <c r="E823" s="289" t="s">
        <v>2081</v>
      </c>
      <c r="F823" s="289"/>
      <c r="G823" s="151" t="s">
        <v>2082</v>
      </c>
      <c r="H823" s="152">
        <v>0.5</v>
      </c>
      <c r="I823" s="153">
        <v>24.25</v>
      </c>
      <c r="J823" s="153">
        <v>12.12</v>
      </c>
    </row>
    <row r="824" spans="1:10" ht="26.4" x14ac:dyDescent="0.25">
      <c r="A824" s="48" t="s">
        <v>2078</v>
      </c>
      <c r="B824" s="50" t="s">
        <v>2315</v>
      </c>
      <c r="C824" s="48" t="s">
        <v>41</v>
      </c>
      <c r="D824" s="48" t="s">
        <v>2316</v>
      </c>
      <c r="E824" s="289" t="s">
        <v>2081</v>
      </c>
      <c r="F824" s="289"/>
      <c r="G824" s="151" t="s">
        <v>2082</v>
      </c>
      <c r="H824" s="152">
        <v>1</v>
      </c>
      <c r="I824" s="153">
        <v>29.98</v>
      </c>
      <c r="J824" s="153">
        <v>29.98</v>
      </c>
    </row>
    <row r="825" spans="1:10" ht="26.4" x14ac:dyDescent="0.25">
      <c r="A825" s="154" t="s">
        <v>2087</v>
      </c>
      <c r="B825" s="155" t="s">
        <v>2478</v>
      </c>
      <c r="C825" s="154" t="s">
        <v>41</v>
      </c>
      <c r="D825" s="154" t="s">
        <v>2479</v>
      </c>
      <c r="E825" s="290" t="s">
        <v>2091</v>
      </c>
      <c r="F825" s="290"/>
      <c r="G825" s="156" t="s">
        <v>43</v>
      </c>
      <c r="H825" s="157">
        <v>13.6</v>
      </c>
      <c r="I825" s="158">
        <v>3.9</v>
      </c>
      <c r="J825" s="158">
        <v>53.04</v>
      </c>
    </row>
    <row r="826" spans="1:10" ht="26.4" x14ac:dyDescent="0.25">
      <c r="A826" s="154" t="s">
        <v>2087</v>
      </c>
      <c r="B826" s="155" t="s">
        <v>2480</v>
      </c>
      <c r="C826" s="154" t="s">
        <v>41</v>
      </c>
      <c r="D826" s="154" t="s">
        <v>2481</v>
      </c>
      <c r="E826" s="290" t="s">
        <v>2091</v>
      </c>
      <c r="F826" s="290"/>
      <c r="G826" s="156" t="s">
        <v>91</v>
      </c>
      <c r="H826" s="157">
        <v>0.42</v>
      </c>
      <c r="I826" s="158">
        <v>3.32</v>
      </c>
      <c r="J826" s="158">
        <v>1.39</v>
      </c>
    </row>
    <row r="827" spans="1:10" x14ac:dyDescent="0.25">
      <c r="A827" s="154" t="s">
        <v>2087</v>
      </c>
      <c r="B827" s="155" t="s">
        <v>2470</v>
      </c>
      <c r="C827" s="154" t="s">
        <v>41</v>
      </c>
      <c r="D827" s="154" t="s">
        <v>2471</v>
      </c>
      <c r="E827" s="290" t="s">
        <v>2091</v>
      </c>
      <c r="F827" s="290"/>
      <c r="G827" s="156" t="s">
        <v>2472</v>
      </c>
      <c r="H827" s="157">
        <v>0.01</v>
      </c>
      <c r="I827" s="158">
        <v>41.93</v>
      </c>
      <c r="J827" s="158">
        <v>0.41</v>
      </c>
    </row>
    <row r="828" spans="1:10" x14ac:dyDescent="0.25">
      <c r="A828" s="49"/>
      <c r="B828" s="49"/>
      <c r="C828" s="49"/>
      <c r="D828" s="49"/>
      <c r="E828" s="49" t="s">
        <v>2093</v>
      </c>
      <c r="F828" s="159">
        <v>15.1</v>
      </c>
      <c r="G828" s="49" t="s">
        <v>2094</v>
      </c>
      <c r="H828" s="159">
        <v>17.32</v>
      </c>
      <c r="I828" s="49" t="s">
        <v>2095</v>
      </c>
      <c r="J828" s="159">
        <v>32.42</v>
      </c>
    </row>
    <row r="829" spans="1:10" x14ac:dyDescent="0.25">
      <c r="A829" s="49"/>
      <c r="B829" s="49"/>
      <c r="C829" s="49"/>
      <c r="D829" s="49"/>
      <c r="E829" s="49" t="s">
        <v>2096</v>
      </c>
      <c r="F829" s="159">
        <v>21.42</v>
      </c>
      <c r="G829" s="49"/>
      <c r="H829" s="291" t="s">
        <v>2097</v>
      </c>
      <c r="I829" s="291"/>
      <c r="J829" s="159">
        <v>125.95</v>
      </c>
    </row>
    <row r="830" spans="1:10" ht="14.4" thickBot="1" x14ac:dyDescent="0.3">
      <c r="A830" s="30"/>
      <c r="B830" s="30"/>
      <c r="C830" s="30"/>
      <c r="D830" s="30"/>
      <c r="E830" s="30"/>
      <c r="F830" s="30"/>
      <c r="G830" s="30" t="s">
        <v>2098</v>
      </c>
      <c r="H830" s="160" t="s">
        <v>2482</v>
      </c>
      <c r="I830" s="30" t="s">
        <v>2100</v>
      </c>
      <c r="J830" s="32">
        <v>468429.46</v>
      </c>
    </row>
    <row r="831" spans="1:10" ht="14.4" thickTop="1" x14ac:dyDescent="0.25">
      <c r="A831" s="161"/>
      <c r="B831" s="161"/>
      <c r="C831" s="161"/>
      <c r="D831" s="161"/>
      <c r="E831" s="161"/>
      <c r="F831" s="161"/>
      <c r="G831" s="161"/>
      <c r="H831" s="161"/>
      <c r="I831" s="161"/>
      <c r="J831" s="161"/>
    </row>
    <row r="832" spans="1:10" x14ac:dyDescent="0.25">
      <c r="A832" s="24" t="s">
        <v>241</v>
      </c>
      <c r="B832" s="25" t="s">
        <v>2</v>
      </c>
      <c r="C832" s="24" t="s">
        <v>3</v>
      </c>
      <c r="D832" s="24" t="s">
        <v>4</v>
      </c>
      <c r="E832" s="294" t="s">
        <v>2075</v>
      </c>
      <c r="F832" s="294"/>
      <c r="G832" s="145" t="s">
        <v>5</v>
      </c>
      <c r="H832" s="25" t="s">
        <v>6</v>
      </c>
      <c r="I832" s="25" t="s">
        <v>7</v>
      </c>
      <c r="J832" s="25" t="s">
        <v>9</v>
      </c>
    </row>
    <row r="833" spans="1:10" ht="39.6" x14ac:dyDescent="0.25">
      <c r="A833" s="146" t="s">
        <v>2076</v>
      </c>
      <c r="B833" s="147" t="s">
        <v>242</v>
      </c>
      <c r="C833" s="146" t="s">
        <v>41</v>
      </c>
      <c r="D833" s="146" t="s">
        <v>243</v>
      </c>
      <c r="E833" s="292" t="s">
        <v>2483</v>
      </c>
      <c r="F833" s="292"/>
      <c r="G833" s="148" t="s">
        <v>25</v>
      </c>
      <c r="H833" s="149">
        <v>1</v>
      </c>
      <c r="I833" s="150">
        <v>237.68</v>
      </c>
      <c r="J833" s="150">
        <v>237.68</v>
      </c>
    </row>
    <row r="834" spans="1:10" ht="26.4" x14ac:dyDescent="0.25">
      <c r="A834" s="48" t="s">
        <v>2078</v>
      </c>
      <c r="B834" s="50" t="s">
        <v>2079</v>
      </c>
      <c r="C834" s="48" t="s">
        <v>41</v>
      </c>
      <c r="D834" s="48" t="s">
        <v>2080</v>
      </c>
      <c r="E834" s="289" t="s">
        <v>2081</v>
      </c>
      <c r="F834" s="289"/>
      <c r="G834" s="151" t="s">
        <v>2082</v>
      </c>
      <c r="H834" s="152">
        <v>1.028</v>
      </c>
      <c r="I834" s="153">
        <v>24.25</v>
      </c>
      <c r="J834" s="153">
        <v>24.92</v>
      </c>
    </row>
    <row r="835" spans="1:10" ht="26.4" x14ac:dyDescent="0.25">
      <c r="A835" s="48" t="s">
        <v>2078</v>
      </c>
      <c r="B835" s="50" t="s">
        <v>2484</v>
      </c>
      <c r="C835" s="48" t="s">
        <v>41</v>
      </c>
      <c r="D835" s="48" t="s">
        <v>2485</v>
      </c>
      <c r="E835" s="289" t="s">
        <v>2186</v>
      </c>
      <c r="F835" s="289"/>
      <c r="G835" s="151" t="s">
        <v>56</v>
      </c>
      <c r="H835" s="152">
        <v>0.01</v>
      </c>
      <c r="I835" s="153">
        <v>656.55</v>
      </c>
      <c r="J835" s="153">
        <v>6.56</v>
      </c>
    </row>
    <row r="836" spans="1:10" ht="26.4" x14ac:dyDescent="0.25">
      <c r="A836" s="48" t="s">
        <v>2078</v>
      </c>
      <c r="B836" s="50" t="s">
        <v>2315</v>
      </c>
      <c r="C836" s="48" t="s">
        <v>41</v>
      </c>
      <c r="D836" s="48" t="s">
        <v>2316</v>
      </c>
      <c r="E836" s="289" t="s">
        <v>2081</v>
      </c>
      <c r="F836" s="289"/>
      <c r="G836" s="151" t="s">
        <v>2082</v>
      </c>
      <c r="H836" s="152">
        <v>2.0550000000000002</v>
      </c>
      <c r="I836" s="153">
        <v>29.98</v>
      </c>
      <c r="J836" s="153">
        <v>61.6</v>
      </c>
    </row>
    <row r="837" spans="1:10" ht="26.4" x14ac:dyDescent="0.25">
      <c r="A837" s="154" t="s">
        <v>2087</v>
      </c>
      <c r="B837" s="155" t="s">
        <v>2486</v>
      </c>
      <c r="C837" s="154" t="s">
        <v>41</v>
      </c>
      <c r="D837" s="154" t="s">
        <v>2487</v>
      </c>
      <c r="E837" s="290" t="s">
        <v>2091</v>
      </c>
      <c r="F837" s="290"/>
      <c r="G837" s="156" t="s">
        <v>43</v>
      </c>
      <c r="H837" s="157">
        <v>3.95</v>
      </c>
      <c r="I837" s="158">
        <v>36.61</v>
      </c>
      <c r="J837" s="158">
        <v>144.6</v>
      </c>
    </row>
    <row r="838" spans="1:10" x14ac:dyDescent="0.25">
      <c r="A838" s="49"/>
      <c r="B838" s="49"/>
      <c r="C838" s="49"/>
      <c r="D838" s="49"/>
      <c r="E838" s="49" t="s">
        <v>2093</v>
      </c>
      <c r="F838" s="159">
        <v>30.55</v>
      </c>
      <c r="G838" s="49" t="s">
        <v>2094</v>
      </c>
      <c r="H838" s="159">
        <v>35.03</v>
      </c>
      <c r="I838" s="49" t="s">
        <v>2095</v>
      </c>
      <c r="J838" s="159">
        <v>65.58</v>
      </c>
    </row>
    <row r="839" spans="1:10" x14ac:dyDescent="0.25">
      <c r="A839" s="49"/>
      <c r="B839" s="49"/>
      <c r="C839" s="49"/>
      <c r="D839" s="49"/>
      <c r="E839" s="49" t="s">
        <v>2096</v>
      </c>
      <c r="F839" s="159">
        <v>48.72</v>
      </c>
      <c r="G839" s="49"/>
      <c r="H839" s="291" t="s">
        <v>2097</v>
      </c>
      <c r="I839" s="291"/>
      <c r="J839" s="159">
        <v>286.39999999999998</v>
      </c>
    </row>
    <row r="840" spans="1:10" ht="14.4" thickBot="1" x14ac:dyDescent="0.3">
      <c r="A840" s="30"/>
      <c r="B840" s="30"/>
      <c r="C840" s="30"/>
      <c r="D840" s="30"/>
      <c r="E840" s="30"/>
      <c r="F840" s="30"/>
      <c r="G840" s="30" t="s">
        <v>2098</v>
      </c>
      <c r="H840" s="160" t="s">
        <v>2488</v>
      </c>
      <c r="I840" s="30" t="s">
        <v>2100</v>
      </c>
      <c r="J840" s="32">
        <v>1815.77</v>
      </c>
    </row>
    <row r="841" spans="1:10" ht="14.4" thickTop="1" x14ac:dyDescent="0.25">
      <c r="A841" s="161"/>
      <c r="B841" s="161"/>
      <c r="C841" s="161"/>
      <c r="D841" s="161"/>
      <c r="E841" s="161"/>
      <c r="F841" s="161"/>
      <c r="G841" s="161"/>
      <c r="H841" s="161"/>
      <c r="I841" s="161"/>
      <c r="J841" s="161"/>
    </row>
    <row r="842" spans="1:10" x14ac:dyDescent="0.25">
      <c r="A842" s="24" t="s">
        <v>244</v>
      </c>
      <c r="B842" s="25" t="s">
        <v>2</v>
      </c>
      <c r="C842" s="24" t="s">
        <v>3</v>
      </c>
      <c r="D842" s="24" t="s">
        <v>4</v>
      </c>
      <c r="E842" s="294" t="s">
        <v>2075</v>
      </c>
      <c r="F842" s="294"/>
      <c r="G842" s="145" t="s">
        <v>5</v>
      </c>
      <c r="H842" s="25" t="s">
        <v>6</v>
      </c>
      <c r="I842" s="25" t="s">
        <v>7</v>
      </c>
      <c r="J842" s="25" t="s">
        <v>9</v>
      </c>
    </row>
    <row r="843" spans="1:10" ht="26.4" x14ac:dyDescent="0.25">
      <c r="A843" s="146" t="s">
        <v>2076</v>
      </c>
      <c r="B843" s="147" t="s">
        <v>245</v>
      </c>
      <c r="C843" s="146" t="s">
        <v>41</v>
      </c>
      <c r="D843" s="146" t="s">
        <v>246</v>
      </c>
      <c r="E843" s="292" t="s">
        <v>2489</v>
      </c>
      <c r="F843" s="292"/>
      <c r="G843" s="148" t="s">
        <v>91</v>
      </c>
      <c r="H843" s="149">
        <v>1</v>
      </c>
      <c r="I843" s="150">
        <v>75.05</v>
      </c>
      <c r="J843" s="150">
        <v>75.05</v>
      </c>
    </row>
    <row r="844" spans="1:10" ht="52.8" x14ac:dyDescent="0.25">
      <c r="A844" s="48" t="s">
        <v>2078</v>
      </c>
      <c r="B844" s="50" t="s">
        <v>2490</v>
      </c>
      <c r="C844" s="48" t="s">
        <v>41</v>
      </c>
      <c r="D844" s="48" t="s">
        <v>2491</v>
      </c>
      <c r="E844" s="289" t="s">
        <v>2186</v>
      </c>
      <c r="F844" s="289"/>
      <c r="G844" s="151" t="s">
        <v>56</v>
      </c>
      <c r="H844" s="152">
        <v>1.9E-3</v>
      </c>
      <c r="I844" s="153">
        <v>708.67</v>
      </c>
      <c r="J844" s="153">
        <v>1.34</v>
      </c>
    </row>
    <row r="845" spans="1:10" ht="26.4" x14ac:dyDescent="0.25">
      <c r="A845" s="48" t="s">
        <v>2078</v>
      </c>
      <c r="B845" s="50" t="s">
        <v>2079</v>
      </c>
      <c r="C845" s="48" t="s">
        <v>41</v>
      </c>
      <c r="D845" s="48" t="s">
        <v>2080</v>
      </c>
      <c r="E845" s="289" t="s">
        <v>2081</v>
      </c>
      <c r="F845" s="289"/>
      <c r="G845" s="151" t="s">
        <v>2082</v>
      </c>
      <c r="H845" s="152">
        <v>0.124</v>
      </c>
      <c r="I845" s="153">
        <v>24.25</v>
      </c>
      <c r="J845" s="153">
        <v>3</v>
      </c>
    </row>
    <row r="846" spans="1:10" ht="26.4" x14ac:dyDescent="0.25">
      <c r="A846" s="48" t="s">
        <v>2078</v>
      </c>
      <c r="B846" s="50" t="s">
        <v>2315</v>
      </c>
      <c r="C846" s="48" t="s">
        <v>41</v>
      </c>
      <c r="D846" s="48" t="s">
        <v>2316</v>
      </c>
      <c r="E846" s="289" t="s">
        <v>2081</v>
      </c>
      <c r="F846" s="289"/>
      <c r="G846" s="151" t="s">
        <v>2082</v>
      </c>
      <c r="H846" s="152">
        <v>0.248</v>
      </c>
      <c r="I846" s="153">
        <v>29.98</v>
      </c>
      <c r="J846" s="153">
        <v>7.43</v>
      </c>
    </row>
    <row r="847" spans="1:10" ht="26.4" x14ac:dyDescent="0.25">
      <c r="A847" s="48" t="s">
        <v>2078</v>
      </c>
      <c r="B847" s="50" t="s">
        <v>2349</v>
      </c>
      <c r="C847" s="48" t="s">
        <v>41</v>
      </c>
      <c r="D847" s="48" t="s">
        <v>2350</v>
      </c>
      <c r="E847" s="289" t="s">
        <v>2340</v>
      </c>
      <c r="F847" s="289"/>
      <c r="G847" s="151" t="s">
        <v>107</v>
      </c>
      <c r="H847" s="152">
        <v>0.79</v>
      </c>
      <c r="I847" s="153">
        <v>9.26</v>
      </c>
      <c r="J847" s="153">
        <v>7.31</v>
      </c>
    </row>
    <row r="848" spans="1:10" ht="26.4" x14ac:dyDescent="0.25">
      <c r="A848" s="48" t="s">
        <v>2078</v>
      </c>
      <c r="B848" s="50" t="s">
        <v>2492</v>
      </c>
      <c r="C848" s="48" t="s">
        <v>41</v>
      </c>
      <c r="D848" s="48" t="s">
        <v>2493</v>
      </c>
      <c r="E848" s="289" t="s">
        <v>2494</v>
      </c>
      <c r="F848" s="289"/>
      <c r="G848" s="151" t="s">
        <v>56</v>
      </c>
      <c r="H848" s="152">
        <v>2.8000000000000001E-2</v>
      </c>
      <c r="I848" s="153">
        <v>1132.74</v>
      </c>
      <c r="J848" s="153">
        <v>31.71</v>
      </c>
    </row>
    <row r="849" spans="1:10" x14ac:dyDescent="0.25">
      <c r="A849" s="154" t="s">
        <v>2087</v>
      </c>
      <c r="B849" s="155" t="s">
        <v>2495</v>
      </c>
      <c r="C849" s="154" t="s">
        <v>41</v>
      </c>
      <c r="D849" s="154" t="s">
        <v>2496</v>
      </c>
      <c r="E849" s="290" t="s">
        <v>2091</v>
      </c>
      <c r="F849" s="290"/>
      <c r="G849" s="156" t="s">
        <v>43</v>
      </c>
      <c r="H849" s="157">
        <v>5.34</v>
      </c>
      <c r="I849" s="158">
        <v>3.45</v>
      </c>
      <c r="J849" s="158">
        <v>18.420000000000002</v>
      </c>
    </row>
    <row r="850" spans="1:10" ht="39.6" x14ac:dyDescent="0.25">
      <c r="A850" s="154" t="s">
        <v>2087</v>
      </c>
      <c r="B850" s="155" t="s">
        <v>2420</v>
      </c>
      <c r="C850" s="154" t="s">
        <v>41</v>
      </c>
      <c r="D850" s="154" t="s">
        <v>2421</v>
      </c>
      <c r="E850" s="290" t="s">
        <v>2091</v>
      </c>
      <c r="F850" s="290"/>
      <c r="G850" s="156" t="s">
        <v>91</v>
      </c>
      <c r="H850" s="157">
        <v>0.16919999999999999</v>
      </c>
      <c r="I850" s="158">
        <v>21.41</v>
      </c>
      <c r="J850" s="158">
        <v>3.62</v>
      </c>
    </row>
    <row r="851" spans="1:10" ht="26.4" x14ac:dyDescent="0.25">
      <c r="A851" s="154" t="s">
        <v>2087</v>
      </c>
      <c r="B851" s="155" t="s">
        <v>2137</v>
      </c>
      <c r="C851" s="154" t="s">
        <v>41</v>
      </c>
      <c r="D851" s="154" t="s">
        <v>2138</v>
      </c>
      <c r="E851" s="290" t="s">
        <v>2091</v>
      </c>
      <c r="F851" s="290"/>
      <c r="G851" s="156" t="s">
        <v>91</v>
      </c>
      <c r="H851" s="157">
        <v>0.20300000000000001</v>
      </c>
      <c r="I851" s="158">
        <v>10.96</v>
      </c>
      <c r="J851" s="158">
        <v>2.2200000000000002</v>
      </c>
    </row>
    <row r="852" spans="1:10" x14ac:dyDescent="0.25">
      <c r="A852" s="49"/>
      <c r="B852" s="49"/>
      <c r="C852" s="49"/>
      <c r="D852" s="49"/>
      <c r="E852" s="49" t="s">
        <v>2093</v>
      </c>
      <c r="F852" s="159">
        <v>8.31</v>
      </c>
      <c r="G852" s="49" t="s">
        <v>2094</v>
      </c>
      <c r="H852" s="159">
        <v>9.5399999999999991</v>
      </c>
      <c r="I852" s="49" t="s">
        <v>2095</v>
      </c>
      <c r="J852" s="159">
        <v>17.850000000000001</v>
      </c>
    </row>
    <row r="853" spans="1:10" x14ac:dyDescent="0.25">
      <c r="A853" s="49"/>
      <c r="B853" s="49"/>
      <c r="C853" s="49"/>
      <c r="D853" s="49"/>
      <c r="E853" s="49" t="s">
        <v>2096</v>
      </c>
      <c r="F853" s="159">
        <v>15.38</v>
      </c>
      <c r="G853" s="49"/>
      <c r="H853" s="291" t="s">
        <v>2097</v>
      </c>
      <c r="I853" s="291"/>
      <c r="J853" s="159">
        <v>90.43</v>
      </c>
    </row>
    <row r="854" spans="1:10" ht="14.4" thickBot="1" x14ac:dyDescent="0.3">
      <c r="A854" s="30"/>
      <c r="B854" s="30"/>
      <c r="C854" s="30"/>
      <c r="D854" s="30"/>
      <c r="E854" s="30"/>
      <c r="F854" s="30"/>
      <c r="G854" s="30" t="s">
        <v>2098</v>
      </c>
      <c r="H854" s="160" t="s">
        <v>2497</v>
      </c>
      <c r="I854" s="30" t="s">
        <v>2100</v>
      </c>
      <c r="J854" s="32">
        <v>23701.7</v>
      </c>
    </row>
    <row r="855" spans="1:10" ht="14.4" thickTop="1" x14ac:dyDescent="0.25">
      <c r="A855" s="161"/>
      <c r="B855" s="161"/>
      <c r="C855" s="161"/>
      <c r="D855" s="161"/>
      <c r="E855" s="161"/>
      <c r="F855" s="161"/>
      <c r="G855" s="161"/>
      <c r="H855" s="161"/>
      <c r="I855" s="161"/>
      <c r="J855" s="161"/>
    </row>
    <row r="856" spans="1:10" x14ac:dyDescent="0.25">
      <c r="A856" s="24" t="s">
        <v>247</v>
      </c>
      <c r="B856" s="25" t="s">
        <v>2</v>
      </c>
      <c r="C856" s="24" t="s">
        <v>3</v>
      </c>
      <c r="D856" s="24" t="s">
        <v>4</v>
      </c>
      <c r="E856" s="294" t="s">
        <v>2075</v>
      </c>
      <c r="F856" s="294"/>
      <c r="G856" s="145" t="s">
        <v>5</v>
      </c>
      <c r="H856" s="25" t="s">
        <v>6</v>
      </c>
      <c r="I856" s="25" t="s">
        <v>7</v>
      </c>
      <c r="J856" s="25" t="s">
        <v>9</v>
      </c>
    </row>
    <row r="857" spans="1:10" ht="26.4" x14ac:dyDescent="0.25">
      <c r="A857" s="146" t="s">
        <v>2076</v>
      </c>
      <c r="B857" s="147" t="s">
        <v>248</v>
      </c>
      <c r="C857" s="146" t="s">
        <v>41</v>
      </c>
      <c r="D857" s="146" t="s">
        <v>249</v>
      </c>
      <c r="E857" s="292" t="s">
        <v>2489</v>
      </c>
      <c r="F857" s="292"/>
      <c r="G857" s="148" t="s">
        <v>91</v>
      </c>
      <c r="H857" s="149">
        <v>1</v>
      </c>
      <c r="I857" s="150">
        <v>53.16</v>
      </c>
      <c r="J857" s="150">
        <v>53.16</v>
      </c>
    </row>
    <row r="858" spans="1:10" ht="52.8" x14ac:dyDescent="0.25">
      <c r="A858" s="48" t="s">
        <v>2078</v>
      </c>
      <c r="B858" s="50" t="s">
        <v>2490</v>
      </c>
      <c r="C858" s="48" t="s">
        <v>41</v>
      </c>
      <c r="D858" s="48" t="s">
        <v>2491</v>
      </c>
      <c r="E858" s="289" t="s">
        <v>2186</v>
      </c>
      <c r="F858" s="289"/>
      <c r="G858" s="151" t="s">
        <v>56</v>
      </c>
      <c r="H858" s="152">
        <v>1.9E-3</v>
      </c>
      <c r="I858" s="153">
        <v>708.67</v>
      </c>
      <c r="J858" s="153">
        <v>1.34</v>
      </c>
    </row>
    <row r="859" spans="1:10" ht="26.4" x14ac:dyDescent="0.25">
      <c r="A859" s="48" t="s">
        <v>2078</v>
      </c>
      <c r="B859" s="50" t="s">
        <v>2498</v>
      </c>
      <c r="C859" s="48" t="s">
        <v>41</v>
      </c>
      <c r="D859" s="48" t="s">
        <v>2499</v>
      </c>
      <c r="E859" s="289" t="s">
        <v>2494</v>
      </c>
      <c r="F859" s="289"/>
      <c r="G859" s="151" t="s">
        <v>56</v>
      </c>
      <c r="H859" s="152">
        <v>2.8000000000000001E-2</v>
      </c>
      <c r="I859" s="153">
        <v>1014.24</v>
      </c>
      <c r="J859" s="153">
        <v>28.39</v>
      </c>
    </row>
    <row r="860" spans="1:10" ht="26.4" x14ac:dyDescent="0.25">
      <c r="A860" s="48" t="s">
        <v>2078</v>
      </c>
      <c r="B860" s="50" t="s">
        <v>2315</v>
      </c>
      <c r="C860" s="48" t="s">
        <v>41</v>
      </c>
      <c r="D860" s="48" t="s">
        <v>2316</v>
      </c>
      <c r="E860" s="289" t="s">
        <v>2081</v>
      </c>
      <c r="F860" s="289"/>
      <c r="G860" s="151" t="s">
        <v>2082</v>
      </c>
      <c r="H860" s="152">
        <v>0.13600000000000001</v>
      </c>
      <c r="I860" s="153">
        <v>29.98</v>
      </c>
      <c r="J860" s="153">
        <v>4.07</v>
      </c>
    </row>
    <row r="861" spans="1:10" ht="26.4" x14ac:dyDescent="0.25">
      <c r="A861" s="48" t="s">
        <v>2078</v>
      </c>
      <c r="B861" s="50" t="s">
        <v>2349</v>
      </c>
      <c r="C861" s="48" t="s">
        <v>41</v>
      </c>
      <c r="D861" s="48" t="s">
        <v>2350</v>
      </c>
      <c r="E861" s="289" t="s">
        <v>2340</v>
      </c>
      <c r="F861" s="289"/>
      <c r="G861" s="151" t="s">
        <v>107</v>
      </c>
      <c r="H861" s="152">
        <v>0.79</v>
      </c>
      <c r="I861" s="153">
        <v>9.26</v>
      </c>
      <c r="J861" s="153">
        <v>7.31</v>
      </c>
    </row>
    <row r="862" spans="1:10" ht="26.4" x14ac:dyDescent="0.25">
      <c r="A862" s="48" t="s">
        <v>2078</v>
      </c>
      <c r="B862" s="50" t="s">
        <v>2079</v>
      </c>
      <c r="C862" s="48" t="s">
        <v>41</v>
      </c>
      <c r="D862" s="48" t="s">
        <v>2080</v>
      </c>
      <c r="E862" s="289" t="s">
        <v>2081</v>
      </c>
      <c r="F862" s="289"/>
      <c r="G862" s="151" t="s">
        <v>2082</v>
      </c>
      <c r="H862" s="152">
        <v>6.8000000000000005E-2</v>
      </c>
      <c r="I862" s="153">
        <v>24.25</v>
      </c>
      <c r="J862" s="153">
        <v>1.64</v>
      </c>
    </row>
    <row r="863" spans="1:10" x14ac:dyDescent="0.25">
      <c r="A863" s="154" t="s">
        <v>2087</v>
      </c>
      <c r="B863" s="155" t="s">
        <v>2500</v>
      </c>
      <c r="C863" s="154" t="s">
        <v>41</v>
      </c>
      <c r="D863" s="154" t="s">
        <v>2501</v>
      </c>
      <c r="E863" s="290" t="s">
        <v>2091</v>
      </c>
      <c r="F863" s="290"/>
      <c r="G863" s="156" t="s">
        <v>43</v>
      </c>
      <c r="H863" s="157">
        <v>5.34</v>
      </c>
      <c r="I863" s="158">
        <v>1.95</v>
      </c>
      <c r="J863" s="158">
        <v>10.41</v>
      </c>
    </row>
    <row r="864" spans="1:10" x14ac:dyDescent="0.25">
      <c r="A864" s="49"/>
      <c r="B864" s="49"/>
      <c r="C864" s="49"/>
      <c r="D864" s="49"/>
      <c r="E864" s="49" t="s">
        <v>2093</v>
      </c>
      <c r="F864" s="159">
        <v>5.5</v>
      </c>
      <c r="G864" s="49" t="s">
        <v>2094</v>
      </c>
      <c r="H864" s="159">
        <v>6.32</v>
      </c>
      <c r="I864" s="49" t="s">
        <v>2095</v>
      </c>
      <c r="J864" s="159">
        <v>11.82</v>
      </c>
    </row>
    <row r="865" spans="1:10" x14ac:dyDescent="0.25">
      <c r="A865" s="49"/>
      <c r="B865" s="49"/>
      <c r="C865" s="49"/>
      <c r="D865" s="49"/>
      <c r="E865" s="49" t="s">
        <v>2096</v>
      </c>
      <c r="F865" s="159">
        <v>10.89</v>
      </c>
      <c r="G865" s="49"/>
      <c r="H865" s="291" t="s">
        <v>2097</v>
      </c>
      <c r="I865" s="291"/>
      <c r="J865" s="159">
        <v>64.05</v>
      </c>
    </row>
    <row r="866" spans="1:10" ht="14.4" thickBot="1" x14ac:dyDescent="0.3">
      <c r="A866" s="30"/>
      <c r="B866" s="30"/>
      <c r="C866" s="30"/>
      <c r="D866" s="30"/>
      <c r="E866" s="30"/>
      <c r="F866" s="30"/>
      <c r="G866" s="30" t="s">
        <v>2098</v>
      </c>
      <c r="H866" s="160" t="s">
        <v>2502</v>
      </c>
      <c r="I866" s="30" t="s">
        <v>2100</v>
      </c>
      <c r="J866" s="32">
        <v>13821.99</v>
      </c>
    </row>
    <row r="867" spans="1:10" ht="14.4" thickTop="1" x14ac:dyDescent="0.25">
      <c r="A867" s="161"/>
      <c r="B867" s="161"/>
      <c r="C867" s="161"/>
      <c r="D867" s="161"/>
      <c r="E867" s="161"/>
      <c r="F867" s="161"/>
      <c r="G867" s="161"/>
      <c r="H867" s="161"/>
      <c r="I867" s="161"/>
      <c r="J867" s="161"/>
    </row>
    <row r="868" spans="1:10" x14ac:dyDescent="0.25">
      <c r="A868" s="24" t="s">
        <v>250</v>
      </c>
      <c r="B868" s="25" t="s">
        <v>2</v>
      </c>
      <c r="C868" s="24" t="s">
        <v>3</v>
      </c>
      <c r="D868" s="24" t="s">
        <v>4</v>
      </c>
      <c r="E868" s="294" t="s">
        <v>2075</v>
      </c>
      <c r="F868" s="294"/>
      <c r="G868" s="145" t="s">
        <v>5</v>
      </c>
      <c r="H868" s="25" t="s">
        <v>6</v>
      </c>
      <c r="I868" s="25" t="s">
        <v>7</v>
      </c>
      <c r="J868" s="25" t="s">
        <v>9</v>
      </c>
    </row>
    <row r="869" spans="1:10" ht="26.4" x14ac:dyDescent="0.25">
      <c r="A869" s="146" t="s">
        <v>2076</v>
      </c>
      <c r="B869" s="147" t="s">
        <v>251</v>
      </c>
      <c r="C869" s="146" t="s">
        <v>41</v>
      </c>
      <c r="D869" s="146" t="s">
        <v>252</v>
      </c>
      <c r="E869" s="292" t="s">
        <v>2489</v>
      </c>
      <c r="F869" s="292"/>
      <c r="G869" s="148" t="s">
        <v>91</v>
      </c>
      <c r="H869" s="149">
        <v>1</v>
      </c>
      <c r="I869" s="150">
        <v>12.88</v>
      </c>
      <c r="J869" s="150">
        <v>12.88</v>
      </c>
    </row>
    <row r="870" spans="1:10" ht="52.8" x14ac:dyDescent="0.25">
      <c r="A870" s="48" t="s">
        <v>2078</v>
      </c>
      <c r="B870" s="50" t="s">
        <v>2490</v>
      </c>
      <c r="C870" s="48" t="s">
        <v>41</v>
      </c>
      <c r="D870" s="48" t="s">
        <v>2491</v>
      </c>
      <c r="E870" s="289" t="s">
        <v>2186</v>
      </c>
      <c r="F870" s="289"/>
      <c r="G870" s="151" t="s">
        <v>56</v>
      </c>
      <c r="H870" s="152">
        <v>4.0000000000000001E-3</v>
      </c>
      <c r="I870" s="153">
        <v>708.67</v>
      </c>
      <c r="J870" s="153">
        <v>2.83</v>
      </c>
    </row>
    <row r="871" spans="1:10" ht="26.4" x14ac:dyDescent="0.25">
      <c r="A871" s="48" t="s">
        <v>2078</v>
      </c>
      <c r="B871" s="50" t="s">
        <v>2079</v>
      </c>
      <c r="C871" s="48" t="s">
        <v>41</v>
      </c>
      <c r="D871" s="48" t="s">
        <v>2080</v>
      </c>
      <c r="E871" s="289" t="s">
        <v>2081</v>
      </c>
      <c r="F871" s="289"/>
      <c r="G871" s="151" t="s">
        <v>2082</v>
      </c>
      <c r="H871" s="152">
        <v>5.5E-2</v>
      </c>
      <c r="I871" s="153">
        <v>24.25</v>
      </c>
      <c r="J871" s="153">
        <v>1.33</v>
      </c>
    </row>
    <row r="872" spans="1:10" ht="26.4" x14ac:dyDescent="0.25">
      <c r="A872" s="48" t="s">
        <v>2078</v>
      </c>
      <c r="B872" s="50" t="s">
        <v>2315</v>
      </c>
      <c r="C872" s="48" t="s">
        <v>41</v>
      </c>
      <c r="D872" s="48" t="s">
        <v>2316</v>
      </c>
      <c r="E872" s="289" t="s">
        <v>2081</v>
      </c>
      <c r="F872" s="289"/>
      <c r="G872" s="151" t="s">
        <v>2082</v>
      </c>
      <c r="H872" s="152">
        <v>0.29099999999999998</v>
      </c>
      <c r="I872" s="153">
        <v>29.98</v>
      </c>
      <c r="J872" s="153">
        <v>8.7200000000000006</v>
      </c>
    </row>
    <row r="873" spans="1:10" x14ac:dyDescent="0.25">
      <c r="A873" s="49"/>
      <c r="B873" s="49"/>
      <c r="C873" s="49"/>
      <c r="D873" s="49"/>
      <c r="E873" s="49" t="s">
        <v>2093</v>
      </c>
      <c r="F873" s="159">
        <v>3.69</v>
      </c>
      <c r="G873" s="49" t="s">
        <v>2094</v>
      </c>
      <c r="H873" s="159">
        <v>4.25</v>
      </c>
      <c r="I873" s="49" t="s">
        <v>2095</v>
      </c>
      <c r="J873" s="159">
        <v>7.94</v>
      </c>
    </row>
    <row r="874" spans="1:10" x14ac:dyDescent="0.25">
      <c r="A874" s="49"/>
      <c r="B874" s="49"/>
      <c r="C874" s="49"/>
      <c r="D874" s="49"/>
      <c r="E874" s="49" t="s">
        <v>2096</v>
      </c>
      <c r="F874" s="159">
        <v>2.64</v>
      </c>
      <c r="G874" s="49"/>
      <c r="H874" s="291" t="s">
        <v>2097</v>
      </c>
      <c r="I874" s="291"/>
      <c r="J874" s="159">
        <v>15.52</v>
      </c>
    </row>
    <row r="875" spans="1:10" ht="14.4" thickBot="1" x14ac:dyDescent="0.3">
      <c r="A875" s="30"/>
      <c r="B875" s="30"/>
      <c r="C875" s="30"/>
      <c r="D875" s="30"/>
      <c r="E875" s="30"/>
      <c r="F875" s="30"/>
      <c r="G875" s="30" t="s">
        <v>2098</v>
      </c>
      <c r="H875" s="160" t="s">
        <v>2503</v>
      </c>
      <c r="I875" s="30" t="s">
        <v>2100</v>
      </c>
      <c r="J875" s="32">
        <v>21030.22</v>
      </c>
    </row>
    <row r="876" spans="1:10" ht="14.4" thickTop="1" x14ac:dyDescent="0.25">
      <c r="A876" s="161"/>
      <c r="B876" s="161"/>
      <c r="C876" s="161"/>
      <c r="D876" s="161"/>
      <c r="E876" s="161"/>
      <c r="F876" s="161"/>
      <c r="G876" s="161"/>
      <c r="H876" s="161"/>
      <c r="I876" s="161"/>
      <c r="J876" s="161"/>
    </row>
    <row r="877" spans="1:10" x14ac:dyDescent="0.25">
      <c r="A877" s="26" t="s">
        <v>253</v>
      </c>
      <c r="B877" s="26"/>
      <c r="C877" s="26"/>
      <c r="D877" s="26" t="s">
        <v>254</v>
      </c>
      <c r="E877" s="26"/>
      <c r="F877" s="293"/>
      <c r="G877" s="293"/>
      <c r="H877" s="27"/>
      <c r="I877" s="26"/>
      <c r="J877" s="28">
        <v>530947.99</v>
      </c>
    </row>
    <row r="878" spans="1:10" x14ac:dyDescent="0.25">
      <c r="A878" s="24" t="s">
        <v>255</v>
      </c>
      <c r="B878" s="25" t="s">
        <v>2</v>
      </c>
      <c r="C878" s="24" t="s">
        <v>3</v>
      </c>
      <c r="D878" s="24" t="s">
        <v>4</v>
      </c>
      <c r="E878" s="294" t="s">
        <v>2075</v>
      </c>
      <c r="F878" s="294"/>
      <c r="G878" s="145" t="s">
        <v>5</v>
      </c>
      <c r="H878" s="25" t="s">
        <v>6</v>
      </c>
      <c r="I878" s="25" t="s">
        <v>7</v>
      </c>
      <c r="J878" s="25" t="s">
        <v>9</v>
      </c>
    </row>
    <row r="879" spans="1:10" ht="52.8" x14ac:dyDescent="0.25">
      <c r="A879" s="146" t="s">
        <v>2076</v>
      </c>
      <c r="B879" s="147" t="s">
        <v>256</v>
      </c>
      <c r="C879" s="146" t="s">
        <v>41</v>
      </c>
      <c r="D879" s="146" t="s">
        <v>257</v>
      </c>
      <c r="E879" s="292" t="s">
        <v>2504</v>
      </c>
      <c r="F879" s="292"/>
      <c r="G879" s="148" t="s">
        <v>25</v>
      </c>
      <c r="H879" s="149">
        <v>1</v>
      </c>
      <c r="I879" s="150">
        <v>104.44</v>
      </c>
      <c r="J879" s="150">
        <v>104.44</v>
      </c>
    </row>
    <row r="880" spans="1:10" ht="26.4" x14ac:dyDescent="0.25">
      <c r="A880" s="48" t="s">
        <v>2078</v>
      </c>
      <c r="B880" s="50" t="s">
        <v>2079</v>
      </c>
      <c r="C880" s="48" t="s">
        <v>41</v>
      </c>
      <c r="D880" s="48" t="s">
        <v>2080</v>
      </c>
      <c r="E880" s="289" t="s">
        <v>2081</v>
      </c>
      <c r="F880" s="289"/>
      <c r="G880" s="151" t="s">
        <v>2082</v>
      </c>
      <c r="H880" s="152">
        <v>0.19500000000000001</v>
      </c>
      <c r="I880" s="153">
        <v>24.25</v>
      </c>
      <c r="J880" s="153">
        <v>4.72</v>
      </c>
    </row>
    <row r="881" spans="1:10" ht="26.4" x14ac:dyDescent="0.25">
      <c r="A881" s="48" t="s">
        <v>2078</v>
      </c>
      <c r="B881" s="50" t="s">
        <v>2505</v>
      </c>
      <c r="C881" s="48" t="s">
        <v>41</v>
      </c>
      <c r="D881" s="48" t="s">
        <v>2506</v>
      </c>
      <c r="E881" s="289" t="s">
        <v>2081</v>
      </c>
      <c r="F881" s="289"/>
      <c r="G881" s="151" t="s">
        <v>2082</v>
      </c>
      <c r="H881" s="152">
        <v>0.59499999999999997</v>
      </c>
      <c r="I881" s="153">
        <v>22.58</v>
      </c>
      <c r="J881" s="153">
        <v>13.43</v>
      </c>
    </row>
    <row r="882" spans="1:10" ht="39.6" x14ac:dyDescent="0.25">
      <c r="A882" s="154" t="s">
        <v>2087</v>
      </c>
      <c r="B882" s="155" t="s">
        <v>2507</v>
      </c>
      <c r="C882" s="154" t="s">
        <v>41</v>
      </c>
      <c r="D882" s="154" t="s">
        <v>2508</v>
      </c>
      <c r="E882" s="290" t="s">
        <v>2091</v>
      </c>
      <c r="F882" s="290"/>
      <c r="G882" s="156" t="s">
        <v>107</v>
      </c>
      <c r="H882" s="157">
        <v>1.0978000000000001</v>
      </c>
      <c r="I882" s="158">
        <v>3.34</v>
      </c>
      <c r="J882" s="158">
        <v>3.66</v>
      </c>
    </row>
    <row r="883" spans="1:10" ht="26.4" x14ac:dyDescent="0.25">
      <c r="A883" s="154" t="s">
        <v>2087</v>
      </c>
      <c r="B883" s="155" t="s">
        <v>2509</v>
      </c>
      <c r="C883" s="154" t="s">
        <v>41</v>
      </c>
      <c r="D883" s="154" t="s">
        <v>2510</v>
      </c>
      <c r="E883" s="290" t="s">
        <v>2091</v>
      </c>
      <c r="F883" s="290"/>
      <c r="G883" s="156" t="s">
        <v>91</v>
      </c>
      <c r="H883" s="157">
        <v>0.79249999999999998</v>
      </c>
      <c r="I883" s="158">
        <v>2.67</v>
      </c>
      <c r="J883" s="158">
        <v>2.11</v>
      </c>
    </row>
    <row r="884" spans="1:10" ht="26.4" x14ac:dyDescent="0.25">
      <c r="A884" s="154" t="s">
        <v>2087</v>
      </c>
      <c r="B884" s="155" t="s">
        <v>2511</v>
      </c>
      <c r="C884" s="154" t="s">
        <v>41</v>
      </c>
      <c r="D884" s="154" t="s">
        <v>2512</v>
      </c>
      <c r="E884" s="290" t="s">
        <v>2091</v>
      </c>
      <c r="F884" s="290"/>
      <c r="G884" s="156" t="s">
        <v>2472</v>
      </c>
      <c r="H884" s="157">
        <v>2.9600000000000001E-2</v>
      </c>
      <c r="I884" s="158">
        <v>48.76</v>
      </c>
      <c r="J884" s="158">
        <v>1.44</v>
      </c>
    </row>
    <row r="885" spans="1:10" ht="26.4" x14ac:dyDescent="0.25">
      <c r="A885" s="154" t="s">
        <v>2087</v>
      </c>
      <c r="B885" s="155" t="s">
        <v>2513</v>
      </c>
      <c r="C885" s="154" t="s">
        <v>41</v>
      </c>
      <c r="D885" s="154" t="s">
        <v>2514</v>
      </c>
      <c r="E885" s="290" t="s">
        <v>2091</v>
      </c>
      <c r="F885" s="290"/>
      <c r="G885" s="156" t="s">
        <v>43</v>
      </c>
      <c r="H885" s="157">
        <v>20.186800000000002</v>
      </c>
      <c r="I885" s="158">
        <v>0.16</v>
      </c>
      <c r="J885" s="158">
        <v>3.22</v>
      </c>
    </row>
    <row r="886" spans="1:10" ht="26.4" x14ac:dyDescent="0.25">
      <c r="A886" s="154" t="s">
        <v>2087</v>
      </c>
      <c r="B886" s="155" t="s">
        <v>2515</v>
      </c>
      <c r="C886" s="154" t="s">
        <v>41</v>
      </c>
      <c r="D886" s="154" t="s">
        <v>2516</v>
      </c>
      <c r="E886" s="290" t="s">
        <v>2091</v>
      </c>
      <c r="F886" s="290"/>
      <c r="G886" s="156" t="s">
        <v>91</v>
      </c>
      <c r="H886" s="157">
        <v>2.5026999999999999</v>
      </c>
      <c r="I886" s="158">
        <v>0.3</v>
      </c>
      <c r="J886" s="158">
        <v>0.75</v>
      </c>
    </row>
    <row r="887" spans="1:10" ht="26.4" x14ac:dyDescent="0.25">
      <c r="A887" s="154" t="s">
        <v>2087</v>
      </c>
      <c r="B887" s="155" t="s">
        <v>2517</v>
      </c>
      <c r="C887" s="154" t="s">
        <v>41</v>
      </c>
      <c r="D887" s="154" t="s">
        <v>2518</v>
      </c>
      <c r="E887" s="290" t="s">
        <v>2091</v>
      </c>
      <c r="F887" s="290"/>
      <c r="G887" s="156" t="s">
        <v>91</v>
      </c>
      <c r="H887" s="157">
        <v>0.91169999999999995</v>
      </c>
      <c r="I887" s="158">
        <v>8.1300000000000008</v>
      </c>
      <c r="J887" s="158">
        <v>7.41</v>
      </c>
    </row>
    <row r="888" spans="1:10" ht="26.4" x14ac:dyDescent="0.25">
      <c r="A888" s="154" t="s">
        <v>2087</v>
      </c>
      <c r="B888" s="155" t="s">
        <v>2519</v>
      </c>
      <c r="C888" s="154" t="s">
        <v>41</v>
      </c>
      <c r="D888" s="154" t="s">
        <v>2520</v>
      </c>
      <c r="E888" s="290" t="s">
        <v>2091</v>
      </c>
      <c r="F888" s="290"/>
      <c r="G888" s="156" t="s">
        <v>25</v>
      </c>
      <c r="H888" s="157">
        <v>2.1059999999999999</v>
      </c>
      <c r="I888" s="158">
        <v>19.3</v>
      </c>
      <c r="J888" s="158">
        <v>40.64</v>
      </c>
    </row>
    <row r="889" spans="1:10" ht="26.4" x14ac:dyDescent="0.25">
      <c r="A889" s="154" t="s">
        <v>2087</v>
      </c>
      <c r="B889" s="155" t="s">
        <v>2521</v>
      </c>
      <c r="C889" s="154" t="s">
        <v>41</v>
      </c>
      <c r="D889" s="154" t="s">
        <v>2522</v>
      </c>
      <c r="E889" s="290" t="s">
        <v>2091</v>
      </c>
      <c r="F889" s="290"/>
      <c r="G889" s="156" t="s">
        <v>43</v>
      </c>
      <c r="H889" s="157">
        <v>0.54410000000000003</v>
      </c>
      <c r="I889" s="158">
        <v>0.38</v>
      </c>
      <c r="J889" s="158">
        <v>0.2</v>
      </c>
    </row>
    <row r="890" spans="1:10" ht="26.4" x14ac:dyDescent="0.25">
      <c r="A890" s="154" t="s">
        <v>2087</v>
      </c>
      <c r="B890" s="155" t="s">
        <v>2523</v>
      </c>
      <c r="C890" s="154" t="s">
        <v>41</v>
      </c>
      <c r="D890" s="154" t="s">
        <v>2524</v>
      </c>
      <c r="E890" s="290" t="s">
        <v>2091</v>
      </c>
      <c r="F890" s="290"/>
      <c r="G890" s="156" t="s">
        <v>91</v>
      </c>
      <c r="H890" s="157">
        <v>2.9138999999999999</v>
      </c>
      <c r="I890" s="158">
        <v>9.2200000000000006</v>
      </c>
      <c r="J890" s="158">
        <v>26.86</v>
      </c>
    </row>
    <row r="891" spans="1:10" x14ac:dyDescent="0.25">
      <c r="A891" s="49"/>
      <c r="B891" s="49"/>
      <c r="C891" s="49"/>
      <c r="D891" s="49"/>
      <c r="E891" s="49" t="s">
        <v>2093</v>
      </c>
      <c r="F891" s="159">
        <v>6.2</v>
      </c>
      <c r="G891" s="49" t="s">
        <v>2094</v>
      </c>
      <c r="H891" s="159">
        <v>7.12</v>
      </c>
      <c r="I891" s="49" t="s">
        <v>2095</v>
      </c>
      <c r="J891" s="159">
        <v>13.32</v>
      </c>
    </row>
    <row r="892" spans="1:10" x14ac:dyDescent="0.25">
      <c r="A892" s="49"/>
      <c r="B892" s="49"/>
      <c r="C892" s="49"/>
      <c r="D892" s="49"/>
      <c r="E892" s="49" t="s">
        <v>2096</v>
      </c>
      <c r="F892" s="159">
        <v>21.41</v>
      </c>
      <c r="G892" s="49"/>
      <c r="H892" s="291" t="s">
        <v>2097</v>
      </c>
      <c r="I892" s="291"/>
      <c r="J892" s="159">
        <v>125.85</v>
      </c>
    </row>
    <row r="893" spans="1:10" ht="14.4" thickBot="1" x14ac:dyDescent="0.3">
      <c r="A893" s="30"/>
      <c r="B893" s="30"/>
      <c r="C893" s="30"/>
      <c r="D893" s="30"/>
      <c r="E893" s="30"/>
      <c r="F893" s="30"/>
      <c r="G893" s="30" t="s">
        <v>2098</v>
      </c>
      <c r="H893" s="160" t="s">
        <v>2525</v>
      </c>
      <c r="I893" s="30" t="s">
        <v>2100</v>
      </c>
      <c r="J893" s="32">
        <v>313966.8</v>
      </c>
    </row>
    <row r="894" spans="1:10" ht="14.4" thickTop="1" x14ac:dyDescent="0.25">
      <c r="A894" s="161"/>
      <c r="B894" s="161"/>
      <c r="C894" s="161"/>
      <c r="D894" s="161"/>
      <c r="E894" s="161"/>
      <c r="F894" s="161"/>
      <c r="G894" s="161"/>
      <c r="H894" s="161"/>
      <c r="I894" s="161"/>
      <c r="J894" s="161"/>
    </row>
    <row r="895" spans="1:10" x14ac:dyDescent="0.25">
      <c r="A895" s="24" t="s">
        <v>258</v>
      </c>
      <c r="B895" s="25" t="s">
        <v>2</v>
      </c>
      <c r="C895" s="24" t="s">
        <v>3</v>
      </c>
      <c r="D895" s="24" t="s">
        <v>4</v>
      </c>
      <c r="E895" s="294" t="s">
        <v>2075</v>
      </c>
      <c r="F895" s="294"/>
      <c r="G895" s="145" t="s">
        <v>5</v>
      </c>
      <c r="H895" s="25" t="s">
        <v>6</v>
      </c>
      <c r="I895" s="25" t="s">
        <v>7</v>
      </c>
      <c r="J895" s="25" t="s">
        <v>9</v>
      </c>
    </row>
    <row r="896" spans="1:10" ht="52.8" x14ac:dyDescent="0.25">
      <c r="A896" s="146" t="s">
        <v>2076</v>
      </c>
      <c r="B896" s="147" t="s">
        <v>259</v>
      </c>
      <c r="C896" s="146" t="s">
        <v>41</v>
      </c>
      <c r="D896" s="146" t="s">
        <v>260</v>
      </c>
      <c r="E896" s="292" t="s">
        <v>2504</v>
      </c>
      <c r="F896" s="292"/>
      <c r="G896" s="148" t="s">
        <v>25</v>
      </c>
      <c r="H896" s="149">
        <v>1</v>
      </c>
      <c r="I896" s="150">
        <v>131.78</v>
      </c>
      <c r="J896" s="150">
        <v>131.78</v>
      </c>
    </row>
    <row r="897" spans="1:10" ht="26.4" x14ac:dyDescent="0.25">
      <c r="A897" s="48" t="s">
        <v>2078</v>
      </c>
      <c r="B897" s="50" t="s">
        <v>2079</v>
      </c>
      <c r="C897" s="48" t="s">
        <v>41</v>
      </c>
      <c r="D897" s="48" t="s">
        <v>2080</v>
      </c>
      <c r="E897" s="289" t="s">
        <v>2081</v>
      </c>
      <c r="F897" s="289"/>
      <c r="G897" s="151" t="s">
        <v>2082</v>
      </c>
      <c r="H897" s="152">
        <v>0.23100000000000001</v>
      </c>
      <c r="I897" s="153">
        <v>24.25</v>
      </c>
      <c r="J897" s="153">
        <v>5.6</v>
      </c>
    </row>
    <row r="898" spans="1:10" ht="26.4" x14ac:dyDescent="0.25">
      <c r="A898" s="48" t="s">
        <v>2078</v>
      </c>
      <c r="B898" s="50" t="s">
        <v>2505</v>
      </c>
      <c r="C898" s="48" t="s">
        <v>41</v>
      </c>
      <c r="D898" s="48" t="s">
        <v>2506</v>
      </c>
      <c r="E898" s="289" t="s">
        <v>2081</v>
      </c>
      <c r="F898" s="289"/>
      <c r="G898" s="151" t="s">
        <v>2082</v>
      </c>
      <c r="H898" s="152">
        <v>0.70599999999999996</v>
      </c>
      <c r="I898" s="153">
        <v>22.58</v>
      </c>
      <c r="J898" s="153">
        <v>15.94</v>
      </c>
    </row>
    <row r="899" spans="1:10" ht="26.4" x14ac:dyDescent="0.25">
      <c r="A899" s="154" t="s">
        <v>2087</v>
      </c>
      <c r="B899" s="155" t="s">
        <v>2515</v>
      </c>
      <c r="C899" s="154" t="s">
        <v>41</v>
      </c>
      <c r="D899" s="154" t="s">
        <v>2516</v>
      </c>
      <c r="E899" s="290" t="s">
        <v>2091</v>
      </c>
      <c r="F899" s="290"/>
      <c r="G899" s="156" t="s">
        <v>91</v>
      </c>
      <c r="H899" s="157">
        <v>2.5026999999999999</v>
      </c>
      <c r="I899" s="158">
        <v>0.3</v>
      </c>
      <c r="J899" s="158">
        <v>0.75</v>
      </c>
    </row>
    <row r="900" spans="1:10" ht="26.4" x14ac:dyDescent="0.25">
      <c r="A900" s="154" t="s">
        <v>2087</v>
      </c>
      <c r="B900" s="155" t="s">
        <v>2511</v>
      </c>
      <c r="C900" s="154" t="s">
        <v>41</v>
      </c>
      <c r="D900" s="154" t="s">
        <v>2512</v>
      </c>
      <c r="E900" s="290" t="s">
        <v>2091</v>
      </c>
      <c r="F900" s="290"/>
      <c r="G900" s="156" t="s">
        <v>2472</v>
      </c>
      <c r="H900" s="157">
        <v>2.9600000000000001E-2</v>
      </c>
      <c r="I900" s="158">
        <v>48.76</v>
      </c>
      <c r="J900" s="158">
        <v>1.44</v>
      </c>
    </row>
    <row r="901" spans="1:10" ht="26.4" x14ac:dyDescent="0.25">
      <c r="A901" s="154" t="s">
        <v>2087</v>
      </c>
      <c r="B901" s="155" t="s">
        <v>2519</v>
      </c>
      <c r="C901" s="154" t="s">
        <v>41</v>
      </c>
      <c r="D901" s="154" t="s">
        <v>2520</v>
      </c>
      <c r="E901" s="290" t="s">
        <v>2091</v>
      </c>
      <c r="F901" s="290"/>
      <c r="G901" s="156" t="s">
        <v>25</v>
      </c>
      <c r="H901" s="157">
        <v>3.1589999999999998</v>
      </c>
      <c r="I901" s="158">
        <v>19.3</v>
      </c>
      <c r="J901" s="158">
        <v>60.96</v>
      </c>
    </row>
    <row r="902" spans="1:10" ht="39.6" x14ac:dyDescent="0.25">
      <c r="A902" s="154" t="s">
        <v>2087</v>
      </c>
      <c r="B902" s="155" t="s">
        <v>2507</v>
      </c>
      <c r="C902" s="154" t="s">
        <v>41</v>
      </c>
      <c r="D902" s="154" t="s">
        <v>2508</v>
      </c>
      <c r="E902" s="290" t="s">
        <v>2091</v>
      </c>
      <c r="F902" s="290"/>
      <c r="G902" s="156" t="s">
        <v>107</v>
      </c>
      <c r="H902" s="157">
        <v>1.0978000000000001</v>
      </c>
      <c r="I902" s="158">
        <v>3.34</v>
      </c>
      <c r="J902" s="158">
        <v>3.66</v>
      </c>
    </row>
    <row r="903" spans="1:10" ht="26.4" x14ac:dyDescent="0.25">
      <c r="A903" s="154" t="s">
        <v>2087</v>
      </c>
      <c r="B903" s="155" t="s">
        <v>2517</v>
      </c>
      <c r="C903" s="154" t="s">
        <v>41</v>
      </c>
      <c r="D903" s="154" t="s">
        <v>2518</v>
      </c>
      <c r="E903" s="290" t="s">
        <v>2091</v>
      </c>
      <c r="F903" s="290"/>
      <c r="G903" s="156" t="s">
        <v>91</v>
      </c>
      <c r="H903" s="157">
        <v>0.91169999999999995</v>
      </c>
      <c r="I903" s="158">
        <v>8.1300000000000008</v>
      </c>
      <c r="J903" s="158">
        <v>7.41</v>
      </c>
    </row>
    <row r="904" spans="1:10" ht="26.4" x14ac:dyDescent="0.25">
      <c r="A904" s="154" t="s">
        <v>2087</v>
      </c>
      <c r="B904" s="155" t="s">
        <v>2509</v>
      </c>
      <c r="C904" s="154" t="s">
        <v>41</v>
      </c>
      <c r="D904" s="154" t="s">
        <v>2510</v>
      </c>
      <c r="E904" s="290" t="s">
        <v>2091</v>
      </c>
      <c r="F904" s="290"/>
      <c r="G904" s="156" t="s">
        <v>91</v>
      </c>
      <c r="H904" s="157">
        <v>0.79249999999999998</v>
      </c>
      <c r="I904" s="158">
        <v>2.67</v>
      </c>
      <c r="J904" s="158">
        <v>2.11</v>
      </c>
    </row>
    <row r="905" spans="1:10" ht="26.4" x14ac:dyDescent="0.25">
      <c r="A905" s="154" t="s">
        <v>2087</v>
      </c>
      <c r="B905" s="155" t="s">
        <v>2521</v>
      </c>
      <c r="C905" s="154" t="s">
        <v>41</v>
      </c>
      <c r="D905" s="154" t="s">
        <v>2522</v>
      </c>
      <c r="E905" s="290" t="s">
        <v>2091</v>
      </c>
      <c r="F905" s="290"/>
      <c r="G905" s="156" t="s">
        <v>43</v>
      </c>
      <c r="H905" s="157">
        <v>0.54410000000000003</v>
      </c>
      <c r="I905" s="158">
        <v>0.38</v>
      </c>
      <c r="J905" s="158">
        <v>0.2</v>
      </c>
    </row>
    <row r="906" spans="1:10" ht="26.4" x14ac:dyDescent="0.25">
      <c r="A906" s="154" t="s">
        <v>2087</v>
      </c>
      <c r="B906" s="155" t="s">
        <v>2526</v>
      </c>
      <c r="C906" s="154" t="s">
        <v>41</v>
      </c>
      <c r="D906" s="154" t="s">
        <v>2527</v>
      </c>
      <c r="E906" s="290" t="s">
        <v>2091</v>
      </c>
      <c r="F906" s="290"/>
      <c r="G906" s="156" t="s">
        <v>43</v>
      </c>
      <c r="H906" s="157">
        <v>10.093400000000001</v>
      </c>
      <c r="I906" s="158">
        <v>0.36</v>
      </c>
      <c r="J906" s="158">
        <v>3.63</v>
      </c>
    </row>
    <row r="907" spans="1:10" ht="26.4" x14ac:dyDescent="0.25">
      <c r="A907" s="154" t="s">
        <v>2087</v>
      </c>
      <c r="B907" s="155" t="s">
        <v>2513</v>
      </c>
      <c r="C907" s="154" t="s">
        <v>41</v>
      </c>
      <c r="D907" s="154" t="s">
        <v>2514</v>
      </c>
      <c r="E907" s="290" t="s">
        <v>2091</v>
      </c>
      <c r="F907" s="290"/>
      <c r="G907" s="156" t="s">
        <v>43</v>
      </c>
      <c r="H907" s="157">
        <v>20.186800000000002</v>
      </c>
      <c r="I907" s="158">
        <v>0.16</v>
      </c>
      <c r="J907" s="158">
        <v>3.22</v>
      </c>
    </row>
    <row r="908" spans="1:10" ht="26.4" x14ac:dyDescent="0.25">
      <c r="A908" s="154" t="s">
        <v>2087</v>
      </c>
      <c r="B908" s="155" t="s">
        <v>2523</v>
      </c>
      <c r="C908" s="154" t="s">
        <v>41</v>
      </c>
      <c r="D908" s="154" t="s">
        <v>2524</v>
      </c>
      <c r="E908" s="290" t="s">
        <v>2091</v>
      </c>
      <c r="F908" s="290"/>
      <c r="G908" s="156" t="s">
        <v>91</v>
      </c>
      <c r="H908" s="157">
        <v>2.9138999999999999</v>
      </c>
      <c r="I908" s="158">
        <v>9.2200000000000006</v>
      </c>
      <c r="J908" s="158">
        <v>26.86</v>
      </c>
    </row>
    <row r="909" spans="1:10" x14ac:dyDescent="0.25">
      <c r="A909" s="49"/>
      <c r="B909" s="49"/>
      <c r="C909" s="49"/>
      <c r="D909" s="49"/>
      <c r="E909" s="49" t="s">
        <v>2093</v>
      </c>
      <c r="F909" s="159">
        <v>7.36</v>
      </c>
      <c r="G909" s="49" t="s">
        <v>2094</v>
      </c>
      <c r="H909" s="159">
        <v>8.44</v>
      </c>
      <c r="I909" s="49" t="s">
        <v>2095</v>
      </c>
      <c r="J909" s="159">
        <v>15.8</v>
      </c>
    </row>
    <row r="910" spans="1:10" x14ac:dyDescent="0.25">
      <c r="A910" s="49"/>
      <c r="B910" s="49"/>
      <c r="C910" s="49"/>
      <c r="D910" s="49"/>
      <c r="E910" s="49" t="s">
        <v>2096</v>
      </c>
      <c r="F910" s="159">
        <v>27.01</v>
      </c>
      <c r="G910" s="49"/>
      <c r="H910" s="291" t="s">
        <v>2097</v>
      </c>
      <c r="I910" s="291"/>
      <c r="J910" s="159">
        <v>158.79</v>
      </c>
    </row>
    <row r="911" spans="1:10" ht="14.4" thickBot="1" x14ac:dyDescent="0.3">
      <c r="A911" s="30"/>
      <c r="B911" s="30"/>
      <c r="C911" s="30"/>
      <c r="D911" s="30"/>
      <c r="E911" s="30"/>
      <c r="F911" s="30"/>
      <c r="G911" s="30" t="s">
        <v>2098</v>
      </c>
      <c r="H911" s="160" t="s">
        <v>2528</v>
      </c>
      <c r="I911" s="30" t="s">
        <v>2100</v>
      </c>
      <c r="J911" s="32">
        <v>19173.89</v>
      </c>
    </row>
    <row r="912" spans="1:10" ht="14.4" thickTop="1" x14ac:dyDescent="0.25">
      <c r="A912" s="161"/>
      <c r="B912" s="161"/>
      <c r="C912" s="161"/>
      <c r="D912" s="161"/>
      <c r="E912" s="161"/>
      <c r="F912" s="161"/>
      <c r="G912" s="161"/>
      <c r="H912" s="161"/>
      <c r="I912" s="161"/>
      <c r="J912" s="161"/>
    </row>
    <row r="913" spans="1:10" x14ac:dyDescent="0.25">
      <c r="A913" s="24" t="s">
        <v>261</v>
      </c>
      <c r="B913" s="25" t="s">
        <v>2</v>
      </c>
      <c r="C913" s="24" t="s">
        <v>3</v>
      </c>
      <c r="D913" s="24" t="s">
        <v>4</v>
      </c>
      <c r="E913" s="294" t="s">
        <v>2075</v>
      </c>
      <c r="F913" s="294"/>
      <c r="G913" s="145" t="s">
        <v>5</v>
      </c>
      <c r="H913" s="25" t="s">
        <v>6</v>
      </c>
      <c r="I913" s="25" t="s">
        <v>7</v>
      </c>
      <c r="J913" s="25" t="s">
        <v>9</v>
      </c>
    </row>
    <row r="914" spans="1:10" ht="52.8" x14ac:dyDescent="0.25">
      <c r="A914" s="146" t="s">
        <v>2076</v>
      </c>
      <c r="B914" s="147" t="s">
        <v>262</v>
      </c>
      <c r="C914" s="146" t="s">
        <v>19</v>
      </c>
      <c r="D914" s="146" t="s">
        <v>263</v>
      </c>
      <c r="E914" s="292" t="s">
        <v>2077</v>
      </c>
      <c r="F914" s="292"/>
      <c r="G914" s="148" t="s">
        <v>25</v>
      </c>
      <c r="H914" s="149">
        <v>1</v>
      </c>
      <c r="I914" s="150">
        <v>117.41</v>
      </c>
      <c r="J914" s="150">
        <v>117.41</v>
      </c>
    </row>
    <row r="915" spans="1:10" ht="26.4" x14ac:dyDescent="0.25">
      <c r="A915" s="48" t="s">
        <v>2078</v>
      </c>
      <c r="B915" s="50" t="s">
        <v>2505</v>
      </c>
      <c r="C915" s="48" t="s">
        <v>41</v>
      </c>
      <c r="D915" s="48" t="s">
        <v>2506</v>
      </c>
      <c r="E915" s="289" t="s">
        <v>2081</v>
      </c>
      <c r="F915" s="289"/>
      <c r="G915" s="151" t="s">
        <v>2082</v>
      </c>
      <c r="H915" s="152">
        <v>0.59499999999999997</v>
      </c>
      <c r="I915" s="153">
        <v>22.58</v>
      </c>
      <c r="J915" s="153">
        <v>13.43</v>
      </c>
    </row>
    <row r="916" spans="1:10" ht="26.4" x14ac:dyDescent="0.25">
      <c r="A916" s="48" t="s">
        <v>2078</v>
      </c>
      <c r="B916" s="50" t="s">
        <v>2079</v>
      </c>
      <c r="C916" s="48" t="s">
        <v>41</v>
      </c>
      <c r="D916" s="48" t="s">
        <v>2080</v>
      </c>
      <c r="E916" s="289" t="s">
        <v>2081</v>
      </c>
      <c r="F916" s="289"/>
      <c r="G916" s="151" t="s">
        <v>2082</v>
      </c>
      <c r="H916" s="152">
        <v>0.19500000000000001</v>
      </c>
      <c r="I916" s="153">
        <v>24.25</v>
      </c>
      <c r="J916" s="153">
        <v>4.72</v>
      </c>
    </row>
    <row r="917" spans="1:10" ht="26.4" x14ac:dyDescent="0.25">
      <c r="A917" s="154" t="s">
        <v>2087</v>
      </c>
      <c r="B917" s="155" t="s">
        <v>2523</v>
      </c>
      <c r="C917" s="154" t="s">
        <v>41</v>
      </c>
      <c r="D917" s="154" t="s">
        <v>2524</v>
      </c>
      <c r="E917" s="290" t="s">
        <v>2091</v>
      </c>
      <c r="F917" s="290"/>
      <c r="G917" s="156" t="s">
        <v>91</v>
      </c>
      <c r="H917" s="157">
        <v>2.9138999999999999</v>
      </c>
      <c r="I917" s="158">
        <v>9.2200000000000006</v>
      </c>
      <c r="J917" s="158">
        <v>26.86</v>
      </c>
    </row>
    <row r="918" spans="1:10" ht="26.4" x14ac:dyDescent="0.25">
      <c r="A918" s="154" t="s">
        <v>2087</v>
      </c>
      <c r="B918" s="155" t="s">
        <v>2515</v>
      </c>
      <c r="C918" s="154" t="s">
        <v>41</v>
      </c>
      <c r="D918" s="154" t="s">
        <v>2516</v>
      </c>
      <c r="E918" s="290" t="s">
        <v>2091</v>
      </c>
      <c r="F918" s="290"/>
      <c r="G918" s="156" t="s">
        <v>91</v>
      </c>
      <c r="H918" s="157">
        <v>2.5026999999999999</v>
      </c>
      <c r="I918" s="158">
        <v>0.3</v>
      </c>
      <c r="J918" s="158">
        <v>0.75</v>
      </c>
    </row>
    <row r="919" spans="1:10" ht="39.6" x14ac:dyDescent="0.25">
      <c r="A919" s="154" t="s">
        <v>2087</v>
      </c>
      <c r="B919" s="155" t="s">
        <v>2507</v>
      </c>
      <c r="C919" s="154" t="s">
        <v>41</v>
      </c>
      <c r="D919" s="154" t="s">
        <v>2508</v>
      </c>
      <c r="E919" s="290" t="s">
        <v>2091</v>
      </c>
      <c r="F919" s="290"/>
      <c r="G919" s="156" t="s">
        <v>107</v>
      </c>
      <c r="H919" s="157">
        <v>1.0978000000000001</v>
      </c>
      <c r="I919" s="158">
        <v>3.34</v>
      </c>
      <c r="J919" s="158">
        <v>3.66</v>
      </c>
    </row>
    <row r="920" spans="1:10" ht="26.4" x14ac:dyDescent="0.25">
      <c r="A920" s="154" t="s">
        <v>2087</v>
      </c>
      <c r="B920" s="155" t="s">
        <v>2521</v>
      </c>
      <c r="C920" s="154" t="s">
        <v>41</v>
      </c>
      <c r="D920" s="154" t="s">
        <v>2522</v>
      </c>
      <c r="E920" s="290" t="s">
        <v>2091</v>
      </c>
      <c r="F920" s="290"/>
      <c r="G920" s="156" t="s">
        <v>43</v>
      </c>
      <c r="H920" s="157">
        <v>0.54410000000000003</v>
      </c>
      <c r="I920" s="158">
        <v>0.38</v>
      </c>
      <c r="J920" s="158">
        <v>0.2</v>
      </c>
    </row>
    <row r="921" spans="1:10" ht="26.4" x14ac:dyDescent="0.25">
      <c r="A921" s="154" t="s">
        <v>2087</v>
      </c>
      <c r="B921" s="155" t="s">
        <v>2509</v>
      </c>
      <c r="C921" s="154" t="s">
        <v>41</v>
      </c>
      <c r="D921" s="154" t="s">
        <v>2510</v>
      </c>
      <c r="E921" s="290" t="s">
        <v>2091</v>
      </c>
      <c r="F921" s="290"/>
      <c r="G921" s="156" t="s">
        <v>91</v>
      </c>
      <c r="H921" s="157">
        <v>0.79249999999999998</v>
      </c>
      <c r="I921" s="158">
        <v>2.67</v>
      </c>
      <c r="J921" s="158">
        <v>2.11</v>
      </c>
    </row>
    <row r="922" spans="1:10" ht="26.4" x14ac:dyDescent="0.25">
      <c r="A922" s="154" t="s">
        <v>2087</v>
      </c>
      <c r="B922" s="155" t="s">
        <v>2529</v>
      </c>
      <c r="C922" s="154" t="s">
        <v>41</v>
      </c>
      <c r="D922" s="154" t="s">
        <v>2530</v>
      </c>
      <c r="E922" s="290" t="s">
        <v>2091</v>
      </c>
      <c r="F922" s="290"/>
      <c r="G922" s="156" t="s">
        <v>25</v>
      </c>
      <c r="H922" s="157">
        <v>2.1059999999999999</v>
      </c>
      <c r="I922" s="158">
        <v>25.46</v>
      </c>
      <c r="J922" s="158">
        <v>53.61</v>
      </c>
    </row>
    <row r="923" spans="1:10" ht="26.4" x14ac:dyDescent="0.25">
      <c r="A923" s="154" t="s">
        <v>2087</v>
      </c>
      <c r="B923" s="155" t="s">
        <v>2511</v>
      </c>
      <c r="C923" s="154" t="s">
        <v>41</v>
      </c>
      <c r="D923" s="154" t="s">
        <v>2512</v>
      </c>
      <c r="E923" s="290" t="s">
        <v>2091</v>
      </c>
      <c r="F923" s="290"/>
      <c r="G923" s="156" t="s">
        <v>2472</v>
      </c>
      <c r="H923" s="157">
        <v>2.9600000000000001E-2</v>
      </c>
      <c r="I923" s="158">
        <v>48.76</v>
      </c>
      <c r="J923" s="158">
        <v>1.44</v>
      </c>
    </row>
    <row r="924" spans="1:10" ht="26.4" x14ac:dyDescent="0.25">
      <c r="A924" s="154" t="s">
        <v>2087</v>
      </c>
      <c r="B924" s="155" t="s">
        <v>2513</v>
      </c>
      <c r="C924" s="154" t="s">
        <v>41</v>
      </c>
      <c r="D924" s="154" t="s">
        <v>2514</v>
      </c>
      <c r="E924" s="290" t="s">
        <v>2091</v>
      </c>
      <c r="F924" s="290"/>
      <c r="G924" s="156" t="s">
        <v>43</v>
      </c>
      <c r="H924" s="157">
        <v>20.186800000000002</v>
      </c>
      <c r="I924" s="158">
        <v>0.16</v>
      </c>
      <c r="J924" s="158">
        <v>3.22</v>
      </c>
    </row>
    <row r="925" spans="1:10" ht="26.4" x14ac:dyDescent="0.25">
      <c r="A925" s="154" t="s">
        <v>2087</v>
      </c>
      <c r="B925" s="155" t="s">
        <v>2517</v>
      </c>
      <c r="C925" s="154" t="s">
        <v>41</v>
      </c>
      <c r="D925" s="154" t="s">
        <v>2518</v>
      </c>
      <c r="E925" s="290" t="s">
        <v>2091</v>
      </c>
      <c r="F925" s="290"/>
      <c r="G925" s="156" t="s">
        <v>91</v>
      </c>
      <c r="H925" s="157">
        <v>0.91169999999999995</v>
      </c>
      <c r="I925" s="158">
        <v>8.1300000000000008</v>
      </c>
      <c r="J925" s="158">
        <v>7.41</v>
      </c>
    </row>
    <row r="926" spans="1:10" x14ac:dyDescent="0.25">
      <c r="A926" s="49"/>
      <c r="B926" s="49"/>
      <c r="C926" s="49"/>
      <c r="D926" s="49"/>
      <c r="E926" s="49" t="s">
        <v>2093</v>
      </c>
      <c r="F926" s="159">
        <v>6.2</v>
      </c>
      <c r="G926" s="49" t="s">
        <v>2094</v>
      </c>
      <c r="H926" s="159">
        <v>7.12</v>
      </c>
      <c r="I926" s="49" t="s">
        <v>2095</v>
      </c>
      <c r="J926" s="159">
        <v>13.32</v>
      </c>
    </row>
    <row r="927" spans="1:10" x14ac:dyDescent="0.25">
      <c r="A927" s="49"/>
      <c r="B927" s="49"/>
      <c r="C927" s="49"/>
      <c r="D927" s="49"/>
      <c r="E927" s="49" t="s">
        <v>2096</v>
      </c>
      <c r="F927" s="159">
        <v>24.06</v>
      </c>
      <c r="G927" s="49"/>
      <c r="H927" s="291" t="s">
        <v>2097</v>
      </c>
      <c r="I927" s="291"/>
      <c r="J927" s="159">
        <v>141.47</v>
      </c>
    </row>
    <row r="928" spans="1:10" ht="14.4" thickBot="1" x14ac:dyDescent="0.3">
      <c r="A928" s="30"/>
      <c r="B928" s="30"/>
      <c r="C928" s="30"/>
      <c r="D928" s="30"/>
      <c r="E928" s="30"/>
      <c r="F928" s="30"/>
      <c r="G928" s="30" t="s">
        <v>2098</v>
      </c>
      <c r="H928" s="160" t="s">
        <v>2531</v>
      </c>
      <c r="I928" s="30" t="s">
        <v>2100</v>
      </c>
      <c r="J928" s="32">
        <v>184202.42</v>
      </c>
    </row>
    <row r="929" spans="1:10" ht="14.4" thickTop="1" x14ac:dyDescent="0.25">
      <c r="A929" s="161"/>
      <c r="B929" s="161"/>
      <c r="C929" s="161"/>
      <c r="D929" s="161"/>
      <c r="E929" s="161"/>
      <c r="F929" s="161"/>
      <c r="G929" s="161"/>
      <c r="H929" s="161"/>
      <c r="I929" s="161"/>
      <c r="J929" s="161"/>
    </row>
    <row r="930" spans="1:10" x14ac:dyDescent="0.25">
      <c r="A930" s="24" t="s">
        <v>264</v>
      </c>
      <c r="B930" s="25" t="s">
        <v>2</v>
      </c>
      <c r="C930" s="24" t="s">
        <v>3</v>
      </c>
      <c r="D930" s="24" t="s">
        <v>4</v>
      </c>
      <c r="E930" s="294" t="s">
        <v>2075</v>
      </c>
      <c r="F930" s="294"/>
      <c r="G930" s="145" t="s">
        <v>5</v>
      </c>
      <c r="H930" s="25" t="s">
        <v>6</v>
      </c>
      <c r="I930" s="25" t="s">
        <v>7</v>
      </c>
      <c r="J930" s="25" t="s">
        <v>9</v>
      </c>
    </row>
    <row r="931" spans="1:10" ht="39.6" x14ac:dyDescent="0.25">
      <c r="A931" s="146" t="s">
        <v>2076</v>
      </c>
      <c r="B931" s="147" t="s">
        <v>265</v>
      </c>
      <c r="C931" s="146" t="s">
        <v>19</v>
      </c>
      <c r="D931" s="146" t="s">
        <v>266</v>
      </c>
      <c r="E931" s="292" t="s">
        <v>2077</v>
      </c>
      <c r="F931" s="292"/>
      <c r="G931" s="148" t="s">
        <v>25</v>
      </c>
      <c r="H931" s="149">
        <v>1</v>
      </c>
      <c r="I931" s="150">
        <v>177.11</v>
      </c>
      <c r="J931" s="150">
        <v>177.11</v>
      </c>
    </row>
    <row r="932" spans="1:10" ht="26.4" x14ac:dyDescent="0.25">
      <c r="A932" s="48" t="s">
        <v>2078</v>
      </c>
      <c r="B932" s="50" t="s">
        <v>2505</v>
      </c>
      <c r="C932" s="48" t="s">
        <v>41</v>
      </c>
      <c r="D932" s="48" t="s">
        <v>2506</v>
      </c>
      <c r="E932" s="289" t="s">
        <v>2081</v>
      </c>
      <c r="F932" s="289"/>
      <c r="G932" s="151" t="s">
        <v>2082</v>
      </c>
      <c r="H932" s="152">
        <v>0.84730000000000005</v>
      </c>
      <c r="I932" s="153">
        <v>22.58</v>
      </c>
      <c r="J932" s="153">
        <v>19.13</v>
      </c>
    </row>
    <row r="933" spans="1:10" ht="26.4" x14ac:dyDescent="0.25">
      <c r="A933" s="48" t="s">
        <v>2078</v>
      </c>
      <c r="B933" s="50" t="s">
        <v>2532</v>
      </c>
      <c r="C933" s="48" t="s">
        <v>41</v>
      </c>
      <c r="D933" s="48" t="s">
        <v>2533</v>
      </c>
      <c r="E933" s="289" t="s">
        <v>2504</v>
      </c>
      <c r="F933" s="289"/>
      <c r="G933" s="151" t="s">
        <v>91</v>
      </c>
      <c r="H933" s="152">
        <v>1.05</v>
      </c>
      <c r="I933" s="153">
        <v>13.28</v>
      </c>
      <c r="J933" s="153">
        <v>13.94</v>
      </c>
    </row>
    <row r="934" spans="1:10" ht="26.4" x14ac:dyDescent="0.25">
      <c r="A934" s="48" t="s">
        <v>2078</v>
      </c>
      <c r="B934" s="50" t="s">
        <v>2079</v>
      </c>
      <c r="C934" s="48" t="s">
        <v>41</v>
      </c>
      <c r="D934" s="48" t="s">
        <v>2080</v>
      </c>
      <c r="E934" s="289" t="s">
        <v>2081</v>
      </c>
      <c r="F934" s="289"/>
      <c r="G934" s="151" t="s">
        <v>2082</v>
      </c>
      <c r="H934" s="152">
        <v>0.21179999999999999</v>
      </c>
      <c r="I934" s="153">
        <v>24.25</v>
      </c>
      <c r="J934" s="153">
        <v>5.13</v>
      </c>
    </row>
    <row r="935" spans="1:10" ht="26.4" x14ac:dyDescent="0.25">
      <c r="A935" s="154" t="s">
        <v>2087</v>
      </c>
      <c r="B935" s="155" t="s">
        <v>2534</v>
      </c>
      <c r="C935" s="154" t="s">
        <v>41</v>
      </c>
      <c r="D935" s="154" t="s">
        <v>2535</v>
      </c>
      <c r="E935" s="290" t="s">
        <v>2091</v>
      </c>
      <c r="F935" s="290"/>
      <c r="G935" s="156" t="s">
        <v>91</v>
      </c>
      <c r="H935" s="157">
        <v>2.8999000000000001</v>
      </c>
      <c r="I935" s="158">
        <v>10.7</v>
      </c>
      <c r="J935" s="158">
        <v>31.02</v>
      </c>
    </row>
    <row r="936" spans="1:10" ht="26.4" x14ac:dyDescent="0.25">
      <c r="A936" s="154" t="s">
        <v>2087</v>
      </c>
      <c r="B936" s="155" t="s">
        <v>2536</v>
      </c>
      <c r="C936" s="154" t="s">
        <v>41</v>
      </c>
      <c r="D936" s="154" t="s">
        <v>2537</v>
      </c>
      <c r="E936" s="290" t="s">
        <v>2091</v>
      </c>
      <c r="F936" s="290"/>
      <c r="G936" s="156" t="s">
        <v>91</v>
      </c>
      <c r="H936" s="157">
        <v>0.9093</v>
      </c>
      <c r="I936" s="158">
        <v>8.9700000000000006</v>
      </c>
      <c r="J936" s="158">
        <v>8.15</v>
      </c>
    </row>
    <row r="937" spans="1:10" ht="26.4" x14ac:dyDescent="0.25">
      <c r="A937" s="154" t="s">
        <v>2087</v>
      </c>
      <c r="B937" s="155" t="s">
        <v>2526</v>
      </c>
      <c r="C937" s="154" t="s">
        <v>41</v>
      </c>
      <c r="D937" s="154" t="s">
        <v>2527</v>
      </c>
      <c r="E937" s="290" t="s">
        <v>2091</v>
      </c>
      <c r="F937" s="290"/>
      <c r="G937" s="156" t="s">
        <v>43</v>
      </c>
      <c r="H937" s="157">
        <v>20.0077</v>
      </c>
      <c r="I937" s="158">
        <v>0.36</v>
      </c>
      <c r="J937" s="158">
        <v>7.2</v>
      </c>
    </row>
    <row r="938" spans="1:10" ht="26.4" x14ac:dyDescent="0.25">
      <c r="A938" s="154" t="s">
        <v>2087</v>
      </c>
      <c r="B938" s="155" t="s">
        <v>2515</v>
      </c>
      <c r="C938" s="154" t="s">
        <v>41</v>
      </c>
      <c r="D938" s="154" t="s">
        <v>2516</v>
      </c>
      <c r="E938" s="290" t="s">
        <v>2091</v>
      </c>
      <c r="F938" s="290"/>
      <c r="G938" s="156" t="s">
        <v>91</v>
      </c>
      <c r="H938" s="157">
        <v>2.5026999999999999</v>
      </c>
      <c r="I938" s="158">
        <v>0.3</v>
      </c>
      <c r="J938" s="158">
        <v>0.75</v>
      </c>
    </row>
    <row r="939" spans="1:10" ht="26.4" x14ac:dyDescent="0.25">
      <c r="A939" s="154" t="s">
        <v>2087</v>
      </c>
      <c r="B939" s="155" t="s">
        <v>2521</v>
      </c>
      <c r="C939" s="154" t="s">
        <v>41</v>
      </c>
      <c r="D939" s="154" t="s">
        <v>2522</v>
      </c>
      <c r="E939" s="290" t="s">
        <v>2091</v>
      </c>
      <c r="F939" s="290"/>
      <c r="G939" s="156" t="s">
        <v>43</v>
      </c>
      <c r="H939" s="157">
        <v>0.91490000000000005</v>
      </c>
      <c r="I939" s="158">
        <v>0.38</v>
      </c>
      <c r="J939" s="158">
        <v>0.34</v>
      </c>
    </row>
    <row r="940" spans="1:10" ht="26.4" x14ac:dyDescent="0.25">
      <c r="A940" s="154" t="s">
        <v>2087</v>
      </c>
      <c r="B940" s="155" t="s">
        <v>2513</v>
      </c>
      <c r="C940" s="154" t="s">
        <v>41</v>
      </c>
      <c r="D940" s="154" t="s">
        <v>2514</v>
      </c>
      <c r="E940" s="290" t="s">
        <v>2091</v>
      </c>
      <c r="F940" s="290"/>
      <c r="G940" s="156" t="s">
        <v>43</v>
      </c>
      <c r="H940" s="157">
        <v>20.0077</v>
      </c>
      <c r="I940" s="158">
        <v>0.16</v>
      </c>
      <c r="J940" s="158">
        <v>3.2</v>
      </c>
    </row>
    <row r="941" spans="1:10" ht="39.6" x14ac:dyDescent="0.25">
      <c r="A941" s="154" t="s">
        <v>2087</v>
      </c>
      <c r="B941" s="155" t="s">
        <v>2507</v>
      </c>
      <c r="C941" s="154" t="s">
        <v>41</v>
      </c>
      <c r="D941" s="154" t="s">
        <v>2508</v>
      </c>
      <c r="E941" s="290" t="s">
        <v>2091</v>
      </c>
      <c r="F941" s="290"/>
      <c r="G941" s="156" t="s">
        <v>107</v>
      </c>
      <c r="H941" s="157">
        <v>1.0327</v>
      </c>
      <c r="I941" s="158">
        <v>3.34</v>
      </c>
      <c r="J941" s="158">
        <v>3.44</v>
      </c>
    </row>
    <row r="942" spans="1:10" ht="26.4" x14ac:dyDescent="0.25">
      <c r="A942" s="154" t="s">
        <v>2087</v>
      </c>
      <c r="B942" s="155" t="s">
        <v>2519</v>
      </c>
      <c r="C942" s="154" t="s">
        <v>41</v>
      </c>
      <c r="D942" s="154" t="s">
        <v>2520</v>
      </c>
      <c r="E942" s="290" t="s">
        <v>2091</v>
      </c>
      <c r="F942" s="290"/>
      <c r="G942" s="156" t="s">
        <v>25</v>
      </c>
      <c r="H942" s="157">
        <v>4.2119999999999997</v>
      </c>
      <c r="I942" s="158">
        <v>19.3</v>
      </c>
      <c r="J942" s="158">
        <v>81.290000000000006</v>
      </c>
    </row>
    <row r="943" spans="1:10" ht="26.4" x14ac:dyDescent="0.25">
      <c r="A943" s="154" t="s">
        <v>2087</v>
      </c>
      <c r="B943" s="155" t="s">
        <v>2509</v>
      </c>
      <c r="C943" s="154" t="s">
        <v>41</v>
      </c>
      <c r="D943" s="154" t="s">
        <v>2510</v>
      </c>
      <c r="E943" s="290" t="s">
        <v>2091</v>
      </c>
      <c r="F943" s="290"/>
      <c r="G943" s="156" t="s">
        <v>91</v>
      </c>
      <c r="H943" s="157">
        <v>0.79249999999999998</v>
      </c>
      <c r="I943" s="158">
        <v>2.67</v>
      </c>
      <c r="J943" s="158">
        <v>2.11</v>
      </c>
    </row>
    <row r="944" spans="1:10" ht="26.4" x14ac:dyDescent="0.25">
      <c r="A944" s="154" t="s">
        <v>2087</v>
      </c>
      <c r="B944" s="155" t="s">
        <v>2511</v>
      </c>
      <c r="C944" s="154" t="s">
        <v>41</v>
      </c>
      <c r="D944" s="154" t="s">
        <v>2512</v>
      </c>
      <c r="E944" s="290" t="s">
        <v>2091</v>
      </c>
      <c r="F944" s="290"/>
      <c r="G944" s="156" t="s">
        <v>2472</v>
      </c>
      <c r="H944" s="157">
        <v>2.9000000000000001E-2</v>
      </c>
      <c r="I944" s="158">
        <v>48.76</v>
      </c>
      <c r="J944" s="158">
        <v>1.41</v>
      </c>
    </row>
    <row r="945" spans="1:10" x14ac:dyDescent="0.25">
      <c r="A945" s="49"/>
      <c r="B945" s="49"/>
      <c r="C945" s="49"/>
      <c r="D945" s="49"/>
      <c r="E945" s="49" t="s">
        <v>2093</v>
      </c>
      <c r="F945" s="159">
        <v>9.02</v>
      </c>
      <c r="G945" s="49" t="s">
        <v>2094</v>
      </c>
      <c r="H945" s="159">
        <v>10.36</v>
      </c>
      <c r="I945" s="49" t="s">
        <v>2095</v>
      </c>
      <c r="J945" s="159">
        <v>19.38</v>
      </c>
    </row>
    <row r="946" spans="1:10" x14ac:dyDescent="0.25">
      <c r="A946" s="49"/>
      <c r="B946" s="49"/>
      <c r="C946" s="49"/>
      <c r="D946" s="49"/>
      <c r="E946" s="49" t="s">
        <v>2096</v>
      </c>
      <c r="F946" s="159">
        <v>36.299999999999997</v>
      </c>
      <c r="G946" s="49"/>
      <c r="H946" s="291" t="s">
        <v>2097</v>
      </c>
      <c r="I946" s="291"/>
      <c r="J946" s="159">
        <v>213.41</v>
      </c>
    </row>
    <row r="947" spans="1:10" ht="14.4" thickBot="1" x14ac:dyDescent="0.3">
      <c r="A947" s="30"/>
      <c r="B947" s="30"/>
      <c r="C947" s="30"/>
      <c r="D947" s="30"/>
      <c r="E947" s="30"/>
      <c r="F947" s="30"/>
      <c r="G947" s="30" t="s">
        <v>2098</v>
      </c>
      <c r="H947" s="160" t="s">
        <v>2538</v>
      </c>
      <c r="I947" s="30" t="s">
        <v>2100</v>
      </c>
      <c r="J947" s="32">
        <v>13604.88</v>
      </c>
    </row>
    <row r="948" spans="1:10" ht="14.4" thickTop="1" x14ac:dyDescent="0.25">
      <c r="A948" s="161"/>
      <c r="B948" s="161"/>
      <c r="C948" s="161"/>
      <c r="D948" s="161"/>
      <c r="E948" s="161"/>
      <c r="F948" s="161"/>
      <c r="G948" s="161"/>
      <c r="H948" s="161"/>
      <c r="I948" s="161"/>
      <c r="J948" s="161"/>
    </row>
    <row r="949" spans="1:10" x14ac:dyDescent="0.25">
      <c r="A949" s="26" t="s">
        <v>267</v>
      </c>
      <c r="B949" s="26"/>
      <c r="C949" s="26"/>
      <c r="D949" s="26" t="s">
        <v>268</v>
      </c>
      <c r="E949" s="26"/>
      <c r="F949" s="293"/>
      <c r="G949" s="293"/>
      <c r="H949" s="27"/>
      <c r="I949" s="26"/>
      <c r="J949" s="28">
        <v>32426.58</v>
      </c>
    </row>
    <row r="950" spans="1:10" x14ac:dyDescent="0.25">
      <c r="A950" s="24" t="s">
        <v>269</v>
      </c>
      <c r="B950" s="25" t="s">
        <v>2</v>
      </c>
      <c r="C950" s="24" t="s">
        <v>3</v>
      </c>
      <c r="D950" s="24" t="s">
        <v>4</v>
      </c>
      <c r="E950" s="294" t="s">
        <v>2075</v>
      </c>
      <c r="F950" s="294"/>
      <c r="G950" s="145" t="s">
        <v>5</v>
      </c>
      <c r="H950" s="25" t="s">
        <v>6</v>
      </c>
      <c r="I950" s="25" t="s">
        <v>7</v>
      </c>
      <c r="J950" s="25" t="s">
        <v>9</v>
      </c>
    </row>
    <row r="951" spans="1:10" ht="39.6" x14ac:dyDescent="0.25">
      <c r="A951" s="146" t="s">
        <v>2076</v>
      </c>
      <c r="B951" s="147" t="s">
        <v>270</v>
      </c>
      <c r="C951" s="146" t="s">
        <v>41</v>
      </c>
      <c r="D951" s="146" t="s">
        <v>271</v>
      </c>
      <c r="E951" s="292" t="s">
        <v>2539</v>
      </c>
      <c r="F951" s="292"/>
      <c r="G951" s="148" t="s">
        <v>25</v>
      </c>
      <c r="H951" s="149">
        <v>1</v>
      </c>
      <c r="I951" s="150">
        <v>380.84</v>
      </c>
      <c r="J951" s="150">
        <v>380.84</v>
      </c>
    </row>
    <row r="952" spans="1:10" ht="26.4" x14ac:dyDescent="0.25">
      <c r="A952" s="48" t="s">
        <v>2078</v>
      </c>
      <c r="B952" s="50" t="s">
        <v>2540</v>
      </c>
      <c r="C952" s="48" t="s">
        <v>41</v>
      </c>
      <c r="D952" s="48" t="s">
        <v>2541</v>
      </c>
      <c r="E952" s="289" t="s">
        <v>2081</v>
      </c>
      <c r="F952" s="289"/>
      <c r="G952" s="151" t="s">
        <v>2082</v>
      </c>
      <c r="H952" s="152">
        <v>1.6625000000000001</v>
      </c>
      <c r="I952" s="153">
        <v>29.84</v>
      </c>
      <c r="J952" s="153">
        <v>49.6</v>
      </c>
    </row>
    <row r="953" spans="1:10" ht="26.4" x14ac:dyDescent="0.25">
      <c r="A953" s="48" t="s">
        <v>2078</v>
      </c>
      <c r="B953" s="50" t="s">
        <v>2228</v>
      </c>
      <c r="C953" s="48" t="s">
        <v>41</v>
      </c>
      <c r="D953" s="48" t="s">
        <v>2229</v>
      </c>
      <c r="E953" s="289" t="s">
        <v>2230</v>
      </c>
      <c r="F953" s="289"/>
      <c r="G953" s="151" t="s">
        <v>2231</v>
      </c>
      <c r="H953" s="152">
        <v>4.3348499999999998E-2</v>
      </c>
      <c r="I953" s="153">
        <v>27.36</v>
      </c>
      <c r="J953" s="153">
        <v>1.18</v>
      </c>
    </row>
    <row r="954" spans="1:10" ht="26.4" x14ac:dyDescent="0.25">
      <c r="A954" s="48" t="s">
        <v>2078</v>
      </c>
      <c r="B954" s="50" t="s">
        <v>2079</v>
      </c>
      <c r="C954" s="48" t="s">
        <v>41</v>
      </c>
      <c r="D954" s="48" t="s">
        <v>2080</v>
      </c>
      <c r="E954" s="289" t="s">
        <v>2081</v>
      </c>
      <c r="F954" s="289"/>
      <c r="G954" s="151" t="s">
        <v>2082</v>
      </c>
      <c r="H954" s="152">
        <v>0.83130000000000004</v>
      </c>
      <c r="I954" s="153">
        <v>24.25</v>
      </c>
      <c r="J954" s="153">
        <v>20.149999999999999</v>
      </c>
    </row>
    <row r="955" spans="1:10" ht="26.4" x14ac:dyDescent="0.25">
      <c r="A955" s="48" t="s">
        <v>2078</v>
      </c>
      <c r="B955" s="50" t="s">
        <v>2232</v>
      </c>
      <c r="C955" s="48" t="s">
        <v>41</v>
      </c>
      <c r="D955" s="48" t="s">
        <v>2233</v>
      </c>
      <c r="E955" s="289" t="s">
        <v>2230</v>
      </c>
      <c r="F955" s="289"/>
      <c r="G955" s="151" t="s">
        <v>2234</v>
      </c>
      <c r="H955" s="152">
        <v>1.6191515000000001</v>
      </c>
      <c r="I955" s="153">
        <v>25.93</v>
      </c>
      <c r="J955" s="153">
        <v>41.98</v>
      </c>
    </row>
    <row r="956" spans="1:10" ht="26.4" x14ac:dyDescent="0.25">
      <c r="A956" s="154" t="s">
        <v>2087</v>
      </c>
      <c r="B956" s="155" t="s">
        <v>2542</v>
      </c>
      <c r="C956" s="154" t="s">
        <v>41</v>
      </c>
      <c r="D956" s="154" t="s">
        <v>2543</v>
      </c>
      <c r="E956" s="290" t="s">
        <v>2091</v>
      </c>
      <c r="F956" s="290"/>
      <c r="G956" s="156" t="s">
        <v>25</v>
      </c>
      <c r="H956" s="157">
        <v>1.05</v>
      </c>
      <c r="I956" s="158">
        <v>226.69</v>
      </c>
      <c r="J956" s="158">
        <v>238.02</v>
      </c>
    </row>
    <row r="957" spans="1:10" ht="26.4" x14ac:dyDescent="0.25">
      <c r="A957" s="154" t="s">
        <v>2087</v>
      </c>
      <c r="B957" s="155" t="s">
        <v>2544</v>
      </c>
      <c r="C957" s="154" t="s">
        <v>41</v>
      </c>
      <c r="D957" s="154" t="s">
        <v>2545</v>
      </c>
      <c r="E957" s="290" t="s">
        <v>2091</v>
      </c>
      <c r="F957" s="290"/>
      <c r="G957" s="156" t="s">
        <v>107</v>
      </c>
      <c r="H957" s="157">
        <v>0.53</v>
      </c>
      <c r="I957" s="158">
        <v>50.07</v>
      </c>
      <c r="J957" s="158">
        <v>26.53</v>
      </c>
    </row>
    <row r="958" spans="1:10" x14ac:dyDescent="0.25">
      <c r="A958" s="154" t="s">
        <v>2087</v>
      </c>
      <c r="B958" s="155" t="s">
        <v>2546</v>
      </c>
      <c r="C958" s="154" t="s">
        <v>41</v>
      </c>
      <c r="D958" s="154" t="s">
        <v>2547</v>
      </c>
      <c r="E958" s="290" t="s">
        <v>2091</v>
      </c>
      <c r="F958" s="290"/>
      <c r="G958" s="156" t="s">
        <v>107</v>
      </c>
      <c r="H958" s="157">
        <v>0.97</v>
      </c>
      <c r="I958" s="158">
        <v>3.49</v>
      </c>
      <c r="J958" s="158">
        <v>3.38</v>
      </c>
    </row>
    <row r="959" spans="1:10" x14ac:dyDescent="0.25">
      <c r="A959" s="49"/>
      <c r="B959" s="49"/>
      <c r="C959" s="49"/>
      <c r="D959" s="49"/>
      <c r="E959" s="49" t="s">
        <v>2093</v>
      </c>
      <c r="F959" s="159">
        <v>39.869999999999997</v>
      </c>
      <c r="G959" s="49" t="s">
        <v>2094</v>
      </c>
      <c r="H959" s="159">
        <v>45.72</v>
      </c>
      <c r="I959" s="49" t="s">
        <v>2095</v>
      </c>
      <c r="J959" s="159">
        <v>85.59</v>
      </c>
    </row>
    <row r="960" spans="1:10" x14ac:dyDescent="0.25">
      <c r="A960" s="49"/>
      <c r="B960" s="49"/>
      <c r="C960" s="49"/>
      <c r="D960" s="49"/>
      <c r="E960" s="49" t="s">
        <v>2096</v>
      </c>
      <c r="F960" s="159">
        <v>78.069999999999993</v>
      </c>
      <c r="G960" s="49"/>
      <c r="H960" s="291" t="s">
        <v>2097</v>
      </c>
      <c r="I960" s="291"/>
      <c r="J960" s="159">
        <v>458.91</v>
      </c>
    </row>
    <row r="961" spans="1:10" ht="14.4" thickBot="1" x14ac:dyDescent="0.3">
      <c r="A961" s="30"/>
      <c r="B961" s="30"/>
      <c r="C961" s="30"/>
      <c r="D961" s="30"/>
      <c r="E961" s="30"/>
      <c r="F961" s="30"/>
      <c r="G961" s="30" t="s">
        <v>2098</v>
      </c>
      <c r="H961" s="160" t="s">
        <v>2548</v>
      </c>
      <c r="I961" s="30" t="s">
        <v>2100</v>
      </c>
      <c r="J961" s="32">
        <v>32426.58</v>
      </c>
    </row>
    <row r="962" spans="1:10" ht="14.4" thickTop="1" x14ac:dyDescent="0.25">
      <c r="A962" s="161"/>
      <c r="B962" s="161"/>
      <c r="C962" s="161"/>
      <c r="D962" s="161"/>
      <c r="E962" s="161"/>
      <c r="F962" s="161"/>
      <c r="G962" s="161"/>
      <c r="H962" s="161"/>
      <c r="I962" s="161"/>
      <c r="J962" s="161"/>
    </row>
    <row r="963" spans="1:10" x14ac:dyDescent="0.25">
      <c r="A963" s="26" t="s">
        <v>272</v>
      </c>
      <c r="B963" s="26"/>
      <c r="C963" s="26"/>
      <c r="D963" s="26" t="s">
        <v>273</v>
      </c>
      <c r="E963" s="26"/>
      <c r="F963" s="293"/>
      <c r="G963" s="293"/>
      <c r="H963" s="27"/>
      <c r="I963" s="26"/>
      <c r="J963" s="28">
        <v>828822.19</v>
      </c>
    </row>
    <row r="964" spans="1:10" x14ac:dyDescent="0.25">
      <c r="A964" s="26" t="s">
        <v>274</v>
      </c>
      <c r="B964" s="26"/>
      <c r="C964" s="26"/>
      <c r="D964" s="26" t="s">
        <v>275</v>
      </c>
      <c r="E964" s="26"/>
      <c r="F964" s="293"/>
      <c r="G964" s="293"/>
      <c r="H964" s="27"/>
      <c r="I964" s="26"/>
      <c r="J964" s="28">
        <v>376366.77</v>
      </c>
    </row>
    <row r="965" spans="1:10" x14ac:dyDescent="0.25">
      <c r="A965" s="26" t="s">
        <v>276</v>
      </c>
      <c r="B965" s="26"/>
      <c r="C965" s="26"/>
      <c r="D965" s="26" t="s">
        <v>277</v>
      </c>
      <c r="E965" s="26"/>
      <c r="F965" s="293"/>
      <c r="G965" s="293"/>
      <c r="H965" s="27"/>
      <c r="I965" s="26"/>
      <c r="J965" s="28">
        <v>376366.77</v>
      </c>
    </row>
    <row r="966" spans="1:10" x14ac:dyDescent="0.25">
      <c r="A966" s="24" t="s">
        <v>278</v>
      </c>
      <c r="B966" s="25" t="s">
        <v>2</v>
      </c>
      <c r="C966" s="24" t="s">
        <v>3</v>
      </c>
      <c r="D966" s="24" t="s">
        <v>4</v>
      </c>
      <c r="E966" s="294" t="s">
        <v>2075</v>
      </c>
      <c r="F966" s="294"/>
      <c r="G966" s="145" t="s">
        <v>5</v>
      </c>
      <c r="H966" s="25" t="s">
        <v>6</v>
      </c>
      <c r="I966" s="25" t="s">
        <v>7</v>
      </c>
      <c r="J966" s="25" t="s">
        <v>9</v>
      </c>
    </row>
    <row r="967" spans="1:10" ht="66" x14ac:dyDescent="0.25">
      <c r="A967" s="146" t="s">
        <v>2076</v>
      </c>
      <c r="B967" s="147" t="s">
        <v>279</v>
      </c>
      <c r="C967" s="146" t="s">
        <v>41</v>
      </c>
      <c r="D967" s="146" t="s">
        <v>280</v>
      </c>
      <c r="E967" s="292" t="s">
        <v>2549</v>
      </c>
      <c r="F967" s="292"/>
      <c r="G967" s="148" t="s">
        <v>43</v>
      </c>
      <c r="H967" s="149">
        <v>1</v>
      </c>
      <c r="I967" s="150">
        <v>1241.8900000000001</v>
      </c>
      <c r="J967" s="150">
        <v>1241.8900000000001</v>
      </c>
    </row>
    <row r="968" spans="1:10" ht="26.4" x14ac:dyDescent="0.25">
      <c r="A968" s="48" t="s">
        <v>2078</v>
      </c>
      <c r="B968" s="50" t="s">
        <v>2550</v>
      </c>
      <c r="C968" s="48" t="s">
        <v>41</v>
      </c>
      <c r="D968" s="48" t="s">
        <v>2551</v>
      </c>
      <c r="E968" s="289" t="s">
        <v>2549</v>
      </c>
      <c r="F968" s="289"/>
      <c r="G968" s="151" t="s">
        <v>43</v>
      </c>
      <c r="H968" s="152">
        <v>1</v>
      </c>
      <c r="I968" s="153">
        <v>445.45</v>
      </c>
      <c r="J968" s="153">
        <v>445.45</v>
      </c>
    </row>
    <row r="969" spans="1:10" ht="26.4" x14ac:dyDescent="0.25">
      <c r="A969" s="48" t="s">
        <v>2078</v>
      </c>
      <c r="B969" s="50" t="s">
        <v>388</v>
      </c>
      <c r="C969" s="48" t="s">
        <v>41</v>
      </c>
      <c r="D969" s="48" t="s">
        <v>2552</v>
      </c>
      <c r="E969" s="289" t="s">
        <v>2549</v>
      </c>
      <c r="F969" s="289"/>
      <c r="G969" s="151" t="s">
        <v>91</v>
      </c>
      <c r="H969" s="152">
        <v>10.199999999999999</v>
      </c>
      <c r="I969" s="153">
        <v>10.62</v>
      </c>
      <c r="J969" s="153">
        <v>108.32</v>
      </c>
    </row>
    <row r="970" spans="1:10" ht="39.6" x14ac:dyDescent="0.25">
      <c r="A970" s="48" t="s">
        <v>2078</v>
      </c>
      <c r="B970" s="50" t="s">
        <v>2553</v>
      </c>
      <c r="C970" s="48" t="s">
        <v>41</v>
      </c>
      <c r="D970" s="48" t="s">
        <v>2554</v>
      </c>
      <c r="E970" s="289" t="s">
        <v>2549</v>
      </c>
      <c r="F970" s="289"/>
      <c r="G970" s="151" t="s">
        <v>43</v>
      </c>
      <c r="H970" s="152">
        <v>1</v>
      </c>
      <c r="I970" s="153">
        <v>467.03</v>
      </c>
      <c r="J970" s="153">
        <v>467.03</v>
      </c>
    </row>
    <row r="971" spans="1:10" ht="39.6" x14ac:dyDescent="0.25">
      <c r="A971" s="48" t="s">
        <v>2078</v>
      </c>
      <c r="B971" s="50" t="s">
        <v>376</v>
      </c>
      <c r="C971" s="48" t="s">
        <v>41</v>
      </c>
      <c r="D971" s="48" t="s">
        <v>2555</v>
      </c>
      <c r="E971" s="289" t="s">
        <v>2549</v>
      </c>
      <c r="F971" s="289"/>
      <c r="G971" s="151" t="s">
        <v>43</v>
      </c>
      <c r="H971" s="152">
        <v>1</v>
      </c>
      <c r="I971" s="153">
        <v>221.09</v>
      </c>
      <c r="J971" s="153">
        <v>221.09</v>
      </c>
    </row>
    <row r="972" spans="1:10" x14ac:dyDescent="0.25">
      <c r="A972" s="49"/>
      <c r="B972" s="49"/>
      <c r="C972" s="49"/>
      <c r="D972" s="49"/>
      <c r="E972" s="49" t="s">
        <v>2093</v>
      </c>
      <c r="F972" s="159">
        <v>137.71</v>
      </c>
      <c r="G972" s="49" t="s">
        <v>2094</v>
      </c>
      <c r="H972" s="159">
        <v>157.86000000000001</v>
      </c>
      <c r="I972" s="49" t="s">
        <v>2095</v>
      </c>
      <c r="J972" s="159">
        <v>295.57</v>
      </c>
    </row>
    <row r="973" spans="1:10" x14ac:dyDescent="0.25">
      <c r="A973" s="49"/>
      <c r="B973" s="49"/>
      <c r="C973" s="49"/>
      <c r="D973" s="49"/>
      <c r="E973" s="49" t="s">
        <v>2096</v>
      </c>
      <c r="F973" s="159">
        <v>254.58</v>
      </c>
      <c r="G973" s="49"/>
      <c r="H973" s="291" t="s">
        <v>2097</v>
      </c>
      <c r="I973" s="291"/>
      <c r="J973" s="159">
        <v>1496.47</v>
      </c>
    </row>
    <row r="974" spans="1:10" ht="14.4" thickBot="1" x14ac:dyDescent="0.3">
      <c r="A974" s="30"/>
      <c r="B974" s="30"/>
      <c r="C974" s="30"/>
      <c r="D974" s="30"/>
      <c r="E974" s="30"/>
      <c r="F974" s="30"/>
      <c r="G974" s="30" t="s">
        <v>2098</v>
      </c>
      <c r="H974" s="160" t="s">
        <v>2556</v>
      </c>
      <c r="I974" s="30" t="s">
        <v>2100</v>
      </c>
      <c r="J974" s="32">
        <v>61355.27</v>
      </c>
    </row>
    <row r="975" spans="1:10" ht="14.4" thickTop="1" x14ac:dyDescent="0.25">
      <c r="A975" s="161"/>
      <c r="B975" s="161"/>
      <c r="C975" s="161"/>
      <c r="D975" s="161"/>
      <c r="E975" s="161"/>
      <c r="F975" s="161"/>
      <c r="G975" s="161"/>
      <c r="H975" s="161"/>
      <c r="I975" s="161"/>
      <c r="J975" s="161"/>
    </row>
    <row r="976" spans="1:10" x14ac:dyDescent="0.25">
      <c r="A976" s="24" t="s">
        <v>281</v>
      </c>
      <c r="B976" s="25" t="s">
        <v>2</v>
      </c>
      <c r="C976" s="24" t="s">
        <v>3</v>
      </c>
      <c r="D976" s="24" t="s">
        <v>4</v>
      </c>
      <c r="E976" s="294" t="s">
        <v>2075</v>
      </c>
      <c r="F976" s="294"/>
      <c r="G976" s="145" t="s">
        <v>5</v>
      </c>
      <c r="H976" s="25" t="s">
        <v>6</v>
      </c>
      <c r="I976" s="25" t="s">
        <v>7</v>
      </c>
      <c r="J976" s="25" t="s">
        <v>9</v>
      </c>
    </row>
    <row r="977" spans="1:10" ht="66" x14ac:dyDescent="0.25">
      <c r="A977" s="146" t="s">
        <v>2076</v>
      </c>
      <c r="B977" s="147" t="s">
        <v>282</v>
      </c>
      <c r="C977" s="146" t="s">
        <v>41</v>
      </c>
      <c r="D977" s="146" t="s">
        <v>283</v>
      </c>
      <c r="E977" s="292" t="s">
        <v>2549</v>
      </c>
      <c r="F977" s="292"/>
      <c r="G977" s="148" t="s">
        <v>43</v>
      </c>
      <c r="H977" s="149">
        <v>1</v>
      </c>
      <c r="I977" s="150">
        <v>1170.08</v>
      </c>
      <c r="J977" s="150">
        <v>1170.08</v>
      </c>
    </row>
    <row r="978" spans="1:10" ht="39.6" x14ac:dyDescent="0.25">
      <c r="A978" s="48" t="s">
        <v>2078</v>
      </c>
      <c r="B978" s="50" t="s">
        <v>2557</v>
      </c>
      <c r="C978" s="48" t="s">
        <v>41</v>
      </c>
      <c r="D978" s="48" t="s">
        <v>2558</v>
      </c>
      <c r="E978" s="289" t="s">
        <v>2549</v>
      </c>
      <c r="F978" s="289"/>
      <c r="G978" s="151" t="s">
        <v>43</v>
      </c>
      <c r="H978" s="152">
        <v>1</v>
      </c>
      <c r="I978" s="153">
        <v>397.34</v>
      </c>
      <c r="J978" s="153">
        <v>397.34</v>
      </c>
    </row>
    <row r="979" spans="1:10" ht="26.4" x14ac:dyDescent="0.25">
      <c r="A979" s="48" t="s">
        <v>2078</v>
      </c>
      <c r="B979" s="50" t="s">
        <v>388</v>
      </c>
      <c r="C979" s="48" t="s">
        <v>41</v>
      </c>
      <c r="D979" s="48" t="s">
        <v>2552</v>
      </c>
      <c r="E979" s="289" t="s">
        <v>2549</v>
      </c>
      <c r="F979" s="289"/>
      <c r="G979" s="151" t="s">
        <v>91</v>
      </c>
      <c r="H979" s="152">
        <v>10</v>
      </c>
      <c r="I979" s="153">
        <v>10.62</v>
      </c>
      <c r="J979" s="153">
        <v>106.2</v>
      </c>
    </row>
    <row r="980" spans="1:10" ht="39.6" x14ac:dyDescent="0.25">
      <c r="A980" s="48" t="s">
        <v>2078</v>
      </c>
      <c r="B980" s="50" t="s">
        <v>376</v>
      </c>
      <c r="C980" s="48" t="s">
        <v>41</v>
      </c>
      <c r="D980" s="48" t="s">
        <v>2555</v>
      </c>
      <c r="E980" s="289" t="s">
        <v>2549</v>
      </c>
      <c r="F980" s="289"/>
      <c r="G980" s="151" t="s">
        <v>43</v>
      </c>
      <c r="H980" s="152">
        <v>1</v>
      </c>
      <c r="I980" s="153">
        <v>221.09</v>
      </c>
      <c r="J980" s="153">
        <v>221.09</v>
      </c>
    </row>
    <row r="981" spans="1:10" ht="26.4" x14ac:dyDescent="0.25">
      <c r="A981" s="48" t="s">
        <v>2078</v>
      </c>
      <c r="B981" s="50" t="s">
        <v>2550</v>
      </c>
      <c r="C981" s="48" t="s">
        <v>41</v>
      </c>
      <c r="D981" s="48" t="s">
        <v>2551</v>
      </c>
      <c r="E981" s="289" t="s">
        <v>2549</v>
      </c>
      <c r="F981" s="289"/>
      <c r="G981" s="151" t="s">
        <v>43</v>
      </c>
      <c r="H981" s="152">
        <v>1</v>
      </c>
      <c r="I981" s="153">
        <v>445.45</v>
      </c>
      <c r="J981" s="153">
        <v>445.45</v>
      </c>
    </row>
    <row r="982" spans="1:10" x14ac:dyDescent="0.25">
      <c r="A982" s="49"/>
      <c r="B982" s="49"/>
      <c r="C982" s="49"/>
      <c r="D982" s="49"/>
      <c r="E982" s="49" t="s">
        <v>2093</v>
      </c>
      <c r="F982" s="159">
        <v>135.16</v>
      </c>
      <c r="G982" s="49" t="s">
        <v>2094</v>
      </c>
      <c r="H982" s="159">
        <v>154.94</v>
      </c>
      <c r="I982" s="49" t="s">
        <v>2095</v>
      </c>
      <c r="J982" s="159">
        <v>290.10000000000002</v>
      </c>
    </row>
    <row r="983" spans="1:10" x14ac:dyDescent="0.25">
      <c r="A983" s="49"/>
      <c r="B983" s="49"/>
      <c r="C983" s="49"/>
      <c r="D983" s="49"/>
      <c r="E983" s="49" t="s">
        <v>2096</v>
      </c>
      <c r="F983" s="159">
        <v>239.86</v>
      </c>
      <c r="G983" s="49"/>
      <c r="H983" s="291" t="s">
        <v>2097</v>
      </c>
      <c r="I983" s="291"/>
      <c r="J983" s="159">
        <v>1409.94</v>
      </c>
    </row>
    <row r="984" spans="1:10" ht="14.4" thickBot="1" x14ac:dyDescent="0.3">
      <c r="A984" s="30"/>
      <c r="B984" s="30"/>
      <c r="C984" s="30"/>
      <c r="D984" s="30"/>
      <c r="E984" s="30"/>
      <c r="F984" s="30"/>
      <c r="G984" s="30" t="s">
        <v>2098</v>
      </c>
      <c r="H984" s="160" t="s">
        <v>2559</v>
      </c>
      <c r="I984" s="30" t="s">
        <v>2100</v>
      </c>
      <c r="J984" s="32">
        <v>31018.68</v>
      </c>
    </row>
    <row r="985" spans="1:10" ht="14.4" thickTop="1" x14ac:dyDescent="0.25">
      <c r="A985" s="161"/>
      <c r="B985" s="161"/>
      <c r="C985" s="161"/>
      <c r="D985" s="161"/>
      <c r="E985" s="161"/>
      <c r="F985" s="161"/>
      <c r="G985" s="161"/>
      <c r="H985" s="161"/>
      <c r="I985" s="161"/>
      <c r="J985" s="161"/>
    </row>
    <row r="986" spans="1:10" x14ac:dyDescent="0.25">
      <c r="A986" s="24" t="s">
        <v>284</v>
      </c>
      <c r="B986" s="25" t="s">
        <v>2</v>
      </c>
      <c r="C986" s="24" t="s">
        <v>3</v>
      </c>
      <c r="D986" s="24" t="s">
        <v>4</v>
      </c>
      <c r="E986" s="294" t="s">
        <v>2075</v>
      </c>
      <c r="F986" s="294"/>
      <c r="G986" s="145" t="s">
        <v>5</v>
      </c>
      <c r="H986" s="25" t="s">
        <v>6</v>
      </c>
      <c r="I986" s="25" t="s">
        <v>7</v>
      </c>
      <c r="J986" s="25" t="s">
        <v>9</v>
      </c>
    </row>
    <row r="987" spans="1:10" ht="52.8" x14ac:dyDescent="0.25">
      <c r="A987" s="146" t="s">
        <v>2076</v>
      </c>
      <c r="B987" s="147" t="s">
        <v>285</v>
      </c>
      <c r="C987" s="146" t="s">
        <v>41</v>
      </c>
      <c r="D987" s="146" t="s">
        <v>286</v>
      </c>
      <c r="E987" s="292" t="s">
        <v>2549</v>
      </c>
      <c r="F987" s="292"/>
      <c r="G987" s="148" t="s">
        <v>43</v>
      </c>
      <c r="H987" s="149">
        <v>1</v>
      </c>
      <c r="I987" s="150">
        <v>1020.8</v>
      </c>
      <c r="J987" s="150">
        <v>1020.8</v>
      </c>
    </row>
    <row r="988" spans="1:10" ht="39.6" x14ac:dyDescent="0.25">
      <c r="A988" s="48" t="s">
        <v>2078</v>
      </c>
      <c r="B988" s="50" t="s">
        <v>2553</v>
      </c>
      <c r="C988" s="48" t="s">
        <v>41</v>
      </c>
      <c r="D988" s="48" t="s">
        <v>2554</v>
      </c>
      <c r="E988" s="289" t="s">
        <v>2549</v>
      </c>
      <c r="F988" s="289"/>
      <c r="G988" s="151" t="s">
        <v>43</v>
      </c>
      <c r="H988" s="152">
        <v>1</v>
      </c>
      <c r="I988" s="153">
        <v>467.03</v>
      </c>
      <c r="J988" s="153">
        <v>467.03</v>
      </c>
    </row>
    <row r="989" spans="1:10" ht="26.4" x14ac:dyDescent="0.25">
      <c r="A989" s="48" t="s">
        <v>2078</v>
      </c>
      <c r="B989" s="50" t="s">
        <v>2550</v>
      </c>
      <c r="C989" s="48" t="s">
        <v>41</v>
      </c>
      <c r="D989" s="48" t="s">
        <v>2551</v>
      </c>
      <c r="E989" s="289" t="s">
        <v>2549</v>
      </c>
      <c r="F989" s="289"/>
      <c r="G989" s="151" t="s">
        <v>43</v>
      </c>
      <c r="H989" s="152">
        <v>1</v>
      </c>
      <c r="I989" s="153">
        <v>445.45</v>
      </c>
      <c r="J989" s="153">
        <v>445.45</v>
      </c>
    </row>
    <row r="990" spans="1:10" ht="26.4" x14ac:dyDescent="0.25">
      <c r="A990" s="48" t="s">
        <v>2078</v>
      </c>
      <c r="B990" s="50" t="s">
        <v>388</v>
      </c>
      <c r="C990" s="48" t="s">
        <v>41</v>
      </c>
      <c r="D990" s="48" t="s">
        <v>2552</v>
      </c>
      <c r="E990" s="289" t="s">
        <v>2549</v>
      </c>
      <c r="F990" s="289"/>
      <c r="G990" s="151" t="s">
        <v>91</v>
      </c>
      <c r="H990" s="152">
        <v>10.199999999999999</v>
      </c>
      <c r="I990" s="153">
        <v>10.62</v>
      </c>
      <c r="J990" s="153">
        <v>108.32</v>
      </c>
    </row>
    <row r="991" spans="1:10" x14ac:dyDescent="0.25">
      <c r="A991" s="49"/>
      <c r="B991" s="49"/>
      <c r="C991" s="49"/>
      <c r="D991" s="49"/>
      <c r="E991" s="49" t="s">
        <v>2093</v>
      </c>
      <c r="F991" s="159">
        <v>119.67</v>
      </c>
      <c r="G991" s="49" t="s">
        <v>2094</v>
      </c>
      <c r="H991" s="159">
        <v>137.18</v>
      </c>
      <c r="I991" s="49" t="s">
        <v>2095</v>
      </c>
      <c r="J991" s="159">
        <v>256.85000000000002</v>
      </c>
    </row>
    <row r="992" spans="1:10" x14ac:dyDescent="0.25">
      <c r="A992" s="49"/>
      <c r="B992" s="49"/>
      <c r="C992" s="49"/>
      <c r="D992" s="49"/>
      <c r="E992" s="49" t="s">
        <v>2096</v>
      </c>
      <c r="F992" s="159">
        <v>209.26</v>
      </c>
      <c r="G992" s="49"/>
      <c r="H992" s="291" t="s">
        <v>2097</v>
      </c>
      <c r="I992" s="291"/>
      <c r="J992" s="159">
        <v>1230.06</v>
      </c>
    </row>
    <row r="993" spans="1:10" ht="14.4" thickBot="1" x14ac:dyDescent="0.3">
      <c r="A993" s="30"/>
      <c r="B993" s="30"/>
      <c r="C993" s="30"/>
      <c r="D993" s="30"/>
      <c r="E993" s="30"/>
      <c r="F993" s="30"/>
      <c r="G993" s="30" t="s">
        <v>2098</v>
      </c>
      <c r="H993" s="160" t="s">
        <v>2560</v>
      </c>
      <c r="I993" s="30" t="s">
        <v>2100</v>
      </c>
      <c r="J993" s="32">
        <v>4920.24</v>
      </c>
    </row>
    <row r="994" spans="1:10" ht="14.4" thickTop="1" x14ac:dyDescent="0.25">
      <c r="A994" s="161"/>
      <c r="B994" s="161"/>
      <c r="C994" s="161"/>
      <c r="D994" s="161"/>
      <c r="E994" s="161"/>
      <c r="F994" s="161"/>
      <c r="G994" s="161"/>
      <c r="H994" s="161"/>
      <c r="I994" s="161"/>
      <c r="J994" s="161"/>
    </row>
    <row r="995" spans="1:10" x14ac:dyDescent="0.25">
      <c r="A995" s="24" t="s">
        <v>287</v>
      </c>
      <c r="B995" s="25" t="s">
        <v>2</v>
      </c>
      <c r="C995" s="24" t="s">
        <v>3</v>
      </c>
      <c r="D995" s="24" t="s">
        <v>4</v>
      </c>
      <c r="E995" s="294" t="s">
        <v>2075</v>
      </c>
      <c r="F995" s="294"/>
      <c r="G995" s="145" t="s">
        <v>5</v>
      </c>
      <c r="H995" s="25" t="s">
        <v>6</v>
      </c>
      <c r="I995" s="25" t="s">
        <v>7</v>
      </c>
      <c r="J995" s="25" t="s">
        <v>9</v>
      </c>
    </row>
    <row r="996" spans="1:10" ht="52.8" x14ac:dyDescent="0.25">
      <c r="A996" s="146" t="s">
        <v>2076</v>
      </c>
      <c r="B996" s="147" t="s">
        <v>288</v>
      </c>
      <c r="C996" s="146" t="s">
        <v>19</v>
      </c>
      <c r="D996" s="146" t="s">
        <v>289</v>
      </c>
      <c r="E996" s="292" t="s">
        <v>2077</v>
      </c>
      <c r="F996" s="292"/>
      <c r="G996" s="148" t="s">
        <v>43</v>
      </c>
      <c r="H996" s="149">
        <v>1</v>
      </c>
      <c r="I996" s="150">
        <v>775.59</v>
      </c>
      <c r="J996" s="150">
        <v>775.59</v>
      </c>
    </row>
    <row r="997" spans="1:10" ht="66" x14ac:dyDescent="0.25">
      <c r="A997" s="154" t="s">
        <v>2087</v>
      </c>
      <c r="B997" s="155" t="s">
        <v>2561</v>
      </c>
      <c r="C997" s="154" t="s">
        <v>2089</v>
      </c>
      <c r="D997" s="154" t="s">
        <v>2562</v>
      </c>
      <c r="E997" s="290" t="s">
        <v>2091</v>
      </c>
      <c r="F997" s="290"/>
      <c r="G997" s="156" t="s">
        <v>592</v>
      </c>
      <c r="H997" s="157">
        <v>1</v>
      </c>
      <c r="I997" s="158">
        <v>775.59</v>
      </c>
      <c r="J997" s="158">
        <v>775.59</v>
      </c>
    </row>
    <row r="998" spans="1:10" x14ac:dyDescent="0.25">
      <c r="A998" s="49"/>
      <c r="B998" s="49"/>
      <c r="C998" s="49"/>
      <c r="D998" s="49"/>
      <c r="E998" s="49" t="s">
        <v>2093</v>
      </c>
      <c r="F998" s="159">
        <v>0</v>
      </c>
      <c r="G998" s="49" t="s">
        <v>2094</v>
      </c>
      <c r="H998" s="159">
        <v>0</v>
      </c>
      <c r="I998" s="49" t="s">
        <v>2095</v>
      </c>
      <c r="J998" s="159">
        <v>0</v>
      </c>
    </row>
    <row r="999" spans="1:10" x14ac:dyDescent="0.25">
      <c r="A999" s="49"/>
      <c r="B999" s="49"/>
      <c r="C999" s="49"/>
      <c r="D999" s="49"/>
      <c r="E999" s="49" t="s">
        <v>2096</v>
      </c>
      <c r="F999" s="159">
        <v>158.99</v>
      </c>
      <c r="G999" s="49"/>
      <c r="H999" s="291" t="s">
        <v>2097</v>
      </c>
      <c r="I999" s="291"/>
      <c r="J999" s="159">
        <v>934.58</v>
      </c>
    </row>
    <row r="1000" spans="1:10" ht="14.4" thickBot="1" x14ac:dyDescent="0.3">
      <c r="A1000" s="30"/>
      <c r="B1000" s="30"/>
      <c r="C1000" s="30"/>
      <c r="D1000" s="30"/>
      <c r="E1000" s="30"/>
      <c r="F1000" s="30"/>
      <c r="G1000" s="30" t="s">
        <v>2098</v>
      </c>
      <c r="H1000" s="160" t="s">
        <v>2563</v>
      </c>
      <c r="I1000" s="30" t="s">
        <v>2100</v>
      </c>
      <c r="J1000" s="32">
        <v>15887.86</v>
      </c>
    </row>
    <row r="1001" spans="1:10" ht="14.4" thickTop="1" x14ac:dyDescent="0.25">
      <c r="A1001" s="161"/>
      <c r="B1001" s="161"/>
      <c r="C1001" s="161"/>
      <c r="D1001" s="161"/>
      <c r="E1001" s="161"/>
      <c r="F1001" s="161"/>
      <c r="G1001" s="161"/>
      <c r="H1001" s="161"/>
      <c r="I1001" s="161"/>
      <c r="J1001" s="161"/>
    </row>
    <row r="1002" spans="1:10" x14ac:dyDescent="0.25">
      <c r="A1002" s="24" t="s">
        <v>290</v>
      </c>
      <c r="B1002" s="25" t="s">
        <v>2</v>
      </c>
      <c r="C1002" s="24" t="s">
        <v>3</v>
      </c>
      <c r="D1002" s="24" t="s">
        <v>4</v>
      </c>
      <c r="E1002" s="294" t="s">
        <v>2075</v>
      </c>
      <c r="F1002" s="294"/>
      <c r="G1002" s="145" t="s">
        <v>5</v>
      </c>
      <c r="H1002" s="25" t="s">
        <v>6</v>
      </c>
      <c r="I1002" s="25" t="s">
        <v>7</v>
      </c>
      <c r="J1002" s="25" t="s">
        <v>9</v>
      </c>
    </row>
    <row r="1003" spans="1:10" ht="26.4" x14ac:dyDescent="0.25">
      <c r="A1003" s="146" t="s">
        <v>2076</v>
      </c>
      <c r="B1003" s="147" t="s">
        <v>291</v>
      </c>
      <c r="C1003" s="146" t="s">
        <v>19</v>
      </c>
      <c r="D1003" s="146" t="s">
        <v>292</v>
      </c>
      <c r="E1003" s="292" t="s">
        <v>2077</v>
      </c>
      <c r="F1003" s="292"/>
      <c r="G1003" s="148" t="s">
        <v>43</v>
      </c>
      <c r="H1003" s="149">
        <v>1</v>
      </c>
      <c r="I1003" s="150">
        <v>455.5</v>
      </c>
      <c r="J1003" s="150">
        <v>455.5</v>
      </c>
    </row>
    <row r="1004" spans="1:10" ht="26.4" x14ac:dyDescent="0.25">
      <c r="A1004" s="48" t="s">
        <v>2078</v>
      </c>
      <c r="B1004" s="50" t="s">
        <v>2245</v>
      </c>
      <c r="C1004" s="48" t="s">
        <v>41</v>
      </c>
      <c r="D1004" s="48" t="s">
        <v>2246</v>
      </c>
      <c r="E1004" s="289" t="s">
        <v>2081</v>
      </c>
      <c r="F1004" s="289"/>
      <c r="G1004" s="151" t="s">
        <v>2082</v>
      </c>
      <c r="H1004" s="152">
        <v>9.3819999999999997</v>
      </c>
      <c r="I1004" s="153">
        <v>28.37</v>
      </c>
      <c r="J1004" s="153">
        <v>266.16000000000003</v>
      </c>
    </row>
    <row r="1005" spans="1:10" ht="26.4" x14ac:dyDescent="0.25">
      <c r="A1005" s="48" t="s">
        <v>2078</v>
      </c>
      <c r="B1005" s="50" t="s">
        <v>2127</v>
      </c>
      <c r="C1005" s="48" t="s">
        <v>41</v>
      </c>
      <c r="D1005" s="48" t="s">
        <v>2128</v>
      </c>
      <c r="E1005" s="289" t="s">
        <v>2081</v>
      </c>
      <c r="F1005" s="289"/>
      <c r="G1005" s="151" t="s">
        <v>2082</v>
      </c>
      <c r="H1005" s="152">
        <v>7.2169999999999996</v>
      </c>
      <c r="I1005" s="153">
        <v>24.84</v>
      </c>
      <c r="J1005" s="153">
        <v>179.27</v>
      </c>
    </row>
    <row r="1006" spans="1:10" ht="26.4" x14ac:dyDescent="0.25">
      <c r="A1006" s="154" t="s">
        <v>2087</v>
      </c>
      <c r="B1006" s="155" t="s">
        <v>2564</v>
      </c>
      <c r="C1006" s="154" t="s">
        <v>41</v>
      </c>
      <c r="D1006" s="154" t="s">
        <v>2565</v>
      </c>
      <c r="E1006" s="290" t="s">
        <v>2091</v>
      </c>
      <c r="F1006" s="290"/>
      <c r="G1006" s="156" t="s">
        <v>56</v>
      </c>
      <c r="H1006" s="157">
        <v>1.6E-2</v>
      </c>
      <c r="I1006" s="158">
        <v>151.96</v>
      </c>
      <c r="J1006" s="158">
        <v>2.4300000000000002</v>
      </c>
    </row>
    <row r="1007" spans="1:10" x14ac:dyDescent="0.25">
      <c r="A1007" s="154" t="s">
        <v>2087</v>
      </c>
      <c r="B1007" s="155" t="s">
        <v>2133</v>
      </c>
      <c r="C1007" s="154" t="s">
        <v>41</v>
      </c>
      <c r="D1007" s="154" t="s">
        <v>2134</v>
      </c>
      <c r="E1007" s="290" t="s">
        <v>2091</v>
      </c>
      <c r="F1007" s="290"/>
      <c r="G1007" s="156" t="s">
        <v>107</v>
      </c>
      <c r="H1007" s="157">
        <v>0.11</v>
      </c>
      <c r="I1007" s="158">
        <v>16.22</v>
      </c>
      <c r="J1007" s="158">
        <v>1.78</v>
      </c>
    </row>
    <row r="1008" spans="1:10" x14ac:dyDescent="0.25">
      <c r="A1008" s="154" t="s">
        <v>2087</v>
      </c>
      <c r="B1008" s="155" t="s">
        <v>2566</v>
      </c>
      <c r="C1008" s="154" t="s">
        <v>41</v>
      </c>
      <c r="D1008" s="154" t="s">
        <v>2567</v>
      </c>
      <c r="E1008" s="290" t="s">
        <v>2091</v>
      </c>
      <c r="F1008" s="290"/>
      <c r="G1008" s="156" t="s">
        <v>107</v>
      </c>
      <c r="H1008" s="157">
        <v>6.9119999999999999</v>
      </c>
      <c r="I1008" s="158">
        <v>0.77</v>
      </c>
      <c r="J1008" s="158">
        <v>5.32</v>
      </c>
    </row>
    <row r="1009" spans="1:10" x14ac:dyDescent="0.25">
      <c r="A1009" s="154" t="s">
        <v>2087</v>
      </c>
      <c r="B1009" s="155" t="s">
        <v>2568</v>
      </c>
      <c r="C1009" s="154" t="s">
        <v>41</v>
      </c>
      <c r="D1009" s="154" t="s">
        <v>2569</v>
      </c>
      <c r="E1009" s="290" t="s">
        <v>2091</v>
      </c>
      <c r="F1009" s="290"/>
      <c r="G1009" s="156" t="s">
        <v>107</v>
      </c>
      <c r="H1009" s="157">
        <v>0.03</v>
      </c>
      <c r="I1009" s="158">
        <v>18.25</v>
      </c>
      <c r="J1009" s="158">
        <v>0.54</v>
      </c>
    </row>
    <row r="1010" spans="1:10" x14ac:dyDescent="0.25">
      <c r="A1010" s="49"/>
      <c r="B1010" s="49"/>
      <c r="C1010" s="49"/>
      <c r="D1010" s="49"/>
      <c r="E1010" s="49" t="s">
        <v>2093</v>
      </c>
      <c r="F1010" s="159">
        <v>156.47999999999999</v>
      </c>
      <c r="G1010" s="49" t="s">
        <v>2094</v>
      </c>
      <c r="H1010" s="159">
        <v>179.39</v>
      </c>
      <c r="I1010" s="49" t="s">
        <v>2095</v>
      </c>
      <c r="J1010" s="159">
        <v>335.87</v>
      </c>
    </row>
    <row r="1011" spans="1:10" x14ac:dyDescent="0.25">
      <c r="A1011" s="49"/>
      <c r="B1011" s="49"/>
      <c r="C1011" s="49"/>
      <c r="D1011" s="49"/>
      <c r="E1011" s="49" t="s">
        <v>2096</v>
      </c>
      <c r="F1011" s="159">
        <v>93.37</v>
      </c>
      <c r="G1011" s="49"/>
      <c r="H1011" s="291" t="s">
        <v>2097</v>
      </c>
      <c r="I1011" s="291"/>
      <c r="J1011" s="159">
        <v>548.87</v>
      </c>
    </row>
    <row r="1012" spans="1:10" ht="14.4" thickBot="1" x14ac:dyDescent="0.3">
      <c r="A1012" s="30"/>
      <c r="B1012" s="30"/>
      <c r="C1012" s="30"/>
      <c r="D1012" s="30"/>
      <c r="E1012" s="30"/>
      <c r="F1012" s="30"/>
      <c r="G1012" s="30" t="s">
        <v>2098</v>
      </c>
      <c r="H1012" s="160" t="s">
        <v>2570</v>
      </c>
      <c r="I1012" s="30" t="s">
        <v>2100</v>
      </c>
      <c r="J1012" s="32">
        <v>3842.09</v>
      </c>
    </row>
    <row r="1013" spans="1:10" ht="14.4" thickTop="1" x14ac:dyDescent="0.25">
      <c r="A1013" s="161"/>
      <c r="B1013" s="161"/>
      <c r="C1013" s="161"/>
      <c r="D1013" s="161"/>
      <c r="E1013" s="161"/>
      <c r="F1013" s="161"/>
      <c r="G1013" s="161"/>
      <c r="H1013" s="161"/>
      <c r="I1013" s="161"/>
      <c r="J1013" s="161"/>
    </row>
    <row r="1014" spans="1:10" x14ac:dyDescent="0.25">
      <c r="A1014" s="24" t="s">
        <v>293</v>
      </c>
      <c r="B1014" s="25" t="s">
        <v>2</v>
      </c>
      <c r="C1014" s="24" t="s">
        <v>3</v>
      </c>
      <c r="D1014" s="24" t="s">
        <v>4</v>
      </c>
      <c r="E1014" s="294" t="s">
        <v>2075</v>
      </c>
      <c r="F1014" s="294"/>
      <c r="G1014" s="145" t="s">
        <v>5</v>
      </c>
      <c r="H1014" s="25" t="s">
        <v>6</v>
      </c>
      <c r="I1014" s="25" t="s">
        <v>7</v>
      </c>
      <c r="J1014" s="25" t="s">
        <v>9</v>
      </c>
    </row>
    <row r="1015" spans="1:10" ht="26.4" x14ac:dyDescent="0.25">
      <c r="A1015" s="146" t="s">
        <v>2076</v>
      </c>
      <c r="B1015" s="147" t="s">
        <v>294</v>
      </c>
      <c r="C1015" s="146" t="s">
        <v>19</v>
      </c>
      <c r="D1015" s="146" t="s">
        <v>295</v>
      </c>
      <c r="E1015" s="292" t="s">
        <v>2077</v>
      </c>
      <c r="F1015" s="292"/>
      <c r="G1015" s="148" t="s">
        <v>43</v>
      </c>
      <c r="H1015" s="149">
        <v>1</v>
      </c>
      <c r="I1015" s="150">
        <v>455.5</v>
      </c>
      <c r="J1015" s="150">
        <v>455.5</v>
      </c>
    </row>
    <row r="1016" spans="1:10" ht="26.4" x14ac:dyDescent="0.25">
      <c r="A1016" s="48" t="s">
        <v>2078</v>
      </c>
      <c r="B1016" s="50" t="s">
        <v>2245</v>
      </c>
      <c r="C1016" s="48" t="s">
        <v>41</v>
      </c>
      <c r="D1016" s="48" t="s">
        <v>2246</v>
      </c>
      <c r="E1016" s="289" t="s">
        <v>2081</v>
      </c>
      <c r="F1016" s="289"/>
      <c r="G1016" s="151" t="s">
        <v>2082</v>
      </c>
      <c r="H1016" s="152">
        <v>9.3819999999999997</v>
      </c>
      <c r="I1016" s="153">
        <v>28.37</v>
      </c>
      <c r="J1016" s="153">
        <v>266.16000000000003</v>
      </c>
    </row>
    <row r="1017" spans="1:10" ht="26.4" x14ac:dyDescent="0.25">
      <c r="A1017" s="48" t="s">
        <v>2078</v>
      </c>
      <c r="B1017" s="50" t="s">
        <v>2127</v>
      </c>
      <c r="C1017" s="48" t="s">
        <v>41</v>
      </c>
      <c r="D1017" s="48" t="s">
        <v>2128</v>
      </c>
      <c r="E1017" s="289" t="s">
        <v>2081</v>
      </c>
      <c r="F1017" s="289"/>
      <c r="G1017" s="151" t="s">
        <v>2082</v>
      </c>
      <c r="H1017" s="152">
        <v>7.2169999999999996</v>
      </c>
      <c r="I1017" s="153">
        <v>24.84</v>
      </c>
      <c r="J1017" s="153">
        <v>179.27</v>
      </c>
    </row>
    <row r="1018" spans="1:10" x14ac:dyDescent="0.25">
      <c r="A1018" s="154" t="s">
        <v>2087</v>
      </c>
      <c r="B1018" s="155" t="s">
        <v>2566</v>
      </c>
      <c r="C1018" s="154" t="s">
        <v>41</v>
      </c>
      <c r="D1018" s="154" t="s">
        <v>2567</v>
      </c>
      <c r="E1018" s="290" t="s">
        <v>2091</v>
      </c>
      <c r="F1018" s="290"/>
      <c r="G1018" s="156" t="s">
        <v>107</v>
      </c>
      <c r="H1018" s="157">
        <v>6.9119999999999999</v>
      </c>
      <c r="I1018" s="158">
        <v>0.77</v>
      </c>
      <c r="J1018" s="158">
        <v>5.32</v>
      </c>
    </row>
    <row r="1019" spans="1:10" x14ac:dyDescent="0.25">
      <c r="A1019" s="154" t="s">
        <v>2087</v>
      </c>
      <c r="B1019" s="155" t="s">
        <v>2568</v>
      </c>
      <c r="C1019" s="154" t="s">
        <v>41</v>
      </c>
      <c r="D1019" s="154" t="s">
        <v>2569</v>
      </c>
      <c r="E1019" s="290" t="s">
        <v>2091</v>
      </c>
      <c r="F1019" s="290"/>
      <c r="G1019" s="156" t="s">
        <v>107</v>
      </c>
      <c r="H1019" s="157">
        <v>0.03</v>
      </c>
      <c r="I1019" s="158">
        <v>18.25</v>
      </c>
      <c r="J1019" s="158">
        <v>0.54</v>
      </c>
    </row>
    <row r="1020" spans="1:10" x14ac:dyDescent="0.25">
      <c r="A1020" s="154" t="s">
        <v>2087</v>
      </c>
      <c r="B1020" s="155" t="s">
        <v>2133</v>
      </c>
      <c r="C1020" s="154" t="s">
        <v>41</v>
      </c>
      <c r="D1020" s="154" t="s">
        <v>2134</v>
      </c>
      <c r="E1020" s="290" t="s">
        <v>2091</v>
      </c>
      <c r="F1020" s="290"/>
      <c r="G1020" s="156" t="s">
        <v>107</v>
      </c>
      <c r="H1020" s="157">
        <v>0.11</v>
      </c>
      <c r="I1020" s="158">
        <v>16.22</v>
      </c>
      <c r="J1020" s="158">
        <v>1.78</v>
      </c>
    </row>
    <row r="1021" spans="1:10" ht="26.4" x14ac:dyDescent="0.25">
      <c r="A1021" s="154" t="s">
        <v>2087</v>
      </c>
      <c r="B1021" s="155" t="s">
        <v>2564</v>
      </c>
      <c r="C1021" s="154" t="s">
        <v>41</v>
      </c>
      <c r="D1021" s="154" t="s">
        <v>2565</v>
      </c>
      <c r="E1021" s="290" t="s">
        <v>2091</v>
      </c>
      <c r="F1021" s="290"/>
      <c r="G1021" s="156" t="s">
        <v>56</v>
      </c>
      <c r="H1021" s="157">
        <v>1.6E-2</v>
      </c>
      <c r="I1021" s="158">
        <v>151.96</v>
      </c>
      <c r="J1021" s="158">
        <v>2.4300000000000002</v>
      </c>
    </row>
    <row r="1022" spans="1:10" x14ac:dyDescent="0.25">
      <c r="A1022" s="49"/>
      <c r="B1022" s="49"/>
      <c r="C1022" s="49"/>
      <c r="D1022" s="49"/>
      <c r="E1022" s="49" t="s">
        <v>2093</v>
      </c>
      <c r="F1022" s="159">
        <v>156.47999999999999</v>
      </c>
      <c r="G1022" s="49" t="s">
        <v>2094</v>
      </c>
      <c r="H1022" s="159">
        <v>179.39</v>
      </c>
      <c r="I1022" s="49" t="s">
        <v>2095</v>
      </c>
      <c r="J1022" s="159">
        <v>335.87</v>
      </c>
    </row>
    <row r="1023" spans="1:10" x14ac:dyDescent="0.25">
      <c r="A1023" s="49"/>
      <c r="B1023" s="49"/>
      <c r="C1023" s="49"/>
      <c r="D1023" s="49"/>
      <c r="E1023" s="49" t="s">
        <v>2096</v>
      </c>
      <c r="F1023" s="159">
        <v>93.37</v>
      </c>
      <c r="G1023" s="49"/>
      <c r="H1023" s="291" t="s">
        <v>2097</v>
      </c>
      <c r="I1023" s="291"/>
      <c r="J1023" s="159">
        <v>548.87</v>
      </c>
    </row>
    <row r="1024" spans="1:10" ht="14.4" thickBot="1" x14ac:dyDescent="0.3">
      <c r="A1024" s="30"/>
      <c r="B1024" s="30"/>
      <c r="C1024" s="30"/>
      <c r="D1024" s="30"/>
      <c r="E1024" s="30"/>
      <c r="F1024" s="30"/>
      <c r="G1024" s="30" t="s">
        <v>2098</v>
      </c>
      <c r="H1024" s="160" t="s">
        <v>2571</v>
      </c>
      <c r="I1024" s="30" t="s">
        <v>2100</v>
      </c>
      <c r="J1024" s="32">
        <v>4939.83</v>
      </c>
    </row>
    <row r="1025" spans="1:10" ht="14.4" thickTop="1" x14ac:dyDescent="0.25">
      <c r="A1025" s="161"/>
      <c r="B1025" s="161"/>
      <c r="C1025" s="161"/>
      <c r="D1025" s="161"/>
      <c r="E1025" s="161"/>
      <c r="F1025" s="161"/>
      <c r="G1025" s="161"/>
      <c r="H1025" s="161"/>
      <c r="I1025" s="161"/>
      <c r="J1025" s="161"/>
    </row>
    <row r="1026" spans="1:10" x14ac:dyDescent="0.25">
      <c r="A1026" s="24" t="s">
        <v>296</v>
      </c>
      <c r="B1026" s="25" t="s">
        <v>2</v>
      </c>
      <c r="C1026" s="24" t="s">
        <v>3</v>
      </c>
      <c r="D1026" s="24" t="s">
        <v>4</v>
      </c>
      <c r="E1026" s="294" t="s">
        <v>2075</v>
      </c>
      <c r="F1026" s="294"/>
      <c r="G1026" s="145" t="s">
        <v>5</v>
      </c>
      <c r="H1026" s="25" t="s">
        <v>6</v>
      </c>
      <c r="I1026" s="25" t="s">
        <v>7</v>
      </c>
      <c r="J1026" s="25" t="s">
        <v>9</v>
      </c>
    </row>
    <row r="1027" spans="1:10" ht="26.4" x14ac:dyDescent="0.25">
      <c r="A1027" s="146" t="s">
        <v>2076</v>
      </c>
      <c r="B1027" s="147" t="s">
        <v>297</v>
      </c>
      <c r="C1027" s="146" t="s">
        <v>19</v>
      </c>
      <c r="D1027" s="146" t="s">
        <v>298</v>
      </c>
      <c r="E1027" s="292" t="s">
        <v>2077</v>
      </c>
      <c r="F1027" s="292"/>
      <c r="G1027" s="148" t="s">
        <v>43</v>
      </c>
      <c r="H1027" s="149">
        <v>1</v>
      </c>
      <c r="I1027" s="150">
        <v>334.07</v>
      </c>
      <c r="J1027" s="150">
        <v>334.07</v>
      </c>
    </row>
    <row r="1028" spans="1:10" ht="26.4" x14ac:dyDescent="0.25">
      <c r="A1028" s="48" t="s">
        <v>2078</v>
      </c>
      <c r="B1028" s="50" t="s">
        <v>2127</v>
      </c>
      <c r="C1028" s="48" t="s">
        <v>41</v>
      </c>
      <c r="D1028" s="48" t="s">
        <v>2128</v>
      </c>
      <c r="E1028" s="289" t="s">
        <v>2081</v>
      </c>
      <c r="F1028" s="289"/>
      <c r="G1028" s="151" t="s">
        <v>2082</v>
      </c>
      <c r="H1028" s="152">
        <v>5.4127000000000001</v>
      </c>
      <c r="I1028" s="153">
        <v>24.84</v>
      </c>
      <c r="J1028" s="153">
        <v>134.44999999999999</v>
      </c>
    </row>
    <row r="1029" spans="1:10" ht="26.4" x14ac:dyDescent="0.25">
      <c r="A1029" s="48" t="s">
        <v>2078</v>
      </c>
      <c r="B1029" s="50" t="s">
        <v>2245</v>
      </c>
      <c r="C1029" s="48" t="s">
        <v>41</v>
      </c>
      <c r="D1029" s="48" t="s">
        <v>2246</v>
      </c>
      <c r="E1029" s="289" t="s">
        <v>2081</v>
      </c>
      <c r="F1029" s="289"/>
      <c r="G1029" s="151" t="s">
        <v>2082</v>
      </c>
      <c r="H1029" s="152">
        <v>7.0365000000000002</v>
      </c>
      <c r="I1029" s="153">
        <v>28.37</v>
      </c>
      <c r="J1029" s="153">
        <v>199.62</v>
      </c>
    </row>
    <row r="1030" spans="1:10" x14ac:dyDescent="0.25">
      <c r="A1030" s="49"/>
      <c r="B1030" s="49"/>
      <c r="C1030" s="49"/>
      <c r="D1030" s="49"/>
      <c r="E1030" s="49" t="s">
        <v>2093</v>
      </c>
      <c r="F1030" s="159">
        <v>117.36</v>
      </c>
      <c r="G1030" s="49" t="s">
        <v>2094</v>
      </c>
      <c r="H1030" s="159">
        <v>134.54</v>
      </c>
      <c r="I1030" s="49" t="s">
        <v>2095</v>
      </c>
      <c r="J1030" s="159">
        <v>251.9</v>
      </c>
    </row>
    <row r="1031" spans="1:10" x14ac:dyDescent="0.25">
      <c r="A1031" s="49"/>
      <c r="B1031" s="49"/>
      <c r="C1031" s="49"/>
      <c r="D1031" s="49"/>
      <c r="E1031" s="49" t="s">
        <v>2096</v>
      </c>
      <c r="F1031" s="159">
        <v>68.48</v>
      </c>
      <c r="G1031" s="49"/>
      <c r="H1031" s="291" t="s">
        <v>2097</v>
      </c>
      <c r="I1031" s="291"/>
      <c r="J1031" s="159">
        <v>402.55</v>
      </c>
    </row>
    <row r="1032" spans="1:10" ht="14.4" thickBot="1" x14ac:dyDescent="0.3">
      <c r="A1032" s="30"/>
      <c r="B1032" s="30"/>
      <c r="C1032" s="30"/>
      <c r="D1032" s="30"/>
      <c r="E1032" s="30"/>
      <c r="F1032" s="30"/>
      <c r="G1032" s="30" t="s">
        <v>2098</v>
      </c>
      <c r="H1032" s="160" t="s">
        <v>2572</v>
      </c>
      <c r="I1032" s="30" t="s">
        <v>2100</v>
      </c>
      <c r="J1032" s="32">
        <v>805.1</v>
      </c>
    </row>
    <row r="1033" spans="1:10" ht="14.4" thickTop="1" x14ac:dyDescent="0.25">
      <c r="A1033" s="161"/>
      <c r="B1033" s="161"/>
      <c r="C1033" s="161"/>
      <c r="D1033" s="161"/>
      <c r="E1033" s="161"/>
      <c r="F1033" s="161"/>
      <c r="G1033" s="161"/>
      <c r="H1033" s="161"/>
      <c r="I1033" s="161"/>
      <c r="J1033" s="161"/>
    </row>
    <row r="1034" spans="1:10" x14ac:dyDescent="0.25">
      <c r="A1034" s="24" t="s">
        <v>299</v>
      </c>
      <c r="B1034" s="25" t="s">
        <v>2</v>
      </c>
      <c r="C1034" s="24" t="s">
        <v>3</v>
      </c>
      <c r="D1034" s="24" t="s">
        <v>4</v>
      </c>
      <c r="E1034" s="294" t="s">
        <v>2075</v>
      </c>
      <c r="F1034" s="294"/>
      <c r="G1034" s="145" t="s">
        <v>5</v>
      </c>
      <c r="H1034" s="25" t="s">
        <v>6</v>
      </c>
      <c r="I1034" s="25" t="s">
        <v>7</v>
      </c>
      <c r="J1034" s="25" t="s">
        <v>9</v>
      </c>
    </row>
    <row r="1035" spans="1:10" ht="26.4" x14ac:dyDescent="0.25">
      <c r="A1035" s="146" t="s">
        <v>2076</v>
      </c>
      <c r="B1035" s="147" t="s">
        <v>300</v>
      </c>
      <c r="C1035" s="146" t="s">
        <v>19</v>
      </c>
      <c r="D1035" s="146" t="s">
        <v>301</v>
      </c>
      <c r="E1035" s="292" t="s">
        <v>2077</v>
      </c>
      <c r="F1035" s="292"/>
      <c r="G1035" s="148" t="s">
        <v>25</v>
      </c>
      <c r="H1035" s="149">
        <v>1</v>
      </c>
      <c r="I1035" s="150">
        <v>184.24</v>
      </c>
      <c r="J1035" s="150">
        <v>184.24</v>
      </c>
    </row>
    <row r="1036" spans="1:10" ht="26.4" x14ac:dyDescent="0.25">
      <c r="A1036" s="48" t="s">
        <v>2078</v>
      </c>
      <c r="B1036" s="50" t="s">
        <v>2127</v>
      </c>
      <c r="C1036" s="48" t="s">
        <v>41</v>
      </c>
      <c r="D1036" s="48" t="s">
        <v>2128</v>
      </c>
      <c r="E1036" s="289" t="s">
        <v>2081</v>
      </c>
      <c r="F1036" s="289"/>
      <c r="G1036" s="151" t="s">
        <v>2082</v>
      </c>
      <c r="H1036" s="152">
        <v>2.9510000000000001</v>
      </c>
      <c r="I1036" s="153">
        <v>24.84</v>
      </c>
      <c r="J1036" s="153">
        <v>73.3</v>
      </c>
    </row>
    <row r="1037" spans="1:10" ht="26.4" x14ac:dyDescent="0.25">
      <c r="A1037" s="48" t="s">
        <v>2078</v>
      </c>
      <c r="B1037" s="50" t="s">
        <v>2245</v>
      </c>
      <c r="C1037" s="48" t="s">
        <v>41</v>
      </c>
      <c r="D1037" s="48" t="s">
        <v>2246</v>
      </c>
      <c r="E1037" s="289" t="s">
        <v>2081</v>
      </c>
      <c r="F1037" s="289"/>
      <c r="G1037" s="151" t="s">
        <v>2082</v>
      </c>
      <c r="H1037" s="152">
        <v>3.794</v>
      </c>
      <c r="I1037" s="153">
        <v>28.37</v>
      </c>
      <c r="J1037" s="153">
        <v>107.63</v>
      </c>
    </row>
    <row r="1038" spans="1:10" ht="26.4" x14ac:dyDescent="0.25">
      <c r="A1038" s="154" t="s">
        <v>2087</v>
      </c>
      <c r="B1038" s="155" t="s">
        <v>2564</v>
      </c>
      <c r="C1038" s="154" t="s">
        <v>41</v>
      </c>
      <c r="D1038" s="154" t="s">
        <v>2565</v>
      </c>
      <c r="E1038" s="290" t="s">
        <v>2091</v>
      </c>
      <c r="F1038" s="290"/>
      <c r="G1038" s="156" t="s">
        <v>56</v>
      </c>
      <c r="H1038" s="157">
        <v>5.0000000000000001E-3</v>
      </c>
      <c r="I1038" s="158">
        <v>151.96</v>
      </c>
      <c r="J1038" s="158">
        <v>0.75</v>
      </c>
    </row>
    <row r="1039" spans="1:10" x14ac:dyDescent="0.25">
      <c r="A1039" s="154" t="s">
        <v>2087</v>
      </c>
      <c r="B1039" s="155" t="s">
        <v>2133</v>
      </c>
      <c r="C1039" s="154" t="s">
        <v>41</v>
      </c>
      <c r="D1039" s="154" t="s">
        <v>2134</v>
      </c>
      <c r="E1039" s="290" t="s">
        <v>2091</v>
      </c>
      <c r="F1039" s="290"/>
      <c r="G1039" s="156" t="s">
        <v>107</v>
      </c>
      <c r="H1039" s="157">
        <v>3.5999999999999997E-2</v>
      </c>
      <c r="I1039" s="158">
        <v>16.22</v>
      </c>
      <c r="J1039" s="158">
        <v>0.57999999999999996</v>
      </c>
    </row>
    <row r="1040" spans="1:10" x14ac:dyDescent="0.25">
      <c r="A1040" s="154" t="s">
        <v>2087</v>
      </c>
      <c r="B1040" s="155" t="s">
        <v>2573</v>
      </c>
      <c r="C1040" s="154" t="s">
        <v>41</v>
      </c>
      <c r="D1040" s="154" t="s">
        <v>2574</v>
      </c>
      <c r="E1040" s="290" t="s">
        <v>2091</v>
      </c>
      <c r="F1040" s="290"/>
      <c r="G1040" s="156" t="s">
        <v>107</v>
      </c>
      <c r="H1040" s="157">
        <v>1.2E-2</v>
      </c>
      <c r="I1040" s="158">
        <v>17.97</v>
      </c>
      <c r="J1040" s="158">
        <v>0.21</v>
      </c>
    </row>
    <row r="1041" spans="1:10" x14ac:dyDescent="0.25">
      <c r="A1041" s="154" t="s">
        <v>2087</v>
      </c>
      <c r="B1041" s="155" t="s">
        <v>2566</v>
      </c>
      <c r="C1041" s="154" t="s">
        <v>41</v>
      </c>
      <c r="D1041" s="154" t="s">
        <v>2567</v>
      </c>
      <c r="E1041" s="290" t="s">
        <v>2091</v>
      </c>
      <c r="F1041" s="290"/>
      <c r="G1041" s="156" t="s">
        <v>107</v>
      </c>
      <c r="H1041" s="157">
        <v>2.3029999999999999</v>
      </c>
      <c r="I1041" s="158">
        <v>0.77</v>
      </c>
      <c r="J1041" s="158">
        <v>1.77</v>
      </c>
    </row>
    <row r="1042" spans="1:10" x14ac:dyDescent="0.25">
      <c r="A1042" s="49"/>
      <c r="B1042" s="49"/>
      <c r="C1042" s="49"/>
      <c r="D1042" s="49"/>
      <c r="E1042" s="49" t="s">
        <v>2093</v>
      </c>
      <c r="F1042" s="159">
        <v>63.55</v>
      </c>
      <c r="G1042" s="49" t="s">
        <v>2094</v>
      </c>
      <c r="H1042" s="159">
        <v>72.86</v>
      </c>
      <c r="I1042" s="49" t="s">
        <v>2095</v>
      </c>
      <c r="J1042" s="159">
        <v>136.41</v>
      </c>
    </row>
    <row r="1043" spans="1:10" x14ac:dyDescent="0.25">
      <c r="A1043" s="49"/>
      <c r="B1043" s="49"/>
      <c r="C1043" s="49"/>
      <c r="D1043" s="49"/>
      <c r="E1043" s="49" t="s">
        <v>2096</v>
      </c>
      <c r="F1043" s="159">
        <v>37.76</v>
      </c>
      <c r="G1043" s="49"/>
      <c r="H1043" s="291" t="s">
        <v>2097</v>
      </c>
      <c r="I1043" s="291"/>
      <c r="J1043" s="159">
        <v>222</v>
      </c>
    </row>
    <row r="1044" spans="1:10" ht="14.4" thickBot="1" x14ac:dyDescent="0.3">
      <c r="A1044" s="30"/>
      <c r="B1044" s="30"/>
      <c r="C1044" s="30"/>
      <c r="D1044" s="30"/>
      <c r="E1044" s="30"/>
      <c r="F1044" s="30"/>
      <c r="G1044" s="30" t="s">
        <v>2098</v>
      </c>
      <c r="H1044" s="160" t="s">
        <v>2575</v>
      </c>
      <c r="I1044" s="30" t="s">
        <v>2100</v>
      </c>
      <c r="J1044" s="32">
        <v>10811.4</v>
      </c>
    </row>
    <row r="1045" spans="1:10" ht="14.4" thickTop="1" x14ac:dyDescent="0.25">
      <c r="A1045" s="161"/>
      <c r="B1045" s="161"/>
      <c r="C1045" s="161"/>
      <c r="D1045" s="161"/>
      <c r="E1045" s="161"/>
      <c r="F1045" s="161"/>
      <c r="G1045" s="161"/>
      <c r="H1045" s="161"/>
      <c r="I1045" s="161"/>
      <c r="J1045" s="161"/>
    </row>
    <row r="1046" spans="1:10" x14ac:dyDescent="0.25">
      <c r="A1046" s="24" t="s">
        <v>302</v>
      </c>
      <c r="B1046" s="25" t="s">
        <v>2</v>
      </c>
      <c r="C1046" s="24" t="s">
        <v>3</v>
      </c>
      <c r="D1046" s="24" t="s">
        <v>4</v>
      </c>
      <c r="E1046" s="294" t="s">
        <v>2075</v>
      </c>
      <c r="F1046" s="294"/>
      <c r="G1046" s="145" t="s">
        <v>5</v>
      </c>
      <c r="H1046" s="25" t="s">
        <v>6</v>
      </c>
      <c r="I1046" s="25" t="s">
        <v>7</v>
      </c>
      <c r="J1046" s="25" t="s">
        <v>9</v>
      </c>
    </row>
    <row r="1047" spans="1:10" ht="26.4" x14ac:dyDescent="0.25">
      <c r="A1047" s="146" t="s">
        <v>2076</v>
      </c>
      <c r="B1047" s="147" t="s">
        <v>303</v>
      </c>
      <c r="C1047" s="146" t="s">
        <v>19</v>
      </c>
      <c r="D1047" s="146" t="s">
        <v>304</v>
      </c>
      <c r="E1047" s="292" t="s">
        <v>2077</v>
      </c>
      <c r="F1047" s="292"/>
      <c r="G1047" s="148" t="s">
        <v>43</v>
      </c>
      <c r="H1047" s="149">
        <v>1</v>
      </c>
      <c r="I1047" s="150">
        <v>3534.96</v>
      </c>
      <c r="J1047" s="150">
        <v>3534.96</v>
      </c>
    </row>
    <row r="1048" spans="1:10" ht="26.4" x14ac:dyDescent="0.25">
      <c r="A1048" s="48" t="s">
        <v>2078</v>
      </c>
      <c r="B1048" s="50" t="s">
        <v>2245</v>
      </c>
      <c r="C1048" s="48" t="s">
        <v>41</v>
      </c>
      <c r="D1048" s="48" t="s">
        <v>2246</v>
      </c>
      <c r="E1048" s="289" t="s">
        <v>2081</v>
      </c>
      <c r="F1048" s="289"/>
      <c r="G1048" s="151" t="s">
        <v>2082</v>
      </c>
      <c r="H1048" s="152">
        <v>3.75</v>
      </c>
      <c r="I1048" s="153">
        <v>28.37</v>
      </c>
      <c r="J1048" s="153">
        <v>106.38</v>
      </c>
    </row>
    <row r="1049" spans="1:10" ht="26.4" x14ac:dyDescent="0.25">
      <c r="A1049" s="48" t="s">
        <v>2078</v>
      </c>
      <c r="B1049" s="50" t="s">
        <v>2127</v>
      </c>
      <c r="C1049" s="48" t="s">
        <v>41</v>
      </c>
      <c r="D1049" s="48" t="s">
        <v>2128</v>
      </c>
      <c r="E1049" s="289" t="s">
        <v>2081</v>
      </c>
      <c r="F1049" s="289"/>
      <c r="G1049" s="151" t="s">
        <v>2082</v>
      </c>
      <c r="H1049" s="152">
        <v>3.75</v>
      </c>
      <c r="I1049" s="153">
        <v>24.84</v>
      </c>
      <c r="J1049" s="153">
        <v>93.15</v>
      </c>
    </row>
    <row r="1050" spans="1:10" x14ac:dyDescent="0.25">
      <c r="A1050" s="154" t="s">
        <v>2087</v>
      </c>
      <c r="B1050" s="155" t="s">
        <v>2576</v>
      </c>
      <c r="C1050" s="154" t="s">
        <v>2577</v>
      </c>
      <c r="D1050" s="154" t="s">
        <v>2578</v>
      </c>
      <c r="E1050" s="290" t="s">
        <v>2091</v>
      </c>
      <c r="F1050" s="290"/>
      <c r="G1050" s="156" t="s">
        <v>43</v>
      </c>
      <c r="H1050" s="157">
        <v>1</v>
      </c>
      <c r="I1050" s="158">
        <v>3335.43</v>
      </c>
      <c r="J1050" s="158">
        <v>3335.43</v>
      </c>
    </row>
    <row r="1051" spans="1:10" x14ac:dyDescent="0.25">
      <c r="A1051" s="49"/>
      <c r="B1051" s="49"/>
      <c r="C1051" s="49"/>
      <c r="D1051" s="49"/>
      <c r="E1051" s="49" t="s">
        <v>2093</v>
      </c>
      <c r="F1051" s="159">
        <v>69.900000000000006</v>
      </c>
      <c r="G1051" s="49" t="s">
        <v>2094</v>
      </c>
      <c r="H1051" s="159">
        <v>80.13</v>
      </c>
      <c r="I1051" s="49" t="s">
        <v>2095</v>
      </c>
      <c r="J1051" s="159">
        <v>150.03</v>
      </c>
    </row>
    <row r="1052" spans="1:10" x14ac:dyDescent="0.25">
      <c r="A1052" s="49"/>
      <c r="B1052" s="49"/>
      <c r="C1052" s="49"/>
      <c r="D1052" s="49"/>
      <c r="E1052" s="49" t="s">
        <v>2096</v>
      </c>
      <c r="F1052" s="159">
        <v>724.66</v>
      </c>
      <c r="G1052" s="49"/>
      <c r="H1052" s="291" t="s">
        <v>2097</v>
      </c>
      <c r="I1052" s="291"/>
      <c r="J1052" s="159">
        <v>4259.62</v>
      </c>
    </row>
    <row r="1053" spans="1:10" ht="14.4" thickBot="1" x14ac:dyDescent="0.3">
      <c r="A1053" s="30"/>
      <c r="B1053" s="30"/>
      <c r="C1053" s="30"/>
      <c r="D1053" s="30"/>
      <c r="E1053" s="30"/>
      <c r="F1053" s="30"/>
      <c r="G1053" s="30" t="s">
        <v>2098</v>
      </c>
      <c r="H1053" s="160" t="s">
        <v>2560</v>
      </c>
      <c r="I1053" s="30" t="s">
        <v>2100</v>
      </c>
      <c r="J1053" s="32">
        <v>17038.48</v>
      </c>
    </row>
    <row r="1054" spans="1:10" ht="14.4" thickTop="1" x14ac:dyDescent="0.25">
      <c r="A1054" s="161"/>
      <c r="B1054" s="161"/>
      <c r="C1054" s="161"/>
      <c r="D1054" s="161"/>
      <c r="E1054" s="161"/>
      <c r="F1054" s="161"/>
      <c r="G1054" s="161"/>
      <c r="H1054" s="161"/>
      <c r="I1054" s="161"/>
      <c r="J1054" s="161"/>
    </row>
    <row r="1055" spans="1:10" x14ac:dyDescent="0.25">
      <c r="A1055" s="24" t="s">
        <v>305</v>
      </c>
      <c r="B1055" s="25" t="s">
        <v>2</v>
      </c>
      <c r="C1055" s="24" t="s">
        <v>3</v>
      </c>
      <c r="D1055" s="24" t="s">
        <v>4</v>
      </c>
      <c r="E1055" s="294" t="s">
        <v>2075</v>
      </c>
      <c r="F1055" s="294"/>
      <c r="G1055" s="145" t="s">
        <v>5</v>
      </c>
      <c r="H1055" s="25" t="s">
        <v>6</v>
      </c>
      <c r="I1055" s="25" t="s">
        <v>7</v>
      </c>
      <c r="J1055" s="25" t="s">
        <v>9</v>
      </c>
    </row>
    <row r="1056" spans="1:10" ht="26.4" x14ac:dyDescent="0.25">
      <c r="A1056" s="146" t="s">
        <v>2076</v>
      </c>
      <c r="B1056" s="147" t="s">
        <v>306</v>
      </c>
      <c r="C1056" s="146" t="s">
        <v>19</v>
      </c>
      <c r="D1056" s="146" t="s">
        <v>307</v>
      </c>
      <c r="E1056" s="292" t="s">
        <v>2077</v>
      </c>
      <c r="F1056" s="292"/>
      <c r="G1056" s="148" t="s">
        <v>43</v>
      </c>
      <c r="H1056" s="149">
        <v>1</v>
      </c>
      <c r="I1056" s="150">
        <v>5202.67</v>
      </c>
      <c r="J1056" s="150">
        <v>5202.67</v>
      </c>
    </row>
    <row r="1057" spans="1:10" ht="26.4" x14ac:dyDescent="0.25">
      <c r="A1057" s="48" t="s">
        <v>2078</v>
      </c>
      <c r="B1057" s="50" t="s">
        <v>2245</v>
      </c>
      <c r="C1057" s="48" t="s">
        <v>41</v>
      </c>
      <c r="D1057" s="48" t="s">
        <v>2246</v>
      </c>
      <c r="E1057" s="289" t="s">
        <v>2081</v>
      </c>
      <c r="F1057" s="289"/>
      <c r="G1057" s="151" t="s">
        <v>2082</v>
      </c>
      <c r="H1057" s="152">
        <v>3.75</v>
      </c>
      <c r="I1057" s="153">
        <v>28.37</v>
      </c>
      <c r="J1057" s="153">
        <v>106.38</v>
      </c>
    </row>
    <row r="1058" spans="1:10" ht="26.4" x14ac:dyDescent="0.25">
      <c r="A1058" s="48" t="s">
        <v>2078</v>
      </c>
      <c r="B1058" s="50" t="s">
        <v>2127</v>
      </c>
      <c r="C1058" s="48" t="s">
        <v>41</v>
      </c>
      <c r="D1058" s="48" t="s">
        <v>2128</v>
      </c>
      <c r="E1058" s="289" t="s">
        <v>2081</v>
      </c>
      <c r="F1058" s="289"/>
      <c r="G1058" s="151" t="s">
        <v>2082</v>
      </c>
      <c r="H1058" s="152">
        <v>3.75</v>
      </c>
      <c r="I1058" s="153">
        <v>24.84</v>
      </c>
      <c r="J1058" s="153">
        <v>93.15</v>
      </c>
    </row>
    <row r="1059" spans="1:10" x14ac:dyDescent="0.25">
      <c r="A1059" s="154" t="s">
        <v>2087</v>
      </c>
      <c r="B1059" s="155" t="s">
        <v>2579</v>
      </c>
      <c r="C1059" s="154" t="s">
        <v>2577</v>
      </c>
      <c r="D1059" s="154" t="s">
        <v>2580</v>
      </c>
      <c r="E1059" s="290" t="s">
        <v>2091</v>
      </c>
      <c r="F1059" s="290"/>
      <c r="G1059" s="156" t="s">
        <v>43</v>
      </c>
      <c r="H1059" s="157">
        <v>1</v>
      </c>
      <c r="I1059" s="158">
        <v>5003.1400000000003</v>
      </c>
      <c r="J1059" s="158">
        <v>5003.1400000000003</v>
      </c>
    </row>
    <row r="1060" spans="1:10" x14ac:dyDescent="0.25">
      <c r="A1060" s="49"/>
      <c r="B1060" s="49"/>
      <c r="C1060" s="49"/>
      <c r="D1060" s="49"/>
      <c r="E1060" s="49" t="s">
        <v>2093</v>
      </c>
      <c r="F1060" s="159">
        <v>69.900000000000006</v>
      </c>
      <c r="G1060" s="49" t="s">
        <v>2094</v>
      </c>
      <c r="H1060" s="159">
        <v>80.13</v>
      </c>
      <c r="I1060" s="49" t="s">
        <v>2095</v>
      </c>
      <c r="J1060" s="159">
        <v>150.03</v>
      </c>
    </row>
    <row r="1061" spans="1:10" x14ac:dyDescent="0.25">
      <c r="A1061" s="49"/>
      <c r="B1061" s="49"/>
      <c r="C1061" s="49"/>
      <c r="D1061" s="49"/>
      <c r="E1061" s="49" t="s">
        <v>2096</v>
      </c>
      <c r="F1061" s="159">
        <v>1066.54</v>
      </c>
      <c r="G1061" s="49"/>
      <c r="H1061" s="291" t="s">
        <v>2097</v>
      </c>
      <c r="I1061" s="291"/>
      <c r="J1061" s="159">
        <v>6269.21</v>
      </c>
    </row>
    <row r="1062" spans="1:10" ht="14.4" thickBot="1" x14ac:dyDescent="0.3">
      <c r="A1062" s="30"/>
      <c r="B1062" s="30"/>
      <c r="C1062" s="30"/>
      <c r="D1062" s="30"/>
      <c r="E1062" s="30"/>
      <c r="F1062" s="30"/>
      <c r="G1062" s="30" t="s">
        <v>2098</v>
      </c>
      <c r="H1062" s="160" t="s">
        <v>2166</v>
      </c>
      <c r="I1062" s="30" t="s">
        <v>2100</v>
      </c>
      <c r="J1062" s="32">
        <v>6269.21</v>
      </c>
    </row>
    <row r="1063" spans="1:10" ht="14.4" thickTop="1" x14ac:dyDescent="0.25">
      <c r="A1063" s="161"/>
      <c r="B1063" s="161"/>
      <c r="C1063" s="161"/>
      <c r="D1063" s="161"/>
      <c r="E1063" s="161"/>
      <c r="F1063" s="161"/>
      <c r="G1063" s="161"/>
      <c r="H1063" s="161"/>
      <c r="I1063" s="161"/>
      <c r="J1063" s="161"/>
    </row>
    <row r="1064" spans="1:10" x14ac:dyDescent="0.25">
      <c r="A1064" s="24" t="s">
        <v>308</v>
      </c>
      <c r="B1064" s="25" t="s">
        <v>2</v>
      </c>
      <c r="C1064" s="24" t="s">
        <v>3</v>
      </c>
      <c r="D1064" s="24" t="s">
        <v>4</v>
      </c>
      <c r="E1064" s="294" t="s">
        <v>2075</v>
      </c>
      <c r="F1064" s="294"/>
      <c r="G1064" s="145" t="s">
        <v>5</v>
      </c>
      <c r="H1064" s="25" t="s">
        <v>6</v>
      </c>
      <c r="I1064" s="25" t="s">
        <v>7</v>
      </c>
      <c r="J1064" s="25" t="s">
        <v>9</v>
      </c>
    </row>
    <row r="1065" spans="1:10" ht="26.4" x14ac:dyDescent="0.25">
      <c r="A1065" s="146" t="s">
        <v>2076</v>
      </c>
      <c r="B1065" s="147" t="s">
        <v>309</v>
      </c>
      <c r="C1065" s="146" t="s">
        <v>19</v>
      </c>
      <c r="D1065" s="146" t="s">
        <v>310</v>
      </c>
      <c r="E1065" s="292" t="s">
        <v>2077</v>
      </c>
      <c r="F1065" s="292"/>
      <c r="G1065" s="148" t="s">
        <v>43</v>
      </c>
      <c r="H1065" s="149">
        <v>1</v>
      </c>
      <c r="I1065" s="150">
        <v>1697.86</v>
      </c>
      <c r="J1065" s="150">
        <v>1697.86</v>
      </c>
    </row>
    <row r="1066" spans="1:10" ht="26.4" x14ac:dyDescent="0.25">
      <c r="A1066" s="48" t="s">
        <v>2078</v>
      </c>
      <c r="B1066" s="50" t="s">
        <v>2079</v>
      </c>
      <c r="C1066" s="48" t="s">
        <v>41</v>
      </c>
      <c r="D1066" s="48" t="s">
        <v>2080</v>
      </c>
      <c r="E1066" s="289" t="s">
        <v>2081</v>
      </c>
      <c r="F1066" s="289"/>
      <c r="G1066" s="151" t="s">
        <v>2082</v>
      </c>
      <c r="H1066" s="152">
        <v>7</v>
      </c>
      <c r="I1066" s="153">
        <v>24.25</v>
      </c>
      <c r="J1066" s="153">
        <v>169.75</v>
      </c>
    </row>
    <row r="1067" spans="1:10" ht="26.4" x14ac:dyDescent="0.25">
      <c r="A1067" s="48" t="s">
        <v>2078</v>
      </c>
      <c r="B1067" s="50" t="s">
        <v>2581</v>
      </c>
      <c r="C1067" s="48" t="s">
        <v>19</v>
      </c>
      <c r="D1067" s="48" t="s">
        <v>368</v>
      </c>
      <c r="E1067" s="289" t="s">
        <v>2077</v>
      </c>
      <c r="F1067" s="289"/>
      <c r="G1067" s="151" t="s">
        <v>43</v>
      </c>
      <c r="H1067" s="152">
        <v>1</v>
      </c>
      <c r="I1067" s="153">
        <v>82.38</v>
      </c>
      <c r="J1067" s="153">
        <v>82.38</v>
      </c>
    </row>
    <row r="1068" spans="1:10" ht="26.4" x14ac:dyDescent="0.25">
      <c r="A1068" s="48" t="s">
        <v>2078</v>
      </c>
      <c r="B1068" s="50" t="s">
        <v>2245</v>
      </c>
      <c r="C1068" s="48" t="s">
        <v>41</v>
      </c>
      <c r="D1068" s="48" t="s">
        <v>2246</v>
      </c>
      <c r="E1068" s="289" t="s">
        <v>2081</v>
      </c>
      <c r="F1068" s="289"/>
      <c r="G1068" s="151" t="s">
        <v>2082</v>
      </c>
      <c r="H1068" s="152">
        <v>5</v>
      </c>
      <c r="I1068" s="153">
        <v>28.37</v>
      </c>
      <c r="J1068" s="153">
        <v>141.85</v>
      </c>
    </row>
    <row r="1069" spans="1:10" ht="26.4" x14ac:dyDescent="0.25">
      <c r="A1069" s="48" t="s">
        <v>2078</v>
      </c>
      <c r="B1069" s="50" t="s">
        <v>2550</v>
      </c>
      <c r="C1069" s="48" t="s">
        <v>41</v>
      </c>
      <c r="D1069" s="48" t="s">
        <v>2551</v>
      </c>
      <c r="E1069" s="289" t="s">
        <v>2549</v>
      </c>
      <c r="F1069" s="289"/>
      <c r="G1069" s="151" t="s">
        <v>43</v>
      </c>
      <c r="H1069" s="152">
        <v>1</v>
      </c>
      <c r="I1069" s="153">
        <v>445.45</v>
      </c>
      <c r="J1069" s="153">
        <v>445.45</v>
      </c>
    </row>
    <row r="1070" spans="1:10" ht="26.4" x14ac:dyDescent="0.25">
      <c r="A1070" s="48" t="s">
        <v>2078</v>
      </c>
      <c r="B1070" s="50" t="s">
        <v>2315</v>
      </c>
      <c r="C1070" s="48" t="s">
        <v>41</v>
      </c>
      <c r="D1070" s="48" t="s">
        <v>2316</v>
      </c>
      <c r="E1070" s="289" t="s">
        <v>2081</v>
      </c>
      <c r="F1070" s="289"/>
      <c r="G1070" s="151" t="s">
        <v>2082</v>
      </c>
      <c r="H1070" s="152">
        <v>2</v>
      </c>
      <c r="I1070" s="153">
        <v>29.98</v>
      </c>
      <c r="J1070" s="153">
        <v>59.96</v>
      </c>
    </row>
    <row r="1071" spans="1:10" ht="26.4" x14ac:dyDescent="0.25">
      <c r="A1071" s="154" t="s">
        <v>2087</v>
      </c>
      <c r="B1071" s="155" t="s">
        <v>2582</v>
      </c>
      <c r="C1071" s="154" t="s">
        <v>2461</v>
      </c>
      <c r="D1071" s="154" t="s">
        <v>2583</v>
      </c>
      <c r="E1071" s="290" t="s">
        <v>2091</v>
      </c>
      <c r="F1071" s="290"/>
      <c r="G1071" s="156" t="s">
        <v>592</v>
      </c>
      <c r="H1071" s="157">
        <v>1</v>
      </c>
      <c r="I1071" s="158">
        <v>271.89999999999998</v>
      </c>
      <c r="J1071" s="158">
        <v>271.89999999999998</v>
      </c>
    </row>
    <row r="1072" spans="1:10" x14ac:dyDescent="0.25">
      <c r="A1072" s="154" t="s">
        <v>2087</v>
      </c>
      <c r="B1072" s="155" t="s">
        <v>2584</v>
      </c>
      <c r="C1072" s="154" t="s">
        <v>2461</v>
      </c>
      <c r="D1072" s="154" t="s">
        <v>2585</v>
      </c>
      <c r="E1072" s="290" t="s">
        <v>2091</v>
      </c>
      <c r="F1072" s="290"/>
      <c r="G1072" s="156" t="s">
        <v>2586</v>
      </c>
      <c r="H1072" s="157">
        <v>0.05</v>
      </c>
      <c r="I1072" s="158">
        <v>33.82</v>
      </c>
      <c r="J1072" s="158">
        <v>1.69</v>
      </c>
    </row>
    <row r="1073" spans="1:10" x14ac:dyDescent="0.25">
      <c r="A1073" s="154" t="s">
        <v>2087</v>
      </c>
      <c r="B1073" s="155" t="s">
        <v>2587</v>
      </c>
      <c r="C1073" s="154" t="s">
        <v>2461</v>
      </c>
      <c r="D1073" s="154" t="s">
        <v>2588</v>
      </c>
      <c r="E1073" s="290" t="s">
        <v>2091</v>
      </c>
      <c r="F1073" s="290"/>
      <c r="G1073" s="156" t="s">
        <v>592</v>
      </c>
      <c r="H1073" s="157">
        <v>2</v>
      </c>
      <c r="I1073" s="158">
        <v>26.99</v>
      </c>
      <c r="J1073" s="158">
        <v>53.98</v>
      </c>
    </row>
    <row r="1074" spans="1:10" ht="26.4" x14ac:dyDescent="0.25">
      <c r="A1074" s="154" t="s">
        <v>2087</v>
      </c>
      <c r="B1074" s="155" t="s">
        <v>2589</v>
      </c>
      <c r="C1074" s="154" t="s">
        <v>41</v>
      </c>
      <c r="D1074" s="154" t="s">
        <v>2590</v>
      </c>
      <c r="E1074" s="290" t="s">
        <v>2091</v>
      </c>
      <c r="F1074" s="290"/>
      <c r="G1074" s="156" t="s">
        <v>56</v>
      </c>
      <c r="H1074" s="157">
        <v>2.1000000000000001E-2</v>
      </c>
      <c r="I1074" s="158">
        <v>150</v>
      </c>
      <c r="J1074" s="158">
        <v>3.15</v>
      </c>
    </row>
    <row r="1075" spans="1:10" x14ac:dyDescent="0.25">
      <c r="A1075" s="154" t="s">
        <v>2087</v>
      </c>
      <c r="B1075" s="155" t="s">
        <v>2591</v>
      </c>
      <c r="C1075" s="154" t="s">
        <v>41</v>
      </c>
      <c r="D1075" s="154" t="s">
        <v>2592</v>
      </c>
      <c r="E1075" s="290" t="s">
        <v>2091</v>
      </c>
      <c r="F1075" s="290"/>
      <c r="G1075" s="156" t="s">
        <v>107</v>
      </c>
      <c r="H1075" s="157">
        <v>0.05</v>
      </c>
      <c r="I1075" s="158">
        <v>16.23</v>
      </c>
      <c r="J1075" s="158">
        <v>0.81</v>
      </c>
    </row>
    <row r="1076" spans="1:10" x14ac:dyDescent="0.25">
      <c r="A1076" s="154" t="s">
        <v>2087</v>
      </c>
      <c r="B1076" s="155" t="s">
        <v>2593</v>
      </c>
      <c r="C1076" s="154" t="s">
        <v>2461</v>
      </c>
      <c r="D1076" s="154" t="s">
        <v>2594</v>
      </c>
      <c r="E1076" s="290" t="s">
        <v>2091</v>
      </c>
      <c r="F1076" s="290"/>
      <c r="G1076" s="156" t="s">
        <v>2595</v>
      </c>
      <c r="H1076" s="157">
        <v>1.8</v>
      </c>
      <c r="I1076" s="158">
        <v>44.28</v>
      </c>
      <c r="J1076" s="158">
        <v>79.7</v>
      </c>
    </row>
    <row r="1077" spans="1:10" ht="39.6" x14ac:dyDescent="0.25">
      <c r="A1077" s="154" t="s">
        <v>2087</v>
      </c>
      <c r="B1077" s="155" t="s">
        <v>2596</v>
      </c>
      <c r="C1077" s="154" t="s">
        <v>41</v>
      </c>
      <c r="D1077" s="154" t="s">
        <v>2597</v>
      </c>
      <c r="E1077" s="290" t="s">
        <v>2091</v>
      </c>
      <c r="F1077" s="290"/>
      <c r="G1077" s="156" t="s">
        <v>91</v>
      </c>
      <c r="H1077" s="157">
        <v>1.8</v>
      </c>
      <c r="I1077" s="158">
        <v>23.62</v>
      </c>
      <c r="J1077" s="158">
        <v>42.51</v>
      </c>
    </row>
    <row r="1078" spans="1:10" x14ac:dyDescent="0.25">
      <c r="A1078" s="154" t="s">
        <v>2087</v>
      </c>
      <c r="B1078" s="155" t="s">
        <v>2598</v>
      </c>
      <c r="C1078" s="154" t="s">
        <v>41</v>
      </c>
      <c r="D1078" s="154" t="s">
        <v>2599</v>
      </c>
      <c r="E1078" s="290" t="s">
        <v>2091</v>
      </c>
      <c r="F1078" s="290"/>
      <c r="G1078" s="156" t="s">
        <v>107</v>
      </c>
      <c r="H1078" s="157">
        <v>3.3</v>
      </c>
      <c r="I1078" s="158">
        <v>0.86</v>
      </c>
      <c r="J1078" s="158">
        <v>2.83</v>
      </c>
    </row>
    <row r="1079" spans="1:10" ht="26.4" x14ac:dyDescent="0.25">
      <c r="A1079" s="154" t="s">
        <v>2087</v>
      </c>
      <c r="B1079" s="155" t="s">
        <v>2600</v>
      </c>
      <c r="C1079" s="154" t="s">
        <v>2461</v>
      </c>
      <c r="D1079" s="154" t="s">
        <v>2601</v>
      </c>
      <c r="E1079" s="290" t="s">
        <v>2091</v>
      </c>
      <c r="F1079" s="290"/>
      <c r="G1079" s="156" t="s">
        <v>592</v>
      </c>
      <c r="H1079" s="157">
        <v>1</v>
      </c>
      <c r="I1079" s="158">
        <v>341.9</v>
      </c>
      <c r="J1079" s="158">
        <v>341.9</v>
      </c>
    </row>
    <row r="1080" spans="1:10" x14ac:dyDescent="0.25">
      <c r="A1080" s="49"/>
      <c r="B1080" s="49"/>
      <c r="C1080" s="49"/>
      <c r="D1080" s="49"/>
      <c r="E1080" s="49" t="s">
        <v>2093</v>
      </c>
      <c r="F1080" s="159">
        <v>237.76</v>
      </c>
      <c r="G1080" s="49" t="s">
        <v>2094</v>
      </c>
      <c r="H1080" s="159">
        <v>272.55</v>
      </c>
      <c r="I1080" s="49" t="s">
        <v>2095</v>
      </c>
      <c r="J1080" s="159">
        <v>510.31</v>
      </c>
    </row>
    <row r="1081" spans="1:10" x14ac:dyDescent="0.25">
      <c r="A1081" s="49"/>
      <c r="B1081" s="49"/>
      <c r="C1081" s="49"/>
      <c r="D1081" s="49"/>
      <c r="E1081" s="49" t="s">
        <v>2096</v>
      </c>
      <c r="F1081" s="159">
        <v>348.06</v>
      </c>
      <c r="G1081" s="49"/>
      <c r="H1081" s="291" t="s">
        <v>2097</v>
      </c>
      <c r="I1081" s="291"/>
      <c r="J1081" s="159">
        <v>2045.92</v>
      </c>
    </row>
    <row r="1082" spans="1:10" ht="14.4" thickBot="1" x14ac:dyDescent="0.3">
      <c r="A1082" s="30"/>
      <c r="B1082" s="30"/>
      <c r="C1082" s="30"/>
      <c r="D1082" s="30"/>
      <c r="E1082" s="30"/>
      <c r="F1082" s="30"/>
      <c r="G1082" s="30" t="s">
        <v>2098</v>
      </c>
      <c r="H1082" s="160" t="s">
        <v>2602</v>
      </c>
      <c r="I1082" s="30" t="s">
        <v>2100</v>
      </c>
      <c r="J1082" s="32">
        <v>200500.16</v>
      </c>
    </row>
    <row r="1083" spans="1:10" ht="14.4" thickTop="1" x14ac:dyDescent="0.25">
      <c r="A1083" s="161"/>
      <c r="B1083" s="161"/>
      <c r="C1083" s="161"/>
      <c r="D1083" s="161"/>
      <c r="E1083" s="161"/>
      <c r="F1083" s="161"/>
      <c r="G1083" s="161"/>
      <c r="H1083" s="161"/>
      <c r="I1083" s="161"/>
      <c r="J1083" s="161"/>
    </row>
    <row r="1084" spans="1:10" x14ac:dyDescent="0.25">
      <c r="A1084" s="24" t="s">
        <v>311</v>
      </c>
      <c r="B1084" s="25" t="s">
        <v>2</v>
      </c>
      <c r="C1084" s="24" t="s">
        <v>3</v>
      </c>
      <c r="D1084" s="24" t="s">
        <v>4</v>
      </c>
      <c r="E1084" s="294" t="s">
        <v>2075</v>
      </c>
      <c r="F1084" s="294"/>
      <c r="G1084" s="145" t="s">
        <v>5</v>
      </c>
      <c r="H1084" s="25" t="s">
        <v>6</v>
      </c>
      <c r="I1084" s="25" t="s">
        <v>7</v>
      </c>
      <c r="J1084" s="25" t="s">
        <v>9</v>
      </c>
    </row>
    <row r="1085" spans="1:10" ht="26.4" x14ac:dyDescent="0.25">
      <c r="A1085" s="146" t="s">
        <v>2076</v>
      </c>
      <c r="B1085" s="147" t="s">
        <v>312</v>
      </c>
      <c r="C1085" s="146" t="s">
        <v>19</v>
      </c>
      <c r="D1085" s="146" t="s">
        <v>313</v>
      </c>
      <c r="E1085" s="292" t="s">
        <v>2077</v>
      </c>
      <c r="F1085" s="292"/>
      <c r="G1085" s="148" t="s">
        <v>43</v>
      </c>
      <c r="H1085" s="149">
        <v>1</v>
      </c>
      <c r="I1085" s="150">
        <v>1802.39</v>
      </c>
      <c r="J1085" s="150">
        <v>1802.39</v>
      </c>
    </row>
    <row r="1086" spans="1:10" ht="26.4" x14ac:dyDescent="0.25">
      <c r="A1086" s="48" t="s">
        <v>2078</v>
      </c>
      <c r="B1086" s="50" t="s">
        <v>2079</v>
      </c>
      <c r="C1086" s="48" t="s">
        <v>41</v>
      </c>
      <c r="D1086" s="48" t="s">
        <v>2080</v>
      </c>
      <c r="E1086" s="289" t="s">
        <v>2081</v>
      </c>
      <c r="F1086" s="289"/>
      <c r="G1086" s="151" t="s">
        <v>2082</v>
      </c>
      <c r="H1086" s="152">
        <v>7</v>
      </c>
      <c r="I1086" s="153">
        <v>24.25</v>
      </c>
      <c r="J1086" s="153">
        <v>169.75</v>
      </c>
    </row>
    <row r="1087" spans="1:10" ht="26.4" x14ac:dyDescent="0.25">
      <c r="A1087" s="48" t="s">
        <v>2078</v>
      </c>
      <c r="B1087" s="50" t="s">
        <v>2550</v>
      </c>
      <c r="C1087" s="48" t="s">
        <v>41</v>
      </c>
      <c r="D1087" s="48" t="s">
        <v>2551</v>
      </c>
      <c r="E1087" s="289" t="s">
        <v>2549</v>
      </c>
      <c r="F1087" s="289"/>
      <c r="G1087" s="151" t="s">
        <v>43</v>
      </c>
      <c r="H1087" s="152">
        <v>1</v>
      </c>
      <c r="I1087" s="153">
        <v>445.45</v>
      </c>
      <c r="J1087" s="153">
        <v>445.45</v>
      </c>
    </row>
    <row r="1088" spans="1:10" ht="26.4" x14ac:dyDescent="0.25">
      <c r="A1088" s="48" t="s">
        <v>2078</v>
      </c>
      <c r="B1088" s="50" t="s">
        <v>2581</v>
      </c>
      <c r="C1088" s="48" t="s">
        <v>19</v>
      </c>
      <c r="D1088" s="48" t="s">
        <v>368</v>
      </c>
      <c r="E1088" s="289" t="s">
        <v>2077</v>
      </c>
      <c r="F1088" s="289"/>
      <c r="G1088" s="151" t="s">
        <v>43</v>
      </c>
      <c r="H1088" s="152">
        <v>1</v>
      </c>
      <c r="I1088" s="153">
        <v>82.38</v>
      </c>
      <c r="J1088" s="153">
        <v>82.38</v>
      </c>
    </row>
    <row r="1089" spans="1:10" ht="26.4" x14ac:dyDescent="0.25">
      <c r="A1089" s="48" t="s">
        <v>2078</v>
      </c>
      <c r="B1089" s="50" t="s">
        <v>2245</v>
      </c>
      <c r="C1089" s="48" t="s">
        <v>41</v>
      </c>
      <c r="D1089" s="48" t="s">
        <v>2246</v>
      </c>
      <c r="E1089" s="289" t="s">
        <v>2081</v>
      </c>
      <c r="F1089" s="289"/>
      <c r="G1089" s="151" t="s">
        <v>2082</v>
      </c>
      <c r="H1089" s="152">
        <v>5</v>
      </c>
      <c r="I1089" s="153">
        <v>28.37</v>
      </c>
      <c r="J1089" s="153">
        <v>141.85</v>
      </c>
    </row>
    <row r="1090" spans="1:10" ht="26.4" x14ac:dyDescent="0.25">
      <c r="A1090" s="48" t="s">
        <v>2078</v>
      </c>
      <c r="B1090" s="50" t="s">
        <v>2315</v>
      </c>
      <c r="C1090" s="48" t="s">
        <v>41</v>
      </c>
      <c r="D1090" s="48" t="s">
        <v>2316</v>
      </c>
      <c r="E1090" s="289" t="s">
        <v>2081</v>
      </c>
      <c r="F1090" s="289"/>
      <c r="G1090" s="151" t="s">
        <v>2082</v>
      </c>
      <c r="H1090" s="152">
        <v>2</v>
      </c>
      <c r="I1090" s="153">
        <v>29.98</v>
      </c>
      <c r="J1090" s="153">
        <v>59.96</v>
      </c>
    </row>
    <row r="1091" spans="1:10" x14ac:dyDescent="0.25">
      <c r="A1091" s="154" t="s">
        <v>2087</v>
      </c>
      <c r="B1091" s="155" t="s">
        <v>2587</v>
      </c>
      <c r="C1091" s="154" t="s">
        <v>2461</v>
      </c>
      <c r="D1091" s="154" t="s">
        <v>2588</v>
      </c>
      <c r="E1091" s="290" t="s">
        <v>2091</v>
      </c>
      <c r="F1091" s="290"/>
      <c r="G1091" s="156" t="s">
        <v>592</v>
      </c>
      <c r="H1091" s="157">
        <v>3</v>
      </c>
      <c r="I1091" s="158">
        <v>26.99</v>
      </c>
      <c r="J1091" s="158">
        <v>80.97</v>
      </c>
    </row>
    <row r="1092" spans="1:10" x14ac:dyDescent="0.25">
      <c r="A1092" s="154" t="s">
        <v>2087</v>
      </c>
      <c r="B1092" s="155" t="s">
        <v>2591</v>
      </c>
      <c r="C1092" s="154" t="s">
        <v>41</v>
      </c>
      <c r="D1092" s="154" t="s">
        <v>2592</v>
      </c>
      <c r="E1092" s="290" t="s">
        <v>2091</v>
      </c>
      <c r="F1092" s="290"/>
      <c r="G1092" s="156" t="s">
        <v>107</v>
      </c>
      <c r="H1092" s="157">
        <v>6.7000000000000004E-2</v>
      </c>
      <c r="I1092" s="158">
        <v>16.23</v>
      </c>
      <c r="J1092" s="158">
        <v>1.08</v>
      </c>
    </row>
    <row r="1093" spans="1:10" ht="26.4" x14ac:dyDescent="0.25">
      <c r="A1093" s="154" t="s">
        <v>2087</v>
      </c>
      <c r="B1093" s="155" t="s">
        <v>2589</v>
      </c>
      <c r="C1093" s="154" t="s">
        <v>41</v>
      </c>
      <c r="D1093" s="154" t="s">
        <v>2590</v>
      </c>
      <c r="E1093" s="290" t="s">
        <v>2091</v>
      </c>
      <c r="F1093" s="290"/>
      <c r="G1093" s="156" t="s">
        <v>56</v>
      </c>
      <c r="H1093" s="157">
        <v>2.1000000000000001E-2</v>
      </c>
      <c r="I1093" s="158">
        <v>150</v>
      </c>
      <c r="J1093" s="158">
        <v>3.15</v>
      </c>
    </row>
    <row r="1094" spans="1:10" x14ac:dyDescent="0.25">
      <c r="A1094" s="154" t="s">
        <v>2087</v>
      </c>
      <c r="B1094" s="155" t="s">
        <v>2584</v>
      </c>
      <c r="C1094" s="154" t="s">
        <v>2461</v>
      </c>
      <c r="D1094" s="154" t="s">
        <v>2585</v>
      </c>
      <c r="E1094" s="290" t="s">
        <v>2091</v>
      </c>
      <c r="F1094" s="290"/>
      <c r="G1094" s="156" t="s">
        <v>2586</v>
      </c>
      <c r="H1094" s="157">
        <v>6.7000000000000004E-2</v>
      </c>
      <c r="I1094" s="158">
        <v>33.82</v>
      </c>
      <c r="J1094" s="158">
        <v>2.2599999999999998</v>
      </c>
    </row>
    <row r="1095" spans="1:10" ht="39.6" x14ac:dyDescent="0.25">
      <c r="A1095" s="154" t="s">
        <v>2087</v>
      </c>
      <c r="B1095" s="155" t="s">
        <v>2596</v>
      </c>
      <c r="C1095" s="154" t="s">
        <v>41</v>
      </c>
      <c r="D1095" s="154" t="s">
        <v>2597</v>
      </c>
      <c r="E1095" s="290" t="s">
        <v>2091</v>
      </c>
      <c r="F1095" s="290"/>
      <c r="G1095" s="156" t="s">
        <v>91</v>
      </c>
      <c r="H1095" s="157">
        <v>2.4</v>
      </c>
      <c r="I1095" s="158">
        <v>23.62</v>
      </c>
      <c r="J1095" s="158">
        <v>56.68</v>
      </c>
    </row>
    <row r="1096" spans="1:10" x14ac:dyDescent="0.25">
      <c r="A1096" s="154" t="s">
        <v>2087</v>
      </c>
      <c r="B1096" s="155" t="s">
        <v>2593</v>
      </c>
      <c r="C1096" s="154" t="s">
        <v>2461</v>
      </c>
      <c r="D1096" s="154" t="s">
        <v>2594</v>
      </c>
      <c r="E1096" s="290" t="s">
        <v>2091</v>
      </c>
      <c r="F1096" s="290"/>
      <c r="G1096" s="156" t="s">
        <v>2595</v>
      </c>
      <c r="H1096" s="157">
        <v>1.8</v>
      </c>
      <c r="I1096" s="158">
        <v>44.28</v>
      </c>
      <c r="J1096" s="158">
        <v>79.7</v>
      </c>
    </row>
    <row r="1097" spans="1:10" ht="26.4" x14ac:dyDescent="0.25">
      <c r="A1097" s="154" t="s">
        <v>2087</v>
      </c>
      <c r="B1097" s="155" t="s">
        <v>2582</v>
      </c>
      <c r="C1097" s="154" t="s">
        <v>2461</v>
      </c>
      <c r="D1097" s="154" t="s">
        <v>2583</v>
      </c>
      <c r="E1097" s="290" t="s">
        <v>2091</v>
      </c>
      <c r="F1097" s="290"/>
      <c r="G1097" s="156" t="s">
        <v>592</v>
      </c>
      <c r="H1097" s="157">
        <v>1</v>
      </c>
      <c r="I1097" s="158">
        <v>271.89999999999998</v>
      </c>
      <c r="J1097" s="158">
        <v>271.89999999999998</v>
      </c>
    </row>
    <row r="1098" spans="1:10" x14ac:dyDescent="0.25">
      <c r="A1098" s="154" t="s">
        <v>2087</v>
      </c>
      <c r="B1098" s="155" t="s">
        <v>2598</v>
      </c>
      <c r="C1098" s="154" t="s">
        <v>41</v>
      </c>
      <c r="D1098" s="154" t="s">
        <v>2599</v>
      </c>
      <c r="E1098" s="290" t="s">
        <v>2091</v>
      </c>
      <c r="F1098" s="290"/>
      <c r="G1098" s="156" t="s">
        <v>107</v>
      </c>
      <c r="H1098" s="157">
        <v>4.4000000000000004</v>
      </c>
      <c r="I1098" s="158">
        <v>0.86</v>
      </c>
      <c r="J1098" s="158">
        <v>3.78</v>
      </c>
    </row>
    <row r="1099" spans="1:10" ht="26.4" x14ac:dyDescent="0.25">
      <c r="A1099" s="154" t="s">
        <v>2087</v>
      </c>
      <c r="B1099" s="155" t="s">
        <v>2603</v>
      </c>
      <c r="C1099" s="154" t="s">
        <v>2461</v>
      </c>
      <c r="D1099" s="154" t="s">
        <v>2604</v>
      </c>
      <c r="E1099" s="290" t="s">
        <v>2091</v>
      </c>
      <c r="F1099" s="290"/>
      <c r="G1099" s="156" t="s">
        <v>592</v>
      </c>
      <c r="H1099" s="157">
        <v>2</v>
      </c>
      <c r="I1099" s="158">
        <v>201.74</v>
      </c>
      <c r="J1099" s="158">
        <v>403.48</v>
      </c>
    </row>
    <row r="1100" spans="1:10" x14ac:dyDescent="0.25">
      <c r="A1100" s="49"/>
      <c r="B1100" s="49"/>
      <c r="C1100" s="49"/>
      <c r="D1100" s="49"/>
      <c r="E1100" s="49" t="s">
        <v>2093</v>
      </c>
      <c r="F1100" s="159">
        <v>237.76</v>
      </c>
      <c r="G1100" s="49" t="s">
        <v>2094</v>
      </c>
      <c r="H1100" s="159">
        <v>272.55</v>
      </c>
      <c r="I1100" s="49" t="s">
        <v>2095</v>
      </c>
      <c r="J1100" s="159">
        <v>510.31</v>
      </c>
    </row>
    <row r="1101" spans="1:10" x14ac:dyDescent="0.25">
      <c r="A1101" s="49"/>
      <c r="B1101" s="49"/>
      <c r="C1101" s="49"/>
      <c r="D1101" s="49"/>
      <c r="E1101" s="49" t="s">
        <v>2096</v>
      </c>
      <c r="F1101" s="159">
        <v>369.48</v>
      </c>
      <c r="G1101" s="49"/>
      <c r="H1101" s="291" t="s">
        <v>2097</v>
      </c>
      <c r="I1101" s="291"/>
      <c r="J1101" s="159">
        <v>2171.87</v>
      </c>
    </row>
    <row r="1102" spans="1:10" ht="14.4" thickBot="1" x14ac:dyDescent="0.3">
      <c r="A1102" s="30"/>
      <c r="B1102" s="30"/>
      <c r="C1102" s="30"/>
      <c r="D1102" s="30"/>
      <c r="E1102" s="30"/>
      <c r="F1102" s="30"/>
      <c r="G1102" s="30" t="s">
        <v>2098</v>
      </c>
      <c r="H1102" s="160" t="s">
        <v>2223</v>
      </c>
      <c r="I1102" s="30" t="s">
        <v>2100</v>
      </c>
      <c r="J1102" s="32">
        <v>13031.22</v>
      </c>
    </row>
    <row r="1103" spans="1:10" ht="14.4" thickTop="1" x14ac:dyDescent="0.25">
      <c r="A1103" s="161"/>
      <c r="B1103" s="161"/>
      <c r="C1103" s="161"/>
      <c r="D1103" s="161"/>
      <c r="E1103" s="161"/>
      <c r="F1103" s="161"/>
      <c r="G1103" s="161"/>
      <c r="H1103" s="161"/>
      <c r="I1103" s="161"/>
      <c r="J1103" s="161"/>
    </row>
    <row r="1104" spans="1:10" x14ac:dyDescent="0.25">
      <c r="A1104" s="24" t="s">
        <v>314</v>
      </c>
      <c r="B1104" s="25" t="s">
        <v>2</v>
      </c>
      <c r="C1104" s="24" t="s">
        <v>3</v>
      </c>
      <c r="D1104" s="24" t="s">
        <v>4</v>
      </c>
      <c r="E1104" s="294" t="s">
        <v>2075</v>
      </c>
      <c r="F1104" s="294"/>
      <c r="G1104" s="145" t="s">
        <v>5</v>
      </c>
      <c r="H1104" s="25" t="s">
        <v>6</v>
      </c>
      <c r="I1104" s="25" t="s">
        <v>7</v>
      </c>
      <c r="J1104" s="25" t="s">
        <v>9</v>
      </c>
    </row>
    <row r="1105" spans="1:10" ht="26.4" x14ac:dyDescent="0.25">
      <c r="A1105" s="146" t="s">
        <v>2076</v>
      </c>
      <c r="B1105" s="147" t="s">
        <v>315</v>
      </c>
      <c r="C1105" s="146" t="s">
        <v>19</v>
      </c>
      <c r="D1105" s="146" t="s">
        <v>316</v>
      </c>
      <c r="E1105" s="292" t="s">
        <v>2077</v>
      </c>
      <c r="F1105" s="292"/>
      <c r="G1105" s="148" t="s">
        <v>25</v>
      </c>
      <c r="H1105" s="149">
        <v>1</v>
      </c>
      <c r="I1105" s="150">
        <v>228.71</v>
      </c>
      <c r="J1105" s="150">
        <v>228.71</v>
      </c>
    </row>
    <row r="1106" spans="1:10" ht="26.4" x14ac:dyDescent="0.25">
      <c r="A1106" s="48" t="s">
        <v>2078</v>
      </c>
      <c r="B1106" s="50" t="s">
        <v>2245</v>
      </c>
      <c r="C1106" s="48" t="s">
        <v>41</v>
      </c>
      <c r="D1106" s="48" t="s">
        <v>2246</v>
      </c>
      <c r="E1106" s="289" t="s">
        <v>2081</v>
      </c>
      <c r="F1106" s="289"/>
      <c r="G1106" s="151" t="s">
        <v>2082</v>
      </c>
      <c r="H1106" s="152">
        <v>4.17</v>
      </c>
      <c r="I1106" s="153">
        <v>28.37</v>
      </c>
      <c r="J1106" s="153">
        <v>118.3</v>
      </c>
    </row>
    <row r="1107" spans="1:10" ht="26.4" x14ac:dyDescent="0.25">
      <c r="A1107" s="48" t="s">
        <v>2078</v>
      </c>
      <c r="B1107" s="50" t="s">
        <v>2127</v>
      </c>
      <c r="C1107" s="48" t="s">
        <v>41</v>
      </c>
      <c r="D1107" s="48" t="s">
        <v>2128</v>
      </c>
      <c r="E1107" s="289" t="s">
        <v>2081</v>
      </c>
      <c r="F1107" s="289"/>
      <c r="G1107" s="151" t="s">
        <v>2082</v>
      </c>
      <c r="H1107" s="152">
        <v>4.3899999999999997</v>
      </c>
      <c r="I1107" s="153">
        <v>24.84</v>
      </c>
      <c r="J1107" s="153">
        <v>109.04</v>
      </c>
    </row>
    <row r="1108" spans="1:10" x14ac:dyDescent="0.25">
      <c r="A1108" s="154" t="s">
        <v>2087</v>
      </c>
      <c r="B1108" s="155" t="s">
        <v>2573</v>
      </c>
      <c r="C1108" s="154" t="s">
        <v>41</v>
      </c>
      <c r="D1108" s="154" t="s">
        <v>2574</v>
      </c>
      <c r="E1108" s="290" t="s">
        <v>2091</v>
      </c>
      <c r="F1108" s="290"/>
      <c r="G1108" s="156" t="s">
        <v>107</v>
      </c>
      <c r="H1108" s="157">
        <v>0.06</v>
      </c>
      <c r="I1108" s="158">
        <v>17.97</v>
      </c>
      <c r="J1108" s="158">
        <v>1.07</v>
      </c>
    </row>
    <row r="1109" spans="1:10" x14ac:dyDescent="0.25">
      <c r="A1109" s="154" t="s">
        <v>2087</v>
      </c>
      <c r="B1109" s="155" t="s">
        <v>2133</v>
      </c>
      <c r="C1109" s="154" t="s">
        <v>41</v>
      </c>
      <c r="D1109" s="154" t="s">
        <v>2134</v>
      </c>
      <c r="E1109" s="290" t="s">
        <v>2091</v>
      </c>
      <c r="F1109" s="290"/>
      <c r="G1109" s="156" t="s">
        <v>107</v>
      </c>
      <c r="H1109" s="157">
        <v>1.9E-2</v>
      </c>
      <c r="I1109" s="158">
        <v>16.22</v>
      </c>
      <c r="J1109" s="158">
        <v>0.3</v>
      </c>
    </row>
    <row r="1110" spans="1:10" x14ac:dyDescent="0.25">
      <c r="A1110" s="49"/>
      <c r="B1110" s="49"/>
      <c r="C1110" s="49"/>
      <c r="D1110" s="49"/>
      <c r="E1110" s="49" t="s">
        <v>2093</v>
      </c>
      <c r="F1110" s="159">
        <v>79.599999999999994</v>
      </c>
      <c r="G1110" s="49" t="s">
        <v>2094</v>
      </c>
      <c r="H1110" s="159">
        <v>91.25</v>
      </c>
      <c r="I1110" s="49" t="s">
        <v>2095</v>
      </c>
      <c r="J1110" s="159">
        <v>170.85</v>
      </c>
    </row>
    <row r="1111" spans="1:10" x14ac:dyDescent="0.25">
      <c r="A1111" s="49"/>
      <c r="B1111" s="49"/>
      <c r="C1111" s="49"/>
      <c r="D1111" s="49"/>
      <c r="E1111" s="49" t="s">
        <v>2096</v>
      </c>
      <c r="F1111" s="159">
        <v>46.88</v>
      </c>
      <c r="G1111" s="49"/>
      <c r="H1111" s="291" t="s">
        <v>2097</v>
      </c>
      <c r="I1111" s="291"/>
      <c r="J1111" s="159">
        <v>275.58999999999997</v>
      </c>
    </row>
    <row r="1112" spans="1:10" ht="14.4" thickBot="1" x14ac:dyDescent="0.3">
      <c r="A1112" s="30"/>
      <c r="B1112" s="30"/>
      <c r="C1112" s="30"/>
      <c r="D1112" s="30"/>
      <c r="E1112" s="30"/>
      <c r="F1112" s="30"/>
      <c r="G1112" s="30" t="s">
        <v>2098</v>
      </c>
      <c r="H1112" s="160" t="s">
        <v>2605</v>
      </c>
      <c r="I1112" s="30" t="s">
        <v>2100</v>
      </c>
      <c r="J1112" s="32">
        <v>5947.23</v>
      </c>
    </row>
    <row r="1113" spans="1:10" ht="14.4" thickTop="1" x14ac:dyDescent="0.25">
      <c r="A1113" s="161"/>
      <c r="B1113" s="161"/>
      <c r="C1113" s="161"/>
      <c r="D1113" s="161"/>
      <c r="E1113" s="161"/>
      <c r="F1113" s="161"/>
      <c r="G1113" s="161"/>
      <c r="H1113" s="161"/>
      <c r="I1113" s="161"/>
      <c r="J1113" s="161"/>
    </row>
    <row r="1114" spans="1:10" x14ac:dyDescent="0.25">
      <c r="A1114" s="26" t="s">
        <v>317</v>
      </c>
      <c r="B1114" s="26"/>
      <c r="C1114" s="26"/>
      <c r="D1114" s="26" t="s">
        <v>318</v>
      </c>
      <c r="E1114" s="26"/>
      <c r="F1114" s="293"/>
      <c r="G1114" s="293"/>
      <c r="H1114" s="27"/>
      <c r="I1114" s="26"/>
      <c r="J1114" s="28">
        <v>171924.18</v>
      </c>
    </row>
    <row r="1115" spans="1:10" x14ac:dyDescent="0.25">
      <c r="A1115" s="26" t="s">
        <v>319</v>
      </c>
      <c r="B1115" s="26"/>
      <c r="C1115" s="26"/>
      <c r="D1115" s="26" t="s">
        <v>320</v>
      </c>
      <c r="E1115" s="26"/>
      <c r="F1115" s="293"/>
      <c r="G1115" s="293"/>
      <c r="H1115" s="27"/>
      <c r="I1115" s="26"/>
      <c r="J1115" s="28">
        <v>43640.18</v>
      </c>
    </row>
    <row r="1116" spans="1:10" x14ac:dyDescent="0.25">
      <c r="A1116" s="24" t="s">
        <v>321</v>
      </c>
      <c r="B1116" s="25" t="s">
        <v>2</v>
      </c>
      <c r="C1116" s="24" t="s">
        <v>3</v>
      </c>
      <c r="D1116" s="24" t="s">
        <v>4</v>
      </c>
      <c r="E1116" s="294" t="s">
        <v>2075</v>
      </c>
      <c r="F1116" s="294"/>
      <c r="G1116" s="145" t="s">
        <v>5</v>
      </c>
      <c r="H1116" s="25" t="s">
        <v>6</v>
      </c>
      <c r="I1116" s="25" t="s">
        <v>7</v>
      </c>
      <c r="J1116" s="25" t="s">
        <v>9</v>
      </c>
    </row>
    <row r="1117" spans="1:10" ht="39.6" x14ac:dyDescent="0.25">
      <c r="A1117" s="146" t="s">
        <v>2076</v>
      </c>
      <c r="B1117" s="147" t="s">
        <v>322</v>
      </c>
      <c r="C1117" s="146" t="s">
        <v>41</v>
      </c>
      <c r="D1117" s="146" t="s">
        <v>323</v>
      </c>
      <c r="E1117" s="292" t="s">
        <v>2549</v>
      </c>
      <c r="F1117" s="292"/>
      <c r="G1117" s="148" t="s">
        <v>25</v>
      </c>
      <c r="H1117" s="149">
        <v>1</v>
      </c>
      <c r="I1117" s="150">
        <v>740.32</v>
      </c>
      <c r="J1117" s="150">
        <v>740.32</v>
      </c>
    </row>
    <row r="1118" spans="1:10" ht="26.4" x14ac:dyDescent="0.25">
      <c r="A1118" s="48" t="s">
        <v>2078</v>
      </c>
      <c r="B1118" s="50" t="s">
        <v>2079</v>
      </c>
      <c r="C1118" s="48" t="s">
        <v>41</v>
      </c>
      <c r="D1118" s="48" t="s">
        <v>2080</v>
      </c>
      <c r="E1118" s="289" t="s">
        <v>2081</v>
      </c>
      <c r="F1118" s="289"/>
      <c r="G1118" s="151" t="s">
        <v>2082</v>
      </c>
      <c r="H1118" s="152">
        <v>0.1779</v>
      </c>
      <c r="I1118" s="153">
        <v>24.25</v>
      </c>
      <c r="J1118" s="153">
        <v>4.3099999999999996</v>
      </c>
    </row>
    <row r="1119" spans="1:10" ht="26.4" x14ac:dyDescent="0.25">
      <c r="A1119" s="48" t="s">
        <v>2078</v>
      </c>
      <c r="B1119" s="50" t="s">
        <v>2315</v>
      </c>
      <c r="C1119" s="48" t="s">
        <v>41</v>
      </c>
      <c r="D1119" s="48" t="s">
        <v>2316</v>
      </c>
      <c r="E1119" s="289" t="s">
        <v>2081</v>
      </c>
      <c r="F1119" s="289"/>
      <c r="G1119" s="151" t="s">
        <v>2082</v>
      </c>
      <c r="H1119" s="152">
        <v>0.35630000000000001</v>
      </c>
      <c r="I1119" s="153">
        <v>29.98</v>
      </c>
      <c r="J1119" s="153">
        <v>10.68</v>
      </c>
    </row>
    <row r="1120" spans="1:10" ht="26.4" x14ac:dyDescent="0.25">
      <c r="A1120" s="154" t="s">
        <v>2087</v>
      </c>
      <c r="B1120" s="155" t="s">
        <v>2606</v>
      </c>
      <c r="C1120" s="154" t="s">
        <v>41</v>
      </c>
      <c r="D1120" s="154" t="s">
        <v>2607</v>
      </c>
      <c r="E1120" s="290" t="s">
        <v>2091</v>
      </c>
      <c r="F1120" s="290"/>
      <c r="G1120" s="156" t="s">
        <v>25</v>
      </c>
      <c r="H1120" s="157">
        <v>1</v>
      </c>
      <c r="I1120" s="158">
        <v>492.65</v>
      </c>
      <c r="J1120" s="158">
        <v>492.65</v>
      </c>
    </row>
    <row r="1121" spans="1:10" ht="39.6" x14ac:dyDescent="0.25">
      <c r="A1121" s="154" t="s">
        <v>2087</v>
      </c>
      <c r="B1121" s="155" t="s">
        <v>2608</v>
      </c>
      <c r="C1121" s="154" t="s">
        <v>41</v>
      </c>
      <c r="D1121" s="154" t="s">
        <v>2609</v>
      </c>
      <c r="E1121" s="290" t="s">
        <v>2091</v>
      </c>
      <c r="F1121" s="290"/>
      <c r="G1121" s="156" t="s">
        <v>91</v>
      </c>
      <c r="H1121" s="157">
        <v>6.8503999999999996</v>
      </c>
      <c r="I1121" s="158">
        <v>28.48</v>
      </c>
      <c r="J1121" s="158">
        <v>195.09</v>
      </c>
    </row>
    <row r="1122" spans="1:10" ht="39.6" x14ac:dyDescent="0.25">
      <c r="A1122" s="154" t="s">
        <v>2087</v>
      </c>
      <c r="B1122" s="155" t="s">
        <v>2610</v>
      </c>
      <c r="C1122" s="154" t="s">
        <v>41</v>
      </c>
      <c r="D1122" s="154" t="s">
        <v>2611</v>
      </c>
      <c r="E1122" s="290" t="s">
        <v>2091</v>
      </c>
      <c r="F1122" s="290"/>
      <c r="G1122" s="156" t="s">
        <v>43</v>
      </c>
      <c r="H1122" s="157">
        <v>4.8166000000000002</v>
      </c>
      <c r="I1122" s="158">
        <v>0.86</v>
      </c>
      <c r="J1122" s="158">
        <v>4.1399999999999997</v>
      </c>
    </row>
    <row r="1123" spans="1:10" ht="26.4" x14ac:dyDescent="0.25">
      <c r="A1123" s="154" t="s">
        <v>2087</v>
      </c>
      <c r="B1123" s="155" t="s">
        <v>2612</v>
      </c>
      <c r="C1123" s="154" t="s">
        <v>41</v>
      </c>
      <c r="D1123" s="154" t="s">
        <v>2613</v>
      </c>
      <c r="E1123" s="290" t="s">
        <v>2091</v>
      </c>
      <c r="F1123" s="290"/>
      <c r="G1123" s="156" t="s">
        <v>2614</v>
      </c>
      <c r="H1123" s="157">
        <v>0.88290000000000002</v>
      </c>
      <c r="I1123" s="158">
        <v>37.89</v>
      </c>
      <c r="J1123" s="158">
        <v>33.450000000000003</v>
      </c>
    </row>
    <row r="1124" spans="1:10" x14ac:dyDescent="0.25">
      <c r="A1124" s="49"/>
      <c r="B1124" s="49"/>
      <c r="C1124" s="49"/>
      <c r="D1124" s="49"/>
      <c r="E1124" s="49" t="s">
        <v>2093</v>
      </c>
      <c r="F1124" s="159">
        <v>5.24</v>
      </c>
      <c r="G1124" s="49" t="s">
        <v>2094</v>
      </c>
      <c r="H1124" s="159">
        <v>6.02</v>
      </c>
      <c r="I1124" s="49" t="s">
        <v>2095</v>
      </c>
      <c r="J1124" s="159">
        <v>11.26</v>
      </c>
    </row>
    <row r="1125" spans="1:10" x14ac:dyDescent="0.25">
      <c r="A1125" s="49"/>
      <c r="B1125" s="49"/>
      <c r="C1125" s="49"/>
      <c r="D1125" s="49"/>
      <c r="E1125" s="49" t="s">
        <v>2096</v>
      </c>
      <c r="F1125" s="159">
        <v>151.76</v>
      </c>
      <c r="G1125" s="49"/>
      <c r="H1125" s="291" t="s">
        <v>2097</v>
      </c>
      <c r="I1125" s="291"/>
      <c r="J1125" s="159">
        <v>892.08</v>
      </c>
    </row>
    <row r="1126" spans="1:10" ht="14.4" thickBot="1" x14ac:dyDescent="0.3">
      <c r="A1126" s="30"/>
      <c r="B1126" s="30"/>
      <c r="C1126" s="30"/>
      <c r="D1126" s="30"/>
      <c r="E1126" s="30"/>
      <c r="F1126" s="30"/>
      <c r="G1126" s="30" t="s">
        <v>2098</v>
      </c>
      <c r="H1126" s="160" t="s">
        <v>2615</v>
      </c>
      <c r="I1126" s="30" t="s">
        <v>2100</v>
      </c>
      <c r="J1126" s="32">
        <v>21954.080000000002</v>
      </c>
    </row>
    <row r="1127" spans="1:10" ht="14.4" thickTop="1" x14ac:dyDescent="0.25">
      <c r="A1127" s="161"/>
      <c r="B1127" s="161"/>
      <c r="C1127" s="161"/>
      <c r="D1127" s="161"/>
      <c r="E1127" s="161"/>
      <c r="F1127" s="161"/>
      <c r="G1127" s="161"/>
      <c r="H1127" s="161"/>
      <c r="I1127" s="161"/>
      <c r="J1127" s="161"/>
    </row>
    <row r="1128" spans="1:10" x14ac:dyDescent="0.25">
      <c r="A1128" s="24" t="s">
        <v>324</v>
      </c>
      <c r="B1128" s="25" t="s">
        <v>2</v>
      </c>
      <c r="C1128" s="24" t="s">
        <v>3</v>
      </c>
      <c r="D1128" s="24" t="s">
        <v>4</v>
      </c>
      <c r="E1128" s="294" t="s">
        <v>2075</v>
      </c>
      <c r="F1128" s="294"/>
      <c r="G1128" s="145" t="s">
        <v>5</v>
      </c>
      <c r="H1128" s="25" t="s">
        <v>6</v>
      </c>
      <c r="I1128" s="25" t="s">
        <v>7</v>
      </c>
      <c r="J1128" s="25" t="s">
        <v>9</v>
      </c>
    </row>
    <row r="1129" spans="1:10" ht="39.6" x14ac:dyDescent="0.25">
      <c r="A1129" s="146" t="s">
        <v>2076</v>
      </c>
      <c r="B1129" s="147" t="s">
        <v>325</v>
      </c>
      <c r="C1129" s="146" t="s">
        <v>41</v>
      </c>
      <c r="D1129" s="146" t="s">
        <v>326</v>
      </c>
      <c r="E1129" s="292" t="s">
        <v>2549</v>
      </c>
      <c r="F1129" s="292"/>
      <c r="G1129" s="148" t="s">
        <v>25</v>
      </c>
      <c r="H1129" s="149">
        <v>1</v>
      </c>
      <c r="I1129" s="150">
        <v>594.08000000000004</v>
      </c>
      <c r="J1129" s="150">
        <v>594.08000000000004</v>
      </c>
    </row>
    <row r="1130" spans="1:10" ht="26.4" x14ac:dyDescent="0.25">
      <c r="A1130" s="48" t="s">
        <v>2078</v>
      </c>
      <c r="B1130" s="50" t="s">
        <v>2315</v>
      </c>
      <c r="C1130" s="48" t="s">
        <v>41</v>
      </c>
      <c r="D1130" s="48" t="s">
        <v>2316</v>
      </c>
      <c r="E1130" s="289" t="s">
        <v>2081</v>
      </c>
      <c r="F1130" s="289"/>
      <c r="G1130" s="151" t="s">
        <v>2082</v>
      </c>
      <c r="H1130" s="152">
        <v>0.55487889999999995</v>
      </c>
      <c r="I1130" s="153">
        <v>29.98</v>
      </c>
      <c r="J1130" s="153">
        <v>16.63</v>
      </c>
    </row>
    <row r="1131" spans="1:10" ht="26.4" x14ac:dyDescent="0.25">
      <c r="A1131" s="48" t="s">
        <v>2078</v>
      </c>
      <c r="B1131" s="50" t="s">
        <v>2079</v>
      </c>
      <c r="C1131" s="48" t="s">
        <v>41</v>
      </c>
      <c r="D1131" s="48" t="s">
        <v>2080</v>
      </c>
      <c r="E1131" s="289" t="s">
        <v>2081</v>
      </c>
      <c r="F1131" s="289"/>
      <c r="G1131" s="151" t="s">
        <v>2082</v>
      </c>
      <c r="H1131" s="152">
        <v>0.1568136</v>
      </c>
      <c r="I1131" s="153">
        <v>24.25</v>
      </c>
      <c r="J1131" s="153">
        <v>3.8</v>
      </c>
    </row>
    <row r="1132" spans="1:10" ht="26.4" x14ac:dyDescent="0.25">
      <c r="A1132" s="154" t="s">
        <v>2087</v>
      </c>
      <c r="B1132" s="155" t="s">
        <v>2612</v>
      </c>
      <c r="C1132" s="154" t="s">
        <v>41</v>
      </c>
      <c r="D1132" s="154" t="s">
        <v>2613</v>
      </c>
      <c r="E1132" s="290" t="s">
        <v>2091</v>
      </c>
      <c r="F1132" s="290"/>
      <c r="G1132" s="156" t="s">
        <v>2614</v>
      </c>
      <c r="H1132" s="157">
        <v>0.88290000000000002</v>
      </c>
      <c r="I1132" s="158">
        <v>37.89</v>
      </c>
      <c r="J1132" s="158">
        <v>33.450000000000003</v>
      </c>
    </row>
    <row r="1133" spans="1:10" ht="39.6" x14ac:dyDescent="0.25">
      <c r="A1133" s="154" t="s">
        <v>2087</v>
      </c>
      <c r="B1133" s="155" t="s">
        <v>2616</v>
      </c>
      <c r="C1133" s="154" t="s">
        <v>41</v>
      </c>
      <c r="D1133" s="154" t="s">
        <v>2617</v>
      </c>
      <c r="E1133" s="290" t="s">
        <v>2091</v>
      </c>
      <c r="F1133" s="290"/>
      <c r="G1133" s="156" t="s">
        <v>43</v>
      </c>
      <c r="H1133" s="157">
        <v>0.54730000000000001</v>
      </c>
      <c r="I1133" s="158">
        <v>623.02</v>
      </c>
      <c r="J1133" s="158">
        <v>340.97</v>
      </c>
    </row>
    <row r="1134" spans="1:10" ht="39.6" x14ac:dyDescent="0.25">
      <c r="A1134" s="154" t="s">
        <v>2087</v>
      </c>
      <c r="B1134" s="155" t="s">
        <v>2610</v>
      </c>
      <c r="C1134" s="154" t="s">
        <v>41</v>
      </c>
      <c r="D1134" s="154" t="s">
        <v>2611</v>
      </c>
      <c r="E1134" s="290" t="s">
        <v>2091</v>
      </c>
      <c r="F1134" s="290"/>
      <c r="G1134" s="156" t="s">
        <v>43</v>
      </c>
      <c r="H1134" s="157">
        <v>4.8166000000000002</v>
      </c>
      <c r="I1134" s="158">
        <v>0.86</v>
      </c>
      <c r="J1134" s="158">
        <v>4.1399999999999997</v>
      </c>
    </row>
    <row r="1135" spans="1:10" ht="39.6" x14ac:dyDescent="0.25">
      <c r="A1135" s="154" t="s">
        <v>2087</v>
      </c>
      <c r="B1135" s="155" t="s">
        <v>2608</v>
      </c>
      <c r="C1135" s="154" t="s">
        <v>41</v>
      </c>
      <c r="D1135" s="154" t="s">
        <v>2609</v>
      </c>
      <c r="E1135" s="290" t="s">
        <v>2091</v>
      </c>
      <c r="F1135" s="290"/>
      <c r="G1135" s="156" t="s">
        <v>91</v>
      </c>
      <c r="H1135" s="157">
        <v>6.8503999999999996</v>
      </c>
      <c r="I1135" s="158">
        <v>28.48</v>
      </c>
      <c r="J1135" s="158">
        <v>195.09</v>
      </c>
    </row>
    <row r="1136" spans="1:10" x14ac:dyDescent="0.25">
      <c r="A1136" s="49"/>
      <c r="B1136" s="49"/>
      <c r="C1136" s="49"/>
      <c r="D1136" s="49"/>
      <c r="E1136" s="49" t="s">
        <v>2093</v>
      </c>
      <c r="F1136" s="159">
        <v>7.2</v>
      </c>
      <c r="G1136" s="49" t="s">
        <v>2094</v>
      </c>
      <c r="H1136" s="159">
        <v>8.27</v>
      </c>
      <c r="I1136" s="49" t="s">
        <v>2095</v>
      </c>
      <c r="J1136" s="159">
        <v>15.47</v>
      </c>
    </row>
    <row r="1137" spans="1:10" x14ac:dyDescent="0.25">
      <c r="A1137" s="49"/>
      <c r="B1137" s="49"/>
      <c r="C1137" s="49"/>
      <c r="D1137" s="49"/>
      <c r="E1137" s="49" t="s">
        <v>2096</v>
      </c>
      <c r="F1137" s="159">
        <v>121.78</v>
      </c>
      <c r="G1137" s="49"/>
      <c r="H1137" s="291" t="s">
        <v>2097</v>
      </c>
      <c r="I1137" s="291"/>
      <c r="J1137" s="159">
        <v>715.86</v>
      </c>
    </row>
    <row r="1138" spans="1:10" ht="14.4" thickBot="1" x14ac:dyDescent="0.3">
      <c r="A1138" s="30"/>
      <c r="B1138" s="30"/>
      <c r="C1138" s="30"/>
      <c r="D1138" s="30"/>
      <c r="E1138" s="30"/>
      <c r="F1138" s="30"/>
      <c r="G1138" s="30" t="s">
        <v>2098</v>
      </c>
      <c r="H1138" s="160" t="s">
        <v>2618</v>
      </c>
      <c r="I1138" s="30" t="s">
        <v>2100</v>
      </c>
      <c r="J1138" s="32">
        <v>16829.86</v>
      </c>
    </row>
    <row r="1139" spans="1:10" ht="14.4" thickTop="1" x14ac:dyDescent="0.25">
      <c r="A1139" s="161"/>
      <c r="B1139" s="161"/>
      <c r="C1139" s="161"/>
      <c r="D1139" s="161"/>
      <c r="E1139" s="161"/>
      <c r="F1139" s="161"/>
      <c r="G1139" s="161"/>
      <c r="H1139" s="161"/>
      <c r="I1139" s="161"/>
      <c r="J1139" s="161"/>
    </row>
    <row r="1140" spans="1:10" x14ac:dyDescent="0.25">
      <c r="A1140" s="24" t="s">
        <v>327</v>
      </c>
      <c r="B1140" s="25" t="s">
        <v>2</v>
      </c>
      <c r="C1140" s="24" t="s">
        <v>3</v>
      </c>
      <c r="D1140" s="24" t="s">
        <v>4</v>
      </c>
      <c r="E1140" s="294" t="s">
        <v>2075</v>
      </c>
      <c r="F1140" s="294"/>
      <c r="G1140" s="145" t="s">
        <v>5</v>
      </c>
      <c r="H1140" s="25" t="s">
        <v>6</v>
      </c>
      <c r="I1140" s="25" t="s">
        <v>7</v>
      </c>
      <c r="J1140" s="25" t="s">
        <v>9</v>
      </c>
    </row>
    <row r="1141" spans="1:10" ht="39.6" x14ac:dyDescent="0.25">
      <c r="A1141" s="146" t="s">
        <v>2076</v>
      </c>
      <c r="B1141" s="147" t="s">
        <v>328</v>
      </c>
      <c r="C1141" s="146" t="s">
        <v>41</v>
      </c>
      <c r="D1141" s="146" t="s">
        <v>329</v>
      </c>
      <c r="E1141" s="292" t="s">
        <v>2549</v>
      </c>
      <c r="F1141" s="292"/>
      <c r="G1141" s="148" t="s">
        <v>25</v>
      </c>
      <c r="H1141" s="149">
        <v>1</v>
      </c>
      <c r="I1141" s="150">
        <v>399.81</v>
      </c>
      <c r="J1141" s="150">
        <v>399.81</v>
      </c>
    </row>
    <row r="1142" spans="1:10" ht="26.4" x14ac:dyDescent="0.25">
      <c r="A1142" s="48" t="s">
        <v>2078</v>
      </c>
      <c r="B1142" s="50" t="s">
        <v>2315</v>
      </c>
      <c r="C1142" s="48" t="s">
        <v>41</v>
      </c>
      <c r="D1142" s="48" t="s">
        <v>2316</v>
      </c>
      <c r="E1142" s="289" t="s">
        <v>2081</v>
      </c>
      <c r="F1142" s="289"/>
      <c r="G1142" s="151" t="s">
        <v>2082</v>
      </c>
      <c r="H1142" s="152">
        <v>0.4088619</v>
      </c>
      <c r="I1142" s="153">
        <v>29.98</v>
      </c>
      <c r="J1142" s="153">
        <v>12.25</v>
      </c>
    </row>
    <row r="1143" spans="1:10" ht="26.4" x14ac:dyDescent="0.25">
      <c r="A1143" s="48" t="s">
        <v>2078</v>
      </c>
      <c r="B1143" s="50" t="s">
        <v>2079</v>
      </c>
      <c r="C1143" s="48" t="s">
        <v>41</v>
      </c>
      <c r="D1143" s="48" t="s">
        <v>2080</v>
      </c>
      <c r="E1143" s="289" t="s">
        <v>2081</v>
      </c>
      <c r="F1143" s="289"/>
      <c r="G1143" s="151" t="s">
        <v>2082</v>
      </c>
      <c r="H1143" s="152">
        <v>0.1155479</v>
      </c>
      <c r="I1143" s="153">
        <v>24.25</v>
      </c>
      <c r="J1143" s="153">
        <v>2.8</v>
      </c>
    </row>
    <row r="1144" spans="1:10" ht="39.6" x14ac:dyDescent="0.25">
      <c r="A1144" s="154" t="s">
        <v>2087</v>
      </c>
      <c r="B1144" s="155" t="s">
        <v>2608</v>
      </c>
      <c r="C1144" s="154" t="s">
        <v>41</v>
      </c>
      <c r="D1144" s="154" t="s">
        <v>2609</v>
      </c>
      <c r="E1144" s="290" t="s">
        <v>2091</v>
      </c>
      <c r="F1144" s="290"/>
      <c r="G1144" s="156" t="s">
        <v>91</v>
      </c>
      <c r="H1144" s="157">
        <v>2.202</v>
      </c>
      <c r="I1144" s="158">
        <v>28.48</v>
      </c>
      <c r="J1144" s="158">
        <v>62.71</v>
      </c>
    </row>
    <row r="1145" spans="1:10" ht="39.6" x14ac:dyDescent="0.25">
      <c r="A1145" s="154" t="s">
        <v>2087</v>
      </c>
      <c r="B1145" s="155" t="s">
        <v>2610</v>
      </c>
      <c r="C1145" s="154" t="s">
        <v>41</v>
      </c>
      <c r="D1145" s="154" t="s">
        <v>2611</v>
      </c>
      <c r="E1145" s="290" t="s">
        <v>2091</v>
      </c>
      <c r="F1145" s="290"/>
      <c r="G1145" s="156" t="s">
        <v>43</v>
      </c>
      <c r="H1145" s="157">
        <v>4.72</v>
      </c>
      <c r="I1145" s="158">
        <v>0.86</v>
      </c>
      <c r="J1145" s="158">
        <v>4.05</v>
      </c>
    </row>
    <row r="1146" spans="1:10" ht="39.6" x14ac:dyDescent="0.25">
      <c r="A1146" s="154" t="s">
        <v>2087</v>
      </c>
      <c r="B1146" s="155" t="s">
        <v>2619</v>
      </c>
      <c r="C1146" s="154" t="s">
        <v>41</v>
      </c>
      <c r="D1146" s="154" t="s">
        <v>2620</v>
      </c>
      <c r="E1146" s="290" t="s">
        <v>2091</v>
      </c>
      <c r="F1146" s="290"/>
      <c r="G1146" s="156" t="s">
        <v>25</v>
      </c>
      <c r="H1146" s="157">
        <v>1</v>
      </c>
      <c r="I1146" s="158">
        <v>315.58999999999997</v>
      </c>
      <c r="J1146" s="158">
        <v>315.58999999999997</v>
      </c>
    </row>
    <row r="1147" spans="1:10" ht="26.4" x14ac:dyDescent="0.25">
      <c r="A1147" s="154" t="s">
        <v>2087</v>
      </c>
      <c r="B1147" s="155" t="s">
        <v>2612</v>
      </c>
      <c r="C1147" s="154" t="s">
        <v>41</v>
      </c>
      <c r="D1147" s="154" t="s">
        <v>2613</v>
      </c>
      <c r="E1147" s="290" t="s">
        <v>2091</v>
      </c>
      <c r="F1147" s="290"/>
      <c r="G1147" s="156" t="s">
        <v>2614</v>
      </c>
      <c r="H1147" s="157">
        <v>6.3700000000000007E-2</v>
      </c>
      <c r="I1147" s="158">
        <v>37.89</v>
      </c>
      <c r="J1147" s="158">
        <v>2.41</v>
      </c>
    </row>
    <row r="1148" spans="1:10" x14ac:dyDescent="0.25">
      <c r="A1148" s="49"/>
      <c r="B1148" s="49"/>
      <c r="C1148" s="49"/>
      <c r="D1148" s="49"/>
      <c r="E1148" s="49" t="s">
        <v>2093</v>
      </c>
      <c r="F1148" s="159">
        <v>5.3</v>
      </c>
      <c r="G1148" s="49" t="s">
        <v>2094</v>
      </c>
      <c r="H1148" s="159">
        <v>6.09</v>
      </c>
      <c r="I1148" s="49" t="s">
        <v>2095</v>
      </c>
      <c r="J1148" s="159">
        <v>11.39</v>
      </c>
    </row>
    <row r="1149" spans="1:10" x14ac:dyDescent="0.25">
      <c r="A1149" s="49"/>
      <c r="B1149" s="49"/>
      <c r="C1149" s="49"/>
      <c r="D1149" s="49"/>
      <c r="E1149" s="49" t="s">
        <v>2096</v>
      </c>
      <c r="F1149" s="159">
        <v>81.96</v>
      </c>
      <c r="G1149" s="49"/>
      <c r="H1149" s="291" t="s">
        <v>2097</v>
      </c>
      <c r="I1149" s="291"/>
      <c r="J1149" s="159">
        <v>481.77</v>
      </c>
    </row>
    <row r="1150" spans="1:10" ht="14.4" thickBot="1" x14ac:dyDescent="0.3">
      <c r="A1150" s="30"/>
      <c r="B1150" s="30"/>
      <c r="C1150" s="30"/>
      <c r="D1150" s="30"/>
      <c r="E1150" s="30"/>
      <c r="F1150" s="30"/>
      <c r="G1150" s="30" t="s">
        <v>2098</v>
      </c>
      <c r="H1150" s="160" t="s">
        <v>2621</v>
      </c>
      <c r="I1150" s="30" t="s">
        <v>2100</v>
      </c>
      <c r="J1150" s="32">
        <v>4856.24</v>
      </c>
    </row>
    <row r="1151" spans="1:10" ht="14.4" thickTop="1" x14ac:dyDescent="0.25">
      <c r="A1151" s="161"/>
      <c r="B1151" s="161"/>
      <c r="C1151" s="161"/>
      <c r="D1151" s="161"/>
      <c r="E1151" s="161"/>
      <c r="F1151" s="161"/>
      <c r="G1151" s="161"/>
      <c r="H1151" s="161"/>
      <c r="I1151" s="161"/>
      <c r="J1151" s="161"/>
    </row>
    <row r="1152" spans="1:10" x14ac:dyDescent="0.25">
      <c r="A1152" s="26" t="s">
        <v>330</v>
      </c>
      <c r="B1152" s="26"/>
      <c r="C1152" s="26"/>
      <c r="D1152" s="26" t="s">
        <v>331</v>
      </c>
      <c r="E1152" s="26"/>
      <c r="F1152" s="293"/>
      <c r="G1152" s="293"/>
      <c r="H1152" s="27"/>
      <c r="I1152" s="26"/>
      <c r="J1152" s="28">
        <v>128284</v>
      </c>
    </row>
    <row r="1153" spans="1:10" x14ac:dyDescent="0.25">
      <c r="A1153" s="24" t="s">
        <v>332</v>
      </c>
      <c r="B1153" s="25" t="s">
        <v>2</v>
      </c>
      <c r="C1153" s="24" t="s">
        <v>3</v>
      </c>
      <c r="D1153" s="24" t="s">
        <v>4</v>
      </c>
      <c r="E1153" s="294" t="s">
        <v>2075</v>
      </c>
      <c r="F1153" s="294"/>
      <c r="G1153" s="145" t="s">
        <v>5</v>
      </c>
      <c r="H1153" s="25" t="s">
        <v>6</v>
      </c>
      <c r="I1153" s="25" t="s">
        <v>7</v>
      </c>
      <c r="J1153" s="25" t="s">
        <v>9</v>
      </c>
    </row>
    <row r="1154" spans="1:10" ht="66" x14ac:dyDescent="0.25">
      <c r="A1154" s="146" t="s">
        <v>2076</v>
      </c>
      <c r="B1154" s="147" t="s">
        <v>333</v>
      </c>
      <c r="C1154" s="146" t="s">
        <v>41</v>
      </c>
      <c r="D1154" s="146" t="s">
        <v>334</v>
      </c>
      <c r="E1154" s="292" t="s">
        <v>2622</v>
      </c>
      <c r="F1154" s="292"/>
      <c r="G1154" s="148" t="s">
        <v>25</v>
      </c>
      <c r="H1154" s="149">
        <v>1</v>
      </c>
      <c r="I1154" s="150">
        <v>674.87</v>
      </c>
      <c r="J1154" s="150">
        <v>674.87</v>
      </c>
    </row>
    <row r="1155" spans="1:10" ht="26.4" x14ac:dyDescent="0.25">
      <c r="A1155" s="48" t="s">
        <v>2078</v>
      </c>
      <c r="B1155" s="50" t="s">
        <v>2315</v>
      </c>
      <c r="C1155" s="48" t="s">
        <v>41</v>
      </c>
      <c r="D1155" s="48" t="s">
        <v>2316</v>
      </c>
      <c r="E1155" s="289" t="s">
        <v>2081</v>
      </c>
      <c r="F1155" s="289"/>
      <c r="G1155" s="151" t="s">
        <v>2082</v>
      </c>
      <c r="H1155" s="152">
        <v>1.0104139000000001</v>
      </c>
      <c r="I1155" s="153">
        <v>29.98</v>
      </c>
      <c r="J1155" s="153">
        <v>30.29</v>
      </c>
    </row>
    <row r="1156" spans="1:10" ht="26.4" x14ac:dyDescent="0.25">
      <c r="A1156" s="48" t="s">
        <v>2078</v>
      </c>
      <c r="B1156" s="50" t="s">
        <v>2079</v>
      </c>
      <c r="C1156" s="48" t="s">
        <v>41</v>
      </c>
      <c r="D1156" s="48" t="s">
        <v>2080</v>
      </c>
      <c r="E1156" s="289" t="s">
        <v>2081</v>
      </c>
      <c r="F1156" s="289"/>
      <c r="G1156" s="151" t="s">
        <v>2082</v>
      </c>
      <c r="H1156" s="152">
        <v>0.50520690000000001</v>
      </c>
      <c r="I1156" s="153">
        <v>24.25</v>
      </c>
      <c r="J1156" s="153">
        <v>12.25</v>
      </c>
    </row>
    <row r="1157" spans="1:10" ht="26.4" x14ac:dyDescent="0.25">
      <c r="A1157" s="154" t="s">
        <v>2087</v>
      </c>
      <c r="B1157" s="155" t="s">
        <v>2623</v>
      </c>
      <c r="C1157" s="154" t="s">
        <v>41</v>
      </c>
      <c r="D1157" s="154" t="s">
        <v>2624</v>
      </c>
      <c r="E1157" s="290" t="s">
        <v>2091</v>
      </c>
      <c r="F1157" s="290"/>
      <c r="G1157" s="156" t="s">
        <v>43</v>
      </c>
      <c r="H1157" s="157">
        <v>24.4</v>
      </c>
      <c r="I1157" s="158">
        <v>0.28999999999999998</v>
      </c>
      <c r="J1157" s="158">
        <v>7.07</v>
      </c>
    </row>
    <row r="1158" spans="1:10" ht="39.6" x14ac:dyDescent="0.25">
      <c r="A1158" s="154" t="s">
        <v>2087</v>
      </c>
      <c r="B1158" s="155" t="s">
        <v>2625</v>
      </c>
      <c r="C1158" s="154" t="s">
        <v>41</v>
      </c>
      <c r="D1158" s="154" t="s">
        <v>2626</v>
      </c>
      <c r="E1158" s="290" t="s">
        <v>2091</v>
      </c>
      <c r="F1158" s="290"/>
      <c r="G1158" s="156" t="s">
        <v>43</v>
      </c>
      <c r="H1158" s="157">
        <v>2.0832999999999999</v>
      </c>
      <c r="I1158" s="158">
        <v>286.08999999999997</v>
      </c>
      <c r="J1158" s="158">
        <v>596.01</v>
      </c>
    </row>
    <row r="1159" spans="1:10" x14ac:dyDescent="0.25">
      <c r="A1159" s="154" t="s">
        <v>2087</v>
      </c>
      <c r="B1159" s="155" t="s">
        <v>2627</v>
      </c>
      <c r="C1159" s="154" t="s">
        <v>41</v>
      </c>
      <c r="D1159" s="154" t="s">
        <v>2628</v>
      </c>
      <c r="E1159" s="290" t="s">
        <v>2091</v>
      </c>
      <c r="F1159" s="290"/>
      <c r="G1159" s="156" t="s">
        <v>43</v>
      </c>
      <c r="H1159" s="157">
        <v>1.16875</v>
      </c>
      <c r="I1159" s="158">
        <v>25.03</v>
      </c>
      <c r="J1159" s="158">
        <v>29.25</v>
      </c>
    </row>
    <row r="1160" spans="1:10" x14ac:dyDescent="0.25">
      <c r="A1160" s="49"/>
      <c r="B1160" s="49"/>
      <c r="C1160" s="49"/>
      <c r="D1160" s="49"/>
      <c r="E1160" s="49" t="s">
        <v>2093</v>
      </c>
      <c r="F1160" s="159">
        <v>14.89</v>
      </c>
      <c r="G1160" s="49" t="s">
        <v>2094</v>
      </c>
      <c r="H1160" s="159">
        <v>17.079999999999998</v>
      </c>
      <c r="I1160" s="49" t="s">
        <v>2095</v>
      </c>
      <c r="J1160" s="159">
        <v>31.97</v>
      </c>
    </row>
    <row r="1161" spans="1:10" x14ac:dyDescent="0.25">
      <c r="A1161" s="49"/>
      <c r="B1161" s="49"/>
      <c r="C1161" s="49"/>
      <c r="D1161" s="49"/>
      <c r="E1161" s="49" t="s">
        <v>2096</v>
      </c>
      <c r="F1161" s="159">
        <v>138.34</v>
      </c>
      <c r="G1161" s="49"/>
      <c r="H1161" s="291" t="s">
        <v>2097</v>
      </c>
      <c r="I1161" s="291"/>
      <c r="J1161" s="159">
        <v>813.21</v>
      </c>
    </row>
    <row r="1162" spans="1:10" ht="14.4" thickBot="1" x14ac:dyDescent="0.3">
      <c r="A1162" s="30"/>
      <c r="B1162" s="30"/>
      <c r="C1162" s="30"/>
      <c r="D1162" s="30"/>
      <c r="E1162" s="30"/>
      <c r="F1162" s="30"/>
      <c r="G1162" s="30" t="s">
        <v>2098</v>
      </c>
      <c r="H1162" s="160" t="s">
        <v>2629</v>
      </c>
      <c r="I1162" s="30" t="s">
        <v>2100</v>
      </c>
      <c r="J1162" s="32">
        <v>21175.98</v>
      </c>
    </row>
    <row r="1163" spans="1:10" ht="14.4" thickTop="1" x14ac:dyDescent="0.25">
      <c r="A1163" s="161"/>
      <c r="B1163" s="161"/>
      <c r="C1163" s="161"/>
      <c r="D1163" s="161"/>
      <c r="E1163" s="161"/>
      <c r="F1163" s="161"/>
      <c r="G1163" s="161"/>
      <c r="H1163" s="161"/>
      <c r="I1163" s="161"/>
      <c r="J1163" s="161"/>
    </row>
    <row r="1164" spans="1:10" x14ac:dyDescent="0.25">
      <c r="A1164" s="24" t="s">
        <v>335</v>
      </c>
      <c r="B1164" s="25" t="s">
        <v>2</v>
      </c>
      <c r="C1164" s="24" t="s">
        <v>3</v>
      </c>
      <c r="D1164" s="24" t="s">
        <v>4</v>
      </c>
      <c r="E1164" s="294" t="s">
        <v>2075</v>
      </c>
      <c r="F1164" s="294"/>
      <c r="G1164" s="145" t="s">
        <v>5</v>
      </c>
      <c r="H1164" s="25" t="s">
        <v>6</v>
      </c>
      <c r="I1164" s="25" t="s">
        <v>7</v>
      </c>
      <c r="J1164" s="25" t="s">
        <v>9</v>
      </c>
    </row>
    <row r="1165" spans="1:10" ht="52.8" x14ac:dyDescent="0.25">
      <c r="A1165" s="146" t="s">
        <v>2076</v>
      </c>
      <c r="B1165" s="147" t="s">
        <v>336</v>
      </c>
      <c r="C1165" s="146" t="s">
        <v>41</v>
      </c>
      <c r="D1165" s="146" t="s">
        <v>337</v>
      </c>
      <c r="E1165" s="292" t="s">
        <v>2622</v>
      </c>
      <c r="F1165" s="292"/>
      <c r="G1165" s="148" t="s">
        <v>25</v>
      </c>
      <c r="H1165" s="149">
        <v>1</v>
      </c>
      <c r="I1165" s="150">
        <v>774.07</v>
      </c>
      <c r="J1165" s="150">
        <v>774.07</v>
      </c>
    </row>
    <row r="1166" spans="1:10" ht="26.4" x14ac:dyDescent="0.25">
      <c r="A1166" s="48" t="s">
        <v>2078</v>
      </c>
      <c r="B1166" s="50" t="s">
        <v>2079</v>
      </c>
      <c r="C1166" s="48" t="s">
        <v>41</v>
      </c>
      <c r="D1166" s="48" t="s">
        <v>2080</v>
      </c>
      <c r="E1166" s="289" t="s">
        <v>2081</v>
      </c>
      <c r="F1166" s="289"/>
      <c r="G1166" s="151" t="s">
        <v>2082</v>
      </c>
      <c r="H1166" s="152">
        <v>0.37112469999999997</v>
      </c>
      <c r="I1166" s="153">
        <v>24.25</v>
      </c>
      <c r="J1166" s="153">
        <v>8.99</v>
      </c>
    </row>
    <row r="1167" spans="1:10" ht="26.4" x14ac:dyDescent="0.25">
      <c r="A1167" s="48" t="s">
        <v>2078</v>
      </c>
      <c r="B1167" s="50" t="s">
        <v>2315</v>
      </c>
      <c r="C1167" s="48" t="s">
        <v>41</v>
      </c>
      <c r="D1167" s="48" t="s">
        <v>2316</v>
      </c>
      <c r="E1167" s="289" t="s">
        <v>2081</v>
      </c>
      <c r="F1167" s="289"/>
      <c r="G1167" s="151" t="s">
        <v>2082</v>
      </c>
      <c r="H1167" s="152">
        <v>0.7422493</v>
      </c>
      <c r="I1167" s="153">
        <v>29.98</v>
      </c>
      <c r="J1167" s="153">
        <v>22.25</v>
      </c>
    </row>
    <row r="1168" spans="1:10" ht="26.4" x14ac:dyDescent="0.25">
      <c r="A1168" s="154" t="s">
        <v>2087</v>
      </c>
      <c r="B1168" s="155" t="s">
        <v>2623</v>
      </c>
      <c r="C1168" s="154" t="s">
        <v>41</v>
      </c>
      <c r="D1168" s="154" t="s">
        <v>2624</v>
      </c>
      <c r="E1168" s="290" t="s">
        <v>2091</v>
      </c>
      <c r="F1168" s="290"/>
      <c r="G1168" s="156" t="s">
        <v>43</v>
      </c>
      <c r="H1168" s="157">
        <v>17.413</v>
      </c>
      <c r="I1168" s="158">
        <v>0.28999999999999998</v>
      </c>
      <c r="J1168" s="158">
        <v>5.04</v>
      </c>
    </row>
    <row r="1169" spans="1:10" ht="39.6" x14ac:dyDescent="0.25">
      <c r="A1169" s="154" t="s">
        <v>2087</v>
      </c>
      <c r="B1169" s="155" t="s">
        <v>2630</v>
      </c>
      <c r="C1169" s="154" t="s">
        <v>41</v>
      </c>
      <c r="D1169" s="154" t="s">
        <v>2631</v>
      </c>
      <c r="E1169" s="290" t="s">
        <v>2091</v>
      </c>
      <c r="F1169" s="290"/>
      <c r="G1169" s="156" t="s">
        <v>25</v>
      </c>
      <c r="H1169" s="157">
        <v>1</v>
      </c>
      <c r="I1169" s="158">
        <v>708.54</v>
      </c>
      <c r="J1169" s="158">
        <v>708.54</v>
      </c>
    </row>
    <row r="1170" spans="1:10" x14ac:dyDescent="0.25">
      <c r="A1170" s="154" t="s">
        <v>2087</v>
      </c>
      <c r="B1170" s="155" t="s">
        <v>2627</v>
      </c>
      <c r="C1170" s="154" t="s">
        <v>41</v>
      </c>
      <c r="D1170" s="154" t="s">
        <v>2628</v>
      </c>
      <c r="E1170" s="290" t="s">
        <v>2091</v>
      </c>
      <c r="F1170" s="290"/>
      <c r="G1170" s="156" t="s">
        <v>43</v>
      </c>
      <c r="H1170" s="157">
        <v>1.1688000000000001</v>
      </c>
      <c r="I1170" s="158">
        <v>25.03</v>
      </c>
      <c r="J1170" s="158">
        <v>29.25</v>
      </c>
    </row>
    <row r="1171" spans="1:10" x14ac:dyDescent="0.25">
      <c r="A1171" s="49"/>
      <c r="B1171" s="49"/>
      <c r="C1171" s="49"/>
      <c r="D1171" s="49"/>
      <c r="E1171" s="49" t="s">
        <v>2093</v>
      </c>
      <c r="F1171" s="159">
        <v>10.94</v>
      </c>
      <c r="G1171" s="49" t="s">
        <v>2094</v>
      </c>
      <c r="H1171" s="159">
        <v>12.55</v>
      </c>
      <c r="I1171" s="49" t="s">
        <v>2095</v>
      </c>
      <c r="J1171" s="159">
        <v>23.49</v>
      </c>
    </row>
    <row r="1172" spans="1:10" x14ac:dyDescent="0.25">
      <c r="A1172" s="49"/>
      <c r="B1172" s="49"/>
      <c r="C1172" s="49"/>
      <c r="D1172" s="49"/>
      <c r="E1172" s="49" t="s">
        <v>2096</v>
      </c>
      <c r="F1172" s="159">
        <v>158.68</v>
      </c>
      <c r="G1172" s="49"/>
      <c r="H1172" s="291" t="s">
        <v>2097</v>
      </c>
      <c r="I1172" s="291"/>
      <c r="J1172" s="159">
        <v>932.75</v>
      </c>
    </row>
    <row r="1173" spans="1:10" ht="14.4" thickBot="1" x14ac:dyDescent="0.3">
      <c r="A1173" s="30"/>
      <c r="B1173" s="30"/>
      <c r="C1173" s="30"/>
      <c r="D1173" s="30"/>
      <c r="E1173" s="30"/>
      <c r="F1173" s="30"/>
      <c r="G1173" s="30" t="s">
        <v>2098</v>
      </c>
      <c r="H1173" s="160" t="s">
        <v>2571</v>
      </c>
      <c r="I1173" s="30" t="s">
        <v>2100</v>
      </c>
      <c r="J1173" s="32">
        <v>8394.75</v>
      </c>
    </row>
    <row r="1174" spans="1:10" ht="14.4" thickTop="1" x14ac:dyDescent="0.25">
      <c r="A1174" s="161"/>
      <c r="B1174" s="161"/>
      <c r="C1174" s="161"/>
      <c r="D1174" s="161"/>
      <c r="E1174" s="161"/>
      <c r="F1174" s="161"/>
      <c r="G1174" s="161"/>
      <c r="H1174" s="161"/>
      <c r="I1174" s="161"/>
      <c r="J1174" s="161"/>
    </row>
    <row r="1175" spans="1:10" x14ac:dyDescent="0.25">
      <c r="A1175" s="24" t="s">
        <v>338</v>
      </c>
      <c r="B1175" s="25" t="s">
        <v>2</v>
      </c>
      <c r="C1175" s="24" t="s">
        <v>3</v>
      </c>
      <c r="D1175" s="24" t="s">
        <v>4</v>
      </c>
      <c r="E1175" s="294" t="s">
        <v>2075</v>
      </c>
      <c r="F1175" s="294"/>
      <c r="G1175" s="145" t="s">
        <v>5</v>
      </c>
      <c r="H1175" s="25" t="s">
        <v>6</v>
      </c>
      <c r="I1175" s="25" t="s">
        <v>7</v>
      </c>
      <c r="J1175" s="25" t="s">
        <v>9</v>
      </c>
    </row>
    <row r="1176" spans="1:10" ht="26.4" x14ac:dyDescent="0.25">
      <c r="A1176" s="146" t="s">
        <v>2076</v>
      </c>
      <c r="B1176" s="147" t="s">
        <v>339</v>
      </c>
      <c r="C1176" s="146" t="s">
        <v>19</v>
      </c>
      <c r="D1176" s="146" t="s">
        <v>340</v>
      </c>
      <c r="E1176" s="292" t="s">
        <v>2077</v>
      </c>
      <c r="F1176" s="292"/>
      <c r="G1176" s="148" t="s">
        <v>25</v>
      </c>
      <c r="H1176" s="149">
        <v>1</v>
      </c>
      <c r="I1176" s="150">
        <v>446.9</v>
      </c>
      <c r="J1176" s="150">
        <v>446.9</v>
      </c>
    </row>
    <row r="1177" spans="1:10" ht="26.4" x14ac:dyDescent="0.25">
      <c r="A1177" s="48" t="s">
        <v>2078</v>
      </c>
      <c r="B1177" s="50" t="s">
        <v>2079</v>
      </c>
      <c r="C1177" s="48" t="s">
        <v>41</v>
      </c>
      <c r="D1177" s="48" t="s">
        <v>2080</v>
      </c>
      <c r="E1177" s="289" t="s">
        <v>2081</v>
      </c>
      <c r="F1177" s="289"/>
      <c r="G1177" s="151" t="s">
        <v>2082</v>
      </c>
      <c r="H1177" s="152">
        <v>0.45400000000000001</v>
      </c>
      <c r="I1177" s="153">
        <v>24.25</v>
      </c>
      <c r="J1177" s="153">
        <v>11</v>
      </c>
    </row>
    <row r="1178" spans="1:10" ht="26.4" x14ac:dyDescent="0.25">
      <c r="A1178" s="48" t="s">
        <v>2078</v>
      </c>
      <c r="B1178" s="50" t="s">
        <v>2315</v>
      </c>
      <c r="C1178" s="48" t="s">
        <v>41</v>
      </c>
      <c r="D1178" s="48" t="s">
        <v>2316</v>
      </c>
      <c r="E1178" s="289" t="s">
        <v>2081</v>
      </c>
      <c r="F1178" s="289"/>
      <c r="G1178" s="151" t="s">
        <v>2082</v>
      </c>
      <c r="H1178" s="152">
        <v>0.92200000000000004</v>
      </c>
      <c r="I1178" s="153">
        <v>29.98</v>
      </c>
      <c r="J1178" s="153">
        <v>27.64</v>
      </c>
    </row>
    <row r="1179" spans="1:10" ht="26.4" x14ac:dyDescent="0.25">
      <c r="A1179" s="48" t="s">
        <v>2078</v>
      </c>
      <c r="B1179" s="50" t="s">
        <v>2632</v>
      </c>
      <c r="C1179" s="48" t="s">
        <v>41</v>
      </c>
      <c r="D1179" s="48" t="s">
        <v>2633</v>
      </c>
      <c r="E1179" s="289" t="s">
        <v>2081</v>
      </c>
      <c r="F1179" s="289"/>
      <c r="G1179" s="151" t="s">
        <v>2082</v>
      </c>
      <c r="H1179" s="152">
        <v>1.1339999999999999</v>
      </c>
      <c r="I1179" s="153">
        <v>25.16</v>
      </c>
      <c r="J1179" s="153">
        <v>28.53</v>
      </c>
    </row>
    <row r="1180" spans="1:10" ht="26.4" x14ac:dyDescent="0.25">
      <c r="A1180" s="48" t="s">
        <v>2078</v>
      </c>
      <c r="B1180" s="50" t="s">
        <v>2634</v>
      </c>
      <c r="C1180" s="48" t="s">
        <v>41</v>
      </c>
      <c r="D1180" s="48" t="s">
        <v>2635</v>
      </c>
      <c r="E1180" s="289" t="s">
        <v>2081</v>
      </c>
      <c r="F1180" s="289"/>
      <c r="G1180" s="151" t="s">
        <v>2082</v>
      </c>
      <c r="H1180" s="152">
        <v>1.1339999999999999</v>
      </c>
      <c r="I1180" s="153">
        <v>29.76</v>
      </c>
      <c r="J1180" s="153">
        <v>33.74</v>
      </c>
    </row>
    <row r="1181" spans="1:10" ht="26.4" x14ac:dyDescent="0.25">
      <c r="A1181" s="48" t="s">
        <v>2078</v>
      </c>
      <c r="B1181" s="50" t="s">
        <v>2249</v>
      </c>
      <c r="C1181" s="48" t="s">
        <v>41</v>
      </c>
      <c r="D1181" s="48" t="s">
        <v>2250</v>
      </c>
      <c r="E1181" s="289" t="s">
        <v>2081</v>
      </c>
      <c r="F1181" s="289"/>
      <c r="G1181" s="151" t="s">
        <v>2082</v>
      </c>
      <c r="H1181" s="152">
        <v>0.82499999999999996</v>
      </c>
      <c r="I1181" s="153">
        <v>24.35</v>
      </c>
      <c r="J1181" s="153">
        <v>20.079999999999998</v>
      </c>
    </row>
    <row r="1182" spans="1:10" ht="26.4" x14ac:dyDescent="0.25">
      <c r="A1182" s="48" t="s">
        <v>2078</v>
      </c>
      <c r="B1182" s="50" t="s">
        <v>2116</v>
      </c>
      <c r="C1182" s="48" t="s">
        <v>41</v>
      </c>
      <c r="D1182" s="48" t="s">
        <v>2117</v>
      </c>
      <c r="E1182" s="289" t="s">
        <v>2081</v>
      </c>
      <c r="F1182" s="289"/>
      <c r="G1182" s="151" t="s">
        <v>2082</v>
      </c>
      <c r="H1182" s="152">
        <v>0.82499999999999996</v>
      </c>
      <c r="I1182" s="153">
        <v>25.28</v>
      </c>
      <c r="J1182" s="153">
        <v>20.85</v>
      </c>
    </row>
    <row r="1183" spans="1:10" x14ac:dyDescent="0.25">
      <c r="A1183" s="154" t="s">
        <v>2087</v>
      </c>
      <c r="B1183" s="155" t="s">
        <v>2636</v>
      </c>
      <c r="C1183" s="154" t="s">
        <v>41</v>
      </c>
      <c r="D1183" s="154" t="s">
        <v>2637</v>
      </c>
      <c r="E1183" s="290" t="s">
        <v>2091</v>
      </c>
      <c r="F1183" s="290"/>
      <c r="G1183" s="156" t="s">
        <v>25</v>
      </c>
      <c r="H1183" s="157">
        <v>1.05</v>
      </c>
      <c r="I1183" s="158">
        <v>288</v>
      </c>
      <c r="J1183" s="158">
        <v>302.39999999999998</v>
      </c>
    </row>
    <row r="1184" spans="1:10" x14ac:dyDescent="0.25">
      <c r="A1184" s="154" t="s">
        <v>2087</v>
      </c>
      <c r="B1184" s="155" t="s">
        <v>2566</v>
      </c>
      <c r="C1184" s="154" t="s">
        <v>41</v>
      </c>
      <c r="D1184" s="154" t="s">
        <v>2567</v>
      </c>
      <c r="E1184" s="290" t="s">
        <v>2091</v>
      </c>
      <c r="F1184" s="290"/>
      <c r="G1184" s="156" t="s">
        <v>107</v>
      </c>
      <c r="H1184" s="157">
        <v>3.456</v>
      </c>
      <c r="I1184" s="158">
        <v>0.77</v>
      </c>
      <c r="J1184" s="158">
        <v>2.66</v>
      </c>
    </row>
    <row r="1185" spans="1:10" x14ac:dyDescent="0.25">
      <c r="A1185" s="49"/>
      <c r="B1185" s="49"/>
      <c r="C1185" s="49"/>
      <c r="D1185" s="49"/>
      <c r="E1185" s="49" t="s">
        <v>2093</v>
      </c>
      <c r="F1185" s="159">
        <v>48.89</v>
      </c>
      <c r="G1185" s="49" t="s">
        <v>2094</v>
      </c>
      <c r="H1185" s="159">
        <v>56.05</v>
      </c>
      <c r="I1185" s="49" t="s">
        <v>2095</v>
      </c>
      <c r="J1185" s="159">
        <v>104.94</v>
      </c>
    </row>
    <row r="1186" spans="1:10" x14ac:dyDescent="0.25">
      <c r="A1186" s="49"/>
      <c r="B1186" s="49"/>
      <c r="C1186" s="49"/>
      <c r="D1186" s="49"/>
      <c r="E1186" s="49" t="s">
        <v>2096</v>
      </c>
      <c r="F1186" s="159">
        <v>91.61</v>
      </c>
      <c r="G1186" s="49"/>
      <c r="H1186" s="291" t="s">
        <v>2097</v>
      </c>
      <c r="I1186" s="291"/>
      <c r="J1186" s="159">
        <v>538.51</v>
      </c>
    </row>
    <row r="1187" spans="1:10" ht="14.4" thickBot="1" x14ac:dyDescent="0.3">
      <c r="A1187" s="30"/>
      <c r="B1187" s="30"/>
      <c r="C1187" s="30"/>
      <c r="D1187" s="30"/>
      <c r="E1187" s="30"/>
      <c r="F1187" s="30"/>
      <c r="G1187" s="30" t="s">
        <v>2098</v>
      </c>
      <c r="H1187" s="160" t="s">
        <v>2638</v>
      </c>
      <c r="I1187" s="30" t="s">
        <v>2100</v>
      </c>
      <c r="J1187" s="32">
        <v>82973.62</v>
      </c>
    </row>
    <row r="1188" spans="1:10" ht="14.4" thickTop="1" x14ac:dyDescent="0.25">
      <c r="A1188" s="161"/>
      <c r="B1188" s="161"/>
      <c r="C1188" s="161"/>
      <c r="D1188" s="161"/>
      <c r="E1188" s="161"/>
      <c r="F1188" s="161"/>
      <c r="G1188" s="161"/>
      <c r="H1188" s="161"/>
      <c r="I1188" s="161"/>
      <c r="J1188" s="161"/>
    </row>
    <row r="1189" spans="1:10" x14ac:dyDescent="0.25">
      <c r="A1189" s="24" t="s">
        <v>341</v>
      </c>
      <c r="B1189" s="25" t="s">
        <v>2</v>
      </c>
      <c r="C1189" s="24" t="s">
        <v>3</v>
      </c>
      <c r="D1189" s="24" t="s">
        <v>4</v>
      </c>
      <c r="E1189" s="294" t="s">
        <v>2075</v>
      </c>
      <c r="F1189" s="294"/>
      <c r="G1189" s="145" t="s">
        <v>5</v>
      </c>
      <c r="H1189" s="25" t="s">
        <v>6</v>
      </c>
      <c r="I1189" s="25" t="s">
        <v>7</v>
      </c>
      <c r="J1189" s="25" t="s">
        <v>9</v>
      </c>
    </row>
    <row r="1190" spans="1:10" ht="26.4" x14ac:dyDescent="0.25">
      <c r="A1190" s="146" t="s">
        <v>2076</v>
      </c>
      <c r="B1190" s="147" t="s">
        <v>342</v>
      </c>
      <c r="C1190" s="146" t="s">
        <v>19</v>
      </c>
      <c r="D1190" s="146" t="s">
        <v>343</v>
      </c>
      <c r="E1190" s="292" t="s">
        <v>2077</v>
      </c>
      <c r="F1190" s="292"/>
      <c r="G1190" s="148" t="s">
        <v>25</v>
      </c>
      <c r="H1190" s="149">
        <v>1</v>
      </c>
      <c r="I1190" s="150">
        <v>4353.99</v>
      </c>
      <c r="J1190" s="150">
        <v>4353.99</v>
      </c>
    </row>
    <row r="1191" spans="1:10" ht="26.4" x14ac:dyDescent="0.25">
      <c r="A1191" s="48" t="s">
        <v>2078</v>
      </c>
      <c r="B1191" s="50" t="s">
        <v>2315</v>
      </c>
      <c r="C1191" s="48" t="s">
        <v>41</v>
      </c>
      <c r="D1191" s="48" t="s">
        <v>2316</v>
      </c>
      <c r="E1191" s="289" t="s">
        <v>2081</v>
      </c>
      <c r="F1191" s="289"/>
      <c r="G1191" s="151" t="s">
        <v>2082</v>
      </c>
      <c r="H1191" s="152">
        <v>1.5</v>
      </c>
      <c r="I1191" s="153">
        <v>29.98</v>
      </c>
      <c r="J1191" s="153">
        <v>44.97</v>
      </c>
    </row>
    <row r="1192" spans="1:10" ht="26.4" x14ac:dyDescent="0.25">
      <c r="A1192" s="48" t="s">
        <v>2078</v>
      </c>
      <c r="B1192" s="50" t="s">
        <v>2639</v>
      </c>
      <c r="C1192" s="48" t="s">
        <v>41</v>
      </c>
      <c r="D1192" s="48" t="s">
        <v>2640</v>
      </c>
      <c r="E1192" s="289" t="s">
        <v>2186</v>
      </c>
      <c r="F1192" s="289"/>
      <c r="G1192" s="151" t="s">
        <v>56</v>
      </c>
      <c r="H1192" s="152">
        <v>3.0000000000000001E-3</v>
      </c>
      <c r="I1192" s="153">
        <v>783.66</v>
      </c>
      <c r="J1192" s="153">
        <v>2.35</v>
      </c>
    </row>
    <row r="1193" spans="1:10" ht="26.4" x14ac:dyDescent="0.25">
      <c r="A1193" s="48" t="s">
        <v>2078</v>
      </c>
      <c r="B1193" s="50" t="s">
        <v>2079</v>
      </c>
      <c r="C1193" s="48" t="s">
        <v>41</v>
      </c>
      <c r="D1193" s="48" t="s">
        <v>2080</v>
      </c>
      <c r="E1193" s="289" t="s">
        <v>2081</v>
      </c>
      <c r="F1193" s="289"/>
      <c r="G1193" s="151" t="s">
        <v>2082</v>
      </c>
      <c r="H1193" s="152">
        <v>1</v>
      </c>
      <c r="I1193" s="153">
        <v>24.25</v>
      </c>
      <c r="J1193" s="153">
        <v>24.25</v>
      </c>
    </row>
    <row r="1194" spans="1:10" x14ac:dyDescent="0.25">
      <c r="A1194" s="154" t="s">
        <v>2087</v>
      </c>
      <c r="B1194" s="155" t="s">
        <v>2641</v>
      </c>
      <c r="C1194" s="154" t="s">
        <v>2461</v>
      </c>
      <c r="D1194" s="154" t="s">
        <v>2642</v>
      </c>
      <c r="E1194" s="290" t="s">
        <v>2091</v>
      </c>
      <c r="F1194" s="290"/>
      <c r="G1194" s="156" t="s">
        <v>25</v>
      </c>
      <c r="H1194" s="157">
        <v>1</v>
      </c>
      <c r="I1194" s="158">
        <v>4282.42</v>
      </c>
      <c r="J1194" s="158">
        <v>4282.42</v>
      </c>
    </row>
    <row r="1195" spans="1:10" x14ac:dyDescent="0.25">
      <c r="A1195" s="49"/>
      <c r="B1195" s="49"/>
      <c r="C1195" s="49"/>
      <c r="D1195" s="49"/>
      <c r="E1195" s="49" t="s">
        <v>2093</v>
      </c>
      <c r="F1195" s="159">
        <v>24.33</v>
      </c>
      <c r="G1195" s="49" t="s">
        <v>2094</v>
      </c>
      <c r="H1195" s="159">
        <v>27.91</v>
      </c>
      <c r="I1195" s="49" t="s">
        <v>2095</v>
      </c>
      <c r="J1195" s="159">
        <v>52.24</v>
      </c>
    </row>
    <row r="1196" spans="1:10" x14ac:dyDescent="0.25">
      <c r="A1196" s="49"/>
      <c r="B1196" s="49"/>
      <c r="C1196" s="49"/>
      <c r="D1196" s="49"/>
      <c r="E1196" s="49" t="s">
        <v>2096</v>
      </c>
      <c r="F1196" s="159">
        <v>892.56</v>
      </c>
      <c r="G1196" s="49"/>
      <c r="H1196" s="291" t="s">
        <v>2097</v>
      </c>
      <c r="I1196" s="291"/>
      <c r="J1196" s="159">
        <v>5246.55</v>
      </c>
    </row>
    <row r="1197" spans="1:10" ht="14.4" thickBot="1" x14ac:dyDescent="0.3">
      <c r="A1197" s="30"/>
      <c r="B1197" s="30"/>
      <c r="C1197" s="30"/>
      <c r="D1197" s="30"/>
      <c r="E1197" s="30"/>
      <c r="F1197" s="30"/>
      <c r="G1197" s="30" t="s">
        <v>2098</v>
      </c>
      <c r="H1197" s="160" t="s">
        <v>2643</v>
      </c>
      <c r="I1197" s="30" t="s">
        <v>2100</v>
      </c>
      <c r="J1197" s="32">
        <v>15739.65</v>
      </c>
    </row>
    <row r="1198" spans="1:10" ht="14.4" thickTop="1" x14ac:dyDescent="0.25">
      <c r="A1198" s="161"/>
      <c r="B1198" s="161"/>
      <c r="C1198" s="161"/>
      <c r="D1198" s="161"/>
      <c r="E1198" s="161"/>
      <c r="F1198" s="161"/>
      <c r="G1198" s="161"/>
      <c r="H1198" s="161"/>
      <c r="I1198" s="161"/>
      <c r="J1198" s="161"/>
    </row>
    <row r="1199" spans="1:10" x14ac:dyDescent="0.25">
      <c r="A1199" s="26" t="s">
        <v>344</v>
      </c>
      <c r="B1199" s="26"/>
      <c r="C1199" s="26"/>
      <c r="D1199" s="26" t="s">
        <v>345</v>
      </c>
      <c r="E1199" s="26"/>
      <c r="F1199" s="293"/>
      <c r="G1199" s="293"/>
      <c r="H1199" s="27"/>
      <c r="I1199" s="26"/>
      <c r="J1199" s="28">
        <v>11613.7</v>
      </c>
    </row>
    <row r="1200" spans="1:10" x14ac:dyDescent="0.25">
      <c r="A1200" s="26" t="s">
        <v>346</v>
      </c>
      <c r="B1200" s="26"/>
      <c r="C1200" s="26"/>
      <c r="D1200" s="26" t="s">
        <v>347</v>
      </c>
      <c r="E1200" s="26"/>
      <c r="F1200" s="293"/>
      <c r="G1200" s="293"/>
      <c r="H1200" s="27"/>
      <c r="I1200" s="26"/>
      <c r="J1200" s="28">
        <v>11613.7</v>
      </c>
    </row>
    <row r="1201" spans="1:10" x14ac:dyDescent="0.25">
      <c r="A1201" s="24" t="s">
        <v>348</v>
      </c>
      <c r="B1201" s="25" t="s">
        <v>2</v>
      </c>
      <c r="C1201" s="24" t="s">
        <v>3</v>
      </c>
      <c r="D1201" s="24" t="s">
        <v>4</v>
      </c>
      <c r="E1201" s="294" t="s">
        <v>2075</v>
      </c>
      <c r="F1201" s="294"/>
      <c r="G1201" s="145" t="s">
        <v>5</v>
      </c>
      <c r="H1201" s="25" t="s">
        <v>6</v>
      </c>
      <c r="I1201" s="25" t="s">
        <v>7</v>
      </c>
      <c r="J1201" s="25" t="s">
        <v>9</v>
      </c>
    </row>
    <row r="1202" spans="1:10" ht="26.4" x14ac:dyDescent="0.25">
      <c r="A1202" s="146" t="s">
        <v>2076</v>
      </c>
      <c r="B1202" s="147" t="s">
        <v>349</v>
      </c>
      <c r="C1202" s="146" t="s">
        <v>19</v>
      </c>
      <c r="D1202" s="146" t="s">
        <v>350</v>
      </c>
      <c r="E1202" s="292" t="s">
        <v>2077</v>
      </c>
      <c r="F1202" s="292"/>
      <c r="G1202" s="148" t="s">
        <v>25</v>
      </c>
      <c r="H1202" s="149">
        <v>1</v>
      </c>
      <c r="I1202" s="150">
        <v>695.38</v>
      </c>
      <c r="J1202" s="150">
        <v>695.38</v>
      </c>
    </row>
    <row r="1203" spans="1:10" ht="26.4" x14ac:dyDescent="0.25">
      <c r="A1203" s="154" t="s">
        <v>2087</v>
      </c>
      <c r="B1203" s="155" t="s">
        <v>2644</v>
      </c>
      <c r="C1203" s="154" t="s">
        <v>2461</v>
      </c>
      <c r="D1203" s="154" t="s">
        <v>2645</v>
      </c>
      <c r="E1203" s="290" t="s">
        <v>2646</v>
      </c>
      <c r="F1203" s="290"/>
      <c r="G1203" s="156" t="s">
        <v>25</v>
      </c>
      <c r="H1203" s="157">
        <v>1</v>
      </c>
      <c r="I1203" s="158">
        <v>695.38</v>
      </c>
      <c r="J1203" s="158">
        <v>695.38</v>
      </c>
    </row>
    <row r="1204" spans="1:10" x14ac:dyDescent="0.25">
      <c r="A1204" s="49"/>
      <c r="B1204" s="49"/>
      <c r="C1204" s="49"/>
      <c r="D1204" s="49"/>
      <c r="E1204" s="49" t="s">
        <v>2093</v>
      </c>
      <c r="F1204" s="159">
        <v>0</v>
      </c>
      <c r="G1204" s="49" t="s">
        <v>2094</v>
      </c>
      <c r="H1204" s="159">
        <v>0</v>
      </c>
      <c r="I1204" s="49" t="s">
        <v>2095</v>
      </c>
      <c r="J1204" s="159">
        <v>0</v>
      </c>
    </row>
    <row r="1205" spans="1:10" x14ac:dyDescent="0.25">
      <c r="A1205" s="49"/>
      <c r="B1205" s="49"/>
      <c r="C1205" s="49"/>
      <c r="D1205" s="49"/>
      <c r="E1205" s="49" t="s">
        <v>2096</v>
      </c>
      <c r="F1205" s="159">
        <v>142.55000000000001</v>
      </c>
      <c r="G1205" s="49"/>
      <c r="H1205" s="291" t="s">
        <v>2097</v>
      </c>
      <c r="I1205" s="291"/>
      <c r="J1205" s="159">
        <v>837.93</v>
      </c>
    </row>
    <row r="1206" spans="1:10" ht="14.4" thickBot="1" x14ac:dyDescent="0.3">
      <c r="A1206" s="30"/>
      <c r="B1206" s="30"/>
      <c r="C1206" s="30"/>
      <c r="D1206" s="30"/>
      <c r="E1206" s="30"/>
      <c r="F1206" s="30"/>
      <c r="G1206" s="30" t="s">
        <v>2098</v>
      </c>
      <c r="H1206" s="160" t="s">
        <v>2647</v>
      </c>
      <c r="I1206" s="30" t="s">
        <v>2100</v>
      </c>
      <c r="J1206" s="32">
        <v>11613.7</v>
      </c>
    </row>
    <row r="1207" spans="1:10" ht="14.4" thickTop="1" x14ac:dyDescent="0.25">
      <c r="A1207" s="161"/>
      <c r="B1207" s="161"/>
      <c r="C1207" s="161"/>
      <c r="D1207" s="161"/>
      <c r="E1207" s="161"/>
      <c r="F1207" s="161"/>
      <c r="G1207" s="161"/>
      <c r="H1207" s="161"/>
      <c r="I1207" s="161"/>
      <c r="J1207" s="161"/>
    </row>
    <row r="1208" spans="1:10" x14ac:dyDescent="0.25">
      <c r="A1208" s="26" t="s">
        <v>351</v>
      </c>
      <c r="B1208" s="26"/>
      <c r="C1208" s="26"/>
      <c r="D1208" s="26" t="s">
        <v>352</v>
      </c>
      <c r="E1208" s="26"/>
      <c r="F1208" s="293"/>
      <c r="G1208" s="293"/>
      <c r="H1208" s="27"/>
      <c r="I1208" s="26"/>
      <c r="J1208" s="28">
        <v>3270.96</v>
      </c>
    </row>
    <row r="1209" spans="1:10" x14ac:dyDescent="0.25">
      <c r="A1209" s="26" t="s">
        <v>353</v>
      </c>
      <c r="B1209" s="26"/>
      <c r="C1209" s="26"/>
      <c r="D1209" s="26" t="s">
        <v>354</v>
      </c>
      <c r="E1209" s="26"/>
      <c r="F1209" s="293"/>
      <c r="G1209" s="293"/>
      <c r="H1209" s="27"/>
      <c r="I1209" s="26"/>
      <c r="J1209" s="28">
        <v>3270.96</v>
      </c>
    </row>
    <row r="1210" spans="1:10" x14ac:dyDescent="0.25">
      <c r="A1210" s="24" t="s">
        <v>355</v>
      </c>
      <c r="B1210" s="25" t="s">
        <v>2</v>
      </c>
      <c r="C1210" s="24" t="s">
        <v>3</v>
      </c>
      <c r="D1210" s="24" t="s">
        <v>4</v>
      </c>
      <c r="E1210" s="294" t="s">
        <v>2075</v>
      </c>
      <c r="F1210" s="294"/>
      <c r="G1210" s="145" t="s">
        <v>5</v>
      </c>
      <c r="H1210" s="25" t="s">
        <v>6</v>
      </c>
      <c r="I1210" s="25" t="s">
        <v>7</v>
      </c>
      <c r="J1210" s="25" t="s">
        <v>9</v>
      </c>
    </row>
    <row r="1211" spans="1:10" ht="66" x14ac:dyDescent="0.25">
      <c r="A1211" s="146" t="s">
        <v>2076</v>
      </c>
      <c r="B1211" s="147" t="s">
        <v>356</v>
      </c>
      <c r="C1211" s="146" t="s">
        <v>19</v>
      </c>
      <c r="D1211" s="146" t="s">
        <v>357</v>
      </c>
      <c r="E1211" s="292" t="s">
        <v>2077</v>
      </c>
      <c r="F1211" s="292"/>
      <c r="G1211" s="148" t="s">
        <v>25</v>
      </c>
      <c r="H1211" s="149">
        <v>1</v>
      </c>
      <c r="I1211" s="150">
        <v>680.33</v>
      </c>
      <c r="J1211" s="150">
        <v>680.33</v>
      </c>
    </row>
    <row r="1212" spans="1:10" ht="26.4" x14ac:dyDescent="0.25">
      <c r="A1212" s="48" t="s">
        <v>2078</v>
      </c>
      <c r="B1212" s="50" t="s">
        <v>2315</v>
      </c>
      <c r="C1212" s="48" t="s">
        <v>41</v>
      </c>
      <c r="D1212" s="48" t="s">
        <v>2316</v>
      </c>
      <c r="E1212" s="289" t="s">
        <v>2081</v>
      </c>
      <c r="F1212" s="289"/>
      <c r="G1212" s="151" t="s">
        <v>2082</v>
      </c>
      <c r="H1212" s="152">
        <v>2.38</v>
      </c>
      <c r="I1212" s="153">
        <v>29.98</v>
      </c>
      <c r="J1212" s="153">
        <v>71.349999999999994</v>
      </c>
    </row>
    <row r="1213" spans="1:10" ht="26.4" x14ac:dyDescent="0.25">
      <c r="A1213" s="48" t="s">
        <v>2078</v>
      </c>
      <c r="B1213" s="50" t="s">
        <v>2079</v>
      </c>
      <c r="C1213" s="48" t="s">
        <v>41</v>
      </c>
      <c r="D1213" s="48" t="s">
        <v>2080</v>
      </c>
      <c r="E1213" s="289" t="s">
        <v>2081</v>
      </c>
      <c r="F1213" s="289"/>
      <c r="G1213" s="151" t="s">
        <v>2082</v>
      </c>
      <c r="H1213" s="152">
        <v>1.9</v>
      </c>
      <c r="I1213" s="153">
        <v>24.25</v>
      </c>
      <c r="J1213" s="153">
        <v>46.07</v>
      </c>
    </row>
    <row r="1214" spans="1:10" ht="26.4" x14ac:dyDescent="0.25">
      <c r="A1214" s="154" t="s">
        <v>2087</v>
      </c>
      <c r="B1214" s="155" t="s">
        <v>2589</v>
      </c>
      <c r="C1214" s="154" t="s">
        <v>41</v>
      </c>
      <c r="D1214" s="154" t="s">
        <v>2590</v>
      </c>
      <c r="E1214" s="290" t="s">
        <v>2091</v>
      </c>
      <c r="F1214" s="290"/>
      <c r="G1214" s="156" t="s">
        <v>56</v>
      </c>
      <c r="H1214" s="157">
        <v>0.01</v>
      </c>
      <c r="I1214" s="158">
        <v>150</v>
      </c>
      <c r="J1214" s="158">
        <v>1.5</v>
      </c>
    </row>
    <row r="1215" spans="1:10" x14ac:dyDescent="0.25">
      <c r="A1215" s="154" t="s">
        <v>2087</v>
      </c>
      <c r="B1215" s="155" t="s">
        <v>2598</v>
      </c>
      <c r="C1215" s="154" t="s">
        <v>41</v>
      </c>
      <c r="D1215" s="154" t="s">
        <v>2599</v>
      </c>
      <c r="E1215" s="290" t="s">
        <v>2091</v>
      </c>
      <c r="F1215" s="290"/>
      <c r="G1215" s="156" t="s">
        <v>107</v>
      </c>
      <c r="H1215" s="157">
        <v>4.5999999999999996</v>
      </c>
      <c r="I1215" s="158">
        <v>0.86</v>
      </c>
      <c r="J1215" s="158">
        <v>3.95</v>
      </c>
    </row>
    <row r="1216" spans="1:10" ht="26.4" x14ac:dyDescent="0.25">
      <c r="A1216" s="154" t="s">
        <v>2087</v>
      </c>
      <c r="B1216" s="155" t="s">
        <v>2317</v>
      </c>
      <c r="C1216" s="154" t="s">
        <v>41</v>
      </c>
      <c r="D1216" s="154" t="s">
        <v>2318</v>
      </c>
      <c r="E1216" s="290" t="s">
        <v>2091</v>
      </c>
      <c r="F1216" s="290"/>
      <c r="G1216" s="156" t="s">
        <v>56</v>
      </c>
      <c r="H1216" s="157">
        <v>0.01</v>
      </c>
      <c r="I1216" s="158">
        <v>108.35</v>
      </c>
      <c r="J1216" s="158">
        <v>1.08</v>
      </c>
    </row>
    <row r="1217" spans="1:10" ht="26.4" x14ac:dyDescent="0.25">
      <c r="A1217" s="154" t="s">
        <v>2087</v>
      </c>
      <c r="B1217" s="155" t="s">
        <v>2648</v>
      </c>
      <c r="C1217" s="154" t="s">
        <v>2461</v>
      </c>
      <c r="D1217" s="154" t="s">
        <v>2649</v>
      </c>
      <c r="E1217" s="290" t="s">
        <v>2091</v>
      </c>
      <c r="F1217" s="290"/>
      <c r="G1217" s="156" t="s">
        <v>25</v>
      </c>
      <c r="H1217" s="157">
        <v>1</v>
      </c>
      <c r="I1217" s="158">
        <v>556.38</v>
      </c>
      <c r="J1217" s="158">
        <v>556.38</v>
      </c>
    </row>
    <row r="1218" spans="1:10" x14ac:dyDescent="0.25">
      <c r="A1218" s="49"/>
      <c r="B1218" s="49"/>
      <c r="C1218" s="49"/>
      <c r="D1218" s="49"/>
      <c r="E1218" s="49" t="s">
        <v>2093</v>
      </c>
      <c r="F1218" s="159">
        <v>40.81</v>
      </c>
      <c r="G1218" s="49" t="s">
        <v>2094</v>
      </c>
      <c r="H1218" s="159">
        <v>46.8</v>
      </c>
      <c r="I1218" s="49" t="s">
        <v>2095</v>
      </c>
      <c r="J1218" s="159">
        <v>87.61</v>
      </c>
    </row>
    <row r="1219" spans="1:10" x14ac:dyDescent="0.25">
      <c r="A1219" s="49"/>
      <c r="B1219" s="49"/>
      <c r="C1219" s="49"/>
      <c r="D1219" s="49"/>
      <c r="E1219" s="49" t="s">
        <v>2096</v>
      </c>
      <c r="F1219" s="159">
        <v>139.46</v>
      </c>
      <c r="G1219" s="49"/>
      <c r="H1219" s="291" t="s">
        <v>2097</v>
      </c>
      <c r="I1219" s="291"/>
      <c r="J1219" s="159">
        <v>819.79</v>
      </c>
    </row>
    <row r="1220" spans="1:10" ht="14.4" thickBot="1" x14ac:dyDescent="0.3">
      <c r="A1220" s="30"/>
      <c r="B1220" s="30"/>
      <c r="C1220" s="30"/>
      <c r="D1220" s="30"/>
      <c r="E1220" s="30"/>
      <c r="F1220" s="30"/>
      <c r="G1220" s="30" t="s">
        <v>2098</v>
      </c>
      <c r="H1220" s="160" t="s">
        <v>2650</v>
      </c>
      <c r="I1220" s="30" t="s">
        <v>2100</v>
      </c>
      <c r="J1220" s="32">
        <v>3270.96</v>
      </c>
    </row>
    <row r="1221" spans="1:10" ht="14.4" thickTop="1" x14ac:dyDescent="0.25">
      <c r="A1221" s="161"/>
      <c r="B1221" s="161"/>
      <c r="C1221" s="161"/>
      <c r="D1221" s="161"/>
      <c r="E1221" s="161"/>
      <c r="F1221" s="161"/>
      <c r="G1221" s="161"/>
      <c r="H1221" s="161"/>
      <c r="I1221" s="161"/>
      <c r="J1221" s="161"/>
    </row>
    <row r="1222" spans="1:10" x14ac:dyDescent="0.25">
      <c r="A1222" s="26" t="s">
        <v>358</v>
      </c>
      <c r="B1222" s="26"/>
      <c r="C1222" s="26"/>
      <c r="D1222" s="26" t="s">
        <v>359</v>
      </c>
      <c r="E1222" s="26"/>
      <c r="F1222" s="293"/>
      <c r="G1222" s="293"/>
      <c r="H1222" s="27"/>
      <c r="I1222" s="26"/>
      <c r="J1222" s="28">
        <v>265646.58</v>
      </c>
    </row>
    <row r="1223" spans="1:10" x14ac:dyDescent="0.25">
      <c r="A1223" s="24" t="s">
        <v>360</v>
      </c>
      <c r="B1223" s="25" t="s">
        <v>2</v>
      </c>
      <c r="C1223" s="24" t="s">
        <v>3</v>
      </c>
      <c r="D1223" s="24" t="s">
        <v>4</v>
      </c>
      <c r="E1223" s="294" t="s">
        <v>2075</v>
      </c>
      <c r="F1223" s="294"/>
      <c r="G1223" s="145" t="s">
        <v>5</v>
      </c>
      <c r="H1223" s="25" t="s">
        <v>6</v>
      </c>
      <c r="I1223" s="25" t="s">
        <v>7</v>
      </c>
      <c r="J1223" s="25" t="s">
        <v>9</v>
      </c>
    </row>
    <row r="1224" spans="1:10" ht="26.4" x14ac:dyDescent="0.25">
      <c r="A1224" s="146" t="s">
        <v>2076</v>
      </c>
      <c r="B1224" s="147" t="s">
        <v>361</v>
      </c>
      <c r="C1224" s="146" t="s">
        <v>19</v>
      </c>
      <c r="D1224" s="146" t="s">
        <v>362</v>
      </c>
      <c r="E1224" s="292" t="s">
        <v>2077</v>
      </c>
      <c r="F1224" s="292"/>
      <c r="G1224" s="148" t="s">
        <v>43</v>
      </c>
      <c r="H1224" s="149">
        <v>1</v>
      </c>
      <c r="I1224" s="150">
        <v>114.42</v>
      </c>
      <c r="J1224" s="150">
        <v>114.42</v>
      </c>
    </row>
    <row r="1225" spans="1:10" ht="26.4" x14ac:dyDescent="0.25">
      <c r="A1225" s="48" t="s">
        <v>2078</v>
      </c>
      <c r="B1225" s="50" t="s">
        <v>2315</v>
      </c>
      <c r="C1225" s="48" t="s">
        <v>41</v>
      </c>
      <c r="D1225" s="48" t="s">
        <v>2316</v>
      </c>
      <c r="E1225" s="289" t="s">
        <v>2081</v>
      </c>
      <c r="F1225" s="289"/>
      <c r="G1225" s="151" t="s">
        <v>2082</v>
      </c>
      <c r="H1225" s="152">
        <v>0.3</v>
      </c>
      <c r="I1225" s="153">
        <v>29.98</v>
      </c>
      <c r="J1225" s="153">
        <v>8.99</v>
      </c>
    </row>
    <row r="1226" spans="1:10" x14ac:dyDescent="0.25">
      <c r="A1226" s="154" t="s">
        <v>2087</v>
      </c>
      <c r="B1226" s="155" t="s">
        <v>2651</v>
      </c>
      <c r="C1226" s="154" t="s">
        <v>2461</v>
      </c>
      <c r="D1226" s="154" t="s">
        <v>2652</v>
      </c>
      <c r="E1226" s="290" t="s">
        <v>2091</v>
      </c>
      <c r="F1226" s="290"/>
      <c r="G1226" s="156" t="s">
        <v>592</v>
      </c>
      <c r="H1226" s="157">
        <v>1</v>
      </c>
      <c r="I1226" s="158">
        <v>105.43</v>
      </c>
      <c r="J1226" s="158">
        <v>105.43</v>
      </c>
    </row>
    <row r="1227" spans="1:10" x14ac:dyDescent="0.25">
      <c r="A1227" s="49"/>
      <c r="B1227" s="49"/>
      <c r="C1227" s="49"/>
      <c r="D1227" s="49"/>
      <c r="E1227" s="49" t="s">
        <v>2093</v>
      </c>
      <c r="F1227" s="159">
        <v>3.21</v>
      </c>
      <c r="G1227" s="49" t="s">
        <v>2094</v>
      </c>
      <c r="H1227" s="159">
        <v>3.69</v>
      </c>
      <c r="I1227" s="49" t="s">
        <v>2095</v>
      </c>
      <c r="J1227" s="159">
        <v>6.9</v>
      </c>
    </row>
    <row r="1228" spans="1:10" x14ac:dyDescent="0.25">
      <c r="A1228" s="49"/>
      <c r="B1228" s="49"/>
      <c r="C1228" s="49"/>
      <c r="D1228" s="49"/>
      <c r="E1228" s="49" t="s">
        <v>2096</v>
      </c>
      <c r="F1228" s="159">
        <v>23.45</v>
      </c>
      <c r="G1228" s="49"/>
      <c r="H1228" s="291" t="s">
        <v>2097</v>
      </c>
      <c r="I1228" s="291"/>
      <c r="J1228" s="159">
        <v>137.87</v>
      </c>
    </row>
    <row r="1229" spans="1:10" ht="14.4" thickBot="1" x14ac:dyDescent="0.3">
      <c r="A1229" s="30"/>
      <c r="B1229" s="30"/>
      <c r="C1229" s="30"/>
      <c r="D1229" s="30"/>
      <c r="E1229" s="30"/>
      <c r="F1229" s="30"/>
      <c r="G1229" s="30" t="s">
        <v>2098</v>
      </c>
      <c r="H1229" s="160" t="s">
        <v>2653</v>
      </c>
      <c r="I1229" s="30" t="s">
        <v>2100</v>
      </c>
      <c r="J1229" s="32">
        <v>5101.1899999999996</v>
      </c>
    </row>
    <row r="1230" spans="1:10" ht="14.4" thickTop="1" x14ac:dyDescent="0.25">
      <c r="A1230" s="161"/>
      <c r="B1230" s="161"/>
      <c r="C1230" s="161"/>
      <c r="D1230" s="161"/>
      <c r="E1230" s="161"/>
      <c r="F1230" s="161"/>
      <c r="G1230" s="161"/>
      <c r="H1230" s="161"/>
      <c r="I1230" s="161"/>
      <c r="J1230" s="161"/>
    </row>
    <row r="1231" spans="1:10" x14ac:dyDescent="0.25">
      <c r="A1231" s="24" t="s">
        <v>363</v>
      </c>
      <c r="B1231" s="25" t="s">
        <v>2</v>
      </c>
      <c r="C1231" s="24" t="s">
        <v>3</v>
      </c>
      <c r="D1231" s="24" t="s">
        <v>4</v>
      </c>
      <c r="E1231" s="294" t="s">
        <v>2075</v>
      </c>
      <c r="F1231" s="294"/>
      <c r="G1231" s="145" t="s">
        <v>5</v>
      </c>
      <c r="H1231" s="25" t="s">
        <v>6</v>
      </c>
      <c r="I1231" s="25" t="s">
        <v>7</v>
      </c>
      <c r="J1231" s="25" t="s">
        <v>9</v>
      </c>
    </row>
    <row r="1232" spans="1:10" ht="26.4" x14ac:dyDescent="0.25">
      <c r="A1232" s="146" t="s">
        <v>2076</v>
      </c>
      <c r="B1232" s="147" t="s">
        <v>364</v>
      </c>
      <c r="C1232" s="146" t="s">
        <v>41</v>
      </c>
      <c r="D1232" s="146" t="s">
        <v>365</v>
      </c>
      <c r="E1232" s="292" t="s">
        <v>2654</v>
      </c>
      <c r="F1232" s="292"/>
      <c r="G1232" s="148" t="s">
        <v>43</v>
      </c>
      <c r="H1232" s="149">
        <v>1</v>
      </c>
      <c r="I1232" s="150">
        <v>1147.2</v>
      </c>
      <c r="J1232" s="150">
        <v>1147.2</v>
      </c>
    </row>
    <row r="1233" spans="1:10" ht="26.4" x14ac:dyDescent="0.25">
      <c r="A1233" s="48" t="s">
        <v>2078</v>
      </c>
      <c r="B1233" s="50" t="s">
        <v>2249</v>
      </c>
      <c r="C1233" s="48" t="s">
        <v>41</v>
      </c>
      <c r="D1233" s="48" t="s">
        <v>2250</v>
      </c>
      <c r="E1233" s="289" t="s">
        <v>2081</v>
      </c>
      <c r="F1233" s="289"/>
      <c r="G1233" s="151" t="s">
        <v>2082</v>
      </c>
      <c r="H1233" s="152">
        <v>1.7750827</v>
      </c>
      <c r="I1233" s="153">
        <v>24.35</v>
      </c>
      <c r="J1233" s="153">
        <v>43.22</v>
      </c>
    </row>
    <row r="1234" spans="1:10" ht="26.4" x14ac:dyDescent="0.25">
      <c r="A1234" s="48" t="s">
        <v>2078</v>
      </c>
      <c r="B1234" s="50" t="s">
        <v>2079</v>
      </c>
      <c r="C1234" s="48" t="s">
        <v>41</v>
      </c>
      <c r="D1234" s="48" t="s">
        <v>2080</v>
      </c>
      <c r="E1234" s="289" t="s">
        <v>2081</v>
      </c>
      <c r="F1234" s="289"/>
      <c r="G1234" s="151" t="s">
        <v>2082</v>
      </c>
      <c r="H1234" s="152">
        <v>1.5314439</v>
      </c>
      <c r="I1234" s="153">
        <v>24.25</v>
      </c>
      <c r="J1234" s="153">
        <v>37.130000000000003</v>
      </c>
    </row>
    <row r="1235" spans="1:10" ht="26.4" x14ac:dyDescent="0.25">
      <c r="A1235" s="154" t="s">
        <v>2087</v>
      </c>
      <c r="B1235" s="155" t="s">
        <v>2655</v>
      </c>
      <c r="C1235" s="154" t="s">
        <v>41</v>
      </c>
      <c r="D1235" s="154" t="s">
        <v>2656</v>
      </c>
      <c r="E1235" s="290" t="s">
        <v>2091</v>
      </c>
      <c r="F1235" s="290"/>
      <c r="G1235" s="156" t="s">
        <v>43</v>
      </c>
      <c r="H1235" s="157">
        <v>1</v>
      </c>
      <c r="I1235" s="158">
        <v>1066.8499999999999</v>
      </c>
      <c r="J1235" s="158">
        <v>1066.8499999999999</v>
      </c>
    </row>
    <row r="1236" spans="1:10" x14ac:dyDescent="0.25">
      <c r="A1236" s="49"/>
      <c r="B1236" s="49"/>
      <c r="C1236" s="49"/>
      <c r="D1236" s="49"/>
      <c r="E1236" s="49" t="s">
        <v>2093</v>
      </c>
      <c r="F1236" s="159">
        <v>26.7</v>
      </c>
      <c r="G1236" s="49" t="s">
        <v>2094</v>
      </c>
      <c r="H1236" s="159">
        <v>30.62</v>
      </c>
      <c r="I1236" s="49" t="s">
        <v>2095</v>
      </c>
      <c r="J1236" s="159">
        <v>57.32</v>
      </c>
    </row>
    <row r="1237" spans="1:10" x14ac:dyDescent="0.25">
      <c r="A1237" s="49"/>
      <c r="B1237" s="49"/>
      <c r="C1237" s="49"/>
      <c r="D1237" s="49"/>
      <c r="E1237" s="49" t="s">
        <v>2096</v>
      </c>
      <c r="F1237" s="159">
        <v>235.17</v>
      </c>
      <c r="G1237" s="49"/>
      <c r="H1237" s="291" t="s">
        <v>2097</v>
      </c>
      <c r="I1237" s="291"/>
      <c r="J1237" s="159">
        <v>1382.37</v>
      </c>
    </row>
    <row r="1238" spans="1:10" ht="14.4" thickBot="1" x14ac:dyDescent="0.3">
      <c r="A1238" s="30"/>
      <c r="B1238" s="30"/>
      <c r="C1238" s="30"/>
      <c r="D1238" s="30"/>
      <c r="E1238" s="30"/>
      <c r="F1238" s="30"/>
      <c r="G1238" s="30" t="s">
        <v>2098</v>
      </c>
      <c r="H1238" s="160" t="s">
        <v>2643</v>
      </c>
      <c r="I1238" s="30" t="s">
        <v>2100</v>
      </c>
      <c r="J1238" s="32">
        <v>4147.1099999999997</v>
      </c>
    </row>
    <row r="1239" spans="1:10" ht="14.4" thickTop="1" x14ac:dyDescent="0.25">
      <c r="A1239" s="161"/>
      <c r="B1239" s="161"/>
      <c r="C1239" s="161"/>
      <c r="D1239" s="161"/>
      <c r="E1239" s="161"/>
      <c r="F1239" s="161"/>
      <c r="G1239" s="161"/>
      <c r="H1239" s="161"/>
      <c r="I1239" s="161"/>
      <c r="J1239" s="161"/>
    </row>
    <row r="1240" spans="1:10" x14ac:dyDescent="0.25">
      <c r="A1240" s="24" t="s">
        <v>366</v>
      </c>
      <c r="B1240" s="25" t="s">
        <v>2</v>
      </c>
      <c r="C1240" s="24" t="s">
        <v>3</v>
      </c>
      <c r="D1240" s="24" t="s">
        <v>4</v>
      </c>
      <c r="E1240" s="294" t="s">
        <v>2075</v>
      </c>
      <c r="F1240" s="294"/>
      <c r="G1240" s="145" t="s">
        <v>5</v>
      </c>
      <c r="H1240" s="25" t="s">
        <v>6</v>
      </c>
      <c r="I1240" s="25" t="s">
        <v>7</v>
      </c>
      <c r="J1240" s="25" t="s">
        <v>9</v>
      </c>
    </row>
    <row r="1241" spans="1:10" ht="26.4" x14ac:dyDescent="0.25">
      <c r="A1241" s="146" t="s">
        <v>2076</v>
      </c>
      <c r="B1241" s="147" t="s">
        <v>367</v>
      </c>
      <c r="C1241" s="146" t="s">
        <v>19</v>
      </c>
      <c r="D1241" s="146" t="s">
        <v>368</v>
      </c>
      <c r="E1241" s="292" t="s">
        <v>2077</v>
      </c>
      <c r="F1241" s="292"/>
      <c r="G1241" s="148" t="s">
        <v>43</v>
      </c>
      <c r="H1241" s="149">
        <v>1</v>
      </c>
      <c r="I1241" s="150">
        <v>590.03</v>
      </c>
      <c r="J1241" s="150">
        <v>590.03</v>
      </c>
    </row>
    <row r="1242" spans="1:10" ht="26.4" x14ac:dyDescent="0.25">
      <c r="A1242" s="48" t="s">
        <v>2078</v>
      </c>
      <c r="B1242" s="50" t="s">
        <v>2634</v>
      </c>
      <c r="C1242" s="48" t="s">
        <v>41</v>
      </c>
      <c r="D1242" s="48" t="s">
        <v>2635</v>
      </c>
      <c r="E1242" s="289" t="s">
        <v>2081</v>
      </c>
      <c r="F1242" s="289"/>
      <c r="G1242" s="151" t="s">
        <v>2082</v>
      </c>
      <c r="H1242" s="152">
        <v>1.5</v>
      </c>
      <c r="I1242" s="153">
        <v>29.76</v>
      </c>
      <c r="J1242" s="153">
        <v>44.64</v>
      </c>
    </row>
    <row r="1243" spans="1:10" ht="26.4" x14ac:dyDescent="0.25">
      <c r="A1243" s="48" t="s">
        <v>2078</v>
      </c>
      <c r="B1243" s="50" t="s">
        <v>2632</v>
      </c>
      <c r="C1243" s="48" t="s">
        <v>41</v>
      </c>
      <c r="D1243" s="48" t="s">
        <v>2633</v>
      </c>
      <c r="E1243" s="289" t="s">
        <v>2081</v>
      </c>
      <c r="F1243" s="289"/>
      <c r="G1243" s="151" t="s">
        <v>2082</v>
      </c>
      <c r="H1243" s="152">
        <v>1.5</v>
      </c>
      <c r="I1243" s="153">
        <v>25.16</v>
      </c>
      <c r="J1243" s="153">
        <v>37.74</v>
      </c>
    </row>
    <row r="1244" spans="1:10" ht="39.6" x14ac:dyDescent="0.25">
      <c r="A1244" s="154" t="s">
        <v>2087</v>
      </c>
      <c r="B1244" s="155" t="s">
        <v>2657</v>
      </c>
      <c r="C1244" s="154" t="s">
        <v>2089</v>
      </c>
      <c r="D1244" s="154" t="s">
        <v>2658</v>
      </c>
      <c r="E1244" s="290" t="s">
        <v>2091</v>
      </c>
      <c r="F1244" s="290"/>
      <c r="G1244" s="156" t="s">
        <v>592</v>
      </c>
      <c r="H1244" s="157">
        <v>1</v>
      </c>
      <c r="I1244" s="158">
        <v>507.65</v>
      </c>
      <c r="J1244" s="158">
        <v>507.65</v>
      </c>
    </row>
    <row r="1245" spans="1:10" x14ac:dyDescent="0.25">
      <c r="A1245" s="49"/>
      <c r="B1245" s="49"/>
      <c r="C1245" s="49"/>
      <c r="D1245" s="49"/>
      <c r="E1245" s="49" t="s">
        <v>2093</v>
      </c>
      <c r="F1245" s="159">
        <v>28.62</v>
      </c>
      <c r="G1245" s="49" t="s">
        <v>2094</v>
      </c>
      <c r="H1245" s="159">
        <v>32.82</v>
      </c>
      <c r="I1245" s="49" t="s">
        <v>2095</v>
      </c>
      <c r="J1245" s="159">
        <v>61.44</v>
      </c>
    </row>
    <row r="1246" spans="1:10" x14ac:dyDescent="0.25">
      <c r="A1246" s="49"/>
      <c r="B1246" s="49"/>
      <c r="C1246" s="49"/>
      <c r="D1246" s="49"/>
      <c r="E1246" s="49" t="s">
        <v>2096</v>
      </c>
      <c r="F1246" s="159">
        <v>120.95</v>
      </c>
      <c r="G1246" s="49"/>
      <c r="H1246" s="291" t="s">
        <v>2097</v>
      </c>
      <c r="I1246" s="291"/>
      <c r="J1246" s="159">
        <v>710.98</v>
      </c>
    </row>
    <row r="1247" spans="1:10" ht="14.4" thickBot="1" x14ac:dyDescent="0.3">
      <c r="A1247" s="30"/>
      <c r="B1247" s="30"/>
      <c r="C1247" s="30"/>
      <c r="D1247" s="30"/>
      <c r="E1247" s="30"/>
      <c r="F1247" s="30"/>
      <c r="G1247" s="30" t="s">
        <v>2098</v>
      </c>
      <c r="H1247" s="160" t="s">
        <v>2643</v>
      </c>
      <c r="I1247" s="30" t="s">
        <v>2100</v>
      </c>
      <c r="J1247" s="32">
        <v>2132.94</v>
      </c>
    </row>
    <row r="1248" spans="1:10" ht="14.4" thickTop="1" x14ac:dyDescent="0.25">
      <c r="A1248" s="161"/>
      <c r="B1248" s="161"/>
      <c r="C1248" s="161"/>
      <c r="D1248" s="161"/>
      <c r="E1248" s="161"/>
      <c r="F1248" s="161"/>
      <c r="G1248" s="161"/>
      <c r="H1248" s="161"/>
      <c r="I1248" s="161"/>
      <c r="J1248" s="161"/>
    </row>
    <row r="1249" spans="1:10" x14ac:dyDescent="0.25">
      <c r="A1249" s="24" t="s">
        <v>369</v>
      </c>
      <c r="B1249" s="25" t="s">
        <v>2</v>
      </c>
      <c r="C1249" s="24" t="s">
        <v>3</v>
      </c>
      <c r="D1249" s="24" t="s">
        <v>4</v>
      </c>
      <c r="E1249" s="294" t="s">
        <v>2075</v>
      </c>
      <c r="F1249" s="294"/>
      <c r="G1249" s="145" t="s">
        <v>5</v>
      </c>
      <c r="H1249" s="25" t="s">
        <v>6</v>
      </c>
      <c r="I1249" s="25" t="s">
        <v>7</v>
      </c>
      <c r="J1249" s="25" t="s">
        <v>9</v>
      </c>
    </row>
    <row r="1250" spans="1:10" x14ac:dyDescent="0.25">
      <c r="A1250" s="146" t="s">
        <v>2076</v>
      </c>
      <c r="B1250" s="147" t="s">
        <v>370</v>
      </c>
      <c r="C1250" s="146" t="s">
        <v>41</v>
      </c>
      <c r="D1250" s="146" t="s">
        <v>371</v>
      </c>
      <c r="E1250" s="292" t="s">
        <v>2549</v>
      </c>
      <c r="F1250" s="292"/>
      <c r="G1250" s="148" t="s">
        <v>43</v>
      </c>
      <c r="H1250" s="149">
        <v>1</v>
      </c>
      <c r="I1250" s="150">
        <v>79.75</v>
      </c>
      <c r="J1250" s="150">
        <v>79.75</v>
      </c>
    </row>
    <row r="1251" spans="1:10" ht="26.4" x14ac:dyDescent="0.25">
      <c r="A1251" s="48" t="s">
        <v>2078</v>
      </c>
      <c r="B1251" s="50" t="s">
        <v>2245</v>
      </c>
      <c r="C1251" s="48" t="s">
        <v>41</v>
      </c>
      <c r="D1251" s="48" t="s">
        <v>2246</v>
      </c>
      <c r="E1251" s="289" t="s">
        <v>2081</v>
      </c>
      <c r="F1251" s="289"/>
      <c r="G1251" s="151" t="s">
        <v>2082</v>
      </c>
      <c r="H1251" s="152">
        <v>0.77007060000000005</v>
      </c>
      <c r="I1251" s="153">
        <v>28.37</v>
      </c>
      <c r="J1251" s="153">
        <v>21.84</v>
      </c>
    </row>
    <row r="1252" spans="1:10" ht="26.4" x14ac:dyDescent="0.25">
      <c r="A1252" s="48" t="s">
        <v>2078</v>
      </c>
      <c r="B1252" s="50" t="s">
        <v>2079</v>
      </c>
      <c r="C1252" s="48" t="s">
        <v>41</v>
      </c>
      <c r="D1252" s="48" t="s">
        <v>2080</v>
      </c>
      <c r="E1252" s="289" t="s">
        <v>2081</v>
      </c>
      <c r="F1252" s="289"/>
      <c r="G1252" s="151" t="s">
        <v>2082</v>
      </c>
      <c r="H1252" s="152">
        <v>0.21762860000000001</v>
      </c>
      <c r="I1252" s="153">
        <v>24.25</v>
      </c>
      <c r="J1252" s="153">
        <v>5.27</v>
      </c>
    </row>
    <row r="1253" spans="1:10" ht="26.4" x14ac:dyDescent="0.25">
      <c r="A1253" s="154" t="s">
        <v>2087</v>
      </c>
      <c r="B1253" s="155" t="s">
        <v>2659</v>
      </c>
      <c r="C1253" s="154" t="s">
        <v>41</v>
      </c>
      <c r="D1253" s="154" t="s">
        <v>2660</v>
      </c>
      <c r="E1253" s="290" t="s">
        <v>2091</v>
      </c>
      <c r="F1253" s="290"/>
      <c r="G1253" s="156" t="s">
        <v>43</v>
      </c>
      <c r="H1253" s="157">
        <v>1</v>
      </c>
      <c r="I1253" s="158">
        <v>52.64</v>
      </c>
      <c r="J1253" s="158">
        <v>52.64</v>
      </c>
    </row>
    <row r="1254" spans="1:10" x14ac:dyDescent="0.25">
      <c r="A1254" s="49"/>
      <c r="B1254" s="49"/>
      <c r="C1254" s="49"/>
      <c r="D1254" s="49"/>
      <c r="E1254" s="49" t="s">
        <v>2093</v>
      </c>
      <c r="F1254" s="159">
        <v>9.56</v>
      </c>
      <c r="G1254" s="49" t="s">
        <v>2094</v>
      </c>
      <c r="H1254" s="159">
        <v>10.96</v>
      </c>
      <c r="I1254" s="49" t="s">
        <v>2095</v>
      </c>
      <c r="J1254" s="159">
        <v>20.52</v>
      </c>
    </row>
    <row r="1255" spans="1:10" x14ac:dyDescent="0.25">
      <c r="A1255" s="49"/>
      <c r="B1255" s="49"/>
      <c r="C1255" s="49"/>
      <c r="D1255" s="49"/>
      <c r="E1255" s="49" t="s">
        <v>2096</v>
      </c>
      <c r="F1255" s="159">
        <v>16.34</v>
      </c>
      <c r="G1255" s="49"/>
      <c r="H1255" s="291" t="s">
        <v>2097</v>
      </c>
      <c r="I1255" s="291"/>
      <c r="J1255" s="159">
        <v>96.09</v>
      </c>
    </row>
    <row r="1256" spans="1:10" ht="14.4" thickBot="1" x14ac:dyDescent="0.3">
      <c r="A1256" s="30"/>
      <c r="B1256" s="30"/>
      <c r="C1256" s="30"/>
      <c r="D1256" s="30"/>
      <c r="E1256" s="30"/>
      <c r="F1256" s="30"/>
      <c r="G1256" s="30" t="s">
        <v>2098</v>
      </c>
      <c r="H1256" s="160" t="s">
        <v>2661</v>
      </c>
      <c r="I1256" s="30" t="s">
        <v>2100</v>
      </c>
      <c r="J1256" s="32">
        <v>5188.8599999999997</v>
      </c>
    </row>
    <row r="1257" spans="1:10" ht="14.4" thickTop="1" x14ac:dyDescent="0.25">
      <c r="A1257" s="161"/>
      <c r="B1257" s="161"/>
      <c r="C1257" s="161"/>
      <c r="D1257" s="161"/>
      <c r="E1257" s="161"/>
      <c r="F1257" s="161"/>
      <c r="G1257" s="161"/>
      <c r="H1257" s="161"/>
      <c r="I1257" s="161"/>
      <c r="J1257" s="161"/>
    </row>
    <row r="1258" spans="1:10" x14ac:dyDescent="0.25">
      <c r="A1258" s="24" t="s">
        <v>372</v>
      </c>
      <c r="B1258" s="25" t="s">
        <v>2</v>
      </c>
      <c r="C1258" s="24" t="s">
        <v>3</v>
      </c>
      <c r="D1258" s="24" t="s">
        <v>4</v>
      </c>
      <c r="E1258" s="294" t="s">
        <v>2075</v>
      </c>
      <c r="F1258" s="294"/>
      <c r="G1258" s="145" t="s">
        <v>5</v>
      </c>
      <c r="H1258" s="25" t="s">
        <v>6</v>
      </c>
      <c r="I1258" s="25" t="s">
        <v>7</v>
      </c>
      <c r="J1258" s="25" t="s">
        <v>9</v>
      </c>
    </row>
    <row r="1259" spans="1:10" ht="26.4" x14ac:dyDescent="0.25">
      <c r="A1259" s="146" t="s">
        <v>2076</v>
      </c>
      <c r="B1259" s="147" t="s">
        <v>373</v>
      </c>
      <c r="C1259" s="146" t="s">
        <v>19</v>
      </c>
      <c r="D1259" s="146" t="s">
        <v>374</v>
      </c>
      <c r="E1259" s="292" t="s">
        <v>2077</v>
      </c>
      <c r="F1259" s="292"/>
      <c r="G1259" s="148" t="s">
        <v>25</v>
      </c>
      <c r="H1259" s="149">
        <v>1</v>
      </c>
      <c r="I1259" s="150">
        <v>1010.08</v>
      </c>
      <c r="J1259" s="150">
        <v>1010.08</v>
      </c>
    </row>
    <row r="1260" spans="1:10" ht="26.4" x14ac:dyDescent="0.25">
      <c r="A1260" s="48" t="s">
        <v>2078</v>
      </c>
      <c r="B1260" s="50" t="s">
        <v>2079</v>
      </c>
      <c r="C1260" s="48" t="s">
        <v>41</v>
      </c>
      <c r="D1260" s="48" t="s">
        <v>2080</v>
      </c>
      <c r="E1260" s="289" t="s">
        <v>2081</v>
      </c>
      <c r="F1260" s="289"/>
      <c r="G1260" s="151" t="s">
        <v>2082</v>
      </c>
      <c r="H1260" s="152">
        <v>0.33</v>
      </c>
      <c r="I1260" s="153">
        <v>24.25</v>
      </c>
      <c r="J1260" s="153">
        <v>8</v>
      </c>
    </row>
    <row r="1261" spans="1:10" ht="26.4" x14ac:dyDescent="0.25">
      <c r="A1261" s="48" t="s">
        <v>2078</v>
      </c>
      <c r="B1261" s="50" t="s">
        <v>2315</v>
      </c>
      <c r="C1261" s="48" t="s">
        <v>41</v>
      </c>
      <c r="D1261" s="48" t="s">
        <v>2316</v>
      </c>
      <c r="E1261" s="289" t="s">
        <v>2081</v>
      </c>
      <c r="F1261" s="289"/>
      <c r="G1261" s="151" t="s">
        <v>2082</v>
      </c>
      <c r="H1261" s="152">
        <v>0.33</v>
      </c>
      <c r="I1261" s="153">
        <v>29.98</v>
      </c>
      <c r="J1261" s="153">
        <v>9.89</v>
      </c>
    </row>
    <row r="1262" spans="1:10" ht="39.6" x14ac:dyDescent="0.25">
      <c r="A1262" s="154" t="s">
        <v>2087</v>
      </c>
      <c r="B1262" s="155" t="s">
        <v>2662</v>
      </c>
      <c r="C1262" s="154" t="s">
        <v>2089</v>
      </c>
      <c r="D1262" s="154" t="s">
        <v>2663</v>
      </c>
      <c r="E1262" s="290" t="s">
        <v>2091</v>
      </c>
      <c r="F1262" s="290"/>
      <c r="G1262" s="156" t="s">
        <v>2586</v>
      </c>
      <c r="H1262" s="157">
        <v>0.01</v>
      </c>
      <c r="I1262" s="158">
        <v>308.25</v>
      </c>
      <c r="J1262" s="158">
        <v>3.08</v>
      </c>
    </row>
    <row r="1263" spans="1:10" ht="39.6" x14ac:dyDescent="0.25">
      <c r="A1263" s="154" t="s">
        <v>2087</v>
      </c>
      <c r="B1263" s="155" t="s">
        <v>2664</v>
      </c>
      <c r="C1263" s="154" t="s">
        <v>2089</v>
      </c>
      <c r="D1263" s="154" t="s">
        <v>2665</v>
      </c>
      <c r="E1263" s="290" t="s">
        <v>2091</v>
      </c>
      <c r="F1263" s="290"/>
      <c r="G1263" s="156" t="s">
        <v>25</v>
      </c>
      <c r="H1263" s="157">
        <v>1</v>
      </c>
      <c r="I1263" s="158">
        <v>989.11</v>
      </c>
      <c r="J1263" s="158">
        <v>989.11</v>
      </c>
    </row>
    <row r="1264" spans="1:10" x14ac:dyDescent="0.25">
      <c r="A1264" s="49"/>
      <c r="B1264" s="49"/>
      <c r="C1264" s="49"/>
      <c r="D1264" s="49"/>
      <c r="E1264" s="49" t="s">
        <v>2093</v>
      </c>
      <c r="F1264" s="159">
        <v>6.19</v>
      </c>
      <c r="G1264" s="49" t="s">
        <v>2094</v>
      </c>
      <c r="H1264" s="159">
        <v>7.1</v>
      </c>
      <c r="I1264" s="49" t="s">
        <v>2095</v>
      </c>
      <c r="J1264" s="159">
        <v>13.29</v>
      </c>
    </row>
    <row r="1265" spans="1:10" x14ac:dyDescent="0.25">
      <c r="A1265" s="49"/>
      <c r="B1265" s="49"/>
      <c r="C1265" s="49"/>
      <c r="D1265" s="49"/>
      <c r="E1265" s="49" t="s">
        <v>2096</v>
      </c>
      <c r="F1265" s="159">
        <v>207.06</v>
      </c>
      <c r="G1265" s="49"/>
      <c r="H1265" s="291" t="s">
        <v>2097</v>
      </c>
      <c r="I1265" s="291"/>
      <c r="J1265" s="159">
        <v>1217.1400000000001</v>
      </c>
    </row>
    <row r="1266" spans="1:10" ht="14.4" thickBot="1" x14ac:dyDescent="0.3">
      <c r="A1266" s="30"/>
      <c r="B1266" s="30"/>
      <c r="C1266" s="30"/>
      <c r="D1266" s="30"/>
      <c r="E1266" s="30"/>
      <c r="F1266" s="30"/>
      <c r="G1266" s="30" t="s">
        <v>2098</v>
      </c>
      <c r="H1266" s="160" t="s">
        <v>2638</v>
      </c>
      <c r="I1266" s="30" t="s">
        <v>2100</v>
      </c>
      <c r="J1266" s="32">
        <v>187536.93</v>
      </c>
    </row>
    <row r="1267" spans="1:10" ht="14.4" thickTop="1" x14ac:dyDescent="0.25">
      <c r="A1267" s="161"/>
      <c r="B1267" s="161"/>
      <c r="C1267" s="161"/>
      <c r="D1267" s="161"/>
      <c r="E1267" s="161"/>
      <c r="F1267" s="161"/>
      <c r="G1267" s="161"/>
      <c r="H1267" s="161"/>
      <c r="I1267" s="161"/>
      <c r="J1267" s="161"/>
    </row>
    <row r="1268" spans="1:10" x14ac:dyDescent="0.25">
      <c r="A1268" s="24" t="s">
        <v>375</v>
      </c>
      <c r="B1268" s="25" t="s">
        <v>2</v>
      </c>
      <c r="C1268" s="24" t="s">
        <v>3</v>
      </c>
      <c r="D1268" s="24" t="s">
        <v>4</v>
      </c>
      <c r="E1268" s="294" t="s">
        <v>2075</v>
      </c>
      <c r="F1268" s="294"/>
      <c r="G1268" s="145" t="s">
        <v>5</v>
      </c>
      <c r="H1268" s="25" t="s">
        <v>6</v>
      </c>
      <c r="I1268" s="25" t="s">
        <v>7</v>
      </c>
      <c r="J1268" s="25" t="s">
        <v>9</v>
      </c>
    </row>
    <row r="1269" spans="1:10" ht="39.6" x14ac:dyDescent="0.25">
      <c r="A1269" s="146" t="s">
        <v>2076</v>
      </c>
      <c r="B1269" s="147" t="s">
        <v>376</v>
      </c>
      <c r="C1269" s="146" t="s">
        <v>41</v>
      </c>
      <c r="D1269" s="146" t="s">
        <v>377</v>
      </c>
      <c r="E1269" s="292" t="s">
        <v>2549</v>
      </c>
      <c r="F1269" s="292"/>
      <c r="G1269" s="148" t="s">
        <v>43</v>
      </c>
      <c r="H1269" s="149">
        <v>1</v>
      </c>
      <c r="I1269" s="150">
        <v>221.09</v>
      </c>
      <c r="J1269" s="150">
        <v>221.09</v>
      </c>
    </row>
    <row r="1270" spans="1:10" ht="26.4" x14ac:dyDescent="0.25">
      <c r="A1270" s="48" t="s">
        <v>2078</v>
      </c>
      <c r="B1270" s="50" t="s">
        <v>2079</v>
      </c>
      <c r="C1270" s="48" t="s">
        <v>41</v>
      </c>
      <c r="D1270" s="48" t="s">
        <v>2080</v>
      </c>
      <c r="E1270" s="289" t="s">
        <v>2081</v>
      </c>
      <c r="F1270" s="289"/>
      <c r="G1270" s="151" t="s">
        <v>2082</v>
      </c>
      <c r="H1270" s="152">
        <v>0.4105743</v>
      </c>
      <c r="I1270" s="153">
        <v>24.25</v>
      </c>
      <c r="J1270" s="153">
        <v>9.9499999999999993</v>
      </c>
    </row>
    <row r="1271" spans="1:10" ht="26.4" x14ac:dyDescent="0.25">
      <c r="A1271" s="48" t="s">
        <v>2078</v>
      </c>
      <c r="B1271" s="50" t="s">
        <v>2245</v>
      </c>
      <c r="C1271" s="48" t="s">
        <v>41</v>
      </c>
      <c r="D1271" s="48" t="s">
        <v>2246</v>
      </c>
      <c r="E1271" s="289" t="s">
        <v>2081</v>
      </c>
      <c r="F1271" s="289"/>
      <c r="G1271" s="151" t="s">
        <v>2082</v>
      </c>
      <c r="H1271" s="152">
        <v>1.4528015000000001</v>
      </c>
      <c r="I1271" s="153">
        <v>28.37</v>
      </c>
      <c r="J1271" s="153">
        <v>41.21</v>
      </c>
    </row>
    <row r="1272" spans="1:10" ht="52.8" x14ac:dyDescent="0.25">
      <c r="A1272" s="154" t="s">
        <v>2087</v>
      </c>
      <c r="B1272" s="155" t="s">
        <v>2666</v>
      </c>
      <c r="C1272" s="154" t="s">
        <v>41</v>
      </c>
      <c r="D1272" s="154" t="s">
        <v>2667</v>
      </c>
      <c r="E1272" s="290" t="s">
        <v>2091</v>
      </c>
      <c r="F1272" s="290"/>
      <c r="G1272" s="156" t="s">
        <v>859</v>
      </c>
      <c r="H1272" s="157">
        <v>1</v>
      </c>
      <c r="I1272" s="158">
        <v>169.93</v>
      </c>
      <c r="J1272" s="158">
        <v>169.93</v>
      </c>
    </row>
    <row r="1273" spans="1:10" x14ac:dyDescent="0.25">
      <c r="A1273" s="49"/>
      <c r="B1273" s="49"/>
      <c r="C1273" s="49"/>
      <c r="D1273" s="49"/>
      <c r="E1273" s="49" t="s">
        <v>2093</v>
      </c>
      <c r="F1273" s="159">
        <v>18.04</v>
      </c>
      <c r="G1273" s="49" t="s">
        <v>2094</v>
      </c>
      <c r="H1273" s="159">
        <v>20.68</v>
      </c>
      <c r="I1273" s="49" t="s">
        <v>2095</v>
      </c>
      <c r="J1273" s="159">
        <v>38.72</v>
      </c>
    </row>
    <row r="1274" spans="1:10" x14ac:dyDescent="0.25">
      <c r="A1274" s="49"/>
      <c r="B1274" s="49"/>
      <c r="C1274" s="49"/>
      <c r="D1274" s="49"/>
      <c r="E1274" s="49" t="s">
        <v>2096</v>
      </c>
      <c r="F1274" s="159">
        <v>45.32</v>
      </c>
      <c r="G1274" s="49"/>
      <c r="H1274" s="291" t="s">
        <v>2097</v>
      </c>
      <c r="I1274" s="291"/>
      <c r="J1274" s="159">
        <v>266.41000000000003</v>
      </c>
    </row>
    <row r="1275" spans="1:10" ht="14.4" thickBot="1" x14ac:dyDescent="0.3">
      <c r="A1275" s="30"/>
      <c r="B1275" s="30"/>
      <c r="C1275" s="30"/>
      <c r="D1275" s="30"/>
      <c r="E1275" s="30"/>
      <c r="F1275" s="30"/>
      <c r="G1275" s="30" t="s">
        <v>2098</v>
      </c>
      <c r="H1275" s="160" t="s">
        <v>2556</v>
      </c>
      <c r="I1275" s="30" t="s">
        <v>2100</v>
      </c>
      <c r="J1275" s="32">
        <v>10922.81</v>
      </c>
    </row>
    <row r="1276" spans="1:10" ht="14.4" thickTop="1" x14ac:dyDescent="0.25">
      <c r="A1276" s="161"/>
      <c r="B1276" s="161"/>
      <c r="C1276" s="161"/>
      <c r="D1276" s="161"/>
      <c r="E1276" s="161"/>
      <c r="F1276" s="161"/>
      <c r="G1276" s="161"/>
      <c r="H1276" s="161"/>
      <c r="I1276" s="161"/>
      <c r="J1276" s="161"/>
    </row>
    <row r="1277" spans="1:10" x14ac:dyDescent="0.25">
      <c r="A1277" s="24" t="s">
        <v>378</v>
      </c>
      <c r="B1277" s="25" t="s">
        <v>2</v>
      </c>
      <c r="C1277" s="24" t="s">
        <v>3</v>
      </c>
      <c r="D1277" s="24" t="s">
        <v>4</v>
      </c>
      <c r="E1277" s="294" t="s">
        <v>2075</v>
      </c>
      <c r="F1277" s="294"/>
      <c r="G1277" s="145" t="s">
        <v>5</v>
      </c>
      <c r="H1277" s="25" t="s">
        <v>6</v>
      </c>
      <c r="I1277" s="25" t="s">
        <v>7</v>
      </c>
      <c r="J1277" s="25" t="s">
        <v>9</v>
      </c>
    </row>
    <row r="1278" spans="1:10" ht="26.4" x14ac:dyDescent="0.25">
      <c r="A1278" s="146" t="s">
        <v>2076</v>
      </c>
      <c r="B1278" s="147" t="s">
        <v>379</v>
      </c>
      <c r="C1278" s="146" t="s">
        <v>41</v>
      </c>
      <c r="D1278" s="146" t="s">
        <v>380</v>
      </c>
      <c r="E1278" s="292" t="s">
        <v>2549</v>
      </c>
      <c r="F1278" s="292"/>
      <c r="G1278" s="148" t="s">
        <v>43</v>
      </c>
      <c r="H1278" s="149">
        <v>1</v>
      </c>
      <c r="I1278" s="150">
        <v>71.010000000000005</v>
      </c>
      <c r="J1278" s="150">
        <v>71.010000000000005</v>
      </c>
    </row>
    <row r="1279" spans="1:10" ht="26.4" x14ac:dyDescent="0.25">
      <c r="A1279" s="48" t="s">
        <v>2078</v>
      </c>
      <c r="B1279" s="50" t="s">
        <v>2245</v>
      </c>
      <c r="C1279" s="48" t="s">
        <v>41</v>
      </c>
      <c r="D1279" s="48" t="s">
        <v>2246</v>
      </c>
      <c r="E1279" s="289" t="s">
        <v>2081</v>
      </c>
      <c r="F1279" s="289"/>
      <c r="G1279" s="151" t="s">
        <v>2082</v>
      </c>
      <c r="H1279" s="152">
        <v>1.3289404</v>
      </c>
      <c r="I1279" s="153">
        <v>28.37</v>
      </c>
      <c r="J1279" s="153">
        <v>37.700000000000003</v>
      </c>
    </row>
    <row r="1280" spans="1:10" ht="26.4" x14ac:dyDescent="0.25">
      <c r="A1280" s="48" t="s">
        <v>2078</v>
      </c>
      <c r="B1280" s="50" t="s">
        <v>2079</v>
      </c>
      <c r="C1280" s="48" t="s">
        <v>41</v>
      </c>
      <c r="D1280" s="48" t="s">
        <v>2080</v>
      </c>
      <c r="E1280" s="289" t="s">
        <v>2081</v>
      </c>
      <c r="F1280" s="289"/>
      <c r="G1280" s="151" t="s">
        <v>2082</v>
      </c>
      <c r="H1280" s="152">
        <v>0.37557010000000002</v>
      </c>
      <c r="I1280" s="153">
        <v>24.25</v>
      </c>
      <c r="J1280" s="153">
        <v>9.1</v>
      </c>
    </row>
    <row r="1281" spans="1:10" ht="26.4" x14ac:dyDescent="0.25">
      <c r="A1281" s="154" t="s">
        <v>2087</v>
      </c>
      <c r="B1281" s="155" t="s">
        <v>2135</v>
      </c>
      <c r="C1281" s="154" t="s">
        <v>41</v>
      </c>
      <c r="D1281" s="154" t="s">
        <v>2136</v>
      </c>
      <c r="E1281" s="290" t="s">
        <v>2091</v>
      </c>
      <c r="F1281" s="290"/>
      <c r="G1281" s="156" t="s">
        <v>43</v>
      </c>
      <c r="H1281" s="157">
        <v>1</v>
      </c>
      <c r="I1281" s="158">
        <v>24.21</v>
      </c>
      <c r="J1281" s="158">
        <v>24.21</v>
      </c>
    </row>
    <row r="1282" spans="1:10" x14ac:dyDescent="0.25">
      <c r="A1282" s="49"/>
      <c r="B1282" s="49"/>
      <c r="C1282" s="49"/>
      <c r="D1282" s="49"/>
      <c r="E1282" s="49" t="s">
        <v>2093</v>
      </c>
      <c r="F1282" s="159">
        <v>16.5</v>
      </c>
      <c r="G1282" s="49" t="s">
        <v>2094</v>
      </c>
      <c r="H1282" s="159">
        <v>18.920000000000002</v>
      </c>
      <c r="I1282" s="49" t="s">
        <v>2095</v>
      </c>
      <c r="J1282" s="159">
        <v>35.42</v>
      </c>
    </row>
    <row r="1283" spans="1:10" x14ac:dyDescent="0.25">
      <c r="A1283" s="49"/>
      <c r="B1283" s="49"/>
      <c r="C1283" s="49"/>
      <c r="D1283" s="49"/>
      <c r="E1283" s="49" t="s">
        <v>2096</v>
      </c>
      <c r="F1283" s="159">
        <v>14.55</v>
      </c>
      <c r="G1283" s="49"/>
      <c r="H1283" s="291" t="s">
        <v>2097</v>
      </c>
      <c r="I1283" s="291"/>
      <c r="J1283" s="159">
        <v>85.56</v>
      </c>
    </row>
    <row r="1284" spans="1:10" ht="14.4" thickBot="1" x14ac:dyDescent="0.3">
      <c r="A1284" s="30"/>
      <c r="B1284" s="30"/>
      <c r="C1284" s="30"/>
      <c r="D1284" s="30"/>
      <c r="E1284" s="30"/>
      <c r="F1284" s="30"/>
      <c r="G1284" s="30" t="s">
        <v>2098</v>
      </c>
      <c r="H1284" s="160" t="s">
        <v>2668</v>
      </c>
      <c r="I1284" s="30" t="s">
        <v>2100</v>
      </c>
      <c r="J1284" s="32">
        <v>3764.64</v>
      </c>
    </row>
    <row r="1285" spans="1:10" ht="14.4" thickTop="1" x14ac:dyDescent="0.25">
      <c r="A1285" s="161"/>
      <c r="B1285" s="161"/>
      <c r="C1285" s="161"/>
      <c r="D1285" s="161"/>
      <c r="E1285" s="161"/>
      <c r="F1285" s="161"/>
      <c r="G1285" s="161"/>
      <c r="H1285" s="161"/>
      <c r="I1285" s="161"/>
      <c r="J1285" s="161"/>
    </row>
    <row r="1286" spans="1:10" x14ac:dyDescent="0.25">
      <c r="A1286" s="24" t="s">
        <v>381</v>
      </c>
      <c r="B1286" s="25" t="s">
        <v>2</v>
      </c>
      <c r="C1286" s="24" t="s">
        <v>3</v>
      </c>
      <c r="D1286" s="24" t="s">
        <v>4</v>
      </c>
      <c r="E1286" s="294" t="s">
        <v>2075</v>
      </c>
      <c r="F1286" s="294"/>
      <c r="G1286" s="145" t="s">
        <v>5</v>
      </c>
      <c r="H1286" s="25" t="s">
        <v>6</v>
      </c>
      <c r="I1286" s="25" t="s">
        <v>7</v>
      </c>
      <c r="J1286" s="25" t="s">
        <v>9</v>
      </c>
    </row>
    <row r="1287" spans="1:10" ht="39.6" x14ac:dyDescent="0.25">
      <c r="A1287" s="146" t="s">
        <v>2076</v>
      </c>
      <c r="B1287" s="147" t="s">
        <v>382</v>
      </c>
      <c r="C1287" s="146" t="s">
        <v>19</v>
      </c>
      <c r="D1287" s="146" t="s">
        <v>383</v>
      </c>
      <c r="E1287" s="292" t="s">
        <v>2077</v>
      </c>
      <c r="F1287" s="292"/>
      <c r="G1287" s="148" t="s">
        <v>43</v>
      </c>
      <c r="H1287" s="149">
        <v>1</v>
      </c>
      <c r="I1287" s="150">
        <v>134.85</v>
      </c>
      <c r="J1287" s="150">
        <v>134.85</v>
      </c>
    </row>
    <row r="1288" spans="1:10" ht="26.4" x14ac:dyDescent="0.25">
      <c r="A1288" s="48" t="s">
        <v>2078</v>
      </c>
      <c r="B1288" s="50" t="s">
        <v>2079</v>
      </c>
      <c r="C1288" s="48" t="s">
        <v>41</v>
      </c>
      <c r="D1288" s="48" t="s">
        <v>2080</v>
      </c>
      <c r="E1288" s="289" t="s">
        <v>2081</v>
      </c>
      <c r="F1288" s="289"/>
      <c r="G1288" s="151" t="s">
        <v>2082</v>
      </c>
      <c r="H1288" s="152">
        <v>1.5</v>
      </c>
      <c r="I1288" s="153">
        <v>24.25</v>
      </c>
      <c r="J1288" s="153">
        <v>36.369999999999997</v>
      </c>
    </row>
    <row r="1289" spans="1:10" ht="26.4" x14ac:dyDescent="0.25">
      <c r="A1289" s="48" t="s">
        <v>2078</v>
      </c>
      <c r="B1289" s="50" t="s">
        <v>2245</v>
      </c>
      <c r="C1289" s="48" t="s">
        <v>41</v>
      </c>
      <c r="D1289" s="48" t="s">
        <v>2246</v>
      </c>
      <c r="E1289" s="289" t="s">
        <v>2081</v>
      </c>
      <c r="F1289" s="289"/>
      <c r="G1289" s="151" t="s">
        <v>2082</v>
      </c>
      <c r="H1289" s="152">
        <v>1.5</v>
      </c>
      <c r="I1289" s="153">
        <v>28.37</v>
      </c>
      <c r="J1289" s="153">
        <v>42.55</v>
      </c>
    </row>
    <row r="1290" spans="1:10" ht="26.4" x14ac:dyDescent="0.25">
      <c r="A1290" s="154" t="s">
        <v>2087</v>
      </c>
      <c r="B1290" s="155" t="s">
        <v>2669</v>
      </c>
      <c r="C1290" s="154" t="s">
        <v>2461</v>
      </c>
      <c r="D1290" s="154" t="s">
        <v>2670</v>
      </c>
      <c r="E1290" s="290" t="s">
        <v>2091</v>
      </c>
      <c r="F1290" s="290"/>
      <c r="G1290" s="156" t="s">
        <v>592</v>
      </c>
      <c r="H1290" s="157">
        <v>1</v>
      </c>
      <c r="I1290" s="158">
        <v>55.93</v>
      </c>
      <c r="J1290" s="158">
        <v>55.93</v>
      </c>
    </row>
    <row r="1291" spans="1:10" x14ac:dyDescent="0.25">
      <c r="A1291" s="49"/>
      <c r="B1291" s="49"/>
      <c r="C1291" s="49"/>
      <c r="D1291" s="49"/>
      <c r="E1291" s="49" t="s">
        <v>2093</v>
      </c>
      <c r="F1291" s="159">
        <v>27.3</v>
      </c>
      <c r="G1291" s="49" t="s">
        <v>2094</v>
      </c>
      <c r="H1291" s="159">
        <v>31.3</v>
      </c>
      <c r="I1291" s="49" t="s">
        <v>2095</v>
      </c>
      <c r="J1291" s="159">
        <v>58.6</v>
      </c>
    </row>
    <row r="1292" spans="1:10" x14ac:dyDescent="0.25">
      <c r="A1292" s="49"/>
      <c r="B1292" s="49"/>
      <c r="C1292" s="49"/>
      <c r="D1292" s="49"/>
      <c r="E1292" s="49" t="s">
        <v>2096</v>
      </c>
      <c r="F1292" s="159">
        <v>27.64</v>
      </c>
      <c r="G1292" s="49"/>
      <c r="H1292" s="291" t="s">
        <v>2097</v>
      </c>
      <c r="I1292" s="291"/>
      <c r="J1292" s="159">
        <v>162.49</v>
      </c>
    </row>
    <row r="1293" spans="1:10" ht="14.4" thickBot="1" x14ac:dyDescent="0.3">
      <c r="A1293" s="30"/>
      <c r="B1293" s="30"/>
      <c r="C1293" s="30"/>
      <c r="D1293" s="30"/>
      <c r="E1293" s="30"/>
      <c r="F1293" s="30"/>
      <c r="G1293" s="30" t="s">
        <v>2098</v>
      </c>
      <c r="H1293" s="160" t="s">
        <v>2643</v>
      </c>
      <c r="I1293" s="30" t="s">
        <v>2100</v>
      </c>
      <c r="J1293" s="32">
        <v>487.47</v>
      </c>
    </row>
    <row r="1294" spans="1:10" ht="14.4" thickTop="1" x14ac:dyDescent="0.25">
      <c r="A1294" s="161"/>
      <c r="B1294" s="161"/>
      <c r="C1294" s="161"/>
      <c r="D1294" s="161"/>
      <c r="E1294" s="161"/>
      <c r="F1294" s="161"/>
      <c r="G1294" s="161"/>
      <c r="H1294" s="161"/>
      <c r="I1294" s="161"/>
      <c r="J1294" s="161"/>
    </row>
    <row r="1295" spans="1:10" x14ac:dyDescent="0.25">
      <c r="A1295" s="24" t="s">
        <v>384</v>
      </c>
      <c r="B1295" s="25" t="s">
        <v>2</v>
      </c>
      <c r="C1295" s="24" t="s">
        <v>3</v>
      </c>
      <c r="D1295" s="24" t="s">
        <v>4</v>
      </c>
      <c r="E1295" s="294" t="s">
        <v>2075</v>
      </c>
      <c r="F1295" s="294"/>
      <c r="G1295" s="145" t="s">
        <v>5</v>
      </c>
      <c r="H1295" s="25" t="s">
        <v>6</v>
      </c>
      <c r="I1295" s="25" t="s">
        <v>7</v>
      </c>
      <c r="J1295" s="25" t="s">
        <v>9</v>
      </c>
    </row>
    <row r="1296" spans="1:10" ht="26.4" x14ac:dyDescent="0.25">
      <c r="A1296" s="146" t="s">
        <v>2076</v>
      </c>
      <c r="B1296" s="147" t="s">
        <v>385</v>
      </c>
      <c r="C1296" s="146" t="s">
        <v>19</v>
      </c>
      <c r="D1296" s="146" t="s">
        <v>386</v>
      </c>
      <c r="E1296" s="292" t="s">
        <v>2077</v>
      </c>
      <c r="F1296" s="292"/>
      <c r="G1296" s="148" t="s">
        <v>91</v>
      </c>
      <c r="H1296" s="149">
        <v>1</v>
      </c>
      <c r="I1296" s="150">
        <v>96.32</v>
      </c>
      <c r="J1296" s="150">
        <v>96.32</v>
      </c>
    </row>
    <row r="1297" spans="1:10" ht="26.4" x14ac:dyDescent="0.25">
      <c r="A1297" s="48" t="s">
        <v>2078</v>
      </c>
      <c r="B1297" s="50" t="s">
        <v>2634</v>
      </c>
      <c r="C1297" s="48" t="s">
        <v>41</v>
      </c>
      <c r="D1297" s="48" t="s">
        <v>2635</v>
      </c>
      <c r="E1297" s="289" t="s">
        <v>2081</v>
      </c>
      <c r="F1297" s="289"/>
      <c r="G1297" s="151" t="s">
        <v>2082</v>
      </c>
      <c r="H1297" s="152">
        <v>1.754</v>
      </c>
      <c r="I1297" s="153">
        <v>29.76</v>
      </c>
      <c r="J1297" s="153">
        <v>52.19</v>
      </c>
    </row>
    <row r="1298" spans="1:10" ht="26.4" x14ac:dyDescent="0.25">
      <c r="A1298" s="48" t="s">
        <v>2078</v>
      </c>
      <c r="B1298" s="50" t="s">
        <v>2632</v>
      </c>
      <c r="C1298" s="48" t="s">
        <v>41</v>
      </c>
      <c r="D1298" s="48" t="s">
        <v>2633</v>
      </c>
      <c r="E1298" s="289" t="s">
        <v>2081</v>
      </c>
      <c r="F1298" s="289"/>
      <c r="G1298" s="151" t="s">
        <v>2082</v>
      </c>
      <c r="H1298" s="152">
        <v>1.754</v>
      </c>
      <c r="I1298" s="153">
        <v>25.16</v>
      </c>
      <c r="J1298" s="153">
        <v>44.13</v>
      </c>
    </row>
    <row r="1299" spans="1:10" x14ac:dyDescent="0.25">
      <c r="A1299" s="49"/>
      <c r="B1299" s="49"/>
      <c r="C1299" s="49"/>
      <c r="D1299" s="49"/>
      <c r="E1299" s="49" t="s">
        <v>2093</v>
      </c>
      <c r="F1299" s="159">
        <v>33.46</v>
      </c>
      <c r="G1299" s="49" t="s">
        <v>2094</v>
      </c>
      <c r="H1299" s="159">
        <v>38.369999999999997</v>
      </c>
      <c r="I1299" s="49" t="s">
        <v>2095</v>
      </c>
      <c r="J1299" s="159">
        <v>71.83</v>
      </c>
    </row>
    <row r="1300" spans="1:10" x14ac:dyDescent="0.25">
      <c r="A1300" s="49"/>
      <c r="B1300" s="49"/>
      <c r="C1300" s="49"/>
      <c r="D1300" s="49"/>
      <c r="E1300" s="49" t="s">
        <v>2096</v>
      </c>
      <c r="F1300" s="159">
        <v>19.739999999999998</v>
      </c>
      <c r="G1300" s="49"/>
      <c r="H1300" s="291" t="s">
        <v>2097</v>
      </c>
      <c r="I1300" s="291"/>
      <c r="J1300" s="159">
        <v>116.06</v>
      </c>
    </row>
    <row r="1301" spans="1:10" ht="14.4" thickBot="1" x14ac:dyDescent="0.3">
      <c r="A1301" s="30"/>
      <c r="B1301" s="30"/>
      <c r="C1301" s="30"/>
      <c r="D1301" s="30"/>
      <c r="E1301" s="30"/>
      <c r="F1301" s="30"/>
      <c r="G1301" s="30" t="s">
        <v>2098</v>
      </c>
      <c r="H1301" s="160" t="s">
        <v>2671</v>
      </c>
      <c r="I1301" s="30" t="s">
        <v>2100</v>
      </c>
      <c r="J1301" s="32">
        <v>25533.200000000001</v>
      </c>
    </row>
    <row r="1302" spans="1:10" ht="14.4" thickTop="1" x14ac:dyDescent="0.25">
      <c r="A1302" s="161"/>
      <c r="B1302" s="161"/>
      <c r="C1302" s="161"/>
      <c r="D1302" s="161"/>
      <c r="E1302" s="161"/>
      <c r="F1302" s="161"/>
      <c r="G1302" s="161"/>
      <c r="H1302" s="161"/>
      <c r="I1302" s="161"/>
      <c r="J1302" s="161"/>
    </row>
    <row r="1303" spans="1:10" x14ac:dyDescent="0.25">
      <c r="A1303" s="24" t="s">
        <v>387</v>
      </c>
      <c r="B1303" s="25" t="s">
        <v>2</v>
      </c>
      <c r="C1303" s="24" t="s">
        <v>3</v>
      </c>
      <c r="D1303" s="24" t="s">
        <v>4</v>
      </c>
      <c r="E1303" s="294" t="s">
        <v>2075</v>
      </c>
      <c r="F1303" s="294"/>
      <c r="G1303" s="145" t="s">
        <v>5</v>
      </c>
      <c r="H1303" s="25" t="s">
        <v>6</v>
      </c>
      <c r="I1303" s="25" t="s">
        <v>7</v>
      </c>
      <c r="J1303" s="25" t="s">
        <v>9</v>
      </c>
    </row>
    <row r="1304" spans="1:10" ht="26.4" x14ac:dyDescent="0.25">
      <c r="A1304" s="146" t="s">
        <v>2076</v>
      </c>
      <c r="B1304" s="147" t="s">
        <v>388</v>
      </c>
      <c r="C1304" s="146" t="s">
        <v>41</v>
      </c>
      <c r="D1304" s="146" t="s">
        <v>389</v>
      </c>
      <c r="E1304" s="292" t="s">
        <v>2549</v>
      </c>
      <c r="F1304" s="292"/>
      <c r="G1304" s="148" t="s">
        <v>91</v>
      </c>
      <c r="H1304" s="149">
        <v>1</v>
      </c>
      <c r="I1304" s="150">
        <v>10.62</v>
      </c>
      <c r="J1304" s="150">
        <v>10.62</v>
      </c>
    </row>
    <row r="1305" spans="1:10" ht="26.4" x14ac:dyDescent="0.25">
      <c r="A1305" s="48" t="s">
        <v>2078</v>
      </c>
      <c r="B1305" s="50" t="s">
        <v>2079</v>
      </c>
      <c r="C1305" s="48" t="s">
        <v>41</v>
      </c>
      <c r="D1305" s="48" t="s">
        <v>2080</v>
      </c>
      <c r="E1305" s="289" t="s">
        <v>2081</v>
      </c>
      <c r="F1305" s="289"/>
      <c r="G1305" s="151" t="s">
        <v>2082</v>
      </c>
      <c r="H1305" s="152">
        <v>1.9935499999999998E-2</v>
      </c>
      <c r="I1305" s="153">
        <v>24.25</v>
      </c>
      <c r="J1305" s="153">
        <v>0.48</v>
      </c>
    </row>
    <row r="1306" spans="1:10" ht="26.4" x14ac:dyDescent="0.25">
      <c r="A1306" s="48" t="s">
        <v>2078</v>
      </c>
      <c r="B1306" s="50" t="s">
        <v>2245</v>
      </c>
      <c r="C1306" s="48" t="s">
        <v>41</v>
      </c>
      <c r="D1306" s="48" t="s">
        <v>2246</v>
      </c>
      <c r="E1306" s="289" t="s">
        <v>2081</v>
      </c>
      <c r="F1306" s="289"/>
      <c r="G1306" s="151" t="s">
        <v>2082</v>
      </c>
      <c r="H1306" s="152">
        <v>7.0541099999999995E-2</v>
      </c>
      <c r="I1306" s="153">
        <v>28.37</v>
      </c>
      <c r="J1306" s="153">
        <v>2</v>
      </c>
    </row>
    <row r="1307" spans="1:10" ht="39.6" x14ac:dyDescent="0.25">
      <c r="A1307" s="154" t="s">
        <v>2087</v>
      </c>
      <c r="B1307" s="155" t="s">
        <v>2672</v>
      </c>
      <c r="C1307" s="154" t="s">
        <v>41</v>
      </c>
      <c r="D1307" s="154" t="s">
        <v>2673</v>
      </c>
      <c r="E1307" s="290" t="s">
        <v>2091</v>
      </c>
      <c r="F1307" s="290"/>
      <c r="G1307" s="156" t="s">
        <v>91</v>
      </c>
      <c r="H1307" s="157">
        <v>1.163</v>
      </c>
      <c r="I1307" s="158">
        <v>6.92</v>
      </c>
      <c r="J1307" s="158">
        <v>8.0399999999999991</v>
      </c>
    </row>
    <row r="1308" spans="1:10" x14ac:dyDescent="0.25">
      <c r="A1308" s="154" t="s">
        <v>2087</v>
      </c>
      <c r="B1308" s="155" t="s">
        <v>2568</v>
      </c>
      <c r="C1308" s="154" t="s">
        <v>41</v>
      </c>
      <c r="D1308" s="154" t="s">
        <v>2569</v>
      </c>
      <c r="E1308" s="290" t="s">
        <v>2091</v>
      </c>
      <c r="F1308" s="290"/>
      <c r="G1308" s="156" t="s">
        <v>107</v>
      </c>
      <c r="H1308" s="157">
        <v>6.0000000000000001E-3</v>
      </c>
      <c r="I1308" s="158">
        <v>18.25</v>
      </c>
      <c r="J1308" s="158">
        <v>0.1</v>
      </c>
    </row>
    <row r="1309" spans="1:10" x14ac:dyDescent="0.25">
      <c r="A1309" s="49"/>
      <c r="B1309" s="49"/>
      <c r="C1309" s="49"/>
      <c r="D1309" s="49"/>
      <c r="E1309" s="49" t="s">
        <v>2093</v>
      </c>
      <c r="F1309" s="159">
        <v>0.87</v>
      </c>
      <c r="G1309" s="49" t="s">
        <v>2094</v>
      </c>
      <c r="H1309" s="159">
        <v>1</v>
      </c>
      <c r="I1309" s="49" t="s">
        <v>2095</v>
      </c>
      <c r="J1309" s="159">
        <v>1.87</v>
      </c>
    </row>
    <row r="1310" spans="1:10" x14ac:dyDescent="0.25">
      <c r="A1310" s="49"/>
      <c r="B1310" s="49"/>
      <c r="C1310" s="49"/>
      <c r="D1310" s="49"/>
      <c r="E1310" s="49" t="s">
        <v>2096</v>
      </c>
      <c r="F1310" s="159">
        <v>2.17</v>
      </c>
      <c r="G1310" s="49"/>
      <c r="H1310" s="291" t="s">
        <v>2097</v>
      </c>
      <c r="I1310" s="291"/>
      <c r="J1310" s="159">
        <v>12.79</v>
      </c>
    </row>
    <row r="1311" spans="1:10" ht="14.4" thickBot="1" x14ac:dyDescent="0.3">
      <c r="A1311" s="30"/>
      <c r="B1311" s="30"/>
      <c r="C1311" s="30"/>
      <c r="D1311" s="30"/>
      <c r="E1311" s="30"/>
      <c r="F1311" s="30"/>
      <c r="G1311" s="30" t="s">
        <v>2098</v>
      </c>
      <c r="H1311" s="160" t="s">
        <v>2674</v>
      </c>
      <c r="I1311" s="30" t="s">
        <v>2100</v>
      </c>
      <c r="J1311" s="32">
        <v>13613.67</v>
      </c>
    </row>
    <row r="1312" spans="1:10" ht="14.4" thickTop="1" x14ac:dyDescent="0.25">
      <c r="A1312" s="161"/>
      <c r="B1312" s="161"/>
      <c r="C1312" s="161"/>
      <c r="D1312" s="161"/>
      <c r="E1312" s="161"/>
      <c r="F1312" s="161"/>
      <c r="G1312" s="161"/>
      <c r="H1312" s="161"/>
      <c r="I1312" s="161"/>
      <c r="J1312" s="161"/>
    </row>
    <row r="1313" spans="1:10" x14ac:dyDescent="0.25">
      <c r="A1313" s="24" t="s">
        <v>390</v>
      </c>
      <c r="B1313" s="25" t="s">
        <v>2</v>
      </c>
      <c r="C1313" s="24" t="s">
        <v>3</v>
      </c>
      <c r="D1313" s="24" t="s">
        <v>4</v>
      </c>
      <c r="E1313" s="294" t="s">
        <v>2075</v>
      </c>
      <c r="F1313" s="294"/>
      <c r="G1313" s="145" t="s">
        <v>5</v>
      </c>
      <c r="H1313" s="25" t="s">
        <v>6</v>
      </c>
      <c r="I1313" s="25" t="s">
        <v>7</v>
      </c>
      <c r="J1313" s="25" t="s">
        <v>9</v>
      </c>
    </row>
    <row r="1314" spans="1:10" ht="39.6" x14ac:dyDescent="0.25">
      <c r="A1314" s="146" t="s">
        <v>2076</v>
      </c>
      <c r="B1314" s="147" t="s">
        <v>391</v>
      </c>
      <c r="C1314" s="146" t="s">
        <v>19</v>
      </c>
      <c r="D1314" s="146" t="s">
        <v>392</v>
      </c>
      <c r="E1314" s="292" t="s">
        <v>2077</v>
      </c>
      <c r="F1314" s="292"/>
      <c r="G1314" s="148" t="s">
        <v>43</v>
      </c>
      <c r="H1314" s="149">
        <v>1</v>
      </c>
      <c r="I1314" s="150">
        <v>124.79</v>
      </c>
      <c r="J1314" s="150">
        <v>124.79</v>
      </c>
    </row>
    <row r="1315" spans="1:10" ht="26.4" x14ac:dyDescent="0.25">
      <c r="A1315" s="48" t="s">
        <v>2078</v>
      </c>
      <c r="B1315" s="50" t="s">
        <v>2634</v>
      </c>
      <c r="C1315" s="48" t="s">
        <v>41</v>
      </c>
      <c r="D1315" s="48" t="s">
        <v>2635</v>
      </c>
      <c r="E1315" s="289" t="s">
        <v>2081</v>
      </c>
      <c r="F1315" s="289"/>
      <c r="G1315" s="151" t="s">
        <v>2082</v>
      </c>
      <c r="H1315" s="152">
        <v>0.45833309999999999</v>
      </c>
      <c r="I1315" s="153">
        <v>29.76</v>
      </c>
      <c r="J1315" s="153">
        <v>13.63</v>
      </c>
    </row>
    <row r="1316" spans="1:10" ht="26.4" x14ac:dyDescent="0.25">
      <c r="A1316" s="48" t="s">
        <v>2078</v>
      </c>
      <c r="B1316" s="50" t="s">
        <v>2632</v>
      </c>
      <c r="C1316" s="48" t="s">
        <v>41</v>
      </c>
      <c r="D1316" s="48" t="s">
        <v>2633</v>
      </c>
      <c r="E1316" s="289" t="s">
        <v>2081</v>
      </c>
      <c r="F1316" s="289"/>
      <c r="G1316" s="151" t="s">
        <v>2082</v>
      </c>
      <c r="H1316" s="152">
        <v>0.2291666</v>
      </c>
      <c r="I1316" s="153">
        <v>25.16</v>
      </c>
      <c r="J1316" s="153">
        <v>5.76</v>
      </c>
    </row>
    <row r="1317" spans="1:10" ht="26.4" x14ac:dyDescent="0.25">
      <c r="A1317" s="154" t="s">
        <v>2087</v>
      </c>
      <c r="B1317" s="155" t="s">
        <v>2675</v>
      </c>
      <c r="C1317" s="154" t="s">
        <v>2676</v>
      </c>
      <c r="D1317" s="154" t="s">
        <v>2677</v>
      </c>
      <c r="E1317" s="290" t="s">
        <v>2091</v>
      </c>
      <c r="F1317" s="290"/>
      <c r="G1317" s="156" t="s">
        <v>592</v>
      </c>
      <c r="H1317" s="157">
        <v>1</v>
      </c>
      <c r="I1317" s="158">
        <v>26.4</v>
      </c>
      <c r="J1317" s="158">
        <v>26.4</v>
      </c>
    </row>
    <row r="1318" spans="1:10" ht="26.4" x14ac:dyDescent="0.25">
      <c r="A1318" s="154" t="s">
        <v>2087</v>
      </c>
      <c r="B1318" s="155" t="s">
        <v>2678</v>
      </c>
      <c r="C1318" s="154" t="s">
        <v>2676</v>
      </c>
      <c r="D1318" s="154" t="s">
        <v>2679</v>
      </c>
      <c r="E1318" s="290" t="s">
        <v>2091</v>
      </c>
      <c r="F1318" s="290"/>
      <c r="G1318" s="156" t="s">
        <v>592</v>
      </c>
      <c r="H1318" s="157">
        <v>2</v>
      </c>
      <c r="I1318" s="158">
        <v>39.5</v>
      </c>
      <c r="J1318" s="158">
        <v>79</v>
      </c>
    </row>
    <row r="1319" spans="1:10" x14ac:dyDescent="0.25">
      <c r="A1319" s="49"/>
      <c r="B1319" s="49"/>
      <c r="C1319" s="49"/>
      <c r="D1319" s="49"/>
      <c r="E1319" s="49" t="s">
        <v>2093</v>
      </c>
      <c r="F1319" s="159">
        <v>6.8</v>
      </c>
      <c r="G1319" s="49" t="s">
        <v>2094</v>
      </c>
      <c r="H1319" s="159">
        <v>7.8</v>
      </c>
      <c r="I1319" s="49" t="s">
        <v>2095</v>
      </c>
      <c r="J1319" s="159">
        <v>14.6</v>
      </c>
    </row>
    <row r="1320" spans="1:10" x14ac:dyDescent="0.25">
      <c r="A1320" s="49"/>
      <c r="B1320" s="49"/>
      <c r="C1320" s="49"/>
      <c r="D1320" s="49"/>
      <c r="E1320" s="49" t="s">
        <v>2096</v>
      </c>
      <c r="F1320" s="159">
        <v>25.58</v>
      </c>
      <c r="G1320" s="49"/>
      <c r="H1320" s="291" t="s">
        <v>2097</v>
      </c>
      <c r="I1320" s="291"/>
      <c r="J1320" s="159">
        <v>150.37</v>
      </c>
    </row>
    <row r="1321" spans="1:10" ht="14.4" thickBot="1" x14ac:dyDescent="0.3">
      <c r="A1321" s="30"/>
      <c r="B1321" s="30"/>
      <c r="C1321" s="30"/>
      <c r="D1321" s="30"/>
      <c r="E1321" s="30"/>
      <c r="F1321" s="30"/>
      <c r="G1321" s="30" t="s">
        <v>2098</v>
      </c>
      <c r="H1321" s="160" t="s">
        <v>2680</v>
      </c>
      <c r="I1321" s="30" t="s">
        <v>2100</v>
      </c>
      <c r="J1321" s="32">
        <v>7217.76</v>
      </c>
    </row>
    <row r="1322" spans="1:10" ht="14.4" thickTop="1" x14ac:dyDescent="0.25">
      <c r="A1322" s="161"/>
      <c r="B1322" s="161"/>
      <c r="C1322" s="161"/>
      <c r="D1322" s="161"/>
      <c r="E1322" s="161"/>
      <c r="F1322" s="161"/>
      <c r="G1322" s="161"/>
      <c r="H1322" s="161"/>
      <c r="I1322" s="161"/>
      <c r="J1322" s="161"/>
    </row>
    <row r="1323" spans="1:10" x14ac:dyDescent="0.25">
      <c r="A1323" s="26" t="s">
        <v>393</v>
      </c>
      <c r="B1323" s="26"/>
      <c r="C1323" s="26"/>
      <c r="D1323" s="26" t="s">
        <v>394</v>
      </c>
      <c r="E1323" s="26"/>
      <c r="F1323" s="293"/>
      <c r="G1323" s="293"/>
      <c r="H1323" s="27"/>
      <c r="I1323" s="26"/>
      <c r="J1323" s="28">
        <v>614396.54</v>
      </c>
    </row>
    <row r="1324" spans="1:10" x14ac:dyDescent="0.25">
      <c r="A1324" s="26" t="s">
        <v>395</v>
      </c>
      <c r="B1324" s="26"/>
      <c r="C1324" s="26"/>
      <c r="D1324" s="26" t="s">
        <v>142</v>
      </c>
      <c r="E1324" s="26"/>
      <c r="F1324" s="293"/>
      <c r="G1324" s="293"/>
      <c r="H1324" s="27"/>
      <c r="I1324" s="26"/>
      <c r="J1324" s="28">
        <v>176352.57</v>
      </c>
    </row>
    <row r="1325" spans="1:10" x14ac:dyDescent="0.25">
      <c r="A1325" s="24" t="s">
        <v>396</v>
      </c>
      <c r="B1325" s="25" t="s">
        <v>2</v>
      </c>
      <c r="C1325" s="24" t="s">
        <v>3</v>
      </c>
      <c r="D1325" s="24" t="s">
        <v>4</v>
      </c>
      <c r="E1325" s="294" t="s">
        <v>2075</v>
      </c>
      <c r="F1325" s="294"/>
      <c r="G1325" s="145" t="s">
        <v>5</v>
      </c>
      <c r="H1325" s="25" t="s">
        <v>6</v>
      </c>
      <c r="I1325" s="25" t="s">
        <v>7</v>
      </c>
      <c r="J1325" s="25" t="s">
        <v>9</v>
      </c>
    </row>
    <row r="1326" spans="1:10" ht="66" x14ac:dyDescent="0.25">
      <c r="A1326" s="146" t="s">
        <v>2076</v>
      </c>
      <c r="B1326" s="147" t="s">
        <v>397</v>
      </c>
      <c r="C1326" s="146" t="s">
        <v>41</v>
      </c>
      <c r="D1326" s="146" t="s">
        <v>398</v>
      </c>
      <c r="E1326" s="292" t="s">
        <v>2103</v>
      </c>
      <c r="F1326" s="292"/>
      <c r="G1326" s="148" t="s">
        <v>25</v>
      </c>
      <c r="H1326" s="149">
        <v>1</v>
      </c>
      <c r="I1326" s="150">
        <v>29.19</v>
      </c>
      <c r="J1326" s="150">
        <v>29.19</v>
      </c>
    </row>
    <row r="1327" spans="1:10" ht="26.4" x14ac:dyDescent="0.25">
      <c r="A1327" s="48" t="s">
        <v>2078</v>
      </c>
      <c r="B1327" s="50" t="s">
        <v>2681</v>
      </c>
      <c r="C1327" s="48" t="s">
        <v>41</v>
      </c>
      <c r="D1327" s="48" t="s">
        <v>2682</v>
      </c>
      <c r="E1327" s="289" t="s">
        <v>2230</v>
      </c>
      <c r="F1327" s="289"/>
      <c r="G1327" s="151" t="s">
        <v>2234</v>
      </c>
      <c r="H1327" s="152">
        <v>6.7000000000000002E-3</v>
      </c>
      <c r="I1327" s="153">
        <v>23.36</v>
      </c>
      <c r="J1327" s="153">
        <v>0.15</v>
      </c>
    </row>
    <row r="1328" spans="1:10" ht="26.4" x14ac:dyDescent="0.25">
      <c r="A1328" s="48" t="s">
        <v>2078</v>
      </c>
      <c r="B1328" s="50" t="s">
        <v>2125</v>
      </c>
      <c r="C1328" s="48" t="s">
        <v>41</v>
      </c>
      <c r="D1328" s="48" t="s">
        <v>2126</v>
      </c>
      <c r="E1328" s="289" t="s">
        <v>2081</v>
      </c>
      <c r="F1328" s="289"/>
      <c r="G1328" s="151" t="s">
        <v>2082</v>
      </c>
      <c r="H1328" s="152">
        <v>0.18750049999999999</v>
      </c>
      <c r="I1328" s="153">
        <v>29.38</v>
      </c>
      <c r="J1328" s="153">
        <v>5.5</v>
      </c>
    </row>
    <row r="1329" spans="1:10" ht="26.4" x14ac:dyDescent="0.25">
      <c r="A1329" s="48" t="s">
        <v>2078</v>
      </c>
      <c r="B1329" s="50" t="s">
        <v>2683</v>
      </c>
      <c r="C1329" s="48" t="s">
        <v>41</v>
      </c>
      <c r="D1329" s="48" t="s">
        <v>2684</v>
      </c>
      <c r="E1329" s="289" t="s">
        <v>2230</v>
      </c>
      <c r="F1329" s="289"/>
      <c r="G1329" s="151" t="s">
        <v>2231</v>
      </c>
      <c r="H1329" s="152">
        <v>3.3E-3</v>
      </c>
      <c r="I1329" s="153">
        <v>24.49</v>
      </c>
      <c r="J1329" s="153">
        <v>0.08</v>
      </c>
    </row>
    <row r="1330" spans="1:10" ht="26.4" x14ac:dyDescent="0.25">
      <c r="A1330" s="48" t="s">
        <v>2078</v>
      </c>
      <c r="B1330" s="50" t="s">
        <v>2127</v>
      </c>
      <c r="C1330" s="48" t="s">
        <v>41</v>
      </c>
      <c r="D1330" s="48" t="s">
        <v>2128</v>
      </c>
      <c r="E1330" s="289" t="s">
        <v>2081</v>
      </c>
      <c r="F1330" s="289"/>
      <c r="G1330" s="151" t="s">
        <v>2082</v>
      </c>
      <c r="H1330" s="152">
        <v>8.2091700000000004E-2</v>
      </c>
      <c r="I1330" s="153">
        <v>24.84</v>
      </c>
      <c r="J1330" s="153">
        <v>2.0299999999999998</v>
      </c>
    </row>
    <row r="1331" spans="1:10" ht="39.6" x14ac:dyDescent="0.25">
      <c r="A1331" s="154" t="s">
        <v>2087</v>
      </c>
      <c r="B1331" s="155" t="s">
        <v>2685</v>
      </c>
      <c r="C1331" s="154" t="s">
        <v>41</v>
      </c>
      <c r="D1331" s="154" t="s">
        <v>2686</v>
      </c>
      <c r="E1331" s="290" t="s">
        <v>2091</v>
      </c>
      <c r="F1331" s="290"/>
      <c r="G1331" s="156" t="s">
        <v>91</v>
      </c>
      <c r="H1331" s="157">
        <v>0.55555560000000004</v>
      </c>
      <c r="I1331" s="158">
        <v>15.15</v>
      </c>
      <c r="J1331" s="158">
        <v>8.41</v>
      </c>
    </row>
    <row r="1332" spans="1:10" x14ac:dyDescent="0.25">
      <c r="A1332" s="154" t="s">
        <v>2087</v>
      </c>
      <c r="B1332" s="155" t="s">
        <v>2591</v>
      </c>
      <c r="C1332" s="154" t="s">
        <v>41</v>
      </c>
      <c r="D1332" s="154" t="s">
        <v>2592</v>
      </c>
      <c r="E1332" s="290" t="s">
        <v>2091</v>
      </c>
      <c r="F1332" s="290"/>
      <c r="G1332" s="156" t="s">
        <v>107</v>
      </c>
      <c r="H1332" s="157">
        <v>0.12</v>
      </c>
      <c r="I1332" s="158">
        <v>16.23</v>
      </c>
      <c r="J1332" s="158">
        <v>1.94</v>
      </c>
    </row>
    <row r="1333" spans="1:10" ht="39.6" x14ac:dyDescent="0.25">
      <c r="A1333" s="154" t="s">
        <v>2087</v>
      </c>
      <c r="B1333" s="155" t="s">
        <v>2687</v>
      </c>
      <c r="C1333" s="154" t="s">
        <v>41</v>
      </c>
      <c r="D1333" s="154" t="s">
        <v>2688</v>
      </c>
      <c r="E1333" s="290" t="s">
        <v>2091</v>
      </c>
      <c r="F1333" s="290"/>
      <c r="G1333" s="156" t="s">
        <v>91</v>
      </c>
      <c r="H1333" s="157">
        <v>0.22222220000000001</v>
      </c>
      <c r="I1333" s="158">
        <v>32.04</v>
      </c>
      <c r="J1333" s="158">
        <v>7.11</v>
      </c>
    </row>
    <row r="1334" spans="1:10" ht="39.6" x14ac:dyDescent="0.25">
      <c r="A1334" s="154" t="s">
        <v>2087</v>
      </c>
      <c r="B1334" s="155" t="s">
        <v>2689</v>
      </c>
      <c r="C1334" s="154" t="s">
        <v>41</v>
      </c>
      <c r="D1334" s="154" t="s">
        <v>2690</v>
      </c>
      <c r="E1334" s="290" t="s">
        <v>2091</v>
      </c>
      <c r="F1334" s="290"/>
      <c r="G1334" s="156" t="s">
        <v>91</v>
      </c>
      <c r="H1334" s="157">
        <v>9.9206299999999997E-2</v>
      </c>
      <c r="I1334" s="158">
        <v>40.03</v>
      </c>
      <c r="J1334" s="158">
        <v>3.97</v>
      </c>
    </row>
    <row r="1335" spans="1:10" x14ac:dyDescent="0.25">
      <c r="A1335" s="49"/>
      <c r="B1335" s="49"/>
      <c r="C1335" s="49"/>
      <c r="D1335" s="49"/>
      <c r="E1335" s="49" t="s">
        <v>2093</v>
      </c>
      <c r="F1335" s="159">
        <v>2.75</v>
      </c>
      <c r="G1335" s="49" t="s">
        <v>2094</v>
      </c>
      <c r="H1335" s="159">
        <v>3.17</v>
      </c>
      <c r="I1335" s="49" t="s">
        <v>2095</v>
      </c>
      <c r="J1335" s="159">
        <v>5.92</v>
      </c>
    </row>
    <row r="1336" spans="1:10" x14ac:dyDescent="0.25">
      <c r="A1336" s="49"/>
      <c r="B1336" s="49"/>
      <c r="C1336" s="49"/>
      <c r="D1336" s="49"/>
      <c r="E1336" s="49" t="s">
        <v>2096</v>
      </c>
      <c r="F1336" s="159">
        <v>5.98</v>
      </c>
      <c r="G1336" s="49"/>
      <c r="H1336" s="291" t="s">
        <v>2097</v>
      </c>
      <c r="I1336" s="291"/>
      <c r="J1336" s="159">
        <v>35.17</v>
      </c>
    </row>
    <row r="1337" spans="1:10" ht="14.4" thickBot="1" x14ac:dyDescent="0.3">
      <c r="A1337" s="30"/>
      <c r="B1337" s="30"/>
      <c r="C1337" s="30"/>
      <c r="D1337" s="30"/>
      <c r="E1337" s="30"/>
      <c r="F1337" s="30"/>
      <c r="G1337" s="30" t="s">
        <v>2098</v>
      </c>
      <c r="H1337" s="160" t="s">
        <v>2691</v>
      </c>
      <c r="I1337" s="30" t="s">
        <v>2100</v>
      </c>
      <c r="J1337" s="32">
        <v>88013.62</v>
      </c>
    </row>
    <row r="1338" spans="1:10" ht="14.4" thickTop="1" x14ac:dyDescent="0.25">
      <c r="A1338" s="161"/>
      <c r="B1338" s="161"/>
      <c r="C1338" s="161"/>
      <c r="D1338" s="161"/>
      <c r="E1338" s="161"/>
      <c r="F1338" s="161"/>
      <c r="G1338" s="161"/>
      <c r="H1338" s="161"/>
      <c r="I1338" s="161"/>
      <c r="J1338" s="161"/>
    </row>
    <row r="1339" spans="1:10" x14ac:dyDescent="0.25">
      <c r="A1339" s="24" t="s">
        <v>399</v>
      </c>
      <c r="B1339" s="25" t="s">
        <v>2</v>
      </c>
      <c r="C1339" s="24" t="s">
        <v>3</v>
      </c>
      <c r="D1339" s="24" t="s">
        <v>4</v>
      </c>
      <c r="E1339" s="294" t="s">
        <v>2075</v>
      </c>
      <c r="F1339" s="294"/>
      <c r="G1339" s="145" t="s">
        <v>5</v>
      </c>
      <c r="H1339" s="25" t="s">
        <v>6</v>
      </c>
      <c r="I1339" s="25" t="s">
        <v>7</v>
      </c>
      <c r="J1339" s="25" t="s">
        <v>9</v>
      </c>
    </row>
    <row r="1340" spans="1:10" ht="52.8" x14ac:dyDescent="0.25">
      <c r="A1340" s="146" t="s">
        <v>2076</v>
      </c>
      <c r="B1340" s="147" t="s">
        <v>400</v>
      </c>
      <c r="C1340" s="146" t="s">
        <v>41</v>
      </c>
      <c r="D1340" s="146" t="s">
        <v>401</v>
      </c>
      <c r="E1340" s="292" t="s">
        <v>2103</v>
      </c>
      <c r="F1340" s="292"/>
      <c r="G1340" s="148" t="s">
        <v>25</v>
      </c>
      <c r="H1340" s="149">
        <v>1</v>
      </c>
      <c r="I1340" s="150">
        <v>29.3</v>
      </c>
      <c r="J1340" s="150">
        <v>29.3</v>
      </c>
    </row>
    <row r="1341" spans="1:10" ht="26.4" x14ac:dyDescent="0.25">
      <c r="A1341" s="48" t="s">
        <v>2078</v>
      </c>
      <c r="B1341" s="50" t="s">
        <v>2681</v>
      </c>
      <c r="C1341" s="48" t="s">
        <v>41</v>
      </c>
      <c r="D1341" s="48" t="s">
        <v>2682</v>
      </c>
      <c r="E1341" s="289" t="s">
        <v>2230</v>
      </c>
      <c r="F1341" s="289"/>
      <c r="G1341" s="151" t="s">
        <v>2234</v>
      </c>
      <c r="H1341" s="152">
        <v>9.2999999999999992E-3</v>
      </c>
      <c r="I1341" s="153">
        <v>23.36</v>
      </c>
      <c r="J1341" s="153">
        <v>0.21</v>
      </c>
    </row>
    <row r="1342" spans="1:10" ht="26.4" x14ac:dyDescent="0.25">
      <c r="A1342" s="48" t="s">
        <v>2078</v>
      </c>
      <c r="B1342" s="50" t="s">
        <v>2683</v>
      </c>
      <c r="C1342" s="48" t="s">
        <v>41</v>
      </c>
      <c r="D1342" s="48" t="s">
        <v>2684</v>
      </c>
      <c r="E1342" s="289" t="s">
        <v>2230</v>
      </c>
      <c r="F1342" s="289"/>
      <c r="G1342" s="151" t="s">
        <v>2231</v>
      </c>
      <c r="H1342" s="152">
        <v>4.5999999999999999E-3</v>
      </c>
      <c r="I1342" s="153">
        <v>24.49</v>
      </c>
      <c r="J1342" s="153">
        <v>0.11</v>
      </c>
    </row>
    <row r="1343" spans="1:10" ht="26.4" x14ac:dyDescent="0.25">
      <c r="A1343" s="48" t="s">
        <v>2078</v>
      </c>
      <c r="B1343" s="50" t="s">
        <v>2127</v>
      </c>
      <c r="C1343" s="48" t="s">
        <v>41</v>
      </c>
      <c r="D1343" s="48" t="s">
        <v>2128</v>
      </c>
      <c r="E1343" s="289" t="s">
        <v>2081</v>
      </c>
      <c r="F1343" s="289"/>
      <c r="G1343" s="151" t="s">
        <v>2082</v>
      </c>
      <c r="H1343" s="152">
        <v>9.9342299999999994E-2</v>
      </c>
      <c r="I1343" s="153">
        <v>24.84</v>
      </c>
      <c r="J1343" s="153">
        <v>2.46</v>
      </c>
    </row>
    <row r="1344" spans="1:10" ht="26.4" x14ac:dyDescent="0.25">
      <c r="A1344" s="48" t="s">
        <v>2078</v>
      </c>
      <c r="B1344" s="50" t="s">
        <v>2125</v>
      </c>
      <c r="C1344" s="48" t="s">
        <v>41</v>
      </c>
      <c r="D1344" s="48" t="s">
        <v>2126</v>
      </c>
      <c r="E1344" s="289" t="s">
        <v>2081</v>
      </c>
      <c r="F1344" s="289"/>
      <c r="G1344" s="151" t="s">
        <v>2082</v>
      </c>
      <c r="H1344" s="152">
        <v>0.19520000000000001</v>
      </c>
      <c r="I1344" s="153">
        <v>29.38</v>
      </c>
      <c r="J1344" s="153">
        <v>5.73</v>
      </c>
    </row>
    <row r="1345" spans="1:10" ht="39.6" x14ac:dyDescent="0.25">
      <c r="A1345" s="154" t="s">
        <v>2087</v>
      </c>
      <c r="B1345" s="155" t="s">
        <v>2687</v>
      </c>
      <c r="C1345" s="154" t="s">
        <v>41</v>
      </c>
      <c r="D1345" s="154" t="s">
        <v>2688</v>
      </c>
      <c r="E1345" s="290" t="s">
        <v>2091</v>
      </c>
      <c r="F1345" s="290"/>
      <c r="G1345" s="156" t="s">
        <v>91</v>
      </c>
      <c r="H1345" s="157">
        <v>0.63381679999999996</v>
      </c>
      <c r="I1345" s="158">
        <v>32.04</v>
      </c>
      <c r="J1345" s="158">
        <v>20.3</v>
      </c>
    </row>
    <row r="1346" spans="1:10" x14ac:dyDescent="0.25">
      <c r="A1346" s="154" t="s">
        <v>2087</v>
      </c>
      <c r="B1346" s="155" t="s">
        <v>2692</v>
      </c>
      <c r="C1346" s="154" t="s">
        <v>41</v>
      </c>
      <c r="D1346" s="154" t="s">
        <v>2693</v>
      </c>
      <c r="E1346" s="290" t="s">
        <v>2091</v>
      </c>
      <c r="F1346" s="290"/>
      <c r="G1346" s="156" t="s">
        <v>107</v>
      </c>
      <c r="H1346" s="157">
        <v>0.03</v>
      </c>
      <c r="I1346" s="158">
        <v>16.350000000000001</v>
      </c>
      <c r="J1346" s="158">
        <v>0.49</v>
      </c>
    </row>
    <row r="1347" spans="1:10" x14ac:dyDescent="0.25">
      <c r="A1347" s="49"/>
      <c r="B1347" s="49"/>
      <c r="C1347" s="49"/>
      <c r="D1347" s="49"/>
      <c r="E1347" s="49" t="s">
        <v>2093</v>
      </c>
      <c r="F1347" s="159">
        <v>3.01</v>
      </c>
      <c r="G1347" s="49" t="s">
        <v>2094</v>
      </c>
      <c r="H1347" s="159">
        <v>3.46</v>
      </c>
      <c r="I1347" s="49" t="s">
        <v>2095</v>
      </c>
      <c r="J1347" s="159">
        <v>6.47</v>
      </c>
    </row>
    <row r="1348" spans="1:10" x14ac:dyDescent="0.25">
      <c r="A1348" s="49"/>
      <c r="B1348" s="49"/>
      <c r="C1348" s="49"/>
      <c r="D1348" s="49"/>
      <c r="E1348" s="49" t="s">
        <v>2096</v>
      </c>
      <c r="F1348" s="159">
        <v>6</v>
      </c>
      <c r="G1348" s="49"/>
      <c r="H1348" s="291" t="s">
        <v>2097</v>
      </c>
      <c r="I1348" s="291"/>
      <c r="J1348" s="159">
        <v>35.299999999999997</v>
      </c>
    </row>
    <row r="1349" spans="1:10" ht="14.4" thickBot="1" x14ac:dyDescent="0.3">
      <c r="A1349" s="30"/>
      <c r="B1349" s="30"/>
      <c r="C1349" s="30"/>
      <c r="D1349" s="30"/>
      <c r="E1349" s="30"/>
      <c r="F1349" s="30"/>
      <c r="G1349" s="30" t="s">
        <v>2098</v>
      </c>
      <c r="H1349" s="160" t="s">
        <v>2691</v>
      </c>
      <c r="I1349" s="30" t="s">
        <v>2100</v>
      </c>
      <c r="J1349" s="32">
        <v>88338.95</v>
      </c>
    </row>
    <row r="1350" spans="1:10" ht="14.4" thickTop="1" x14ac:dyDescent="0.25">
      <c r="A1350" s="161"/>
      <c r="B1350" s="161"/>
      <c r="C1350" s="161"/>
      <c r="D1350" s="161"/>
      <c r="E1350" s="161"/>
      <c r="F1350" s="161"/>
      <c r="G1350" s="161"/>
      <c r="H1350" s="161"/>
      <c r="I1350" s="161"/>
      <c r="J1350" s="161"/>
    </row>
    <row r="1351" spans="1:10" x14ac:dyDescent="0.25">
      <c r="A1351" s="26" t="s">
        <v>402</v>
      </c>
      <c r="B1351" s="26"/>
      <c r="C1351" s="26"/>
      <c r="D1351" s="26" t="s">
        <v>403</v>
      </c>
      <c r="E1351" s="26"/>
      <c r="F1351" s="293"/>
      <c r="G1351" s="293"/>
      <c r="H1351" s="27"/>
      <c r="I1351" s="26"/>
      <c r="J1351" s="28">
        <v>276765.83</v>
      </c>
    </row>
    <row r="1352" spans="1:10" x14ac:dyDescent="0.25">
      <c r="A1352" s="24" t="s">
        <v>404</v>
      </c>
      <c r="B1352" s="25" t="s">
        <v>2</v>
      </c>
      <c r="C1352" s="24" t="s">
        <v>3</v>
      </c>
      <c r="D1352" s="24" t="s">
        <v>4</v>
      </c>
      <c r="E1352" s="294" t="s">
        <v>2075</v>
      </c>
      <c r="F1352" s="294"/>
      <c r="G1352" s="145" t="s">
        <v>5</v>
      </c>
      <c r="H1352" s="25" t="s">
        <v>6</v>
      </c>
      <c r="I1352" s="25" t="s">
        <v>7</v>
      </c>
      <c r="J1352" s="25" t="s">
        <v>9</v>
      </c>
    </row>
    <row r="1353" spans="1:10" ht="52.8" x14ac:dyDescent="0.25">
      <c r="A1353" s="146" t="s">
        <v>2076</v>
      </c>
      <c r="B1353" s="147" t="s">
        <v>405</v>
      </c>
      <c r="C1353" s="146" t="s">
        <v>41</v>
      </c>
      <c r="D1353" s="146" t="s">
        <v>406</v>
      </c>
      <c r="E1353" s="292" t="s">
        <v>2112</v>
      </c>
      <c r="F1353" s="292"/>
      <c r="G1353" s="148" t="s">
        <v>25</v>
      </c>
      <c r="H1353" s="149">
        <v>1</v>
      </c>
      <c r="I1353" s="150">
        <v>54.57</v>
      </c>
      <c r="J1353" s="150">
        <v>54.57</v>
      </c>
    </row>
    <row r="1354" spans="1:10" ht="26.4" x14ac:dyDescent="0.25">
      <c r="A1354" s="48" t="s">
        <v>2078</v>
      </c>
      <c r="B1354" s="50" t="s">
        <v>2683</v>
      </c>
      <c r="C1354" s="48" t="s">
        <v>41</v>
      </c>
      <c r="D1354" s="48" t="s">
        <v>2684</v>
      </c>
      <c r="E1354" s="289" t="s">
        <v>2230</v>
      </c>
      <c r="F1354" s="289"/>
      <c r="G1354" s="151" t="s">
        <v>2231</v>
      </c>
      <c r="H1354" s="152">
        <v>5.0000000000000001E-3</v>
      </c>
      <c r="I1354" s="153">
        <v>24.49</v>
      </c>
      <c r="J1354" s="153">
        <v>0.12</v>
      </c>
    </row>
    <row r="1355" spans="1:10" ht="26.4" x14ac:dyDescent="0.25">
      <c r="A1355" s="48" t="s">
        <v>2078</v>
      </c>
      <c r="B1355" s="50" t="s">
        <v>2694</v>
      </c>
      <c r="C1355" s="48" t="s">
        <v>41</v>
      </c>
      <c r="D1355" s="48" t="s">
        <v>2695</v>
      </c>
      <c r="E1355" s="289" t="s">
        <v>2081</v>
      </c>
      <c r="F1355" s="289"/>
      <c r="G1355" s="151" t="s">
        <v>2082</v>
      </c>
      <c r="H1355" s="152">
        <v>0.115</v>
      </c>
      <c r="I1355" s="153">
        <v>29.1</v>
      </c>
      <c r="J1355" s="153">
        <v>3.34</v>
      </c>
    </row>
    <row r="1356" spans="1:10" ht="26.4" x14ac:dyDescent="0.25">
      <c r="A1356" s="48" t="s">
        <v>2078</v>
      </c>
      <c r="B1356" s="50" t="s">
        <v>2079</v>
      </c>
      <c r="C1356" s="48" t="s">
        <v>41</v>
      </c>
      <c r="D1356" s="48" t="s">
        <v>2080</v>
      </c>
      <c r="E1356" s="289" t="s">
        <v>2081</v>
      </c>
      <c r="F1356" s="289"/>
      <c r="G1356" s="151" t="s">
        <v>2082</v>
      </c>
      <c r="H1356" s="152">
        <v>0.15</v>
      </c>
      <c r="I1356" s="153">
        <v>24.25</v>
      </c>
      <c r="J1356" s="153">
        <v>3.63</v>
      </c>
    </row>
    <row r="1357" spans="1:10" ht="26.4" x14ac:dyDescent="0.25">
      <c r="A1357" s="48" t="s">
        <v>2078</v>
      </c>
      <c r="B1357" s="50" t="s">
        <v>2681</v>
      </c>
      <c r="C1357" s="48" t="s">
        <v>41</v>
      </c>
      <c r="D1357" s="48" t="s">
        <v>2682</v>
      </c>
      <c r="E1357" s="289" t="s">
        <v>2230</v>
      </c>
      <c r="F1357" s="289"/>
      <c r="G1357" s="151" t="s">
        <v>2234</v>
      </c>
      <c r="H1357" s="152">
        <v>6.8999999999999999E-3</v>
      </c>
      <c r="I1357" s="153">
        <v>23.36</v>
      </c>
      <c r="J1357" s="153">
        <v>0.16</v>
      </c>
    </row>
    <row r="1358" spans="1:10" ht="26.4" x14ac:dyDescent="0.25">
      <c r="A1358" s="154" t="s">
        <v>2087</v>
      </c>
      <c r="B1358" s="155" t="s">
        <v>2696</v>
      </c>
      <c r="C1358" s="154" t="s">
        <v>41</v>
      </c>
      <c r="D1358" s="154" t="s">
        <v>2697</v>
      </c>
      <c r="E1358" s="290" t="s">
        <v>2091</v>
      </c>
      <c r="F1358" s="290"/>
      <c r="G1358" s="156" t="s">
        <v>859</v>
      </c>
      <c r="H1358" s="157">
        <v>1.27</v>
      </c>
      <c r="I1358" s="158">
        <v>0.18</v>
      </c>
      <c r="J1358" s="158">
        <v>0.22</v>
      </c>
    </row>
    <row r="1359" spans="1:10" ht="26.4" x14ac:dyDescent="0.25">
      <c r="A1359" s="154" t="s">
        <v>2087</v>
      </c>
      <c r="B1359" s="155" t="s">
        <v>2698</v>
      </c>
      <c r="C1359" s="154" t="s">
        <v>41</v>
      </c>
      <c r="D1359" s="154" t="s">
        <v>2699</v>
      </c>
      <c r="E1359" s="290" t="s">
        <v>2091</v>
      </c>
      <c r="F1359" s="290"/>
      <c r="G1359" s="156" t="s">
        <v>25</v>
      </c>
      <c r="H1359" s="157">
        <v>1.2749999999999999</v>
      </c>
      <c r="I1359" s="158">
        <v>34.25</v>
      </c>
      <c r="J1359" s="158">
        <v>43.66</v>
      </c>
    </row>
    <row r="1360" spans="1:10" ht="26.4" x14ac:dyDescent="0.25">
      <c r="A1360" s="154" t="s">
        <v>2087</v>
      </c>
      <c r="B1360" s="155" t="s">
        <v>2700</v>
      </c>
      <c r="C1360" s="154" t="s">
        <v>41</v>
      </c>
      <c r="D1360" s="154" t="s">
        <v>2701</v>
      </c>
      <c r="E1360" s="290" t="s">
        <v>2091</v>
      </c>
      <c r="F1360" s="290"/>
      <c r="G1360" s="156" t="s">
        <v>43</v>
      </c>
      <c r="H1360" s="157">
        <v>1.27</v>
      </c>
      <c r="I1360" s="158">
        <v>2.71</v>
      </c>
      <c r="J1360" s="158">
        <v>3.44</v>
      </c>
    </row>
    <row r="1361" spans="1:10" x14ac:dyDescent="0.25">
      <c r="A1361" s="49"/>
      <c r="B1361" s="49"/>
      <c r="C1361" s="49"/>
      <c r="D1361" s="49"/>
      <c r="E1361" s="49" t="s">
        <v>2093</v>
      </c>
      <c r="F1361" s="159">
        <v>2.4900000000000002</v>
      </c>
      <c r="G1361" s="49" t="s">
        <v>2094</v>
      </c>
      <c r="H1361" s="159">
        <v>2.87</v>
      </c>
      <c r="I1361" s="49" t="s">
        <v>2095</v>
      </c>
      <c r="J1361" s="159">
        <v>5.36</v>
      </c>
    </row>
    <row r="1362" spans="1:10" x14ac:dyDescent="0.25">
      <c r="A1362" s="49"/>
      <c r="B1362" s="49"/>
      <c r="C1362" s="49"/>
      <c r="D1362" s="49"/>
      <c r="E1362" s="49" t="s">
        <v>2096</v>
      </c>
      <c r="F1362" s="159">
        <v>11.18</v>
      </c>
      <c r="G1362" s="49"/>
      <c r="H1362" s="291" t="s">
        <v>2097</v>
      </c>
      <c r="I1362" s="291"/>
      <c r="J1362" s="159">
        <v>65.75</v>
      </c>
    </row>
    <row r="1363" spans="1:10" ht="14.4" thickBot="1" x14ac:dyDescent="0.3">
      <c r="A1363" s="30"/>
      <c r="B1363" s="30"/>
      <c r="C1363" s="30"/>
      <c r="D1363" s="30"/>
      <c r="E1363" s="30"/>
      <c r="F1363" s="30"/>
      <c r="G1363" s="30" t="s">
        <v>2098</v>
      </c>
      <c r="H1363" s="160" t="s">
        <v>2702</v>
      </c>
      <c r="I1363" s="30" t="s">
        <v>2100</v>
      </c>
      <c r="J1363" s="32">
        <v>16375.69</v>
      </c>
    </row>
    <row r="1364" spans="1:10" ht="14.4" thickTop="1" x14ac:dyDescent="0.25">
      <c r="A1364" s="161"/>
      <c r="B1364" s="161"/>
      <c r="C1364" s="161"/>
      <c r="D1364" s="161"/>
      <c r="E1364" s="161"/>
      <c r="F1364" s="161"/>
      <c r="G1364" s="161"/>
      <c r="H1364" s="161"/>
      <c r="I1364" s="161"/>
      <c r="J1364" s="161"/>
    </row>
    <row r="1365" spans="1:10" x14ac:dyDescent="0.25">
      <c r="A1365" s="24" t="s">
        <v>407</v>
      </c>
      <c r="B1365" s="25" t="s">
        <v>2</v>
      </c>
      <c r="C1365" s="24" t="s">
        <v>3</v>
      </c>
      <c r="D1365" s="24" t="s">
        <v>4</v>
      </c>
      <c r="E1365" s="294" t="s">
        <v>2075</v>
      </c>
      <c r="F1365" s="294"/>
      <c r="G1365" s="145" t="s">
        <v>5</v>
      </c>
      <c r="H1365" s="25" t="s">
        <v>6</v>
      </c>
      <c r="I1365" s="25" t="s">
        <v>7</v>
      </c>
      <c r="J1365" s="25" t="s">
        <v>9</v>
      </c>
    </row>
    <row r="1366" spans="1:10" ht="26.4" x14ac:dyDescent="0.25">
      <c r="A1366" s="146" t="s">
        <v>2076</v>
      </c>
      <c r="B1366" s="147" t="s">
        <v>408</v>
      </c>
      <c r="C1366" s="146" t="s">
        <v>19</v>
      </c>
      <c r="D1366" s="146" t="s">
        <v>409</v>
      </c>
      <c r="E1366" s="292" t="s">
        <v>2077</v>
      </c>
      <c r="F1366" s="292"/>
      <c r="G1366" s="148" t="s">
        <v>25</v>
      </c>
      <c r="H1366" s="149">
        <v>1</v>
      </c>
      <c r="I1366" s="150">
        <v>78.08</v>
      </c>
      <c r="J1366" s="150">
        <v>78.08</v>
      </c>
    </row>
    <row r="1367" spans="1:10" ht="26.4" x14ac:dyDescent="0.25">
      <c r="A1367" s="48" t="s">
        <v>2078</v>
      </c>
      <c r="B1367" s="50" t="s">
        <v>2079</v>
      </c>
      <c r="C1367" s="48" t="s">
        <v>41</v>
      </c>
      <c r="D1367" s="48" t="s">
        <v>2080</v>
      </c>
      <c r="E1367" s="289" t="s">
        <v>2081</v>
      </c>
      <c r="F1367" s="289"/>
      <c r="G1367" s="151" t="s">
        <v>2082</v>
      </c>
      <c r="H1367" s="152">
        <v>0.4</v>
      </c>
      <c r="I1367" s="153">
        <v>24.25</v>
      </c>
      <c r="J1367" s="153">
        <v>9.6999999999999993</v>
      </c>
    </row>
    <row r="1368" spans="1:10" ht="26.4" x14ac:dyDescent="0.25">
      <c r="A1368" s="48" t="s">
        <v>2078</v>
      </c>
      <c r="B1368" s="50" t="s">
        <v>2245</v>
      </c>
      <c r="C1368" s="48" t="s">
        <v>41</v>
      </c>
      <c r="D1368" s="48" t="s">
        <v>2246</v>
      </c>
      <c r="E1368" s="289" t="s">
        <v>2081</v>
      </c>
      <c r="F1368" s="289"/>
      <c r="G1368" s="151" t="s">
        <v>2082</v>
      </c>
      <c r="H1368" s="152">
        <v>0.4</v>
      </c>
      <c r="I1368" s="153">
        <v>28.37</v>
      </c>
      <c r="J1368" s="153">
        <v>11.34</v>
      </c>
    </row>
    <row r="1369" spans="1:10" x14ac:dyDescent="0.25">
      <c r="A1369" s="154" t="s">
        <v>2087</v>
      </c>
      <c r="B1369" s="155" t="s">
        <v>2703</v>
      </c>
      <c r="C1369" s="154" t="s">
        <v>2461</v>
      </c>
      <c r="D1369" s="154" t="s">
        <v>2704</v>
      </c>
      <c r="E1369" s="290" t="s">
        <v>2091</v>
      </c>
      <c r="F1369" s="290"/>
      <c r="G1369" s="156" t="s">
        <v>592</v>
      </c>
      <c r="H1369" s="157">
        <v>4</v>
      </c>
      <c r="I1369" s="158">
        <v>1.22</v>
      </c>
      <c r="J1369" s="158">
        <v>4.88</v>
      </c>
    </row>
    <row r="1370" spans="1:10" ht="39.6" x14ac:dyDescent="0.25">
      <c r="A1370" s="154" t="s">
        <v>2087</v>
      </c>
      <c r="B1370" s="155" t="s">
        <v>2705</v>
      </c>
      <c r="C1370" s="154" t="s">
        <v>41</v>
      </c>
      <c r="D1370" s="154" t="s">
        <v>2706</v>
      </c>
      <c r="E1370" s="290" t="s">
        <v>2091</v>
      </c>
      <c r="F1370" s="290"/>
      <c r="G1370" s="156" t="s">
        <v>25</v>
      </c>
      <c r="H1370" s="157">
        <v>1.1499999999999999</v>
      </c>
      <c r="I1370" s="158">
        <v>45.36</v>
      </c>
      <c r="J1370" s="158">
        <v>52.16</v>
      </c>
    </row>
    <row r="1371" spans="1:10" x14ac:dyDescent="0.25">
      <c r="A1371" s="49"/>
      <c r="B1371" s="49"/>
      <c r="C1371" s="49"/>
      <c r="D1371" s="49"/>
      <c r="E1371" s="49" t="s">
        <v>2093</v>
      </c>
      <c r="F1371" s="159">
        <v>7.27</v>
      </c>
      <c r="G1371" s="49" t="s">
        <v>2094</v>
      </c>
      <c r="H1371" s="159">
        <v>8.35</v>
      </c>
      <c r="I1371" s="49" t="s">
        <v>2095</v>
      </c>
      <c r="J1371" s="159">
        <v>15.62</v>
      </c>
    </row>
    <row r="1372" spans="1:10" x14ac:dyDescent="0.25">
      <c r="A1372" s="49"/>
      <c r="B1372" s="49"/>
      <c r="C1372" s="49"/>
      <c r="D1372" s="49"/>
      <c r="E1372" s="49" t="s">
        <v>2096</v>
      </c>
      <c r="F1372" s="159">
        <v>16</v>
      </c>
      <c r="G1372" s="49"/>
      <c r="H1372" s="291" t="s">
        <v>2097</v>
      </c>
      <c r="I1372" s="291"/>
      <c r="J1372" s="159">
        <v>94.08</v>
      </c>
    </row>
    <row r="1373" spans="1:10" ht="14.4" thickBot="1" x14ac:dyDescent="0.3">
      <c r="A1373" s="30"/>
      <c r="B1373" s="30"/>
      <c r="C1373" s="30"/>
      <c r="D1373" s="30"/>
      <c r="E1373" s="30"/>
      <c r="F1373" s="30"/>
      <c r="G1373" s="30" t="s">
        <v>2098</v>
      </c>
      <c r="H1373" s="160" t="s">
        <v>2707</v>
      </c>
      <c r="I1373" s="30" t="s">
        <v>2100</v>
      </c>
      <c r="J1373" s="32">
        <v>212005.51</v>
      </c>
    </row>
    <row r="1374" spans="1:10" ht="14.4" thickTop="1" x14ac:dyDescent="0.25">
      <c r="A1374" s="161"/>
      <c r="B1374" s="161"/>
      <c r="C1374" s="161"/>
      <c r="D1374" s="161"/>
      <c r="E1374" s="161"/>
      <c r="F1374" s="161"/>
      <c r="G1374" s="161"/>
      <c r="H1374" s="161"/>
      <c r="I1374" s="161"/>
      <c r="J1374" s="161"/>
    </row>
    <row r="1375" spans="1:10" x14ac:dyDescent="0.25">
      <c r="A1375" s="24" t="s">
        <v>410</v>
      </c>
      <c r="B1375" s="25" t="s">
        <v>2</v>
      </c>
      <c r="C1375" s="24" t="s">
        <v>3</v>
      </c>
      <c r="D1375" s="24" t="s">
        <v>4</v>
      </c>
      <c r="E1375" s="294" t="s">
        <v>2075</v>
      </c>
      <c r="F1375" s="294"/>
      <c r="G1375" s="145" t="s">
        <v>5</v>
      </c>
      <c r="H1375" s="25" t="s">
        <v>6</v>
      </c>
      <c r="I1375" s="25" t="s">
        <v>7</v>
      </c>
      <c r="J1375" s="25" t="s">
        <v>9</v>
      </c>
    </row>
    <row r="1376" spans="1:10" ht="52.8" x14ac:dyDescent="0.25">
      <c r="A1376" s="146" t="s">
        <v>2076</v>
      </c>
      <c r="B1376" s="147" t="s">
        <v>411</v>
      </c>
      <c r="C1376" s="146" t="s">
        <v>19</v>
      </c>
      <c r="D1376" s="146" t="s">
        <v>412</v>
      </c>
      <c r="E1376" s="292" t="s">
        <v>2077</v>
      </c>
      <c r="F1376" s="292"/>
      <c r="G1376" s="148" t="s">
        <v>25</v>
      </c>
      <c r="H1376" s="149">
        <v>1</v>
      </c>
      <c r="I1376" s="150">
        <v>306.89</v>
      </c>
      <c r="J1376" s="150">
        <v>306.89</v>
      </c>
    </row>
    <row r="1377" spans="1:10" ht="26.4" x14ac:dyDescent="0.25">
      <c r="A1377" s="48" t="s">
        <v>2078</v>
      </c>
      <c r="B1377" s="50" t="s">
        <v>2708</v>
      </c>
      <c r="C1377" s="48" t="s">
        <v>41</v>
      </c>
      <c r="D1377" s="48" t="s">
        <v>2709</v>
      </c>
      <c r="E1377" s="289" t="s">
        <v>2081</v>
      </c>
      <c r="F1377" s="289"/>
      <c r="G1377" s="151" t="s">
        <v>2082</v>
      </c>
      <c r="H1377" s="152">
        <v>0.182</v>
      </c>
      <c r="I1377" s="153">
        <v>31.06</v>
      </c>
      <c r="J1377" s="153">
        <v>5.65</v>
      </c>
    </row>
    <row r="1378" spans="1:10" ht="39.6" x14ac:dyDescent="0.25">
      <c r="A1378" s="48" t="s">
        <v>2078</v>
      </c>
      <c r="B1378" s="50" t="s">
        <v>2710</v>
      </c>
      <c r="C1378" s="48" t="s">
        <v>41</v>
      </c>
      <c r="D1378" s="48" t="s">
        <v>2711</v>
      </c>
      <c r="E1378" s="289" t="s">
        <v>2237</v>
      </c>
      <c r="F1378" s="289"/>
      <c r="G1378" s="151" t="s">
        <v>56</v>
      </c>
      <c r="H1378" s="152">
        <v>3.1E-2</v>
      </c>
      <c r="I1378" s="153">
        <v>664.55</v>
      </c>
      <c r="J1378" s="153">
        <v>20.6</v>
      </c>
    </row>
    <row r="1379" spans="1:10" ht="26.4" x14ac:dyDescent="0.25">
      <c r="A1379" s="48" t="s">
        <v>2078</v>
      </c>
      <c r="B1379" s="50" t="s">
        <v>2116</v>
      </c>
      <c r="C1379" s="48" t="s">
        <v>41</v>
      </c>
      <c r="D1379" s="48" t="s">
        <v>2117</v>
      </c>
      <c r="E1379" s="289" t="s">
        <v>2081</v>
      </c>
      <c r="F1379" s="289"/>
      <c r="G1379" s="151" t="s">
        <v>2082</v>
      </c>
      <c r="H1379" s="152">
        <v>0.182</v>
      </c>
      <c r="I1379" s="153">
        <v>25.28</v>
      </c>
      <c r="J1379" s="153">
        <v>4.5999999999999996</v>
      </c>
    </row>
    <row r="1380" spans="1:10" ht="26.4" x14ac:dyDescent="0.25">
      <c r="A1380" s="48" t="s">
        <v>2078</v>
      </c>
      <c r="B1380" s="50" t="s">
        <v>2079</v>
      </c>
      <c r="C1380" s="48" t="s">
        <v>41</v>
      </c>
      <c r="D1380" s="48" t="s">
        <v>2080</v>
      </c>
      <c r="E1380" s="289" t="s">
        <v>2081</v>
      </c>
      <c r="F1380" s="289"/>
      <c r="G1380" s="151" t="s">
        <v>2082</v>
      </c>
      <c r="H1380" s="152">
        <v>1.714</v>
      </c>
      <c r="I1380" s="153">
        <v>24.25</v>
      </c>
      <c r="J1380" s="153">
        <v>41.56</v>
      </c>
    </row>
    <row r="1381" spans="1:10" ht="26.4" x14ac:dyDescent="0.25">
      <c r="A1381" s="48" t="s">
        <v>2078</v>
      </c>
      <c r="B1381" s="50" t="s">
        <v>2251</v>
      </c>
      <c r="C1381" s="48" t="s">
        <v>41</v>
      </c>
      <c r="D1381" s="48" t="s">
        <v>2252</v>
      </c>
      <c r="E1381" s="289" t="s">
        <v>2081</v>
      </c>
      <c r="F1381" s="289"/>
      <c r="G1381" s="151" t="s">
        <v>2082</v>
      </c>
      <c r="H1381" s="152">
        <v>1.0409999999999999</v>
      </c>
      <c r="I1381" s="153">
        <v>31.5</v>
      </c>
      <c r="J1381" s="153">
        <v>32.79</v>
      </c>
    </row>
    <row r="1382" spans="1:10" ht="26.4" x14ac:dyDescent="0.25">
      <c r="A1382" s="48" t="s">
        <v>2078</v>
      </c>
      <c r="B1382" s="50" t="s">
        <v>96</v>
      </c>
      <c r="C1382" s="48" t="s">
        <v>41</v>
      </c>
      <c r="D1382" s="48" t="s">
        <v>97</v>
      </c>
      <c r="E1382" s="289" t="s">
        <v>2303</v>
      </c>
      <c r="F1382" s="289"/>
      <c r="G1382" s="151" t="s">
        <v>56</v>
      </c>
      <c r="H1382" s="152">
        <v>3.1E-2</v>
      </c>
      <c r="I1382" s="153">
        <v>95.92</v>
      </c>
      <c r="J1382" s="153">
        <v>2.97</v>
      </c>
    </row>
    <row r="1383" spans="1:10" x14ac:dyDescent="0.25">
      <c r="A1383" s="154" t="s">
        <v>2087</v>
      </c>
      <c r="B1383" s="155" t="s">
        <v>2627</v>
      </c>
      <c r="C1383" s="154" t="s">
        <v>41</v>
      </c>
      <c r="D1383" s="154" t="s">
        <v>2628</v>
      </c>
      <c r="E1383" s="290" t="s">
        <v>2091</v>
      </c>
      <c r="F1383" s="290"/>
      <c r="G1383" s="156" t="s">
        <v>43</v>
      </c>
      <c r="H1383" s="157">
        <v>7.6999999999999999E-2</v>
      </c>
      <c r="I1383" s="158">
        <v>25.03</v>
      </c>
      <c r="J1383" s="158">
        <v>1.92</v>
      </c>
    </row>
    <row r="1384" spans="1:10" x14ac:dyDescent="0.25">
      <c r="A1384" s="154" t="s">
        <v>2087</v>
      </c>
      <c r="B1384" s="155" t="s">
        <v>2712</v>
      </c>
      <c r="C1384" s="154" t="s">
        <v>41</v>
      </c>
      <c r="D1384" s="154" t="s">
        <v>2713</v>
      </c>
      <c r="E1384" s="290" t="s">
        <v>2091</v>
      </c>
      <c r="F1384" s="290"/>
      <c r="G1384" s="156" t="s">
        <v>43</v>
      </c>
      <c r="H1384" s="157">
        <v>7.2499999999999995E-2</v>
      </c>
      <c r="I1384" s="158">
        <v>2.06</v>
      </c>
      <c r="J1384" s="158">
        <v>0.14000000000000001</v>
      </c>
    </row>
    <row r="1385" spans="1:10" ht="26.4" x14ac:dyDescent="0.25">
      <c r="A1385" s="154" t="s">
        <v>2087</v>
      </c>
      <c r="B1385" s="155" t="s">
        <v>2714</v>
      </c>
      <c r="C1385" s="154" t="s">
        <v>41</v>
      </c>
      <c r="D1385" s="154" t="s">
        <v>2715</v>
      </c>
      <c r="E1385" s="290" t="s">
        <v>2091</v>
      </c>
      <c r="F1385" s="290"/>
      <c r="G1385" s="156" t="s">
        <v>43</v>
      </c>
      <c r="H1385" s="157">
        <v>1.782</v>
      </c>
      <c r="I1385" s="158">
        <v>0.81</v>
      </c>
      <c r="J1385" s="158">
        <v>1.44</v>
      </c>
    </row>
    <row r="1386" spans="1:10" x14ac:dyDescent="0.25">
      <c r="A1386" s="154" t="s">
        <v>2087</v>
      </c>
      <c r="B1386" s="155" t="s">
        <v>2716</v>
      </c>
      <c r="C1386" s="154" t="s">
        <v>2717</v>
      </c>
      <c r="D1386" s="154" t="s">
        <v>2718</v>
      </c>
      <c r="E1386" s="290" t="s">
        <v>2091</v>
      </c>
      <c r="F1386" s="290"/>
      <c r="G1386" s="156" t="s">
        <v>91</v>
      </c>
      <c r="H1386" s="157">
        <v>0.11600000000000001</v>
      </c>
      <c r="I1386" s="158">
        <v>812.41869999999994</v>
      </c>
      <c r="J1386" s="158">
        <v>94.24</v>
      </c>
    </row>
    <row r="1387" spans="1:10" x14ac:dyDescent="0.25">
      <c r="A1387" s="154" t="s">
        <v>2087</v>
      </c>
      <c r="B1387" s="155" t="s">
        <v>2591</v>
      </c>
      <c r="C1387" s="154" t="s">
        <v>41</v>
      </c>
      <c r="D1387" s="154" t="s">
        <v>2592</v>
      </c>
      <c r="E1387" s="290" t="s">
        <v>2091</v>
      </c>
      <c r="F1387" s="290"/>
      <c r="G1387" s="156" t="s">
        <v>107</v>
      </c>
      <c r="H1387" s="157">
        <v>0.04</v>
      </c>
      <c r="I1387" s="158">
        <v>16.23</v>
      </c>
      <c r="J1387" s="158">
        <v>0.64</v>
      </c>
    </row>
    <row r="1388" spans="1:10" ht="26.4" x14ac:dyDescent="0.25">
      <c r="A1388" s="154" t="s">
        <v>2087</v>
      </c>
      <c r="B1388" s="155" t="s">
        <v>2719</v>
      </c>
      <c r="C1388" s="154" t="s">
        <v>2717</v>
      </c>
      <c r="D1388" s="154" t="s">
        <v>2720</v>
      </c>
      <c r="E1388" s="290" t="s">
        <v>2091</v>
      </c>
      <c r="F1388" s="290"/>
      <c r="G1388" s="156" t="s">
        <v>43</v>
      </c>
      <c r="H1388" s="157">
        <v>7.6999999999999999E-2</v>
      </c>
      <c r="I1388" s="158">
        <v>16.920000000000002</v>
      </c>
      <c r="J1388" s="158">
        <v>1.3</v>
      </c>
    </row>
    <row r="1389" spans="1:10" ht="26.4" x14ac:dyDescent="0.25">
      <c r="A1389" s="154" t="s">
        <v>2087</v>
      </c>
      <c r="B1389" s="155" t="s">
        <v>2721</v>
      </c>
      <c r="C1389" s="154" t="s">
        <v>41</v>
      </c>
      <c r="D1389" s="154" t="s">
        <v>2722</v>
      </c>
      <c r="E1389" s="290" t="s">
        <v>2091</v>
      </c>
      <c r="F1389" s="290"/>
      <c r="G1389" s="156" t="s">
        <v>91</v>
      </c>
      <c r="H1389" s="157">
        <v>0.28899999999999998</v>
      </c>
      <c r="I1389" s="158">
        <v>80.98</v>
      </c>
      <c r="J1389" s="158">
        <v>23.4</v>
      </c>
    </row>
    <row r="1390" spans="1:10" ht="26.4" x14ac:dyDescent="0.25">
      <c r="A1390" s="154" t="s">
        <v>2087</v>
      </c>
      <c r="B1390" s="155" t="s">
        <v>2723</v>
      </c>
      <c r="C1390" s="154" t="s">
        <v>2717</v>
      </c>
      <c r="D1390" s="154" t="s">
        <v>2724</v>
      </c>
      <c r="E1390" s="290" t="s">
        <v>2091</v>
      </c>
      <c r="F1390" s="290"/>
      <c r="G1390" s="156" t="s">
        <v>25</v>
      </c>
      <c r="H1390" s="157">
        <v>1.1499999999999999</v>
      </c>
      <c r="I1390" s="158">
        <v>65.779600000000002</v>
      </c>
      <c r="J1390" s="158">
        <v>75.64</v>
      </c>
    </row>
    <row r="1391" spans="1:10" x14ac:dyDescent="0.25">
      <c r="A1391" s="49"/>
      <c r="B1391" s="49"/>
      <c r="C1391" s="49"/>
      <c r="D1391" s="49"/>
      <c r="E1391" s="49" t="s">
        <v>2093</v>
      </c>
      <c r="F1391" s="159">
        <v>30.32</v>
      </c>
      <c r="G1391" s="49" t="s">
        <v>2094</v>
      </c>
      <c r="H1391" s="159">
        <v>34.76</v>
      </c>
      <c r="I1391" s="49" t="s">
        <v>2095</v>
      </c>
      <c r="J1391" s="159">
        <v>65.08</v>
      </c>
    </row>
    <row r="1392" spans="1:10" x14ac:dyDescent="0.25">
      <c r="A1392" s="49"/>
      <c r="B1392" s="49"/>
      <c r="C1392" s="49"/>
      <c r="D1392" s="49"/>
      <c r="E1392" s="49" t="s">
        <v>2096</v>
      </c>
      <c r="F1392" s="159">
        <v>62.91</v>
      </c>
      <c r="G1392" s="49"/>
      <c r="H1392" s="291" t="s">
        <v>2097</v>
      </c>
      <c r="I1392" s="291"/>
      <c r="J1392" s="159">
        <v>369.8</v>
      </c>
    </row>
    <row r="1393" spans="1:10" ht="14.4" thickBot="1" x14ac:dyDescent="0.3">
      <c r="A1393" s="30"/>
      <c r="B1393" s="30"/>
      <c r="C1393" s="30"/>
      <c r="D1393" s="30"/>
      <c r="E1393" s="30"/>
      <c r="F1393" s="30"/>
      <c r="G1393" s="30" t="s">
        <v>2098</v>
      </c>
      <c r="H1393" s="160" t="s">
        <v>2725</v>
      </c>
      <c r="I1393" s="30" t="s">
        <v>2100</v>
      </c>
      <c r="J1393" s="32">
        <v>48384.63</v>
      </c>
    </row>
    <row r="1394" spans="1:10" ht="14.4" thickTop="1" x14ac:dyDescent="0.25">
      <c r="A1394" s="161"/>
      <c r="B1394" s="161"/>
      <c r="C1394" s="161"/>
      <c r="D1394" s="161"/>
      <c r="E1394" s="161"/>
      <c r="F1394" s="161"/>
      <c r="G1394" s="161"/>
      <c r="H1394" s="161"/>
      <c r="I1394" s="161"/>
      <c r="J1394" s="161"/>
    </row>
    <row r="1395" spans="1:10" x14ac:dyDescent="0.25">
      <c r="A1395" s="26" t="s">
        <v>413</v>
      </c>
      <c r="B1395" s="26"/>
      <c r="C1395" s="26"/>
      <c r="D1395" s="26" t="s">
        <v>414</v>
      </c>
      <c r="E1395" s="26"/>
      <c r="F1395" s="293"/>
      <c r="G1395" s="293"/>
      <c r="H1395" s="27"/>
      <c r="I1395" s="26"/>
      <c r="J1395" s="28">
        <v>161278.14000000001</v>
      </c>
    </row>
    <row r="1396" spans="1:10" x14ac:dyDescent="0.25">
      <c r="A1396" s="24" t="s">
        <v>415</v>
      </c>
      <c r="B1396" s="25" t="s">
        <v>2</v>
      </c>
      <c r="C1396" s="24" t="s">
        <v>3</v>
      </c>
      <c r="D1396" s="24" t="s">
        <v>4</v>
      </c>
      <c r="E1396" s="294" t="s">
        <v>2075</v>
      </c>
      <c r="F1396" s="294"/>
      <c r="G1396" s="145" t="s">
        <v>5</v>
      </c>
      <c r="H1396" s="25" t="s">
        <v>6</v>
      </c>
      <c r="I1396" s="25" t="s">
        <v>7</v>
      </c>
      <c r="J1396" s="25" t="s">
        <v>9</v>
      </c>
    </row>
    <row r="1397" spans="1:10" ht="39.6" x14ac:dyDescent="0.25">
      <c r="A1397" s="146" t="s">
        <v>2076</v>
      </c>
      <c r="B1397" s="147" t="s">
        <v>416</v>
      </c>
      <c r="C1397" s="146" t="s">
        <v>41</v>
      </c>
      <c r="D1397" s="146" t="s">
        <v>417</v>
      </c>
      <c r="E1397" s="292" t="s">
        <v>2112</v>
      </c>
      <c r="F1397" s="292"/>
      <c r="G1397" s="148" t="s">
        <v>91</v>
      </c>
      <c r="H1397" s="149">
        <v>1</v>
      </c>
      <c r="I1397" s="150">
        <v>146.57</v>
      </c>
      <c r="J1397" s="150">
        <v>146.57</v>
      </c>
    </row>
    <row r="1398" spans="1:10" ht="26.4" x14ac:dyDescent="0.25">
      <c r="A1398" s="48" t="s">
        <v>2078</v>
      </c>
      <c r="B1398" s="50" t="s">
        <v>2683</v>
      </c>
      <c r="C1398" s="48" t="s">
        <v>41</v>
      </c>
      <c r="D1398" s="48" t="s">
        <v>2684</v>
      </c>
      <c r="E1398" s="289" t="s">
        <v>2230</v>
      </c>
      <c r="F1398" s="289"/>
      <c r="G1398" s="151" t="s">
        <v>2231</v>
      </c>
      <c r="H1398" s="152">
        <v>1.32E-2</v>
      </c>
      <c r="I1398" s="153">
        <v>24.49</v>
      </c>
      <c r="J1398" s="153">
        <v>0.32</v>
      </c>
    </row>
    <row r="1399" spans="1:10" ht="26.4" x14ac:dyDescent="0.25">
      <c r="A1399" s="48" t="s">
        <v>2078</v>
      </c>
      <c r="B1399" s="50" t="s">
        <v>2694</v>
      </c>
      <c r="C1399" s="48" t="s">
        <v>41</v>
      </c>
      <c r="D1399" s="48" t="s">
        <v>2695</v>
      </c>
      <c r="E1399" s="289" t="s">
        <v>2081</v>
      </c>
      <c r="F1399" s="289"/>
      <c r="G1399" s="151" t="s">
        <v>2082</v>
      </c>
      <c r="H1399" s="152">
        <v>0.53900000000000003</v>
      </c>
      <c r="I1399" s="153">
        <v>29.1</v>
      </c>
      <c r="J1399" s="153">
        <v>15.68</v>
      </c>
    </row>
    <row r="1400" spans="1:10" ht="26.4" x14ac:dyDescent="0.25">
      <c r="A1400" s="48" t="s">
        <v>2078</v>
      </c>
      <c r="B1400" s="50" t="s">
        <v>2079</v>
      </c>
      <c r="C1400" s="48" t="s">
        <v>41</v>
      </c>
      <c r="D1400" s="48" t="s">
        <v>2080</v>
      </c>
      <c r="E1400" s="289" t="s">
        <v>2081</v>
      </c>
      <c r="F1400" s="289"/>
      <c r="G1400" s="151" t="s">
        <v>2082</v>
      </c>
      <c r="H1400" s="152">
        <v>0.63300000000000001</v>
      </c>
      <c r="I1400" s="153">
        <v>24.25</v>
      </c>
      <c r="J1400" s="153">
        <v>15.35</v>
      </c>
    </row>
    <row r="1401" spans="1:10" ht="26.4" x14ac:dyDescent="0.25">
      <c r="A1401" s="48" t="s">
        <v>2078</v>
      </c>
      <c r="B1401" s="50" t="s">
        <v>2681</v>
      </c>
      <c r="C1401" s="48" t="s">
        <v>41</v>
      </c>
      <c r="D1401" s="48" t="s">
        <v>2682</v>
      </c>
      <c r="E1401" s="289" t="s">
        <v>2230</v>
      </c>
      <c r="F1401" s="289"/>
      <c r="G1401" s="151" t="s">
        <v>2234</v>
      </c>
      <c r="H1401" s="152">
        <v>1.83E-2</v>
      </c>
      <c r="I1401" s="153">
        <v>23.36</v>
      </c>
      <c r="J1401" s="153">
        <v>0.42</v>
      </c>
    </row>
    <row r="1402" spans="1:10" x14ac:dyDescent="0.25">
      <c r="A1402" s="154" t="s">
        <v>2087</v>
      </c>
      <c r="B1402" s="155" t="s">
        <v>2726</v>
      </c>
      <c r="C1402" s="154" t="s">
        <v>41</v>
      </c>
      <c r="D1402" s="154" t="s">
        <v>2727</v>
      </c>
      <c r="E1402" s="290" t="s">
        <v>2091</v>
      </c>
      <c r="F1402" s="290"/>
      <c r="G1402" s="156" t="s">
        <v>107</v>
      </c>
      <c r="H1402" s="157">
        <v>0.18</v>
      </c>
      <c r="I1402" s="158">
        <v>141.37</v>
      </c>
      <c r="J1402" s="158">
        <v>25.44</v>
      </c>
    </row>
    <row r="1403" spans="1:10" ht="26.4" x14ac:dyDescent="0.25">
      <c r="A1403" s="154" t="s">
        <v>2087</v>
      </c>
      <c r="B1403" s="155" t="s">
        <v>2728</v>
      </c>
      <c r="C1403" s="154" t="s">
        <v>41</v>
      </c>
      <c r="D1403" s="154" t="s">
        <v>2729</v>
      </c>
      <c r="E1403" s="290" t="s">
        <v>2091</v>
      </c>
      <c r="F1403" s="290"/>
      <c r="G1403" s="156" t="s">
        <v>91</v>
      </c>
      <c r="H1403" s="157">
        <v>1.05</v>
      </c>
      <c r="I1403" s="158">
        <v>78.599999999999994</v>
      </c>
      <c r="J1403" s="158">
        <v>82.53</v>
      </c>
    </row>
    <row r="1404" spans="1:10" ht="26.4" x14ac:dyDescent="0.25">
      <c r="A1404" s="154" t="s">
        <v>2087</v>
      </c>
      <c r="B1404" s="155" t="s">
        <v>2730</v>
      </c>
      <c r="C1404" s="154" t="s">
        <v>41</v>
      </c>
      <c r="D1404" s="154" t="s">
        <v>2731</v>
      </c>
      <c r="E1404" s="290" t="s">
        <v>2091</v>
      </c>
      <c r="F1404" s="290"/>
      <c r="G1404" s="156" t="s">
        <v>107</v>
      </c>
      <c r="H1404" s="157">
        <v>4.8999999999999998E-3</v>
      </c>
      <c r="I1404" s="158">
        <v>70.37</v>
      </c>
      <c r="J1404" s="158">
        <v>0.34</v>
      </c>
    </row>
    <row r="1405" spans="1:10" ht="26.4" x14ac:dyDescent="0.25">
      <c r="A1405" s="154" t="s">
        <v>2087</v>
      </c>
      <c r="B1405" s="155" t="s">
        <v>2612</v>
      </c>
      <c r="C1405" s="154" t="s">
        <v>41</v>
      </c>
      <c r="D1405" s="154" t="s">
        <v>2613</v>
      </c>
      <c r="E1405" s="290" t="s">
        <v>2091</v>
      </c>
      <c r="F1405" s="290"/>
      <c r="G1405" s="156" t="s">
        <v>2614</v>
      </c>
      <c r="H1405" s="157">
        <v>0.161</v>
      </c>
      <c r="I1405" s="158">
        <v>37.89</v>
      </c>
      <c r="J1405" s="158">
        <v>6.1</v>
      </c>
    </row>
    <row r="1406" spans="1:10" x14ac:dyDescent="0.25">
      <c r="A1406" s="154" t="s">
        <v>2087</v>
      </c>
      <c r="B1406" s="155" t="s">
        <v>2242</v>
      </c>
      <c r="C1406" s="154" t="s">
        <v>41</v>
      </c>
      <c r="D1406" s="154" t="s">
        <v>2243</v>
      </c>
      <c r="E1406" s="290" t="s">
        <v>2091</v>
      </c>
      <c r="F1406" s="290"/>
      <c r="G1406" s="156" t="s">
        <v>107</v>
      </c>
      <c r="H1406" s="157">
        <v>2.5000000000000001E-2</v>
      </c>
      <c r="I1406" s="158">
        <v>15.96</v>
      </c>
      <c r="J1406" s="158">
        <v>0.39</v>
      </c>
    </row>
    <row r="1407" spans="1:10" x14ac:dyDescent="0.25">
      <c r="A1407" s="49"/>
      <c r="B1407" s="49"/>
      <c r="C1407" s="49"/>
      <c r="D1407" s="49"/>
      <c r="E1407" s="49" t="s">
        <v>2093</v>
      </c>
      <c r="F1407" s="159">
        <v>10.99</v>
      </c>
      <c r="G1407" s="49" t="s">
        <v>2094</v>
      </c>
      <c r="H1407" s="159">
        <v>12.61</v>
      </c>
      <c r="I1407" s="49" t="s">
        <v>2095</v>
      </c>
      <c r="J1407" s="159">
        <v>23.6</v>
      </c>
    </row>
    <row r="1408" spans="1:10" x14ac:dyDescent="0.25">
      <c r="A1408" s="49"/>
      <c r="B1408" s="49"/>
      <c r="C1408" s="49"/>
      <c r="D1408" s="49"/>
      <c r="E1408" s="49" t="s">
        <v>2096</v>
      </c>
      <c r="F1408" s="159">
        <v>30.04</v>
      </c>
      <c r="G1408" s="49"/>
      <c r="H1408" s="291" t="s">
        <v>2097</v>
      </c>
      <c r="I1408" s="291"/>
      <c r="J1408" s="159">
        <v>176.61</v>
      </c>
    </row>
    <row r="1409" spans="1:10" ht="14.4" thickBot="1" x14ac:dyDescent="0.3">
      <c r="A1409" s="30"/>
      <c r="B1409" s="30"/>
      <c r="C1409" s="30"/>
      <c r="D1409" s="30"/>
      <c r="E1409" s="30"/>
      <c r="F1409" s="30"/>
      <c r="G1409" s="30" t="s">
        <v>2098</v>
      </c>
      <c r="H1409" s="160" t="s">
        <v>2732</v>
      </c>
      <c r="I1409" s="30" t="s">
        <v>2100</v>
      </c>
      <c r="J1409" s="32">
        <v>115271.58</v>
      </c>
    </row>
    <row r="1410" spans="1:10" ht="14.4" thickTop="1" x14ac:dyDescent="0.25">
      <c r="A1410" s="161"/>
      <c r="B1410" s="161"/>
      <c r="C1410" s="161"/>
      <c r="D1410" s="161"/>
      <c r="E1410" s="161"/>
      <c r="F1410" s="161"/>
      <c r="G1410" s="161"/>
      <c r="H1410" s="161"/>
      <c r="I1410" s="161"/>
      <c r="J1410" s="161"/>
    </row>
    <row r="1411" spans="1:10" x14ac:dyDescent="0.25">
      <c r="A1411" s="24" t="s">
        <v>418</v>
      </c>
      <c r="B1411" s="25" t="s">
        <v>2</v>
      </c>
      <c r="C1411" s="24" t="s">
        <v>3</v>
      </c>
      <c r="D1411" s="24" t="s">
        <v>4</v>
      </c>
      <c r="E1411" s="294" t="s">
        <v>2075</v>
      </c>
      <c r="F1411" s="294"/>
      <c r="G1411" s="145" t="s">
        <v>5</v>
      </c>
      <c r="H1411" s="25" t="s">
        <v>6</v>
      </c>
      <c r="I1411" s="25" t="s">
        <v>7</v>
      </c>
      <c r="J1411" s="25" t="s">
        <v>9</v>
      </c>
    </row>
    <row r="1412" spans="1:10" ht="26.4" x14ac:dyDescent="0.25">
      <c r="A1412" s="146" t="s">
        <v>2076</v>
      </c>
      <c r="B1412" s="147" t="s">
        <v>419</v>
      </c>
      <c r="C1412" s="146" t="s">
        <v>41</v>
      </c>
      <c r="D1412" s="146" t="s">
        <v>420</v>
      </c>
      <c r="E1412" s="292" t="s">
        <v>2112</v>
      </c>
      <c r="F1412" s="292"/>
      <c r="G1412" s="148" t="s">
        <v>91</v>
      </c>
      <c r="H1412" s="149">
        <v>1</v>
      </c>
      <c r="I1412" s="150">
        <v>46.44</v>
      </c>
      <c r="J1412" s="150">
        <v>46.44</v>
      </c>
    </row>
    <row r="1413" spans="1:10" ht="26.4" x14ac:dyDescent="0.25">
      <c r="A1413" s="48" t="s">
        <v>2078</v>
      </c>
      <c r="B1413" s="50" t="s">
        <v>2681</v>
      </c>
      <c r="C1413" s="48" t="s">
        <v>41</v>
      </c>
      <c r="D1413" s="48" t="s">
        <v>2682</v>
      </c>
      <c r="E1413" s="289" t="s">
        <v>2230</v>
      </c>
      <c r="F1413" s="289"/>
      <c r="G1413" s="151" t="s">
        <v>2234</v>
      </c>
      <c r="H1413" s="152">
        <v>1.83E-2</v>
      </c>
      <c r="I1413" s="153">
        <v>23.36</v>
      </c>
      <c r="J1413" s="153">
        <v>0.42</v>
      </c>
    </row>
    <row r="1414" spans="1:10" ht="26.4" x14ac:dyDescent="0.25">
      <c r="A1414" s="48" t="s">
        <v>2078</v>
      </c>
      <c r="B1414" s="50" t="s">
        <v>2079</v>
      </c>
      <c r="C1414" s="48" t="s">
        <v>41</v>
      </c>
      <c r="D1414" s="48" t="s">
        <v>2080</v>
      </c>
      <c r="E1414" s="289" t="s">
        <v>2081</v>
      </c>
      <c r="F1414" s="289"/>
      <c r="G1414" s="151" t="s">
        <v>2082</v>
      </c>
      <c r="H1414" s="152">
        <v>0.20699999999999999</v>
      </c>
      <c r="I1414" s="153">
        <v>24.25</v>
      </c>
      <c r="J1414" s="153">
        <v>5.01</v>
      </c>
    </row>
    <row r="1415" spans="1:10" ht="26.4" x14ac:dyDescent="0.25">
      <c r="A1415" s="48" t="s">
        <v>2078</v>
      </c>
      <c r="B1415" s="50" t="s">
        <v>2694</v>
      </c>
      <c r="C1415" s="48" t="s">
        <v>41</v>
      </c>
      <c r="D1415" s="48" t="s">
        <v>2695</v>
      </c>
      <c r="E1415" s="289" t="s">
        <v>2081</v>
      </c>
      <c r="F1415" s="289"/>
      <c r="G1415" s="151" t="s">
        <v>2082</v>
      </c>
      <c r="H1415" s="152">
        <v>0.112</v>
      </c>
      <c r="I1415" s="153">
        <v>29.1</v>
      </c>
      <c r="J1415" s="153">
        <v>3.25</v>
      </c>
    </row>
    <row r="1416" spans="1:10" ht="26.4" x14ac:dyDescent="0.25">
      <c r="A1416" s="48" t="s">
        <v>2078</v>
      </c>
      <c r="B1416" s="50" t="s">
        <v>2683</v>
      </c>
      <c r="C1416" s="48" t="s">
        <v>41</v>
      </c>
      <c r="D1416" s="48" t="s">
        <v>2684</v>
      </c>
      <c r="E1416" s="289" t="s">
        <v>2230</v>
      </c>
      <c r="F1416" s="289"/>
      <c r="G1416" s="151" t="s">
        <v>2231</v>
      </c>
      <c r="H1416" s="152">
        <v>1.32E-2</v>
      </c>
      <c r="I1416" s="153">
        <v>24.49</v>
      </c>
      <c r="J1416" s="153">
        <v>0.32</v>
      </c>
    </row>
    <row r="1417" spans="1:10" x14ac:dyDescent="0.25">
      <c r="A1417" s="154" t="s">
        <v>2087</v>
      </c>
      <c r="B1417" s="155" t="s">
        <v>2242</v>
      </c>
      <c r="C1417" s="154" t="s">
        <v>41</v>
      </c>
      <c r="D1417" s="154" t="s">
        <v>2243</v>
      </c>
      <c r="E1417" s="290" t="s">
        <v>2091</v>
      </c>
      <c r="F1417" s="290"/>
      <c r="G1417" s="156" t="s">
        <v>107</v>
      </c>
      <c r="H1417" s="157">
        <v>6.0000000000000001E-3</v>
      </c>
      <c r="I1417" s="158">
        <v>15.96</v>
      </c>
      <c r="J1417" s="158">
        <v>0.09</v>
      </c>
    </row>
    <row r="1418" spans="1:10" ht="26.4" x14ac:dyDescent="0.25">
      <c r="A1418" s="154" t="s">
        <v>2087</v>
      </c>
      <c r="B1418" s="155" t="s">
        <v>2730</v>
      </c>
      <c r="C1418" s="154" t="s">
        <v>41</v>
      </c>
      <c r="D1418" s="154" t="s">
        <v>2731</v>
      </c>
      <c r="E1418" s="290" t="s">
        <v>2091</v>
      </c>
      <c r="F1418" s="290"/>
      <c r="G1418" s="156" t="s">
        <v>107</v>
      </c>
      <c r="H1418" s="157">
        <v>1.1999999999999999E-3</v>
      </c>
      <c r="I1418" s="158">
        <v>70.37</v>
      </c>
      <c r="J1418" s="158">
        <v>0.08</v>
      </c>
    </row>
    <row r="1419" spans="1:10" ht="26.4" x14ac:dyDescent="0.25">
      <c r="A1419" s="154" t="s">
        <v>2087</v>
      </c>
      <c r="B1419" s="155" t="s">
        <v>2733</v>
      </c>
      <c r="C1419" s="154" t="s">
        <v>41</v>
      </c>
      <c r="D1419" s="154" t="s">
        <v>2734</v>
      </c>
      <c r="E1419" s="290" t="s">
        <v>2091</v>
      </c>
      <c r="F1419" s="290"/>
      <c r="G1419" s="156" t="s">
        <v>91</v>
      </c>
      <c r="H1419" s="157">
        <v>1.05</v>
      </c>
      <c r="I1419" s="158">
        <v>22.3</v>
      </c>
      <c r="J1419" s="158">
        <v>23.41</v>
      </c>
    </row>
    <row r="1420" spans="1:10" ht="26.4" x14ac:dyDescent="0.25">
      <c r="A1420" s="154" t="s">
        <v>2087</v>
      </c>
      <c r="B1420" s="155" t="s">
        <v>2612</v>
      </c>
      <c r="C1420" s="154" t="s">
        <v>41</v>
      </c>
      <c r="D1420" s="154" t="s">
        <v>2613</v>
      </c>
      <c r="E1420" s="290" t="s">
        <v>2091</v>
      </c>
      <c r="F1420" s="290"/>
      <c r="G1420" s="156" t="s">
        <v>2614</v>
      </c>
      <c r="H1420" s="157">
        <v>0.19800000000000001</v>
      </c>
      <c r="I1420" s="158">
        <v>37.89</v>
      </c>
      <c r="J1420" s="158">
        <v>7.5</v>
      </c>
    </row>
    <row r="1421" spans="1:10" x14ac:dyDescent="0.25">
      <c r="A1421" s="154" t="s">
        <v>2087</v>
      </c>
      <c r="B1421" s="155" t="s">
        <v>2726</v>
      </c>
      <c r="C1421" s="154" t="s">
        <v>41</v>
      </c>
      <c r="D1421" s="154" t="s">
        <v>2727</v>
      </c>
      <c r="E1421" s="290" t="s">
        <v>2091</v>
      </c>
      <c r="F1421" s="290"/>
      <c r="G1421" s="156" t="s">
        <v>107</v>
      </c>
      <c r="H1421" s="157">
        <v>4.4999999999999998E-2</v>
      </c>
      <c r="I1421" s="158">
        <v>141.37</v>
      </c>
      <c r="J1421" s="158">
        <v>6.36</v>
      </c>
    </row>
    <row r="1422" spans="1:10" x14ac:dyDescent="0.25">
      <c r="A1422" s="49"/>
      <c r="B1422" s="49"/>
      <c r="C1422" s="49"/>
      <c r="D1422" s="49"/>
      <c r="E1422" s="49" t="s">
        <v>2093</v>
      </c>
      <c r="F1422" s="159">
        <v>3.08</v>
      </c>
      <c r="G1422" s="49" t="s">
        <v>2094</v>
      </c>
      <c r="H1422" s="159">
        <v>3.55</v>
      </c>
      <c r="I1422" s="49" t="s">
        <v>2095</v>
      </c>
      <c r="J1422" s="159">
        <v>6.63</v>
      </c>
    </row>
    <row r="1423" spans="1:10" x14ac:dyDescent="0.25">
      <c r="A1423" s="49"/>
      <c r="B1423" s="49"/>
      <c r="C1423" s="49"/>
      <c r="D1423" s="49"/>
      <c r="E1423" s="49" t="s">
        <v>2096</v>
      </c>
      <c r="F1423" s="159">
        <v>9.52</v>
      </c>
      <c r="G1423" s="49"/>
      <c r="H1423" s="291" t="s">
        <v>2097</v>
      </c>
      <c r="I1423" s="291"/>
      <c r="J1423" s="159">
        <v>55.96</v>
      </c>
    </row>
    <row r="1424" spans="1:10" ht="14.4" thickBot="1" x14ac:dyDescent="0.3">
      <c r="A1424" s="30"/>
      <c r="B1424" s="30"/>
      <c r="C1424" s="30"/>
      <c r="D1424" s="30"/>
      <c r="E1424" s="30"/>
      <c r="F1424" s="30"/>
      <c r="G1424" s="30" t="s">
        <v>2098</v>
      </c>
      <c r="H1424" s="160" t="s">
        <v>2735</v>
      </c>
      <c r="I1424" s="30" t="s">
        <v>2100</v>
      </c>
      <c r="J1424" s="32">
        <v>24023.62</v>
      </c>
    </row>
    <row r="1425" spans="1:10" ht="14.4" thickTop="1" x14ac:dyDescent="0.25">
      <c r="A1425" s="161"/>
      <c r="B1425" s="161"/>
      <c r="C1425" s="161"/>
      <c r="D1425" s="161"/>
      <c r="E1425" s="161"/>
      <c r="F1425" s="161"/>
      <c r="G1425" s="161"/>
      <c r="H1425" s="161"/>
      <c r="I1425" s="161"/>
      <c r="J1425" s="161"/>
    </row>
    <row r="1426" spans="1:10" x14ac:dyDescent="0.25">
      <c r="A1426" s="24" t="s">
        <v>421</v>
      </c>
      <c r="B1426" s="25" t="s">
        <v>2</v>
      </c>
      <c r="C1426" s="24" t="s">
        <v>3</v>
      </c>
      <c r="D1426" s="24" t="s">
        <v>4</v>
      </c>
      <c r="E1426" s="294" t="s">
        <v>2075</v>
      </c>
      <c r="F1426" s="294"/>
      <c r="G1426" s="145" t="s">
        <v>5</v>
      </c>
      <c r="H1426" s="25" t="s">
        <v>6</v>
      </c>
      <c r="I1426" s="25" t="s">
        <v>7</v>
      </c>
      <c r="J1426" s="25" t="s">
        <v>9</v>
      </c>
    </row>
    <row r="1427" spans="1:10" ht="26.4" x14ac:dyDescent="0.25">
      <c r="A1427" s="146" t="s">
        <v>2076</v>
      </c>
      <c r="B1427" s="147" t="s">
        <v>422</v>
      </c>
      <c r="C1427" s="146" t="s">
        <v>19</v>
      </c>
      <c r="D1427" s="146" t="s">
        <v>423</v>
      </c>
      <c r="E1427" s="292" t="s">
        <v>2077</v>
      </c>
      <c r="F1427" s="292"/>
      <c r="G1427" s="148" t="s">
        <v>91</v>
      </c>
      <c r="H1427" s="149">
        <v>1</v>
      </c>
      <c r="I1427" s="150">
        <v>156.54</v>
      </c>
      <c r="J1427" s="150">
        <v>156.54</v>
      </c>
    </row>
    <row r="1428" spans="1:10" ht="26.4" x14ac:dyDescent="0.25">
      <c r="A1428" s="48" t="s">
        <v>2078</v>
      </c>
      <c r="B1428" s="50" t="s">
        <v>2125</v>
      </c>
      <c r="C1428" s="48" t="s">
        <v>41</v>
      </c>
      <c r="D1428" s="48" t="s">
        <v>2126</v>
      </c>
      <c r="E1428" s="289" t="s">
        <v>2081</v>
      </c>
      <c r="F1428" s="289"/>
      <c r="G1428" s="151" t="s">
        <v>2082</v>
      </c>
      <c r="H1428" s="152">
        <v>0.24</v>
      </c>
      <c r="I1428" s="153">
        <v>29.38</v>
      </c>
      <c r="J1428" s="153">
        <v>7.05</v>
      </c>
    </row>
    <row r="1429" spans="1:10" ht="26.4" x14ac:dyDescent="0.25">
      <c r="A1429" s="48" t="s">
        <v>2078</v>
      </c>
      <c r="B1429" s="50" t="s">
        <v>2079</v>
      </c>
      <c r="C1429" s="48" t="s">
        <v>41</v>
      </c>
      <c r="D1429" s="48" t="s">
        <v>2080</v>
      </c>
      <c r="E1429" s="289" t="s">
        <v>2081</v>
      </c>
      <c r="F1429" s="289"/>
      <c r="G1429" s="151" t="s">
        <v>2082</v>
      </c>
      <c r="H1429" s="152">
        <v>0.24</v>
      </c>
      <c r="I1429" s="153">
        <v>24.25</v>
      </c>
      <c r="J1429" s="153">
        <v>5.82</v>
      </c>
    </row>
    <row r="1430" spans="1:10" x14ac:dyDescent="0.25">
      <c r="A1430" s="154" t="s">
        <v>2087</v>
      </c>
      <c r="B1430" s="155" t="s">
        <v>2736</v>
      </c>
      <c r="C1430" s="154" t="s">
        <v>2461</v>
      </c>
      <c r="D1430" s="154" t="s">
        <v>2737</v>
      </c>
      <c r="E1430" s="290" t="s">
        <v>2091</v>
      </c>
      <c r="F1430" s="290"/>
      <c r="G1430" s="156" t="s">
        <v>2595</v>
      </c>
      <c r="H1430" s="157">
        <v>1</v>
      </c>
      <c r="I1430" s="158">
        <v>143.66999999999999</v>
      </c>
      <c r="J1430" s="158">
        <v>143.66999999999999</v>
      </c>
    </row>
    <row r="1431" spans="1:10" x14ac:dyDescent="0.25">
      <c r="A1431" s="49"/>
      <c r="B1431" s="49"/>
      <c r="C1431" s="49"/>
      <c r="D1431" s="49"/>
      <c r="E1431" s="49" t="s">
        <v>2093</v>
      </c>
      <c r="F1431" s="159">
        <v>4.47</v>
      </c>
      <c r="G1431" s="49" t="s">
        <v>2094</v>
      </c>
      <c r="H1431" s="159">
        <v>5.14</v>
      </c>
      <c r="I1431" s="49" t="s">
        <v>2095</v>
      </c>
      <c r="J1431" s="159">
        <v>9.61</v>
      </c>
    </row>
    <row r="1432" spans="1:10" x14ac:dyDescent="0.25">
      <c r="A1432" s="49"/>
      <c r="B1432" s="49"/>
      <c r="C1432" s="49"/>
      <c r="D1432" s="49"/>
      <c r="E1432" s="49" t="s">
        <v>2096</v>
      </c>
      <c r="F1432" s="159">
        <v>32.090000000000003</v>
      </c>
      <c r="G1432" s="49"/>
      <c r="H1432" s="291" t="s">
        <v>2097</v>
      </c>
      <c r="I1432" s="291"/>
      <c r="J1432" s="159">
        <v>188.63</v>
      </c>
    </row>
    <row r="1433" spans="1:10" ht="14.4" thickBot="1" x14ac:dyDescent="0.3">
      <c r="A1433" s="30"/>
      <c r="B1433" s="30"/>
      <c r="C1433" s="30"/>
      <c r="D1433" s="30"/>
      <c r="E1433" s="30"/>
      <c r="F1433" s="30"/>
      <c r="G1433" s="30" t="s">
        <v>2098</v>
      </c>
      <c r="H1433" s="160" t="s">
        <v>2738</v>
      </c>
      <c r="I1433" s="30" t="s">
        <v>2100</v>
      </c>
      <c r="J1433" s="32">
        <v>21982.94</v>
      </c>
    </row>
    <row r="1434" spans="1:10" ht="14.4" thickTop="1" x14ac:dyDescent="0.25">
      <c r="A1434" s="161"/>
      <c r="B1434" s="161"/>
      <c r="C1434" s="161"/>
      <c r="D1434" s="161"/>
      <c r="E1434" s="161"/>
      <c r="F1434" s="161"/>
      <c r="G1434" s="161"/>
      <c r="H1434" s="161"/>
      <c r="I1434" s="161"/>
      <c r="J1434" s="161"/>
    </row>
    <row r="1435" spans="1:10" x14ac:dyDescent="0.25">
      <c r="A1435" s="26" t="s">
        <v>424</v>
      </c>
      <c r="B1435" s="26"/>
      <c r="C1435" s="26"/>
      <c r="D1435" s="26" t="s">
        <v>425</v>
      </c>
      <c r="E1435" s="26"/>
      <c r="F1435" s="293"/>
      <c r="G1435" s="293"/>
      <c r="H1435" s="27"/>
      <c r="I1435" s="26"/>
      <c r="J1435" s="28">
        <v>276415.90999999997</v>
      </c>
    </row>
    <row r="1436" spans="1:10" x14ac:dyDescent="0.25">
      <c r="A1436" s="24" t="s">
        <v>426</v>
      </c>
      <c r="B1436" s="25" t="s">
        <v>2</v>
      </c>
      <c r="C1436" s="24" t="s">
        <v>3</v>
      </c>
      <c r="D1436" s="24" t="s">
        <v>4</v>
      </c>
      <c r="E1436" s="294" t="s">
        <v>2075</v>
      </c>
      <c r="F1436" s="294"/>
      <c r="G1436" s="145" t="s">
        <v>5</v>
      </c>
      <c r="H1436" s="25" t="s">
        <v>6</v>
      </c>
      <c r="I1436" s="25" t="s">
        <v>7</v>
      </c>
      <c r="J1436" s="25" t="s">
        <v>9</v>
      </c>
    </row>
    <row r="1437" spans="1:10" ht="26.4" x14ac:dyDescent="0.25">
      <c r="A1437" s="146" t="s">
        <v>2076</v>
      </c>
      <c r="B1437" s="147" t="s">
        <v>427</v>
      </c>
      <c r="C1437" s="146" t="s">
        <v>41</v>
      </c>
      <c r="D1437" s="146" t="s">
        <v>428</v>
      </c>
      <c r="E1437" s="292" t="s">
        <v>2385</v>
      </c>
      <c r="F1437" s="292"/>
      <c r="G1437" s="148" t="s">
        <v>25</v>
      </c>
      <c r="H1437" s="149">
        <v>1</v>
      </c>
      <c r="I1437" s="150">
        <v>60.09</v>
      </c>
      <c r="J1437" s="150">
        <v>60.09</v>
      </c>
    </row>
    <row r="1438" spans="1:10" ht="26.4" x14ac:dyDescent="0.25">
      <c r="A1438" s="48" t="s">
        <v>2078</v>
      </c>
      <c r="B1438" s="50" t="s">
        <v>2079</v>
      </c>
      <c r="C1438" s="48" t="s">
        <v>41</v>
      </c>
      <c r="D1438" s="48" t="s">
        <v>2080</v>
      </c>
      <c r="E1438" s="289" t="s">
        <v>2081</v>
      </c>
      <c r="F1438" s="289"/>
      <c r="G1438" s="151" t="s">
        <v>2082</v>
      </c>
      <c r="H1438" s="152">
        <v>0.15579999999999999</v>
      </c>
      <c r="I1438" s="153">
        <v>24.25</v>
      </c>
      <c r="J1438" s="153">
        <v>3.77</v>
      </c>
    </row>
    <row r="1439" spans="1:10" ht="26.4" x14ac:dyDescent="0.25">
      <c r="A1439" s="48" t="s">
        <v>2078</v>
      </c>
      <c r="B1439" s="50" t="s">
        <v>2315</v>
      </c>
      <c r="C1439" s="48" t="s">
        <v>41</v>
      </c>
      <c r="D1439" s="48" t="s">
        <v>2316</v>
      </c>
      <c r="E1439" s="289" t="s">
        <v>2081</v>
      </c>
      <c r="F1439" s="289"/>
      <c r="G1439" s="151" t="s">
        <v>2082</v>
      </c>
      <c r="H1439" s="152">
        <v>0.69120000000000004</v>
      </c>
      <c r="I1439" s="153">
        <v>29.98</v>
      </c>
      <c r="J1439" s="153">
        <v>20.72</v>
      </c>
    </row>
    <row r="1440" spans="1:10" ht="26.4" x14ac:dyDescent="0.25">
      <c r="A1440" s="48" t="s">
        <v>2078</v>
      </c>
      <c r="B1440" s="50" t="s">
        <v>2739</v>
      </c>
      <c r="C1440" s="48" t="s">
        <v>41</v>
      </c>
      <c r="D1440" s="48" t="s">
        <v>2740</v>
      </c>
      <c r="E1440" s="289" t="s">
        <v>2186</v>
      </c>
      <c r="F1440" s="289"/>
      <c r="G1440" s="151" t="s">
        <v>56</v>
      </c>
      <c r="H1440" s="152">
        <v>3.5000000000000003E-2</v>
      </c>
      <c r="I1440" s="153">
        <v>954.69</v>
      </c>
      <c r="J1440" s="153">
        <v>33.409999999999997</v>
      </c>
    </row>
    <row r="1441" spans="1:10" x14ac:dyDescent="0.25">
      <c r="A1441" s="154" t="s">
        <v>2087</v>
      </c>
      <c r="B1441" s="155" t="s">
        <v>2741</v>
      </c>
      <c r="C1441" s="154" t="s">
        <v>41</v>
      </c>
      <c r="D1441" s="154" t="s">
        <v>2742</v>
      </c>
      <c r="E1441" s="290" t="s">
        <v>2091</v>
      </c>
      <c r="F1441" s="290"/>
      <c r="G1441" s="156" t="s">
        <v>25</v>
      </c>
      <c r="H1441" s="157">
        <v>1.04</v>
      </c>
      <c r="I1441" s="158">
        <v>2.11</v>
      </c>
      <c r="J1441" s="158">
        <v>2.19</v>
      </c>
    </row>
    <row r="1442" spans="1:10" x14ac:dyDescent="0.25">
      <c r="A1442" s="49"/>
      <c r="B1442" s="49"/>
      <c r="C1442" s="49"/>
      <c r="D1442" s="49"/>
      <c r="E1442" s="49" t="s">
        <v>2093</v>
      </c>
      <c r="F1442" s="159">
        <v>11.94</v>
      </c>
      <c r="G1442" s="49" t="s">
        <v>2094</v>
      </c>
      <c r="H1442" s="159">
        <v>13.69</v>
      </c>
      <c r="I1442" s="49" t="s">
        <v>2095</v>
      </c>
      <c r="J1442" s="159">
        <v>25.63</v>
      </c>
    </row>
    <row r="1443" spans="1:10" x14ac:dyDescent="0.25">
      <c r="A1443" s="49"/>
      <c r="B1443" s="49"/>
      <c r="C1443" s="49"/>
      <c r="D1443" s="49"/>
      <c r="E1443" s="49" t="s">
        <v>2096</v>
      </c>
      <c r="F1443" s="159">
        <v>12.31</v>
      </c>
      <c r="G1443" s="49"/>
      <c r="H1443" s="291" t="s">
        <v>2097</v>
      </c>
      <c r="I1443" s="291"/>
      <c r="J1443" s="159">
        <v>72.400000000000006</v>
      </c>
    </row>
    <row r="1444" spans="1:10" ht="14.4" thickBot="1" x14ac:dyDescent="0.3">
      <c r="A1444" s="30"/>
      <c r="B1444" s="30"/>
      <c r="C1444" s="30"/>
      <c r="D1444" s="30"/>
      <c r="E1444" s="30"/>
      <c r="F1444" s="30"/>
      <c r="G1444" s="30" t="s">
        <v>2098</v>
      </c>
      <c r="H1444" s="160" t="s">
        <v>2743</v>
      </c>
      <c r="I1444" s="30" t="s">
        <v>2100</v>
      </c>
      <c r="J1444" s="32">
        <v>62549.98</v>
      </c>
    </row>
    <row r="1445" spans="1:10" ht="14.4" thickTop="1" x14ac:dyDescent="0.25">
      <c r="A1445" s="161"/>
      <c r="B1445" s="161"/>
      <c r="C1445" s="161"/>
      <c r="D1445" s="161"/>
      <c r="E1445" s="161"/>
      <c r="F1445" s="161"/>
      <c r="G1445" s="161"/>
      <c r="H1445" s="161"/>
      <c r="I1445" s="161"/>
      <c r="J1445" s="161"/>
    </row>
    <row r="1446" spans="1:10" x14ac:dyDescent="0.25">
      <c r="A1446" s="24" t="s">
        <v>429</v>
      </c>
      <c r="B1446" s="25" t="s">
        <v>2</v>
      </c>
      <c r="C1446" s="24" t="s">
        <v>3</v>
      </c>
      <c r="D1446" s="24" t="s">
        <v>4</v>
      </c>
      <c r="E1446" s="294" t="s">
        <v>2075</v>
      </c>
      <c r="F1446" s="294"/>
      <c r="G1446" s="145" t="s">
        <v>5</v>
      </c>
      <c r="H1446" s="25" t="s">
        <v>6</v>
      </c>
      <c r="I1446" s="25" t="s">
        <v>7</v>
      </c>
      <c r="J1446" s="25" t="s">
        <v>9</v>
      </c>
    </row>
    <row r="1447" spans="1:10" ht="39.6" x14ac:dyDescent="0.25">
      <c r="A1447" s="146" t="s">
        <v>2076</v>
      </c>
      <c r="B1447" s="147" t="s">
        <v>430</v>
      </c>
      <c r="C1447" s="146" t="s">
        <v>41</v>
      </c>
      <c r="D1447" s="146" t="s">
        <v>431</v>
      </c>
      <c r="E1447" s="292" t="s">
        <v>2385</v>
      </c>
      <c r="F1447" s="292"/>
      <c r="G1447" s="148" t="s">
        <v>25</v>
      </c>
      <c r="H1447" s="149">
        <v>1</v>
      </c>
      <c r="I1447" s="150">
        <v>123.2</v>
      </c>
      <c r="J1447" s="150">
        <v>123.2</v>
      </c>
    </row>
    <row r="1448" spans="1:10" ht="26.4" x14ac:dyDescent="0.25">
      <c r="A1448" s="48" t="s">
        <v>2078</v>
      </c>
      <c r="B1448" s="50" t="s">
        <v>2386</v>
      </c>
      <c r="C1448" s="48" t="s">
        <v>41</v>
      </c>
      <c r="D1448" s="48" t="s">
        <v>2387</v>
      </c>
      <c r="E1448" s="289" t="s">
        <v>2081</v>
      </c>
      <c r="F1448" s="289"/>
      <c r="G1448" s="151" t="s">
        <v>2082</v>
      </c>
      <c r="H1448" s="152">
        <v>0.93240000000000001</v>
      </c>
      <c r="I1448" s="153">
        <v>29.98</v>
      </c>
      <c r="J1448" s="153">
        <v>27.95</v>
      </c>
    </row>
    <row r="1449" spans="1:10" ht="26.4" x14ac:dyDescent="0.25">
      <c r="A1449" s="48" t="s">
        <v>2078</v>
      </c>
      <c r="B1449" s="50" t="s">
        <v>2116</v>
      </c>
      <c r="C1449" s="48" t="s">
        <v>41</v>
      </c>
      <c r="D1449" s="48" t="s">
        <v>2117</v>
      </c>
      <c r="E1449" s="289" t="s">
        <v>2081</v>
      </c>
      <c r="F1449" s="289"/>
      <c r="G1449" s="151" t="s">
        <v>2082</v>
      </c>
      <c r="H1449" s="152">
        <v>0.2102</v>
      </c>
      <c r="I1449" s="153">
        <v>25.28</v>
      </c>
      <c r="J1449" s="153">
        <v>5.31</v>
      </c>
    </row>
    <row r="1450" spans="1:10" x14ac:dyDescent="0.25">
      <c r="A1450" s="154" t="s">
        <v>2087</v>
      </c>
      <c r="B1450" s="155" t="s">
        <v>2744</v>
      </c>
      <c r="C1450" s="154" t="s">
        <v>41</v>
      </c>
      <c r="D1450" s="154" t="s">
        <v>2745</v>
      </c>
      <c r="E1450" s="290" t="s">
        <v>2091</v>
      </c>
      <c r="F1450" s="290"/>
      <c r="G1450" s="156" t="s">
        <v>107</v>
      </c>
      <c r="H1450" s="157">
        <v>0.26</v>
      </c>
      <c r="I1450" s="158">
        <v>7.64</v>
      </c>
      <c r="J1450" s="158">
        <v>1.98</v>
      </c>
    </row>
    <row r="1451" spans="1:10" ht="26.4" x14ac:dyDescent="0.25">
      <c r="A1451" s="154" t="s">
        <v>2087</v>
      </c>
      <c r="B1451" s="155" t="s">
        <v>2746</v>
      </c>
      <c r="C1451" s="154" t="s">
        <v>41</v>
      </c>
      <c r="D1451" s="154" t="s">
        <v>2747</v>
      </c>
      <c r="E1451" s="290" t="s">
        <v>2091</v>
      </c>
      <c r="F1451" s="290"/>
      <c r="G1451" s="156" t="s">
        <v>25</v>
      </c>
      <c r="H1451" s="157">
        <v>1.1318999999999999</v>
      </c>
      <c r="I1451" s="158">
        <v>67.09</v>
      </c>
      <c r="J1451" s="158">
        <v>75.930000000000007</v>
      </c>
    </row>
    <row r="1452" spans="1:10" ht="26.4" x14ac:dyDescent="0.25">
      <c r="A1452" s="154" t="s">
        <v>2087</v>
      </c>
      <c r="B1452" s="155" t="s">
        <v>2748</v>
      </c>
      <c r="C1452" s="154" t="s">
        <v>41</v>
      </c>
      <c r="D1452" s="154" t="s">
        <v>2749</v>
      </c>
      <c r="E1452" s="290" t="s">
        <v>2091</v>
      </c>
      <c r="F1452" s="290"/>
      <c r="G1452" s="156" t="s">
        <v>2297</v>
      </c>
      <c r="H1452" s="157">
        <v>0.58720000000000006</v>
      </c>
      <c r="I1452" s="158">
        <v>20.5</v>
      </c>
      <c r="J1452" s="158">
        <v>12.03</v>
      </c>
    </row>
    <row r="1453" spans="1:10" x14ac:dyDescent="0.25">
      <c r="A1453" s="49"/>
      <c r="B1453" s="49"/>
      <c r="C1453" s="49"/>
      <c r="D1453" s="49"/>
      <c r="E1453" s="49" t="s">
        <v>2093</v>
      </c>
      <c r="F1453" s="159">
        <v>11.78</v>
      </c>
      <c r="G1453" s="49" t="s">
        <v>2094</v>
      </c>
      <c r="H1453" s="159">
        <v>13.51</v>
      </c>
      <c r="I1453" s="49" t="s">
        <v>2095</v>
      </c>
      <c r="J1453" s="159">
        <v>25.29</v>
      </c>
    </row>
    <row r="1454" spans="1:10" x14ac:dyDescent="0.25">
      <c r="A1454" s="49"/>
      <c r="B1454" s="49"/>
      <c r="C1454" s="49"/>
      <c r="D1454" s="49"/>
      <c r="E1454" s="49" t="s">
        <v>2096</v>
      </c>
      <c r="F1454" s="159">
        <v>25.25</v>
      </c>
      <c r="G1454" s="49"/>
      <c r="H1454" s="291" t="s">
        <v>2097</v>
      </c>
      <c r="I1454" s="291"/>
      <c r="J1454" s="159">
        <v>148.44999999999999</v>
      </c>
    </row>
    <row r="1455" spans="1:10" ht="14.4" thickBot="1" x14ac:dyDescent="0.3">
      <c r="A1455" s="30"/>
      <c r="B1455" s="30"/>
      <c r="C1455" s="30"/>
      <c r="D1455" s="30"/>
      <c r="E1455" s="30"/>
      <c r="F1455" s="30"/>
      <c r="G1455" s="30" t="s">
        <v>2098</v>
      </c>
      <c r="H1455" s="160" t="s">
        <v>2750</v>
      </c>
      <c r="I1455" s="30" t="s">
        <v>2100</v>
      </c>
      <c r="J1455" s="32">
        <v>90554.5</v>
      </c>
    </row>
    <row r="1456" spans="1:10" ht="14.4" thickTop="1" x14ac:dyDescent="0.25">
      <c r="A1456" s="161"/>
      <c r="B1456" s="161"/>
      <c r="C1456" s="161"/>
      <c r="D1456" s="161"/>
      <c r="E1456" s="161"/>
      <c r="F1456" s="161"/>
      <c r="G1456" s="161"/>
      <c r="H1456" s="161"/>
      <c r="I1456" s="161"/>
      <c r="J1456" s="161"/>
    </row>
    <row r="1457" spans="1:10" x14ac:dyDescent="0.25">
      <c r="A1457" s="24" t="s">
        <v>432</v>
      </c>
      <c r="B1457" s="25" t="s">
        <v>2</v>
      </c>
      <c r="C1457" s="24" t="s">
        <v>3</v>
      </c>
      <c r="D1457" s="24" t="s">
        <v>4</v>
      </c>
      <c r="E1457" s="294" t="s">
        <v>2075</v>
      </c>
      <c r="F1457" s="294"/>
      <c r="G1457" s="145" t="s">
        <v>5</v>
      </c>
      <c r="H1457" s="25" t="s">
        <v>6</v>
      </c>
      <c r="I1457" s="25" t="s">
        <v>7</v>
      </c>
      <c r="J1457" s="25" t="s">
        <v>9</v>
      </c>
    </row>
    <row r="1458" spans="1:10" ht="39.6" x14ac:dyDescent="0.25">
      <c r="A1458" s="146" t="s">
        <v>2076</v>
      </c>
      <c r="B1458" s="147" t="s">
        <v>433</v>
      </c>
      <c r="C1458" s="146" t="s">
        <v>41</v>
      </c>
      <c r="D1458" s="146" t="s">
        <v>434</v>
      </c>
      <c r="E1458" s="292" t="s">
        <v>2385</v>
      </c>
      <c r="F1458" s="292"/>
      <c r="G1458" s="148" t="s">
        <v>25</v>
      </c>
      <c r="H1458" s="149">
        <v>1</v>
      </c>
      <c r="I1458" s="150">
        <v>61.62</v>
      </c>
      <c r="J1458" s="150">
        <v>61.62</v>
      </c>
    </row>
    <row r="1459" spans="1:10" ht="26.4" x14ac:dyDescent="0.25">
      <c r="A1459" s="48" t="s">
        <v>2078</v>
      </c>
      <c r="B1459" s="50" t="s">
        <v>2116</v>
      </c>
      <c r="C1459" s="48" t="s">
        <v>41</v>
      </c>
      <c r="D1459" s="48" t="s">
        <v>2117</v>
      </c>
      <c r="E1459" s="289" t="s">
        <v>2081</v>
      </c>
      <c r="F1459" s="289"/>
      <c r="G1459" s="151" t="s">
        <v>2082</v>
      </c>
      <c r="H1459" s="152">
        <v>0.2228</v>
      </c>
      <c r="I1459" s="153">
        <v>25.28</v>
      </c>
      <c r="J1459" s="153">
        <v>5.63</v>
      </c>
    </row>
    <row r="1460" spans="1:10" ht="26.4" x14ac:dyDescent="0.25">
      <c r="A1460" s="48" t="s">
        <v>2078</v>
      </c>
      <c r="B1460" s="50" t="s">
        <v>2386</v>
      </c>
      <c r="C1460" s="48" t="s">
        <v>41</v>
      </c>
      <c r="D1460" s="48" t="s">
        <v>2387</v>
      </c>
      <c r="E1460" s="289" t="s">
        <v>2081</v>
      </c>
      <c r="F1460" s="289"/>
      <c r="G1460" s="151" t="s">
        <v>2082</v>
      </c>
      <c r="H1460" s="152">
        <v>0.98809999999999998</v>
      </c>
      <c r="I1460" s="153">
        <v>29.98</v>
      </c>
      <c r="J1460" s="153">
        <v>29.62</v>
      </c>
    </row>
    <row r="1461" spans="1:10" ht="26.4" x14ac:dyDescent="0.25">
      <c r="A1461" s="154" t="s">
        <v>2087</v>
      </c>
      <c r="B1461" s="155" t="s">
        <v>2751</v>
      </c>
      <c r="C1461" s="154" t="s">
        <v>41</v>
      </c>
      <c r="D1461" s="154" t="s">
        <v>2752</v>
      </c>
      <c r="E1461" s="290" t="s">
        <v>2091</v>
      </c>
      <c r="F1461" s="290"/>
      <c r="G1461" s="156" t="s">
        <v>107</v>
      </c>
      <c r="H1461" s="157">
        <v>4.6154000000000002</v>
      </c>
      <c r="I1461" s="158">
        <v>3.62</v>
      </c>
      <c r="J1461" s="158">
        <v>16.7</v>
      </c>
    </row>
    <row r="1462" spans="1:10" x14ac:dyDescent="0.25">
      <c r="A1462" s="154" t="s">
        <v>2087</v>
      </c>
      <c r="B1462" s="155" t="s">
        <v>2753</v>
      </c>
      <c r="C1462" s="154" t="s">
        <v>41</v>
      </c>
      <c r="D1462" s="154" t="s">
        <v>2754</v>
      </c>
      <c r="E1462" s="290" t="s">
        <v>2091</v>
      </c>
      <c r="F1462" s="290"/>
      <c r="G1462" s="156" t="s">
        <v>25</v>
      </c>
      <c r="H1462" s="157">
        <v>1.3512999999999999</v>
      </c>
      <c r="I1462" s="158">
        <v>7.16</v>
      </c>
      <c r="J1462" s="158">
        <v>9.67</v>
      </c>
    </row>
    <row r="1463" spans="1:10" x14ac:dyDescent="0.25">
      <c r="A1463" s="49"/>
      <c r="B1463" s="49"/>
      <c r="C1463" s="49"/>
      <c r="D1463" s="49"/>
      <c r="E1463" s="49" t="s">
        <v>2093</v>
      </c>
      <c r="F1463" s="159">
        <v>12.48</v>
      </c>
      <c r="G1463" s="49" t="s">
        <v>2094</v>
      </c>
      <c r="H1463" s="159">
        <v>14.32</v>
      </c>
      <c r="I1463" s="49" t="s">
        <v>2095</v>
      </c>
      <c r="J1463" s="159">
        <v>26.8</v>
      </c>
    </row>
    <row r="1464" spans="1:10" x14ac:dyDescent="0.25">
      <c r="A1464" s="49"/>
      <c r="B1464" s="49"/>
      <c r="C1464" s="49"/>
      <c r="D1464" s="49"/>
      <c r="E1464" s="49" t="s">
        <v>2096</v>
      </c>
      <c r="F1464" s="159">
        <v>12.63</v>
      </c>
      <c r="G1464" s="49"/>
      <c r="H1464" s="291" t="s">
        <v>2097</v>
      </c>
      <c r="I1464" s="291"/>
      <c r="J1464" s="159">
        <v>74.25</v>
      </c>
    </row>
    <row r="1465" spans="1:10" ht="14.4" thickBot="1" x14ac:dyDescent="0.3">
      <c r="A1465" s="30"/>
      <c r="B1465" s="30"/>
      <c r="C1465" s="30"/>
      <c r="D1465" s="30"/>
      <c r="E1465" s="30"/>
      <c r="F1465" s="30"/>
      <c r="G1465" s="30" t="s">
        <v>2098</v>
      </c>
      <c r="H1465" s="160" t="s">
        <v>2755</v>
      </c>
      <c r="I1465" s="30" t="s">
        <v>2100</v>
      </c>
      <c r="J1465" s="32">
        <v>123311.43</v>
      </c>
    </row>
    <row r="1466" spans="1:10" ht="14.4" thickTop="1" x14ac:dyDescent="0.25">
      <c r="A1466" s="161"/>
      <c r="B1466" s="161"/>
      <c r="C1466" s="161"/>
      <c r="D1466" s="161"/>
      <c r="E1466" s="161"/>
      <c r="F1466" s="161"/>
      <c r="G1466" s="161"/>
      <c r="H1466" s="161"/>
      <c r="I1466" s="161"/>
      <c r="J1466" s="161"/>
    </row>
    <row r="1467" spans="1:10" x14ac:dyDescent="0.25">
      <c r="A1467" s="26" t="s">
        <v>435</v>
      </c>
      <c r="B1467" s="26"/>
      <c r="C1467" s="26"/>
      <c r="D1467" s="26" t="s">
        <v>436</v>
      </c>
      <c r="E1467" s="26"/>
      <c r="F1467" s="293"/>
      <c r="G1467" s="293"/>
      <c r="H1467" s="27"/>
      <c r="I1467" s="26"/>
      <c r="J1467" s="28">
        <v>797918.8</v>
      </c>
    </row>
    <row r="1468" spans="1:10" x14ac:dyDescent="0.25">
      <c r="A1468" s="26" t="s">
        <v>437</v>
      </c>
      <c r="B1468" s="26"/>
      <c r="C1468" s="26"/>
      <c r="D1468" s="26" t="s">
        <v>438</v>
      </c>
      <c r="E1468" s="26"/>
      <c r="F1468" s="293"/>
      <c r="G1468" s="293"/>
      <c r="H1468" s="27"/>
      <c r="I1468" s="26"/>
      <c r="J1468" s="28">
        <v>556724.36</v>
      </c>
    </row>
    <row r="1469" spans="1:10" x14ac:dyDescent="0.25">
      <c r="A1469" s="24" t="s">
        <v>439</v>
      </c>
      <c r="B1469" s="25" t="s">
        <v>2</v>
      </c>
      <c r="C1469" s="24" t="s">
        <v>3</v>
      </c>
      <c r="D1469" s="24" t="s">
        <v>4</v>
      </c>
      <c r="E1469" s="294" t="s">
        <v>2075</v>
      </c>
      <c r="F1469" s="294"/>
      <c r="G1469" s="145" t="s">
        <v>5</v>
      </c>
      <c r="H1469" s="25" t="s">
        <v>6</v>
      </c>
      <c r="I1469" s="25" t="s">
        <v>7</v>
      </c>
      <c r="J1469" s="25" t="s">
        <v>9</v>
      </c>
    </row>
    <row r="1470" spans="1:10" ht="52.8" x14ac:dyDescent="0.25">
      <c r="A1470" s="146" t="s">
        <v>2076</v>
      </c>
      <c r="B1470" s="147" t="s">
        <v>440</v>
      </c>
      <c r="C1470" s="146" t="s">
        <v>41</v>
      </c>
      <c r="D1470" s="146" t="s">
        <v>441</v>
      </c>
      <c r="E1470" s="292" t="s">
        <v>2756</v>
      </c>
      <c r="F1470" s="292"/>
      <c r="G1470" s="148" t="s">
        <v>25</v>
      </c>
      <c r="H1470" s="149">
        <v>1</v>
      </c>
      <c r="I1470" s="150">
        <v>8.81</v>
      </c>
      <c r="J1470" s="150">
        <v>8.81</v>
      </c>
    </row>
    <row r="1471" spans="1:10" ht="39.6" x14ac:dyDescent="0.25">
      <c r="A1471" s="48" t="s">
        <v>2078</v>
      </c>
      <c r="B1471" s="50" t="s">
        <v>2757</v>
      </c>
      <c r="C1471" s="48" t="s">
        <v>41</v>
      </c>
      <c r="D1471" s="48" t="s">
        <v>2758</v>
      </c>
      <c r="E1471" s="289" t="s">
        <v>2186</v>
      </c>
      <c r="F1471" s="289"/>
      <c r="G1471" s="151" t="s">
        <v>56</v>
      </c>
      <c r="H1471" s="152">
        <v>3.7000000000000002E-3</v>
      </c>
      <c r="I1471" s="153">
        <v>612.82000000000005</v>
      </c>
      <c r="J1471" s="153">
        <v>2.2599999999999998</v>
      </c>
    </row>
    <row r="1472" spans="1:10" ht="26.4" x14ac:dyDescent="0.25">
      <c r="A1472" s="48" t="s">
        <v>2078</v>
      </c>
      <c r="B1472" s="50" t="s">
        <v>2079</v>
      </c>
      <c r="C1472" s="48" t="s">
        <v>41</v>
      </c>
      <c r="D1472" s="48" t="s">
        <v>2080</v>
      </c>
      <c r="E1472" s="289" t="s">
        <v>2081</v>
      </c>
      <c r="F1472" s="289"/>
      <c r="G1472" s="151" t="s">
        <v>2082</v>
      </c>
      <c r="H1472" s="152">
        <v>5.7500000000000002E-2</v>
      </c>
      <c r="I1472" s="153">
        <v>24.25</v>
      </c>
      <c r="J1472" s="153">
        <v>1.39</v>
      </c>
    </row>
    <row r="1473" spans="1:10" ht="26.4" x14ac:dyDescent="0.25">
      <c r="A1473" s="48" t="s">
        <v>2078</v>
      </c>
      <c r="B1473" s="50" t="s">
        <v>2315</v>
      </c>
      <c r="C1473" s="48" t="s">
        <v>41</v>
      </c>
      <c r="D1473" s="48" t="s">
        <v>2316</v>
      </c>
      <c r="E1473" s="289" t="s">
        <v>2081</v>
      </c>
      <c r="F1473" s="289"/>
      <c r="G1473" s="151" t="s">
        <v>2082</v>
      </c>
      <c r="H1473" s="152">
        <v>0.1724</v>
      </c>
      <c r="I1473" s="153">
        <v>29.98</v>
      </c>
      <c r="J1473" s="153">
        <v>5.16</v>
      </c>
    </row>
    <row r="1474" spans="1:10" x14ac:dyDescent="0.25">
      <c r="A1474" s="49"/>
      <c r="B1474" s="49"/>
      <c r="C1474" s="49"/>
      <c r="D1474" s="49"/>
      <c r="E1474" s="49" t="s">
        <v>2093</v>
      </c>
      <c r="F1474" s="159">
        <v>2.4300000000000002</v>
      </c>
      <c r="G1474" s="49" t="s">
        <v>2094</v>
      </c>
      <c r="H1474" s="159">
        <v>2.79</v>
      </c>
      <c r="I1474" s="49" t="s">
        <v>2095</v>
      </c>
      <c r="J1474" s="159">
        <v>5.22</v>
      </c>
    </row>
    <row r="1475" spans="1:10" x14ac:dyDescent="0.25">
      <c r="A1475" s="49"/>
      <c r="B1475" s="49"/>
      <c r="C1475" s="49"/>
      <c r="D1475" s="49"/>
      <c r="E1475" s="49" t="s">
        <v>2096</v>
      </c>
      <c r="F1475" s="159">
        <v>1.8</v>
      </c>
      <c r="G1475" s="49"/>
      <c r="H1475" s="291" t="s">
        <v>2097</v>
      </c>
      <c r="I1475" s="291"/>
      <c r="J1475" s="159">
        <v>10.61</v>
      </c>
    </row>
    <row r="1476" spans="1:10" ht="14.4" thickBot="1" x14ac:dyDescent="0.3">
      <c r="A1476" s="30"/>
      <c r="B1476" s="30"/>
      <c r="C1476" s="30"/>
      <c r="D1476" s="30"/>
      <c r="E1476" s="30"/>
      <c r="F1476" s="30"/>
      <c r="G1476" s="30" t="s">
        <v>2098</v>
      </c>
      <c r="H1476" s="160" t="s">
        <v>2759</v>
      </c>
      <c r="I1476" s="30" t="s">
        <v>2100</v>
      </c>
      <c r="J1476" s="32">
        <v>81721.820000000007</v>
      </c>
    </row>
    <row r="1477" spans="1:10" ht="14.4" thickTop="1" x14ac:dyDescent="0.25">
      <c r="A1477" s="161"/>
      <c r="B1477" s="161"/>
      <c r="C1477" s="161"/>
      <c r="D1477" s="161"/>
      <c r="E1477" s="161"/>
      <c r="F1477" s="161"/>
      <c r="G1477" s="161"/>
      <c r="H1477" s="161"/>
      <c r="I1477" s="161"/>
      <c r="J1477" s="161"/>
    </row>
    <row r="1478" spans="1:10" x14ac:dyDescent="0.25">
      <c r="A1478" s="24" t="s">
        <v>442</v>
      </c>
      <c r="B1478" s="25" t="s">
        <v>2</v>
      </c>
      <c r="C1478" s="24" t="s">
        <v>3</v>
      </c>
      <c r="D1478" s="24" t="s">
        <v>4</v>
      </c>
      <c r="E1478" s="294" t="s">
        <v>2075</v>
      </c>
      <c r="F1478" s="294"/>
      <c r="G1478" s="145" t="s">
        <v>5</v>
      </c>
      <c r="H1478" s="25" t="s">
        <v>6</v>
      </c>
      <c r="I1478" s="25" t="s">
        <v>7</v>
      </c>
      <c r="J1478" s="25" t="s">
        <v>9</v>
      </c>
    </row>
    <row r="1479" spans="1:10" ht="39.6" x14ac:dyDescent="0.25">
      <c r="A1479" s="146" t="s">
        <v>2076</v>
      </c>
      <c r="B1479" s="147" t="s">
        <v>443</v>
      </c>
      <c r="C1479" s="146" t="s">
        <v>41</v>
      </c>
      <c r="D1479" s="146" t="s">
        <v>444</v>
      </c>
      <c r="E1479" s="292" t="s">
        <v>2760</v>
      </c>
      <c r="F1479" s="292"/>
      <c r="G1479" s="148" t="s">
        <v>25</v>
      </c>
      <c r="H1479" s="149">
        <v>1</v>
      </c>
      <c r="I1479" s="150">
        <v>47.13</v>
      </c>
      <c r="J1479" s="150">
        <v>47.13</v>
      </c>
    </row>
    <row r="1480" spans="1:10" ht="39.6" x14ac:dyDescent="0.25">
      <c r="A1480" s="48" t="s">
        <v>2078</v>
      </c>
      <c r="B1480" s="50" t="s">
        <v>2761</v>
      </c>
      <c r="C1480" s="48" t="s">
        <v>41</v>
      </c>
      <c r="D1480" s="48" t="s">
        <v>2762</v>
      </c>
      <c r="E1480" s="289" t="s">
        <v>2186</v>
      </c>
      <c r="F1480" s="289"/>
      <c r="G1480" s="151" t="s">
        <v>56</v>
      </c>
      <c r="H1480" s="152">
        <v>3.04E-2</v>
      </c>
      <c r="I1480" s="153">
        <v>896.65</v>
      </c>
      <c r="J1480" s="153">
        <v>27.25</v>
      </c>
    </row>
    <row r="1481" spans="1:10" ht="26.4" x14ac:dyDescent="0.25">
      <c r="A1481" s="48" t="s">
        <v>2078</v>
      </c>
      <c r="B1481" s="50" t="s">
        <v>2315</v>
      </c>
      <c r="C1481" s="48" t="s">
        <v>41</v>
      </c>
      <c r="D1481" s="48" t="s">
        <v>2316</v>
      </c>
      <c r="E1481" s="289" t="s">
        <v>2081</v>
      </c>
      <c r="F1481" s="289"/>
      <c r="G1481" s="151" t="s">
        <v>2082</v>
      </c>
      <c r="H1481" s="152">
        <v>0.47239999999999999</v>
      </c>
      <c r="I1481" s="153">
        <v>29.98</v>
      </c>
      <c r="J1481" s="153">
        <v>14.16</v>
      </c>
    </row>
    <row r="1482" spans="1:10" ht="26.4" x14ac:dyDescent="0.25">
      <c r="A1482" s="48" t="s">
        <v>2078</v>
      </c>
      <c r="B1482" s="50" t="s">
        <v>2079</v>
      </c>
      <c r="C1482" s="48" t="s">
        <v>41</v>
      </c>
      <c r="D1482" s="48" t="s">
        <v>2080</v>
      </c>
      <c r="E1482" s="289" t="s">
        <v>2081</v>
      </c>
      <c r="F1482" s="289"/>
      <c r="G1482" s="151" t="s">
        <v>2082</v>
      </c>
      <c r="H1482" s="152">
        <v>0.23619999999999999</v>
      </c>
      <c r="I1482" s="153">
        <v>24.25</v>
      </c>
      <c r="J1482" s="153">
        <v>5.72</v>
      </c>
    </row>
    <row r="1483" spans="1:10" x14ac:dyDescent="0.25">
      <c r="A1483" s="49"/>
      <c r="B1483" s="49"/>
      <c r="C1483" s="49"/>
      <c r="D1483" s="49"/>
      <c r="E1483" s="49" t="s">
        <v>2093</v>
      </c>
      <c r="F1483" s="159">
        <v>9.67</v>
      </c>
      <c r="G1483" s="49" t="s">
        <v>2094</v>
      </c>
      <c r="H1483" s="159">
        <v>11.1</v>
      </c>
      <c r="I1483" s="49" t="s">
        <v>2095</v>
      </c>
      <c r="J1483" s="159">
        <v>20.77</v>
      </c>
    </row>
    <row r="1484" spans="1:10" x14ac:dyDescent="0.25">
      <c r="A1484" s="49"/>
      <c r="B1484" s="49"/>
      <c r="C1484" s="49"/>
      <c r="D1484" s="49"/>
      <c r="E1484" s="49" t="s">
        <v>2096</v>
      </c>
      <c r="F1484" s="159">
        <v>9.66</v>
      </c>
      <c r="G1484" s="49"/>
      <c r="H1484" s="291" t="s">
        <v>2097</v>
      </c>
      <c r="I1484" s="291"/>
      <c r="J1484" s="159">
        <v>56.79</v>
      </c>
    </row>
    <row r="1485" spans="1:10" ht="14.4" thickBot="1" x14ac:dyDescent="0.3">
      <c r="A1485" s="30"/>
      <c r="B1485" s="30"/>
      <c r="C1485" s="30"/>
      <c r="D1485" s="30"/>
      <c r="E1485" s="30"/>
      <c r="F1485" s="30"/>
      <c r="G1485" s="30" t="s">
        <v>2098</v>
      </c>
      <c r="H1485" s="160" t="s">
        <v>2763</v>
      </c>
      <c r="I1485" s="30" t="s">
        <v>2100</v>
      </c>
      <c r="J1485" s="32">
        <v>421133.62</v>
      </c>
    </row>
    <row r="1486" spans="1:10" ht="14.4" thickTop="1" x14ac:dyDescent="0.25">
      <c r="A1486" s="161"/>
      <c r="B1486" s="161"/>
      <c r="C1486" s="161"/>
      <c r="D1486" s="161"/>
      <c r="E1486" s="161"/>
      <c r="F1486" s="161"/>
      <c r="G1486" s="161"/>
      <c r="H1486" s="161"/>
      <c r="I1486" s="161"/>
      <c r="J1486" s="161"/>
    </row>
    <row r="1487" spans="1:10" x14ac:dyDescent="0.25">
      <c r="A1487" s="24" t="s">
        <v>445</v>
      </c>
      <c r="B1487" s="25" t="s">
        <v>2</v>
      </c>
      <c r="C1487" s="24" t="s">
        <v>3</v>
      </c>
      <c r="D1487" s="24" t="s">
        <v>4</v>
      </c>
      <c r="E1487" s="294" t="s">
        <v>2075</v>
      </c>
      <c r="F1487" s="294"/>
      <c r="G1487" s="145" t="s">
        <v>5</v>
      </c>
      <c r="H1487" s="25" t="s">
        <v>6</v>
      </c>
      <c r="I1487" s="25" t="s">
        <v>7</v>
      </c>
      <c r="J1487" s="25" t="s">
        <v>9</v>
      </c>
    </row>
    <row r="1488" spans="1:10" ht="39.6" x14ac:dyDescent="0.25">
      <c r="A1488" s="146" t="s">
        <v>2076</v>
      </c>
      <c r="B1488" s="147" t="s">
        <v>446</v>
      </c>
      <c r="C1488" s="146" t="s">
        <v>41</v>
      </c>
      <c r="D1488" s="146" t="s">
        <v>447</v>
      </c>
      <c r="E1488" s="292" t="s">
        <v>2760</v>
      </c>
      <c r="F1488" s="292"/>
      <c r="G1488" s="148" t="s">
        <v>25</v>
      </c>
      <c r="H1488" s="149">
        <v>1</v>
      </c>
      <c r="I1488" s="150">
        <v>26.22</v>
      </c>
      <c r="J1488" s="150">
        <v>26.22</v>
      </c>
    </row>
    <row r="1489" spans="1:10" ht="26.4" x14ac:dyDescent="0.25">
      <c r="A1489" s="48" t="s">
        <v>2078</v>
      </c>
      <c r="B1489" s="50" t="s">
        <v>2079</v>
      </c>
      <c r="C1489" s="48" t="s">
        <v>41</v>
      </c>
      <c r="D1489" s="48" t="s">
        <v>2080</v>
      </c>
      <c r="E1489" s="289" t="s">
        <v>2081</v>
      </c>
      <c r="F1489" s="289"/>
      <c r="G1489" s="151" t="s">
        <v>2082</v>
      </c>
      <c r="H1489" s="152">
        <v>0.14019999999999999</v>
      </c>
      <c r="I1489" s="153">
        <v>24.25</v>
      </c>
      <c r="J1489" s="153">
        <v>3.39</v>
      </c>
    </row>
    <row r="1490" spans="1:10" ht="52.8" x14ac:dyDescent="0.25">
      <c r="A1490" s="48" t="s">
        <v>2078</v>
      </c>
      <c r="B1490" s="50" t="s">
        <v>2468</v>
      </c>
      <c r="C1490" s="48" t="s">
        <v>41</v>
      </c>
      <c r="D1490" s="48" t="s">
        <v>2469</v>
      </c>
      <c r="E1490" s="289" t="s">
        <v>2186</v>
      </c>
      <c r="F1490" s="289"/>
      <c r="G1490" s="151" t="s">
        <v>56</v>
      </c>
      <c r="H1490" s="152">
        <v>1.9400000000000001E-2</v>
      </c>
      <c r="I1490" s="153">
        <v>744.32</v>
      </c>
      <c r="J1490" s="153">
        <v>14.43</v>
      </c>
    </row>
    <row r="1491" spans="1:10" ht="26.4" x14ac:dyDescent="0.25">
      <c r="A1491" s="48" t="s">
        <v>2078</v>
      </c>
      <c r="B1491" s="50" t="s">
        <v>2315</v>
      </c>
      <c r="C1491" s="48" t="s">
        <v>41</v>
      </c>
      <c r="D1491" s="48" t="s">
        <v>2316</v>
      </c>
      <c r="E1491" s="289" t="s">
        <v>2081</v>
      </c>
      <c r="F1491" s="289"/>
      <c r="G1491" s="151" t="s">
        <v>2082</v>
      </c>
      <c r="H1491" s="152">
        <v>0.28050000000000003</v>
      </c>
      <c r="I1491" s="153">
        <v>29.98</v>
      </c>
      <c r="J1491" s="153">
        <v>8.4</v>
      </c>
    </row>
    <row r="1492" spans="1:10" x14ac:dyDescent="0.25">
      <c r="A1492" s="49"/>
      <c r="B1492" s="49"/>
      <c r="C1492" s="49"/>
      <c r="D1492" s="49"/>
      <c r="E1492" s="49" t="s">
        <v>2093</v>
      </c>
      <c r="F1492" s="159">
        <v>4.8099999999999996</v>
      </c>
      <c r="G1492" s="49" t="s">
        <v>2094</v>
      </c>
      <c r="H1492" s="159">
        <v>5.53</v>
      </c>
      <c r="I1492" s="49" t="s">
        <v>2095</v>
      </c>
      <c r="J1492" s="159">
        <v>10.34</v>
      </c>
    </row>
    <row r="1493" spans="1:10" x14ac:dyDescent="0.25">
      <c r="A1493" s="49"/>
      <c r="B1493" s="49"/>
      <c r="C1493" s="49"/>
      <c r="D1493" s="49"/>
      <c r="E1493" s="49" t="s">
        <v>2096</v>
      </c>
      <c r="F1493" s="159">
        <v>5.37</v>
      </c>
      <c r="G1493" s="49"/>
      <c r="H1493" s="291" t="s">
        <v>2097</v>
      </c>
      <c r="I1493" s="291"/>
      <c r="J1493" s="159">
        <v>31.59</v>
      </c>
    </row>
    <row r="1494" spans="1:10" ht="14.4" thickBot="1" x14ac:dyDescent="0.3">
      <c r="A1494" s="30"/>
      <c r="B1494" s="30"/>
      <c r="C1494" s="30"/>
      <c r="D1494" s="30"/>
      <c r="E1494" s="30"/>
      <c r="F1494" s="30"/>
      <c r="G1494" s="30" t="s">
        <v>2098</v>
      </c>
      <c r="H1494" s="160" t="s">
        <v>2764</v>
      </c>
      <c r="I1494" s="30" t="s">
        <v>2100</v>
      </c>
      <c r="J1494" s="32">
        <v>9057.16</v>
      </c>
    </row>
    <row r="1495" spans="1:10" ht="14.4" thickTop="1" x14ac:dyDescent="0.25">
      <c r="A1495" s="161"/>
      <c r="B1495" s="161"/>
      <c r="C1495" s="161"/>
      <c r="D1495" s="161"/>
      <c r="E1495" s="161"/>
      <c r="F1495" s="161"/>
      <c r="G1495" s="161"/>
      <c r="H1495" s="161"/>
      <c r="I1495" s="161"/>
      <c r="J1495" s="161"/>
    </row>
    <row r="1496" spans="1:10" x14ac:dyDescent="0.25">
      <c r="A1496" s="24" t="s">
        <v>448</v>
      </c>
      <c r="B1496" s="25" t="s">
        <v>2</v>
      </c>
      <c r="C1496" s="24" t="s">
        <v>3</v>
      </c>
      <c r="D1496" s="24" t="s">
        <v>4</v>
      </c>
      <c r="E1496" s="294" t="s">
        <v>2075</v>
      </c>
      <c r="F1496" s="294"/>
      <c r="G1496" s="145" t="s">
        <v>5</v>
      </c>
      <c r="H1496" s="25" t="s">
        <v>6</v>
      </c>
      <c r="I1496" s="25" t="s">
        <v>7</v>
      </c>
      <c r="J1496" s="25" t="s">
        <v>9</v>
      </c>
    </row>
    <row r="1497" spans="1:10" ht="26.4" x14ac:dyDescent="0.25">
      <c r="A1497" s="146" t="s">
        <v>2076</v>
      </c>
      <c r="B1497" s="147" t="s">
        <v>449</v>
      </c>
      <c r="C1497" s="146" t="s">
        <v>19</v>
      </c>
      <c r="D1497" s="146" t="s">
        <v>450</v>
      </c>
      <c r="E1497" s="292" t="s">
        <v>2077</v>
      </c>
      <c r="F1497" s="292"/>
      <c r="G1497" s="148" t="s">
        <v>25</v>
      </c>
      <c r="H1497" s="149">
        <v>1</v>
      </c>
      <c r="I1497" s="150">
        <v>155.93</v>
      </c>
      <c r="J1497" s="150">
        <v>155.93</v>
      </c>
    </row>
    <row r="1498" spans="1:10" ht="26.4" x14ac:dyDescent="0.25">
      <c r="A1498" s="48" t="s">
        <v>2078</v>
      </c>
      <c r="B1498" s="50" t="s">
        <v>2079</v>
      </c>
      <c r="C1498" s="48" t="s">
        <v>41</v>
      </c>
      <c r="D1498" s="48" t="s">
        <v>2080</v>
      </c>
      <c r="E1498" s="289" t="s">
        <v>2081</v>
      </c>
      <c r="F1498" s="289"/>
      <c r="G1498" s="151" t="s">
        <v>2082</v>
      </c>
      <c r="H1498" s="152">
        <v>1</v>
      </c>
      <c r="I1498" s="153">
        <v>24.25</v>
      </c>
      <c r="J1498" s="153">
        <v>24.25</v>
      </c>
    </row>
    <row r="1499" spans="1:10" ht="26.4" x14ac:dyDescent="0.25">
      <c r="A1499" s="48" t="s">
        <v>2078</v>
      </c>
      <c r="B1499" s="50" t="s">
        <v>2315</v>
      </c>
      <c r="C1499" s="48" t="s">
        <v>41</v>
      </c>
      <c r="D1499" s="48" t="s">
        <v>2316</v>
      </c>
      <c r="E1499" s="289" t="s">
        <v>2081</v>
      </c>
      <c r="F1499" s="289"/>
      <c r="G1499" s="151" t="s">
        <v>2082</v>
      </c>
      <c r="H1499" s="152">
        <v>1</v>
      </c>
      <c r="I1499" s="153">
        <v>29.98</v>
      </c>
      <c r="J1499" s="153">
        <v>29.98</v>
      </c>
    </row>
    <row r="1500" spans="1:10" x14ac:dyDescent="0.25">
      <c r="A1500" s="154" t="s">
        <v>2087</v>
      </c>
      <c r="B1500" s="155" t="s">
        <v>2765</v>
      </c>
      <c r="C1500" s="154" t="s">
        <v>2461</v>
      </c>
      <c r="D1500" s="154" t="s">
        <v>2766</v>
      </c>
      <c r="E1500" s="290" t="s">
        <v>2091</v>
      </c>
      <c r="F1500" s="290"/>
      <c r="G1500" s="156" t="s">
        <v>2767</v>
      </c>
      <c r="H1500" s="157">
        <v>45</v>
      </c>
      <c r="I1500" s="158">
        <v>2.2599999999999998</v>
      </c>
      <c r="J1500" s="158">
        <v>101.7</v>
      </c>
    </row>
    <row r="1501" spans="1:10" x14ac:dyDescent="0.25">
      <c r="A1501" s="49"/>
      <c r="B1501" s="49"/>
      <c r="C1501" s="49"/>
      <c r="D1501" s="49"/>
      <c r="E1501" s="49" t="s">
        <v>2093</v>
      </c>
      <c r="F1501" s="159">
        <v>18.77</v>
      </c>
      <c r="G1501" s="49" t="s">
        <v>2094</v>
      </c>
      <c r="H1501" s="159">
        <v>21.53</v>
      </c>
      <c r="I1501" s="49" t="s">
        <v>2095</v>
      </c>
      <c r="J1501" s="159">
        <v>40.299999999999997</v>
      </c>
    </row>
    <row r="1502" spans="1:10" x14ac:dyDescent="0.25">
      <c r="A1502" s="49"/>
      <c r="B1502" s="49"/>
      <c r="C1502" s="49"/>
      <c r="D1502" s="49"/>
      <c r="E1502" s="49" t="s">
        <v>2096</v>
      </c>
      <c r="F1502" s="159">
        <v>31.96</v>
      </c>
      <c r="G1502" s="49"/>
      <c r="H1502" s="291" t="s">
        <v>2097</v>
      </c>
      <c r="I1502" s="291"/>
      <c r="J1502" s="159">
        <v>187.89</v>
      </c>
    </row>
    <row r="1503" spans="1:10" ht="14.4" thickBot="1" x14ac:dyDescent="0.3">
      <c r="A1503" s="30"/>
      <c r="B1503" s="30"/>
      <c r="C1503" s="30"/>
      <c r="D1503" s="30"/>
      <c r="E1503" s="30"/>
      <c r="F1503" s="30"/>
      <c r="G1503" s="30" t="s">
        <v>2098</v>
      </c>
      <c r="H1503" s="160" t="s">
        <v>2768</v>
      </c>
      <c r="I1503" s="30" t="s">
        <v>2100</v>
      </c>
      <c r="J1503" s="32">
        <v>44811.76</v>
      </c>
    </row>
    <row r="1504" spans="1:10" ht="14.4" thickTop="1" x14ac:dyDescent="0.25">
      <c r="A1504" s="161"/>
      <c r="B1504" s="161"/>
      <c r="C1504" s="161"/>
      <c r="D1504" s="161"/>
      <c r="E1504" s="161"/>
      <c r="F1504" s="161"/>
      <c r="G1504" s="161"/>
      <c r="H1504" s="161"/>
      <c r="I1504" s="161"/>
      <c r="J1504" s="161"/>
    </row>
    <row r="1505" spans="1:10" x14ac:dyDescent="0.25">
      <c r="A1505" s="26" t="s">
        <v>451</v>
      </c>
      <c r="B1505" s="26"/>
      <c r="C1505" s="26"/>
      <c r="D1505" s="26" t="s">
        <v>452</v>
      </c>
      <c r="E1505" s="26"/>
      <c r="F1505" s="293"/>
      <c r="G1505" s="293"/>
      <c r="H1505" s="27"/>
      <c r="I1505" s="26"/>
      <c r="J1505" s="28">
        <v>241194.44</v>
      </c>
    </row>
    <row r="1506" spans="1:10" x14ac:dyDescent="0.25">
      <c r="A1506" s="24" t="s">
        <v>453</v>
      </c>
      <c r="B1506" s="25" t="s">
        <v>2</v>
      </c>
      <c r="C1506" s="24" t="s">
        <v>3</v>
      </c>
      <c r="D1506" s="24" t="s">
        <v>4</v>
      </c>
      <c r="E1506" s="294" t="s">
        <v>2075</v>
      </c>
      <c r="F1506" s="294"/>
      <c r="G1506" s="145" t="s">
        <v>5</v>
      </c>
      <c r="H1506" s="25" t="s">
        <v>6</v>
      </c>
      <c r="I1506" s="25" t="s">
        <v>7</v>
      </c>
      <c r="J1506" s="25" t="s">
        <v>9</v>
      </c>
    </row>
    <row r="1507" spans="1:10" ht="39.6" x14ac:dyDescent="0.25">
      <c r="A1507" s="146" t="s">
        <v>2076</v>
      </c>
      <c r="B1507" s="147" t="s">
        <v>454</v>
      </c>
      <c r="C1507" s="146" t="s">
        <v>41</v>
      </c>
      <c r="D1507" s="146" t="s">
        <v>455</v>
      </c>
      <c r="E1507" s="292" t="s">
        <v>2769</v>
      </c>
      <c r="F1507" s="292"/>
      <c r="G1507" s="148" t="s">
        <v>25</v>
      </c>
      <c r="H1507" s="149">
        <v>1</v>
      </c>
      <c r="I1507" s="150">
        <v>98.43</v>
      </c>
      <c r="J1507" s="150">
        <v>98.43</v>
      </c>
    </row>
    <row r="1508" spans="1:10" ht="26.4" x14ac:dyDescent="0.25">
      <c r="A1508" s="48" t="s">
        <v>2078</v>
      </c>
      <c r="B1508" s="50" t="s">
        <v>2079</v>
      </c>
      <c r="C1508" s="48" t="s">
        <v>41</v>
      </c>
      <c r="D1508" s="48" t="s">
        <v>2080</v>
      </c>
      <c r="E1508" s="289" t="s">
        <v>2081</v>
      </c>
      <c r="F1508" s="289"/>
      <c r="G1508" s="151" t="s">
        <v>2082</v>
      </c>
      <c r="H1508" s="152">
        <v>0.32590000000000002</v>
      </c>
      <c r="I1508" s="153">
        <v>24.25</v>
      </c>
      <c r="J1508" s="153">
        <v>7.9</v>
      </c>
    </row>
    <row r="1509" spans="1:10" ht="26.4" x14ac:dyDescent="0.25">
      <c r="A1509" s="48" t="s">
        <v>2078</v>
      </c>
      <c r="B1509" s="50" t="s">
        <v>2770</v>
      </c>
      <c r="C1509" s="48" t="s">
        <v>41</v>
      </c>
      <c r="D1509" s="48" t="s">
        <v>2771</v>
      </c>
      <c r="E1509" s="289" t="s">
        <v>2081</v>
      </c>
      <c r="F1509" s="289"/>
      <c r="G1509" s="151" t="s">
        <v>2082</v>
      </c>
      <c r="H1509" s="152">
        <v>0.74070000000000003</v>
      </c>
      <c r="I1509" s="153">
        <v>29.84</v>
      </c>
      <c r="J1509" s="153">
        <v>22.1</v>
      </c>
    </row>
    <row r="1510" spans="1:10" x14ac:dyDescent="0.25">
      <c r="A1510" s="154" t="s">
        <v>2087</v>
      </c>
      <c r="B1510" s="155" t="s">
        <v>2772</v>
      </c>
      <c r="C1510" s="154" t="s">
        <v>41</v>
      </c>
      <c r="D1510" s="154" t="s">
        <v>2773</v>
      </c>
      <c r="E1510" s="290" t="s">
        <v>2091</v>
      </c>
      <c r="F1510" s="290"/>
      <c r="G1510" s="156" t="s">
        <v>107</v>
      </c>
      <c r="H1510" s="157">
        <v>0.14099999999999999</v>
      </c>
      <c r="I1510" s="158">
        <v>5.81</v>
      </c>
      <c r="J1510" s="158">
        <v>0.81</v>
      </c>
    </row>
    <row r="1511" spans="1:10" ht="26.4" x14ac:dyDescent="0.25">
      <c r="A1511" s="154" t="s">
        <v>2087</v>
      </c>
      <c r="B1511" s="155" t="s">
        <v>2774</v>
      </c>
      <c r="C1511" s="154" t="s">
        <v>41</v>
      </c>
      <c r="D1511" s="154" t="s">
        <v>2775</v>
      </c>
      <c r="E1511" s="290" t="s">
        <v>2091</v>
      </c>
      <c r="F1511" s="290"/>
      <c r="G1511" s="156" t="s">
        <v>25</v>
      </c>
      <c r="H1511" s="157">
        <v>1.0864</v>
      </c>
      <c r="I1511" s="158">
        <v>56.01</v>
      </c>
      <c r="J1511" s="158">
        <v>60.84</v>
      </c>
    </row>
    <row r="1512" spans="1:10" x14ac:dyDescent="0.25">
      <c r="A1512" s="154" t="s">
        <v>2087</v>
      </c>
      <c r="B1512" s="155" t="s">
        <v>2776</v>
      </c>
      <c r="C1512" s="154" t="s">
        <v>41</v>
      </c>
      <c r="D1512" s="154" t="s">
        <v>2777</v>
      </c>
      <c r="E1512" s="290" t="s">
        <v>2091</v>
      </c>
      <c r="F1512" s="290"/>
      <c r="G1512" s="156" t="s">
        <v>107</v>
      </c>
      <c r="H1512" s="157">
        <v>6.85</v>
      </c>
      <c r="I1512" s="158">
        <v>0.99</v>
      </c>
      <c r="J1512" s="158">
        <v>6.78</v>
      </c>
    </row>
    <row r="1513" spans="1:10" x14ac:dyDescent="0.25">
      <c r="A1513" s="49"/>
      <c r="B1513" s="49"/>
      <c r="C1513" s="49"/>
      <c r="D1513" s="49"/>
      <c r="E1513" s="49" t="s">
        <v>2093</v>
      </c>
      <c r="F1513" s="159">
        <v>10.51</v>
      </c>
      <c r="G1513" s="49" t="s">
        <v>2094</v>
      </c>
      <c r="H1513" s="159">
        <v>12.05</v>
      </c>
      <c r="I1513" s="49" t="s">
        <v>2095</v>
      </c>
      <c r="J1513" s="159">
        <v>22.56</v>
      </c>
    </row>
    <row r="1514" spans="1:10" x14ac:dyDescent="0.25">
      <c r="A1514" s="49"/>
      <c r="B1514" s="49"/>
      <c r="C1514" s="49"/>
      <c r="D1514" s="49"/>
      <c r="E1514" s="49" t="s">
        <v>2096</v>
      </c>
      <c r="F1514" s="159">
        <v>20.170000000000002</v>
      </c>
      <c r="G1514" s="49"/>
      <c r="H1514" s="291" t="s">
        <v>2097</v>
      </c>
      <c r="I1514" s="291"/>
      <c r="J1514" s="159">
        <v>118.6</v>
      </c>
    </row>
    <row r="1515" spans="1:10" ht="14.4" thickBot="1" x14ac:dyDescent="0.3">
      <c r="A1515" s="30"/>
      <c r="B1515" s="30"/>
      <c r="C1515" s="30"/>
      <c r="D1515" s="30"/>
      <c r="E1515" s="30"/>
      <c r="F1515" s="30"/>
      <c r="G1515" s="30" t="s">
        <v>2098</v>
      </c>
      <c r="H1515" s="160" t="s">
        <v>2778</v>
      </c>
      <c r="I1515" s="30" t="s">
        <v>2100</v>
      </c>
      <c r="J1515" s="32">
        <v>241194.44</v>
      </c>
    </row>
    <row r="1516" spans="1:10" ht="14.4" thickTop="1" x14ac:dyDescent="0.25">
      <c r="A1516" s="161"/>
      <c r="B1516" s="161"/>
      <c r="C1516" s="161"/>
      <c r="D1516" s="161"/>
      <c r="E1516" s="161"/>
      <c r="F1516" s="161"/>
      <c r="G1516" s="161"/>
      <c r="H1516" s="161"/>
      <c r="I1516" s="161"/>
      <c r="J1516" s="161"/>
    </row>
    <row r="1517" spans="1:10" x14ac:dyDescent="0.25">
      <c r="A1517" s="26" t="s">
        <v>456</v>
      </c>
      <c r="B1517" s="26"/>
      <c r="C1517" s="26"/>
      <c r="D1517" s="26" t="s">
        <v>457</v>
      </c>
      <c r="E1517" s="26"/>
      <c r="F1517" s="293"/>
      <c r="G1517" s="293"/>
      <c r="H1517" s="27"/>
      <c r="I1517" s="26"/>
      <c r="J1517" s="28">
        <v>939239.82</v>
      </c>
    </row>
    <row r="1518" spans="1:10" x14ac:dyDescent="0.25">
      <c r="A1518" s="26" t="s">
        <v>458</v>
      </c>
      <c r="B1518" s="26"/>
      <c r="C1518" s="26"/>
      <c r="D1518" s="26" t="s">
        <v>438</v>
      </c>
      <c r="E1518" s="26"/>
      <c r="F1518" s="293"/>
      <c r="G1518" s="293"/>
      <c r="H1518" s="27"/>
      <c r="I1518" s="26"/>
      <c r="J1518" s="28">
        <v>536989.62</v>
      </c>
    </row>
    <row r="1519" spans="1:10" x14ac:dyDescent="0.25">
      <c r="A1519" s="24" t="s">
        <v>459</v>
      </c>
      <c r="B1519" s="25" t="s">
        <v>2</v>
      </c>
      <c r="C1519" s="24" t="s">
        <v>3</v>
      </c>
      <c r="D1519" s="24" t="s">
        <v>4</v>
      </c>
      <c r="E1519" s="294" t="s">
        <v>2075</v>
      </c>
      <c r="F1519" s="294"/>
      <c r="G1519" s="145" t="s">
        <v>5</v>
      </c>
      <c r="H1519" s="25" t="s">
        <v>6</v>
      </c>
      <c r="I1519" s="25" t="s">
        <v>7</v>
      </c>
      <c r="J1519" s="25" t="s">
        <v>9</v>
      </c>
    </row>
    <row r="1520" spans="1:10" ht="39.6" x14ac:dyDescent="0.25">
      <c r="A1520" s="146" t="s">
        <v>2076</v>
      </c>
      <c r="B1520" s="147" t="s">
        <v>460</v>
      </c>
      <c r="C1520" s="146" t="s">
        <v>41</v>
      </c>
      <c r="D1520" s="146" t="s">
        <v>461</v>
      </c>
      <c r="E1520" s="292" t="s">
        <v>2779</v>
      </c>
      <c r="F1520" s="292"/>
      <c r="G1520" s="148" t="s">
        <v>25</v>
      </c>
      <c r="H1520" s="149">
        <v>1</v>
      </c>
      <c r="I1520" s="150">
        <v>91.15</v>
      </c>
      <c r="J1520" s="150">
        <v>91.15</v>
      </c>
    </row>
    <row r="1521" spans="1:10" ht="26.4" x14ac:dyDescent="0.25">
      <c r="A1521" s="48" t="s">
        <v>2078</v>
      </c>
      <c r="B1521" s="50" t="s">
        <v>2125</v>
      </c>
      <c r="C1521" s="48" t="s">
        <v>41</v>
      </c>
      <c r="D1521" s="48" t="s">
        <v>2126</v>
      </c>
      <c r="E1521" s="289" t="s">
        <v>2081</v>
      </c>
      <c r="F1521" s="289"/>
      <c r="G1521" s="151" t="s">
        <v>2082</v>
      </c>
      <c r="H1521" s="152">
        <v>0.13009999999999999</v>
      </c>
      <c r="I1521" s="153">
        <v>29.38</v>
      </c>
      <c r="J1521" s="153">
        <v>3.82</v>
      </c>
    </row>
    <row r="1522" spans="1:10" ht="26.4" x14ac:dyDescent="0.25">
      <c r="A1522" s="48" t="s">
        <v>2078</v>
      </c>
      <c r="B1522" s="50" t="s">
        <v>2315</v>
      </c>
      <c r="C1522" s="48" t="s">
        <v>41</v>
      </c>
      <c r="D1522" s="48" t="s">
        <v>2316</v>
      </c>
      <c r="E1522" s="289" t="s">
        <v>2081</v>
      </c>
      <c r="F1522" s="289"/>
      <c r="G1522" s="151" t="s">
        <v>2082</v>
      </c>
      <c r="H1522" s="152">
        <v>8.7400000000000005E-2</v>
      </c>
      <c r="I1522" s="153">
        <v>29.98</v>
      </c>
      <c r="J1522" s="153">
        <v>2.62</v>
      </c>
    </row>
    <row r="1523" spans="1:10" ht="26.4" x14ac:dyDescent="0.25">
      <c r="A1523" s="48" t="s">
        <v>2078</v>
      </c>
      <c r="B1523" s="50" t="s">
        <v>2079</v>
      </c>
      <c r="C1523" s="48" t="s">
        <v>41</v>
      </c>
      <c r="D1523" s="48" t="s">
        <v>2080</v>
      </c>
      <c r="E1523" s="289" t="s">
        <v>2081</v>
      </c>
      <c r="F1523" s="289"/>
      <c r="G1523" s="151" t="s">
        <v>2082</v>
      </c>
      <c r="H1523" s="152">
        <v>0.21759999999999999</v>
      </c>
      <c r="I1523" s="153">
        <v>24.25</v>
      </c>
      <c r="J1523" s="153">
        <v>5.27</v>
      </c>
    </row>
    <row r="1524" spans="1:10" ht="39.6" x14ac:dyDescent="0.25">
      <c r="A1524" s="154" t="s">
        <v>2087</v>
      </c>
      <c r="B1524" s="155" t="s">
        <v>2780</v>
      </c>
      <c r="C1524" s="154" t="s">
        <v>41</v>
      </c>
      <c r="D1524" s="154" t="s">
        <v>2781</v>
      </c>
      <c r="E1524" s="290" t="s">
        <v>2091</v>
      </c>
      <c r="F1524" s="290"/>
      <c r="G1524" s="156" t="s">
        <v>25</v>
      </c>
      <c r="H1524" s="157">
        <v>1.0815999999999999</v>
      </c>
      <c r="I1524" s="158">
        <v>23.75</v>
      </c>
      <c r="J1524" s="158">
        <v>25.68</v>
      </c>
    </row>
    <row r="1525" spans="1:10" ht="26.4" x14ac:dyDescent="0.25">
      <c r="A1525" s="154" t="s">
        <v>2087</v>
      </c>
      <c r="B1525" s="155" t="s">
        <v>2219</v>
      </c>
      <c r="C1525" s="154" t="s">
        <v>41</v>
      </c>
      <c r="D1525" s="154" t="s">
        <v>2220</v>
      </c>
      <c r="E1525" s="290" t="s">
        <v>2091</v>
      </c>
      <c r="F1525" s="290"/>
      <c r="G1525" s="156" t="s">
        <v>91</v>
      </c>
      <c r="H1525" s="157">
        <v>0.25</v>
      </c>
      <c r="I1525" s="158">
        <v>5.56</v>
      </c>
      <c r="J1525" s="158">
        <v>1.39</v>
      </c>
    </row>
    <row r="1526" spans="1:10" ht="26.4" x14ac:dyDescent="0.25">
      <c r="A1526" s="154" t="s">
        <v>2087</v>
      </c>
      <c r="B1526" s="155" t="s">
        <v>2323</v>
      </c>
      <c r="C1526" s="154" t="s">
        <v>41</v>
      </c>
      <c r="D1526" s="154" t="s">
        <v>2324</v>
      </c>
      <c r="E1526" s="290" t="s">
        <v>2091</v>
      </c>
      <c r="F1526" s="290"/>
      <c r="G1526" s="156" t="s">
        <v>91</v>
      </c>
      <c r="H1526" s="157">
        <v>0.2</v>
      </c>
      <c r="I1526" s="158">
        <v>3.83</v>
      </c>
      <c r="J1526" s="158">
        <v>0.76</v>
      </c>
    </row>
    <row r="1527" spans="1:10" ht="26.4" x14ac:dyDescent="0.25">
      <c r="A1527" s="154" t="s">
        <v>2087</v>
      </c>
      <c r="B1527" s="155" t="s">
        <v>2325</v>
      </c>
      <c r="C1527" s="154" t="s">
        <v>41</v>
      </c>
      <c r="D1527" s="154" t="s">
        <v>2326</v>
      </c>
      <c r="E1527" s="290" t="s">
        <v>2091</v>
      </c>
      <c r="F1527" s="290"/>
      <c r="G1527" s="156" t="s">
        <v>2297</v>
      </c>
      <c r="H1527" s="157">
        <v>1.6999999999999999E-3</v>
      </c>
      <c r="I1527" s="158">
        <v>7.59</v>
      </c>
      <c r="J1527" s="158">
        <v>0.01</v>
      </c>
    </row>
    <row r="1528" spans="1:10" x14ac:dyDescent="0.25">
      <c r="A1528" s="154" t="s">
        <v>2087</v>
      </c>
      <c r="B1528" s="155" t="s">
        <v>2131</v>
      </c>
      <c r="C1528" s="154" t="s">
        <v>41</v>
      </c>
      <c r="D1528" s="154" t="s">
        <v>2132</v>
      </c>
      <c r="E1528" s="290" t="s">
        <v>2091</v>
      </c>
      <c r="F1528" s="290"/>
      <c r="G1528" s="156" t="s">
        <v>107</v>
      </c>
      <c r="H1528" s="157">
        <v>2.4E-2</v>
      </c>
      <c r="I1528" s="158">
        <v>16.23</v>
      </c>
      <c r="J1528" s="158">
        <v>0.38</v>
      </c>
    </row>
    <row r="1529" spans="1:10" ht="39.6" x14ac:dyDescent="0.25">
      <c r="A1529" s="154" t="s">
        <v>2087</v>
      </c>
      <c r="B1529" s="155" t="s">
        <v>2782</v>
      </c>
      <c r="C1529" s="154" t="s">
        <v>41</v>
      </c>
      <c r="D1529" s="154" t="s">
        <v>2783</v>
      </c>
      <c r="E1529" s="290" t="s">
        <v>2091</v>
      </c>
      <c r="F1529" s="290"/>
      <c r="G1529" s="156" t="s">
        <v>56</v>
      </c>
      <c r="H1529" s="157">
        <v>9.8500000000000004E-2</v>
      </c>
      <c r="I1529" s="158">
        <v>520</v>
      </c>
      <c r="J1529" s="158">
        <v>51.22</v>
      </c>
    </row>
    <row r="1530" spans="1:10" x14ac:dyDescent="0.25">
      <c r="A1530" s="49"/>
      <c r="B1530" s="49"/>
      <c r="C1530" s="49"/>
      <c r="D1530" s="49"/>
      <c r="E1530" s="49" t="s">
        <v>2093</v>
      </c>
      <c r="F1530" s="159">
        <v>4.0599999999999996</v>
      </c>
      <c r="G1530" s="49" t="s">
        <v>2094</v>
      </c>
      <c r="H1530" s="159">
        <v>4.67</v>
      </c>
      <c r="I1530" s="49" t="s">
        <v>2095</v>
      </c>
      <c r="J1530" s="159">
        <v>8.73</v>
      </c>
    </row>
    <row r="1531" spans="1:10" x14ac:dyDescent="0.25">
      <c r="A1531" s="49"/>
      <c r="B1531" s="49"/>
      <c r="C1531" s="49"/>
      <c r="D1531" s="49"/>
      <c r="E1531" s="49" t="s">
        <v>2096</v>
      </c>
      <c r="F1531" s="159">
        <v>18.68</v>
      </c>
      <c r="G1531" s="49"/>
      <c r="H1531" s="291" t="s">
        <v>2097</v>
      </c>
      <c r="I1531" s="291"/>
      <c r="J1531" s="159">
        <v>109.83</v>
      </c>
    </row>
    <row r="1532" spans="1:10" ht="14.4" thickBot="1" x14ac:dyDescent="0.3">
      <c r="A1532" s="30"/>
      <c r="B1532" s="30"/>
      <c r="C1532" s="30"/>
      <c r="D1532" s="30"/>
      <c r="E1532" s="30"/>
      <c r="F1532" s="30"/>
      <c r="G1532" s="30" t="s">
        <v>2098</v>
      </c>
      <c r="H1532" s="160" t="s">
        <v>2784</v>
      </c>
      <c r="I1532" s="30" t="s">
        <v>2100</v>
      </c>
      <c r="J1532" s="32">
        <v>411259.53</v>
      </c>
    </row>
    <row r="1533" spans="1:10" ht="14.4" thickTop="1" x14ac:dyDescent="0.25">
      <c r="A1533" s="161"/>
      <c r="B1533" s="161"/>
      <c r="C1533" s="161"/>
      <c r="D1533" s="161"/>
      <c r="E1533" s="161"/>
      <c r="F1533" s="161"/>
      <c r="G1533" s="161"/>
      <c r="H1533" s="161"/>
      <c r="I1533" s="161"/>
      <c r="J1533" s="161"/>
    </row>
    <row r="1534" spans="1:10" x14ac:dyDescent="0.25">
      <c r="A1534" s="24" t="s">
        <v>462</v>
      </c>
      <c r="B1534" s="25" t="s">
        <v>2</v>
      </c>
      <c r="C1534" s="24" t="s">
        <v>3</v>
      </c>
      <c r="D1534" s="24" t="s">
        <v>4</v>
      </c>
      <c r="E1534" s="294" t="s">
        <v>2075</v>
      </c>
      <c r="F1534" s="294"/>
      <c r="G1534" s="145" t="s">
        <v>5</v>
      </c>
      <c r="H1534" s="25" t="s">
        <v>6</v>
      </c>
      <c r="I1534" s="25" t="s">
        <v>7</v>
      </c>
      <c r="J1534" s="25" t="s">
        <v>9</v>
      </c>
    </row>
    <row r="1535" spans="1:10" ht="26.4" x14ac:dyDescent="0.25">
      <c r="A1535" s="146" t="s">
        <v>2076</v>
      </c>
      <c r="B1535" s="147" t="s">
        <v>463</v>
      </c>
      <c r="C1535" s="146" t="s">
        <v>19</v>
      </c>
      <c r="D1535" s="146" t="s">
        <v>464</v>
      </c>
      <c r="E1535" s="292" t="s">
        <v>2077</v>
      </c>
      <c r="F1535" s="292"/>
      <c r="G1535" s="148" t="s">
        <v>25</v>
      </c>
      <c r="H1535" s="149">
        <v>1</v>
      </c>
      <c r="I1535" s="150">
        <v>36.31</v>
      </c>
      <c r="J1535" s="150">
        <v>36.31</v>
      </c>
    </row>
    <row r="1536" spans="1:10" ht="26.4" x14ac:dyDescent="0.25">
      <c r="A1536" s="48" t="s">
        <v>2078</v>
      </c>
      <c r="B1536" s="50" t="s">
        <v>2315</v>
      </c>
      <c r="C1536" s="48" t="s">
        <v>41</v>
      </c>
      <c r="D1536" s="48" t="s">
        <v>2316</v>
      </c>
      <c r="E1536" s="289" t="s">
        <v>2081</v>
      </c>
      <c r="F1536" s="289"/>
      <c r="G1536" s="151" t="s">
        <v>2082</v>
      </c>
      <c r="H1536" s="152">
        <v>0.4</v>
      </c>
      <c r="I1536" s="153">
        <v>29.98</v>
      </c>
      <c r="J1536" s="153">
        <v>11.99</v>
      </c>
    </row>
    <row r="1537" spans="1:10" ht="26.4" x14ac:dyDescent="0.25">
      <c r="A1537" s="48" t="s">
        <v>2078</v>
      </c>
      <c r="B1537" s="50" t="s">
        <v>2785</v>
      </c>
      <c r="C1537" s="48" t="s">
        <v>41</v>
      </c>
      <c r="D1537" s="48" t="s">
        <v>2786</v>
      </c>
      <c r="E1537" s="289" t="s">
        <v>2186</v>
      </c>
      <c r="F1537" s="289"/>
      <c r="G1537" s="151" t="s">
        <v>56</v>
      </c>
      <c r="H1537" s="152">
        <v>2.5000000000000001E-2</v>
      </c>
      <c r="I1537" s="153">
        <v>585.07000000000005</v>
      </c>
      <c r="J1537" s="153">
        <v>14.62</v>
      </c>
    </row>
    <row r="1538" spans="1:10" ht="26.4" x14ac:dyDescent="0.25">
      <c r="A1538" s="48" t="s">
        <v>2078</v>
      </c>
      <c r="B1538" s="50" t="s">
        <v>2079</v>
      </c>
      <c r="C1538" s="48" t="s">
        <v>41</v>
      </c>
      <c r="D1538" s="48" t="s">
        <v>2080</v>
      </c>
      <c r="E1538" s="289" t="s">
        <v>2081</v>
      </c>
      <c r="F1538" s="289"/>
      <c r="G1538" s="151" t="s">
        <v>2082</v>
      </c>
      <c r="H1538" s="152">
        <v>0.4</v>
      </c>
      <c r="I1538" s="153">
        <v>24.25</v>
      </c>
      <c r="J1538" s="153">
        <v>9.6999999999999993</v>
      </c>
    </row>
    <row r="1539" spans="1:10" x14ac:dyDescent="0.25">
      <c r="A1539" s="49"/>
      <c r="B1539" s="49"/>
      <c r="C1539" s="49"/>
      <c r="D1539" s="49"/>
      <c r="E1539" s="49" t="s">
        <v>2093</v>
      </c>
      <c r="F1539" s="159">
        <v>8.1</v>
      </c>
      <c r="G1539" s="49" t="s">
        <v>2094</v>
      </c>
      <c r="H1539" s="159">
        <v>9.2899999999999991</v>
      </c>
      <c r="I1539" s="49" t="s">
        <v>2095</v>
      </c>
      <c r="J1539" s="159">
        <v>17.39</v>
      </c>
    </row>
    <row r="1540" spans="1:10" x14ac:dyDescent="0.25">
      <c r="A1540" s="49"/>
      <c r="B1540" s="49"/>
      <c r="C1540" s="49"/>
      <c r="D1540" s="49"/>
      <c r="E1540" s="49" t="s">
        <v>2096</v>
      </c>
      <c r="F1540" s="159">
        <v>7.44</v>
      </c>
      <c r="G1540" s="49"/>
      <c r="H1540" s="291" t="s">
        <v>2097</v>
      </c>
      <c r="I1540" s="291"/>
      <c r="J1540" s="159">
        <v>43.75</v>
      </c>
    </row>
    <row r="1541" spans="1:10" ht="14.4" thickBot="1" x14ac:dyDescent="0.3">
      <c r="A1541" s="30"/>
      <c r="B1541" s="30"/>
      <c r="C1541" s="30"/>
      <c r="D1541" s="30"/>
      <c r="E1541" s="30"/>
      <c r="F1541" s="30"/>
      <c r="G1541" s="30" t="s">
        <v>2098</v>
      </c>
      <c r="H1541" s="160" t="s">
        <v>2787</v>
      </c>
      <c r="I1541" s="30" t="s">
        <v>2100</v>
      </c>
      <c r="J1541" s="32">
        <v>116106.37</v>
      </c>
    </row>
    <row r="1542" spans="1:10" ht="14.4" thickTop="1" x14ac:dyDescent="0.25">
      <c r="A1542" s="161"/>
      <c r="B1542" s="161"/>
      <c r="C1542" s="161"/>
      <c r="D1542" s="161"/>
      <c r="E1542" s="161"/>
      <c r="F1542" s="161"/>
      <c r="G1542" s="161"/>
      <c r="H1542" s="161"/>
      <c r="I1542" s="161"/>
      <c r="J1542" s="161"/>
    </row>
    <row r="1543" spans="1:10" x14ac:dyDescent="0.25">
      <c r="A1543" s="24" t="s">
        <v>465</v>
      </c>
      <c r="B1543" s="25" t="s">
        <v>2</v>
      </c>
      <c r="C1543" s="24" t="s">
        <v>3</v>
      </c>
      <c r="D1543" s="24" t="s">
        <v>4</v>
      </c>
      <c r="E1543" s="294" t="s">
        <v>2075</v>
      </c>
      <c r="F1543" s="294"/>
      <c r="G1543" s="145" t="s">
        <v>5</v>
      </c>
      <c r="H1543" s="25" t="s">
        <v>6</v>
      </c>
      <c r="I1543" s="25" t="s">
        <v>7</v>
      </c>
      <c r="J1543" s="25" t="s">
        <v>9</v>
      </c>
    </row>
    <row r="1544" spans="1:10" ht="26.4" x14ac:dyDescent="0.25">
      <c r="A1544" s="146" t="s">
        <v>2076</v>
      </c>
      <c r="B1544" s="147" t="s">
        <v>466</v>
      </c>
      <c r="C1544" s="146" t="s">
        <v>41</v>
      </c>
      <c r="D1544" s="146" t="s">
        <v>467</v>
      </c>
      <c r="E1544" s="292" t="s">
        <v>2788</v>
      </c>
      <c r="F1544" s="292"/>
      <c r="G1544" s="148" t="s">
        <v>25</v>
      </c>
      <c r="H1544" s="149">
        <v>1</v>
      </c>
      <c r="I1544" s="150">
        <v>32.17</v>
      </c>
      <c r="J1544" s="150">
        <v>32.17</v>
      </c>
    </row>
    <row r="1545" spans="1:10" ht="26.4" x14ac:dyDescent="0.25">
      <c r="A1545" s="48" t="s">
        <v>2078</v>
      </c>
      <c r="B1545" s="50" t="s">
        <v>2315</v>
      </c>
      <c r="C1545" s="48" t="s">
        <v>41</v>
      </c>
      <c r="D1545" s="48" t="s">
        <v>2316</v>
      </c>
      <c r="E1545" s="289" t="s">
        <v>2081</v>
      </c>
      <c r="F1545" s="289"/>
      <c r="G1545" s="151" t="s">
        <v>2082</v>
      </c>
      <c r="H1545" s="152">
        <v>0.1</v>
      </c>
      <c r="I1545" s="153">
        <v>29.98</v>
      </c>
      <c r="J1545" s="153">
        <v>2.99</v>
      </c>
    </row>
    <row r="1546" spans="1:10" ht="26.4" x14ac:dyDescent="0.25">
      <c r="A1546" s="48" t="s">
        <v>2078</v>
      </c>
      <c r="B1546" s="50" t="s">
        <v>2079</v>
      </c>
      <c r="C1546" s="48" t="s">
        <v>41</v>
      </c>
      <c r="D1546" s="48" t="s">
        <v>2080</v>
      </c>
      <c r="E1546" s="289" t="s">
        <v>2081</v>
      </c>
      <c r="F1546" s="289"/>
      <c r="G1546" s="151" t="s">
        <v>2082</v>
      </c>
      <c r="H1546" s="152">
        <v>0.05</v>
      </c>
      <c r="I1546" s="153">
        <v>24.25</v>
      </c>
      <c r="J1546" s="153">
        <v>1.21</v>
      </c>
    </row>
    <row r="1547" spans="1:10" ht="26.4" x14ac:dyDescent="0.25">
      <c r="A1547" s="154" t="s">
        <v>2087</v>
      </c>
      <c r="B1547" s="155" t="s">
        <v>2789</v>
      </c>
      <c r="C1547" s="154" t="s">
        <v>41</v>
      </c>
      <c r="D1547" s="154" t="s">
        <v>2790</v>
      </c>
      <c r="E1547" s="290" t="s">
        <v>2091</v>
      </c>
      <c r="F1547" s="290"/>
      <c r="G1547" s="156" t="s">
        <v>2297</v>
      </c>
      <c r="H1547" s="157">
        <v>0.21</v>
      </c>
      <c r="I1547" s="158">
        <v>17.079999999999998</v>
      </c>
      <c r="J1547" s="158">
        <v>3.58</v>
      </c>
    </row>
    <row r="1548" spans="1:10" ht="39.6" x14ac:dyDescent="0.25">
      <c r="A1548" s="154" t="s">
        <v>2087</v>
      </c>
      <c r="B1548" s="155" t="s">
        <v>2791</v>
      </c>
      <c r="C1548" s="154" t="s">
        <v>41</v>
      </c>
      <c r="D1548" s="154" t="s">
        <v>2792</v>
      </c>
      <c r="E1548" s="290" t="s">
        <v>2091</v>
      </c>
      <c r="F1548" s="290"/>
      <c r="G1548" s="156" t="s">
        <v>56</v>
      </c>
      <c r="H1548" s="157">
        <v>4.2999999999999997E-2</v>
      </c>
      <c r="I1548" s="158">
        <v>567.39</v>
      </c>
      <c r="J1548" s="158">
        <v>24.39</v>
      </c>
    </row>
    <row r="1549" spans="1:10" x14ac:dyDescent="0.25">
      <c r="A1549" s="49"/>
      <c r="B1549" s="49"/>
      <c r="C1549" s="49"/>
      <c r="D1549" s="49"/>
      <c r="E1549" s="49" t="s">
        <v>2093</v>
      </c>
      <c r="F1549" s="159">
        <v>1.47</v>
      </c>
      <c r="G1549" s="49" t="s">
        <v>2094</v>
      </c>
      <c r="H1549" s="159">
        <v>1.69</v>
      </c>
      <c r="I1549" s="49" t="s">
        <v>2095</v>
      </c>
      <c r="J1549" s="159">
        <v>3.16</v>
      </c>
    </row>
    <row r="1550" spans="1:10" x14ac:dyDescent="0.25">
      <c r="A1550" s="49"/>
      <c r="B1550" s="49"/>
      <c r="C1550" s="49"/>
      <c r="D1550" s="49"/>
      <c r="E1550" s="49" t="s">
        <v>2096</v>
      </c>
      <c r="F1550" s="159">
        <v>6.59</v>
      </c>
      <c r="G1550" s="49"/>
      <c r="H1550" s="291" t="s">
        <v>2097</v>
      </c>
      <c r="I1550" s="291"/>
      <c r="J1550" s="159">
        <v>38.76</v>
      </c>
    </row>
    <row r="1551" spans="1:10" ht="14.4" thickBot="1" x14ac:dyDescent="0.3">
      <c r="A1551" s="30"/>
      <c r="B1551" s="30"/>
      <c r="C1551" s="30"/>
      <c r="D1551" s="30"/>
      <c r="E1551" s="30"/>
      <c r="F1551" s="30"/>
      <c r="G1551" s="30" t="s">
        <v>2098</v>
      </c>
      <c r="H1551" s="160" t="s">
        <v>2793</v>
      </c>
      <c r="I1551" s="30" t="s">
        <v>2100</v>
      </c>
      <c r="J1551" s="32">
        <v>9623.7199999999993</v>
      </c>
    </row>
    <row r="1552" spans="1:10" ht="14.4" thickTop="1" x14ac:dyDescent="0.25">
      <c r="A1552" s="161"/>
      <c r="B1552" s="161"/>
      <c r="C1552" s="161"/>
      <c r="D1552" s="161"/>
      <c r="E1552" s="161"/>
      <c r="F1552" s="161"/>
      <c r="G1552" s="161"/>
      <c r="H1552" s="161"/>
      <c r="I1552" s="161"/>
      <c r="J1552" s="161"/>
    </row>
    <row r="1553" spans="1:10" x14ac:dyDescent="0.25">
      <c r="A1553" s="26" t="s">
        <v>468</v>
      </c>
      <c r="B1553" s="26"/>
      <c r="C1553" s="26"/>
      <c r="D1553" s="26" t="s">
        <v>469</v>
      </c>
      <c r="E1553" s="26"/>
      <c r="F1553" s="293"/>
      <c r="G1553" s="293"/>
      <c r="H1553" s="27"/>
      <c r="I1553" s="26"/>
      <c r="J1553" s="28">
        <v>251347.08</v>
      </c>
    </row>
    <row r="1554" spans="1:10" x14ac:dyDescent="0.25">
      <c r="A1554" s="24" t="s">
        <v>470</v>
      </c>
      <c r="B1554" s="25" t="s">
        <v>2</v>
      </c>
      <c r="C1554" s="24" t="s">
        <v>3</v>
      </c>
      <c r="D1554" s="24" t="s">
        <v>4</v>
      </c>
      <c r="E1554" s="294" t="s">
        <v>2075</v>
      </c>
      <c r="F1554" s="294"/>
      <c r="G1554" s="145" t="s">
        <v>5</v>
      </c>
      <c r="H1554" s="25" t="s">
        <v>6</v>
      </c>
      <c r="I1554" s="25" t="s">
        <v>7</v>
      </c>
      <c r="J1554" s="25" t="s">
        <v>9</v>
      </c>
    </row>
    <row r="1555" spans="1:10" ht="26.4" x14ac:dyDescent="0.25">
      <c r="A1555" s="146" t="s">
        <v>2076</v>
      </c>
      <c r="B1555" s="147" t="s">
        <v>471</v>
      </c>
      <c r="C1555" s="146" t="s">
        <v>19</v>
      </c>
      <c r="D1555" s="146" t="s">
        <v>472</v>
      </c>
      <c r="E1555" s="292" t="s">
        <v>2077</v>
      </c>
      <c r="F1555" s="292"/>
      <c r="G1555" s="148" t="s">
        <v>25</v>
      </c>
      <c r="H1555" s="149">
        <v>1</v>
      </c>
      <c r="I1555" s="150">
        <v>78.599999999999994</v>
      </c>
      <c r="J1555" s="150">
        <v>78.599999999999994</v>
      </c>
    </row>
    <row r="1556" spans="1:10" ht="26.4" x14ac:dyDescent="0.25">
      <c r="A1556" s="154" t="s">
        <v>2087</v>
      </c>
      <c r="B1556" s="155" t="s">
        <v>2794</v>
      </c>
      <c r="C1556" s="154" t="s">
        <v>2461</v>
      </c>
      <c r="D1556" s="154" t="s">
        <v>2795</v>
      </c>
      <c r="E1556" s="290" t="s">
        <v>2646</v>
      </c>
      <c r="F1556" s="290"/>
      <c r="G1556" s="156" t="s">
        <v>25</v>
      </c>
      <c r="H1556" s="157">
        <v>1</v>
      </c>
      <c r="I1556" s="158">
        <v>70</v>
      </c>
      <c r="J1556" s="158">
        <v>70</v>
      </c>
    </row>
    <row r="1557" spans="1:10" x14ac:dyDescent="0.25">
      <c r="A1557" s="154" t="s">
        <v>2087</v>
      </c>
      <c r="B1557" s="155" t="s">
        <v>2598</v>
      </c>
      <c r="C1557" s="154" t="s">
        <v>41</v>
      </c>
      <c r="D1557" s="154" t="s">
        <v>2599</v>
      </c>
      <c r="E1557" s="290" t="s">
        <v>2091</v>
      </c>
      <c r="F1557" s="290"/>
      <c r="G1557" s="156" t="s">
        <v>107</v>
      </c>
      <c r="H1557" s="157">
        <v>10</v>
      </c>
      <c r="I1557" s="158">
        <v>0.86</v>
      </c>
      <c r="J1557" s="158">
        <v>8.6</v>
      </c>
    </row>
    <row r="1558" spans="1:10" x14ac:dyDescent="0.25">
      <c r="A1558" s="49"/>
      <c r="B1558" s="49"/>
      <c r="C1558" s="49"/>
      <c r="D1558" s="49"/>
      <c r="E1558" s="49" t="s">
        <v>2093</v>
      </c>
      <c r="F1558" s="159">
        <v>0</v>
      </c>
      <c r="G1558" s="49" t="s">
        <v>2094</v>
      </c>
      <c r="H1558" s="159">
        <v>0</v>
      </c>
      <c r="I1558" s="49" t="s">
        <v>2095</v>
      </c>
      <c r="J1558" s="159">
        <v>0</v>
      </c>
    </row>
    <row r="1559" spans="1:10" x14ac:dyDescent="0.25">
      <c r="A1559" s="49"/>
      <c r="B1559" s="49"/>
      <c r="C1559" s="49"/>
      <c r="D1559" s="49"/>
      <c r="E1559" s="49" t="s">
        <v>2096</v>
      </c>
      <c r="F1559" s="159">
        <v>16.11</v>
      </c>
      <c r="G1559" s="49"/>
      <c r="H1559" s="291" t="s">
        <v>2097</v>
      </c>
      <c r="I1559" s="291"/>
      <c r="J1559" s="159">
        <v>94.71</v>
      </c>
    </row>
    <row r="1560" spans="1:10" ht="14.4" thickBot="1" x14ac:dyDescent="0.3">
      <c r="A1560" s="30"/>
      <c r="B1560" s="30"/>
      <c r="C1560" s="30"/>
      <c r="D1560" s="30"/>
      <c r="E1560" s="30"/>
      <c r="F1560" s="30"/>
      <c r="G1560" s="30" t="s">
        <v>2098</v>
      </c>
      <c r="H1560" s="160" t="s">
        <v>2787</v>
      </c>
      <c r="I1560" s="30" t="s">
        <v>2100</v>
      </c>
      <c r="J1560" s="32">
        <v>251347.08</v>
      </c>
    </row>
    <row r="1561" spans="1:10" ht="14.4" thickTop="1" x14ac:dyDescent="0.25">
      <c r="A1561" s="161"/>
      <c r="B1561" s="161"/>
      <c r="C1561" s="161"/>
      <c r="D1561" s="161"/>
      <c r="E1561" s="161"/>
      <c r="F1561" s="161"/>
      <c r="G1561" s="161"/>
      <c r="H1561" s="161"/>
      <c r="I1561" s="161"/>
      <c r="J1561" s="161"/>
    </row>
    <row r="1562" spans="1:10" x14ac:dyDescent="0.25">
      <c r="A1562" s="26" t="s">
        <v>473</v>
      </c>
      <c r="B1562" s="26"/>
      <c r="C1562" s="26"/>
      <c r="D1562" s="26" t="s">
        <v>474</v>
      </c>
      <c r="E1562" s="26"/>
      <c r="F1562" s="293"/>
      <c r="G1562" s="293"/>
      <c r="H1562" s="27"/>
      <c r="I1562" s="26"/>
      <c r="J1562" s="28">
        <v>101874.8</v>
      </c>
    </row>
    <row r="1563" spans="1:10" x14ac:dyDescent="0.25">
      <c r="A1563" s="24" t="s">
        <v>475</v>
      </c>
      <c r="B1563" s="25" t="s">
        <v>2</v>
      </c>
      <c r="C1563" s="24" t="s">
        <v>3</v>
      </c>
      <c r="D1563" s="24" t="s">
        <v>4</v>
      </c>
      <c r="E1563" s="294" t="s">
        <v>2075</v>
      </c>
      <c r="F1563" s="294"/>
      <c r="G1563" s="145" t="s">
        <v>5</v>
      </c>
      <c r="H1563" s="25" t="s">
        <v>6</v>
      </c>
      <c r="I1563" s="25" t="s">
        <v>7</v>
      </c>
      <c r="J1563" s="25" t="s">
        <v>9</v>
      </c>
    </row>
    <row r="1564" spans="1:10" ht="26.4" x14ac:dyDescent="0.25">
      <c r="A1564" s="146" t="s">
        <v>2076</v>
      </c>
      <c r="B1564" s="147" t="s">
        <v>476</v>
      </c>
      <c r="C1564" s="146" t="s">
        <v>19</v>
      </c>
      <c r="D1564" s="146" t="s">
        <v>477</v>
      </c>
      <c r="E1564" s="292" t="s">
        <v>2077</v>
      </c>
      <c r="F1564" s="292"/>
      <c r="G1564" s="148" t="s">
        <v>25</v>
      </c>
      <c r="H1564" s="149">
        <v>1</v>
      </c>
      <c r="I1564" s="150">
        <v>548.67999999999995</v>
      </c>
      <c r="J1564" s="150">
        <v>548.67999999999995</v>
      </c>
    </row>
    <row r="1565" spans="1:10" x14ac:dyDescent="0.25">
      <c r="A1565" s="154" t="s">
        <v>2087</v>
      </c>
      <c r="B1565" s="155" t="s">
        <v>2796</v>
      </c>
      <c r="C1565" s="154" t="s">
        <v>2461</v>
      </c>
      <c r="D1565" s="154" t="s">
        <v>2797</v>
      </c>
      <c r="E1565" s="290" t="s">
        <v>2091</v>
      </c>
      <c r="F1565" s="290"/>
      <c r="G1565" s="156" t="s">
        <v>25</v>
      </c>
      <c r="H1565" s="157">
        <v>1</v>
      </c>
      <c r="I1565" s="158">
        <v>548.67999999999995</v>
      </c>
      <c r="J1565" s="158">
        <v>548.67999999999995</v>
      </c>
    </row>
    <row r="1566" spans="1:10" x14ac:dyDescent="0.25">
      <c r="A1566" s="49"/>
      <c r="B1566" s="49"/>
      <c r="C1566" s="49"/>
      <c r="D1566" s="49"/>
      <c r="E1566" s="49" t="s">
        <v>2093</v>
      </c>
      <c r="F1566" s="159">
        <v>0</v>
      </c>
      <c r="G1566" s="49" t="s">
        <v>2094</v>
      </c>
      <c r="H1566" s="159">
        <v>0</v>
      </c>
      <c r="I1566" s="49" t="s">
        <v>2095</v>
      </c>
      <c r="J1566" s="159">
        <v>0</v>
      </c>
    </row>
    <row r="1567" spans="1:10" x14ac:dyDescent="0.25">
      <c r="A1567" s="49"/>
      <c r="B1567" s="49"/>
      <c r="C1567" s="49"/>
      <c r="D1567" s="49"/>
      <c r="E1567" s="49" t="s">
        <v>2096</v>
      </c>
      <c r="F1567" s="159">
        <v>112.47</v>
      </c>
      <c r="G1567" s="49"/>
      <c r="H1567" s="291" t="s">
        <v>2097</v>
      </c>
      <c r="I1567" s="291"/>
      <c r="J1567" s="159">
        <v>661.15</v>
      </c>
    </row>
    <row r="1568" spans="1:10" ht="14.4" thickBot="1" x14ac:dyDescent="0.3">
      <c r="A1568" s="30"/>
      <c r="B1568" s="30"/>
      <c r="C1568" s="30"/>
      <c r="D1568" s="30"/>
      <c r="E1568" s="30"/>
      <c r="F1568" s="30"/>
      <c r="G1568" s="30" t="s">
        <v>2098</v>
      </c>
      <c r="H1568" s="160" t="s">
        <v>2798</v>
      </c>
      <c r="I1568" s="30" t="s">
        <v>2100</v>
      </c>
      <c r="J1568" s="32">
        <v>42068.97</v>
      </c>
    </row>
    <row r="1569" spans="1:10" ht="14.4" thickTop="1" x14ac:dyDescent="0.25">
      <c r="A1569" s="161"/>
      <c r="B1569" s="161"/>
      <c r="C1569" s="161"/>
      <c r="D1569" s="161"/>
      <c r="E1569" s="161"/>
      <c r="F1569" s="161"/>
      <c r="G1569" s="161"/>
      <c r="H1569" s="161"/>
      <c r="I1569" s="161"/>
      <c r="J1569" s="161"/>
    </row>
    <row r="1570" spans="1:10" x14ac:dyDescent="0.25">
      <c r="A1570" s="24" t="s">
        <v>478</v>
      </c>
      <c r="B1570" s="25" t="s">
        <v>2</v>
      </c>
      <c r="C1570" s="24" t="s">
        <v>3</v>
      </c>
      <c r="D1570" s="24" t="s">
        <v>4</v>
      </c>
      <c r="E1570" s="294" t="s">
        <v>2075</v>
      </c>
      <c r="F1570" s="294"/>
      <c r="G1570" s="145" t="s">
        <v>5</v>
      </c>
      <c r="H1570" s="25" t="s">
        <v>6</v>
      </c>
      <c r="I1570" s="25" t="s">
        <v>7</v>
      </c>
      <c r="J1570" s="25" t="s">
        <v>9</v>
      </c>
    </row>
    <row r="1571" spans="1:10" ht="26.4" x14ac:dyDescent="0.25">
      <c r="A1571" s="146" t="s">
        <v>2076</v>
      </c>
      <c r="B1571" s="147" t="s">
        <v>479</v>
      </c>
      <c r="C1571" s="146" t="s">
        <v>41</v>
      </c>
      <c r="D1571" s="146" t="s">
        <v>480</v>
      </c>
      <c r="E1571" s="292" t="s">
        <v>2106</v>
      </c>
      <c r="F1571" s="292"/>
      <c r="G1571" s="148" t="s">
        <v>25</v>
      </c>
      <c r="H1571" s="149">
        <v>1</v>
      </c>
      <c r="I1571" s="150">
        <v>268.77999999999997</v>
      </c>
      <c r="J1571" s="150">
        <v>268.77999999999997</v>
      </c>
    </row>
    <row r="1572" spans="1:10" ht="26.4" x14ac:dyDescent="0.25">
      <c r="A1572" s="48" t="s">
        <v>2078</v>
      </c>
      <c r="B1572" s="50" t="s">
        <v>2079</v>
      </c>
      <c r="C1572" s="48" t="s">
        <v>41</v>
      </c>
      <c r="D1572" s="48" t="s">
        <v>2080</v>
      </c>
      <c r="E1572" s="289" t="s">
        <v>2081</v>
      </c>
      <c r="F1572" s="289"/>
      <c r="G1572" s="151" t="s">
        <v>2082</v>
      </c>
      <c r="H1572" s="152">
        <v>6.3284900000000005E-2</v>
      </c>
      <c r="I1572" s="153">
        <v>24.25</v>
      </c>
      <c r="J1572" s="153">
        <v>1.53</v>
      </c>
    </row>
    <row r="1573" spans="1:10" ht="26.4" x14ac:dyDescent="0.25">
      <c r="A1573" s="48" t="s">
        <v>2078</v>
      </c>
      <c r="B1573" s="50" t="s">
        <v>2315</v>
      </c>
      <c r="C1573" s="48" t="s">
        <v>41</v>
      </c>
      <c r="D1573" s="48" t="s">
        <v>2316</v>
      </c>
      <c r="E1573" s="289" t="s">
        <v>2081</v>
      </c>
      <c r="F1573" s="289"/>
      <c r="G1573" s="151" t="s">
        <v>2082</v>
      </c>
      <c r="H1573" s="152">
        <v>0.12656970000000001</v>
      </c>
      <c r="I1573" s="153">
        <v>29.98</v>
      </c>
      <c r="J1573" s="153">
        <v>3.79</v>
      </c>
    </row>
    <row r="1574" spans="1:10" ht="26.4" x14ac:dyDescent="0.25">
      <c r="A1574" s="154" t="s">
        <v>2087</v>
      </c>
      <c r="B1574" s="155" t="s">
        <v>2799</v>
      </c>
      <c r="C1574" s="154" t="s">
        <v>41</v>
      </c>
      <c r="D1574" s="154" t="s">
        <v>2800</v>
      </c>
      <c r="E1574" s="290" t="s">
        <v>2091</v>
      </c>
      <c r="F1574" s="290"/>
      <c r="G1574" s="156" t="s">
        <v>25</v>
      </c>
      <c r="H1574" s="157">
        <v>1.1100000000000001</v>
      </c>
      <c r="I1574" s="158">
        <v>232.85</v>
      </c>
      <c r="J1574" s="158">
        <v>258.45999999999998</v>
      </c>
    </row>
    <row r="1575" spans="1:10" x14ac:dyDescent="0.25">
      <c r="A1575" s="154" t="s">
        <v>2087</v>
      </c>
      <c r="B1575" s="155" t="s">
        <v>2801</v>
      </c>
      <c r="C1575" s="154" t="s">
        <v>41</v>
      </c>
      <c r="D1575" s="154" t="s">
        <v>2802</v>
      </c>
      <c r="E1575" s="290" t="s">
        <v>2091</v>
      </c>
      <c r="F1575" s="290"/>
      <c r="G1575" s="156" t="s">
        <v>107</v>
      </c>
      <c r="H1575" s="157">
        <v>9.5000000000000001E-2</v>
      </c>
      <c r="I1575" s="158">
        <v>52.69</v>
      </c>
      <c r="J1575" s="158">
        <v>5</v>
      </c>
    </row>
    <row r="1576" spans="1:10" x14ac:dyDescent="0.25">
      <c r="A1576" s="49"/>
      <c r="B1576" s="49"/>
      <c r="C1576" s="49"/>
      <c r="D1576" s="49"/>
      <c r="E1576" s="49" t="s">
        <v>2093</v>
      </c>
      <c r="F1576" s="159">
        <v>1.86</v>
      </c>
      <c r="G1576" s="49" t="s">
        <v>2094</v>
      </c>
      <c r="H1576" s="159">
        <v>2.14</v>
      </c>
      <c r="I1576" s="49" t="s">
        <v>2095</v>
      </c>
      <c r="J1576" s="159">
        <v>4</v>
      </c>
    </row>
    <row r="1577" spans="1:10" x14ac:dyDescent="0.25">
      <c r="A1577" s="49"/>
      <c r="B1577" s="49"/>
      <c r="C1577" s="49"/>
      <c r="D1577" s="49"/>
      <c r="E1577" s="49" t="s">
        <v>2096</v>
      </c>
      <c r="F1577" s="159">
        <v>55.09</v>
      </c>
      <c r="G1577" s="49"/>
      <c r="H1577" s="291" t="s">
        <v>2097</v>
      </c>
      <c r="I1577" s="291"/>
      <c r="J1577" s="159">
        <v>323.87</v>
      </c>
    </row>
    <row r="1578" spans="1:10" ht="14.4" thickBot="1" x14ac:dyDescent="0.3">
      <c r="A1578" s="30"/>
      <c r="B1578" s="30"/>
      <c r="C1578" s="30"/>
      <c r="D1578" s="30"/>
      <c r="E1578" s="30"/>
      <c r="F1578" s="30"/>
      <c r="G1578" s="30" t="s">
        <v>2098</v>
      </c>
      <c r="H1578" s="160" t="s">
        <v>2803</v>
      </c>
      <c r="I1578" s="30" t="s">
        <v>2100</v>
      </c>
      <c r="J1578" s="32">
        <v>59805.83</v>
      </c>
    </row>
    <row r="1579" spans="1:10" ht="14.4" thickTop="1" x14ac:dyDescent="0.25">
      <c r="A1579" s="161"/>
      <c r="B1579" s="161"/>
      <c r="C1579" s="161"/>
      <c r="D1579" s="161"/>
      <c r="E1579" s="161"/>
      <c r="F1579" s="161"/>
      <c r="G1579" s="161"/>
      <c r="H1579" s="161"/>
      <c r="I1579" s="161"/>
      <c r="J1579" s="161"/>
    </row>
    <row r="1580" spans="1:10" x14ac:dyDescent="0.25">
      <c r="A1580" s="26" t="s">
        <v>481</v>
      </c>
      <c r="B1580" s="26"/>
      <c r="C1580" s="26"/>
      <c r="D1580" s="26" t="s">
        <v>482</v>
      </c>
      <c r="E1580" s="26"/>
      <c r="F1580" s="293"/>
      <c r="G1580" s="293"/>
      <c r="H1580" s="27"/>
      <c r="I1580" s="26"/>
      <c r="J1580" s="28">
        <v>49028.32</v>
      </c>
    </row>
    <row r="1581" spans="1:10" x14ac:dyDescent="0.25">
      <c r="A1581" s="24" t="s">
        <v>483</v>
      </c>
      <c r="B1581" s="25" t="s">
        <v>2</v>
      </c>
      <c r="C1581" s="24" t="s">
        <v>3</v>
      </c>
      <c r="D1581" s="24" t="s">
        <v>4</v>
      </c>
      <c r="E1581" s="294" t="s">
        <v>2075</v>
      </c>
      <c r="F1581" s="294"/>
      <c r="G1581" s="145" t="s">
        <v>5</v>
      </c>
      <c r="H1581" s="25" t="s">
        <v>6</v>
      </c>
      <c r="I1581" s="25" t="s">
        <v>7</v>
      </c>
      <c r="J1581" s="25" t="s">
        <v>9</v>
      </c>
    </row>
    <row r="1582" spans="1:10" ht="26.4" x14ac:dyDescent="0.25">
      <c r="A1582" s="146" t="s">
        <v>2076</v>
      </c>
      <c r="B1582" s="147" t="s">
        <v>484</v>
      </c>
      <c r="C1582" s="146" t="s">
        <v>19</v>
      </c>
      <c r="D1582" s="146" t="s">
        <v>485</v>
      </c>
      <c r="E1582" s="292" t="s">
        <v>2077</v>
      </c>
      <c r="F1582" s="292"/>
      <c r="G1582" s="148" t="s">
        <v>91</v>
      </c>
      <c r="H1582" s="149">
        <v>1</v>
      </c>
      <c r="I1582" s="150">
        <v>20.66</v>
      </c>
      <c r="J1582" s="150">
        <v>20.66</v>
      </c>
    </row>
    <row r="1583" spans="1:10" x14ac:dyDescent="0.25">
      <c r="A1583" s="154" t="s">
        <v>2087</v>
      </c>
      <c r="B1583" s="155" t="s">
        <v>2598</v>
      </c>
      <c r="C1583" s="154" t="s">
        <v>41</v>
      </c>
      <c r="D1583" s="154" t="s">
        <v>2599</v>
      </c>
      <c r="E1583" s="290" t="s">
        <v>2091</v>
      </c>
      <c r="F1583" s="290"/>
      <c r="G1583" s="156" t="s">
        <v>107</v>
      </c>
      <c r="H1583" s="157">
        <v>3</v>
      </c>
      <c r="I1583" s="158">
        <v>0.86</v>
      </c>
      <c r="J1583" s="158">
        <v>2.58</v>
      </c>
    </row>
    <row r="1584" spans="1:10" x14ac:dyDescent="0.25">
      <c r="A1584" s="154" t="s">
        <v>2087</v>
      </c>
      <c r="B1584" s="155" t="s">
        <v>2804</v>
      </c>
      <c r="C1584" s="154" t="s">
        <v>2461</v>
      </c>
      <c r="D1584" s="154" t="s">
        <v>2805</v>
      </c>
      <c r="E1584" s="290" t="s">
        <v>2646</v>
      </c>
      <c r="F1584" s="290"/>
      <c r="G1584" s="156" t="s">
        <v>2595</v>
      </c>
      <c r="H1584" s="157">
        <v>1</v>
      </c>
      <c r="I1584" s="158">
        <v>18.079999999999998</v>
      </c>
      <c r="J1584" s="158">
        <v>18.079999999999998</v>
      </c>
    </row>
    <row r="1585" spans="1:10" x14ac:dyDescent="0.25">
      <c r="A1585" s="49"/>
      <c r="B1585" s="49"/>
      <c r="C1585" s="49"/>
      <c r="D1585" s="49"/>
      <c r="E1585" s="49" t="s">
        <v>2093</v>
      </c>
      <c r="F1585" s="159">
        <v>0</v>
      </c>
      <c r="G1585" s="49" t="s">
        <v>2094</v>
      </c>
      <c r="H1585" s="159">
        <v>0</v>
      </c>
      <c r="I1585" s="49" t="s">
        <v>2095</v>
      </c>
      <c r="J1585" s="159">
        <v>0</v>
      </c>
    </row>
    <row r="1586" spans="1:10" x14ac:dyDescent="0.25">
      <c r="A1586" s="49"/>
      <c r="B1586" s="49"/>
      <c r="C1586" s="49"/>
      <c r="D1586" s="49"/>
      <c r="E1586" s="49" t="s">
        <v>2096</v>
      </c>
      <c r="F1586" s="159">
        <v>4.2300000000000004</v>
      </c>
      <c r="G1586" s="49"/>
      <c r="H1586" s="291" t="s">
        <v>2097</v>
      </c>
      <c r="I1586" s="291"/>
      <c r="J1586" s="159">
        <v>24.89</v>
      </c>
    </row>
    <row r="1587" spans="1:10" ht="14.4" thickBot="1" x14ac:dyDescent="0.3">
      <c r="A1587" s="30"/>
      <c r="B1587" s="30"/>
      <c r="C1587" s="30"/>
      <c r="D1587" s="30"/>
      <c r="E1587" s="30"/>
      <c r="F1587" s="30"/>
      <c r="G1587" s="30" t="s">
        <v>2098</v>
      </c>
      <c r="H1587" s="160" t="s">
        <v>2806</v>
      </c>
      <c r="I1587" s="30" t="s">
        <v>2100</v>
      </c>
      <c r="J1587" s="32">
        <v>49028.32</v>
      </c>
    </row>
    <row r="1588" spans="1:10" ht="14.4" thickTop="1" x14ac:dyDescent="0.25">
      <c r="A1588" s="161"/>
      <c r="B1588" s="161"/>
      <c r="C1588" s="161"/>
      <c r="D1588" s="161"/>
      <c r="E1588" s="161"/>
      <c r="F1588" s="161"/>
      <c r="G1588" s="161"/>
      <c r="H1588" s="161"/>
      <c r="I1588" s="161"/>
      <c r="J1588" s="161"/>
    </row>
    <row r="1589" spans="1:10" x14ac:dyDescent="0.25">
      <c r="A1589" s="26" t="s">
        <v>486</v>
      </c>
      <c r="B1589" s="26"/>
      <c r="C1589" s="26"/>
      <c r="D1589" s="26" t="s">
        <v>487</v>
      </c>
      <c r="E1589" s="26"/>
      <c r="F1589" s="293"/>
      <c r="G1589" s="293"/>
      <c r="H1589" s="27"/>
      <c r="I1589" s="26"/>
      <c r="J1589" s="28">
        <v>13233.33</v>
      </c>
    </row>
    <row r="1590" spans="1:10" x14ac:dyDescent="0.25">
      <c r="A1590" s="24" t="s">
        <v>488</v>
      </c>
      <c r="B1590" s="25" t="s">
        <v>2</v>
      </c>
      <c r="C1590" s="24" t="s">
        <v>3</v>
      </c>
      <c r="D1590" s="24" t="s">
        <v>4</v>
      </c>
      <c r="E1590" s="294" t="s">
        <v>2075</v>
      </c>
      <c r="F1590" s="294"/>
      <c r="G1590" s="145" t="s">
        <v>5</v>
      </c>
      <c r="H1590" s="25" t="s">
        <v>6</v>
      </c>
      <c r="I1590" s="25" t="s">
        <v>7</v>
      </c>
      <c r="J1590" s="25" t="s">
        <v>9</v>
      </c>
    </row>
    <row r="1591" spans="1:10" ht="39.6" x14ac:dyDescent="0.25">
      <c r="A1591" s="146" t="s">
        <v>2076</v>
      </c>
      <c r="B1591" s="147" t="s">
        <v>489</v>
      </c>
      <c r="C1591" s="146" t="s">
        <v>19</v>
      </c>
      <c r="D1591" s="146" t="s">
        <v>490</v>
      </c>
      <c r="E1591" s="292" t="s">
        <v>2077</v>
      </c>
      <c r="F1591" s="292"/>
      <c r="G1591" s="148" t="s">
        <v>25</v>
      </c>
      <c r="H1591" s="149">
        <v>1</v>
      </c>
      <c r="I1591" s="150">
        <v>43.25</v>
      </c>
      <c r="J1591" s="150">
        <v>43.25</v>
      </c>
    </row>
    <row r="1592" spans="1:10" ht="26.4" x14ac:dyDescent="0.25">
      <c r="A1592" s="154" t="s">
        <v>2087</v>
      </c>
      <c r="B1592" s="155" t="s">
        <v>2807</v>
      </c>
      <c r="C1592" s="154" t="s">
        <v>2461</v>
      </c>
      <c r="D1592" s="154" t="s">
        <v>2808</v>
      </c>
      <c r="E1592" s="290" t="s">
        <v>2646</v>
      </c>
      <c r="F1592" s="290"/>
      <c r="G1592" s="156" t="s">
        <v>25</v>
      </c>
      <c r="H1592" s="157">
        <v>1</v>
      </c>
      <c r="I1592" s="158">
        <v>35</v>
      </c>
      <c r="J1592" s="158">
        <v>35</v>
      </c>
    </row>
    <row r="1593" spans="1:10" x14ac:dyDescent="0.25">
      <c r="A1593" s="154" t="s">
        <v>2087</v>
      </c>
      <c r="B1593" s="155" t="s">
        <v>2598</v>
      </c>
      <c r="C1593" s="154" t="s">
        <v>41</v>
      </c>
      <c r="D1593" s="154" t="s">
        <v>2599</v>
      </c>
      <c r="E1593" s="290" t="s">
        <v>2091</v>
      </c>
      <c r="F1593" s="290"/>
      <c r="G1593" s="156" t="s">
        <v>107</v>
      </c>
      <c r="H1593" s="157">
        <v>9.6</v>
      </c>
      <c r="I1593" s="158">
        <v>0.86</v>
      </c>
      <c r="J1593" s="158">
        <v>8.25</v>
      </c>
    </row>
    <row r="1594" spans="1:10" x14ac:dyDescent="0.25">
      <c r="A1594" s="49"/>
      <c r="B1594" s="49"/>
      <c r="C1594" s="49"/>
      <c r="D1594" s="49"/>
      <c r="E1594" s="49" t="s">
        <v>2093</v>
      </c>
      <c r="F1594" s="159">
        <v>0</v>
      </c>
      <c r="G1594" s="49" t="s">
        <v>2094</v>
      </c>
      <c r="H1594" s="159">
        <v>0</v>
      </c>
      <c r="I1594" s="49" t="s">
        <v>2095</v>
      </c>
      <c r="J1594" s="159">
        <v>0</v>
      </c>
    </row>
    <row r="1595" spans="1:10" x14ac:dyDescent="0.25">
      <c r="A1595" s="49"/>
      <c r="B1595" s="49"/>
      <c r="C1595" s="49"/>
      <c r="D1595" s="49"/>
      <c r="E1595" s="49" t="s">
        <v>2096</v>
      </c>
      <c r="F1595" s="159">
        <v>8.86</v>
      </c>
      <c r="G1595" s="49"/>
      <c r="H1595" s="291" t="s">
        <v>2097</v>
      </c>
      <c r="I1595" s="291"/>
      <c r="J1595" s="159">
        <v>52.11</v>
      </c>
    </row>
    <row r="1596" spans="1:10" ht="14.4" thickBot="1" x14ac:dyDescent="0.3">
      <c r="A1596" s="30"/>
      <c r="B1596" s="30"/>
      <c r="C1596" s="30"/>
      <c r="D1596" s="30"/>
      <c r="E1596" s="30"/>
      <c r="F1596" s="30"/>
      <c r="G1596" s="30" t="s">
        <v>2098</v>
      </c>
      <c r="H1596" s="160" t="s">
        <v>2809</v>
      </c>
      <c r="I1596" s="30" t="s">
        <v>2100</v>
      </c>
      <c r="J1596" s="32">
        <v>13233.33</v>
      </c>
    </row>
    <row r="1597" spans="1:10" ht="14.4" thickTop="1" x14ac:dyDescent="0.25">
      <c r="A1597" s="161"/>
      <c r="B1597" s="161"/>
      <c r="C1597" s="161"/>
      <c r="D1597" s="161"/>
      <c r="E1597" s="161"/>
      <c r="F1597" s="161"/>
      <c r="G1597" s="161"/>
      <c r="H1597" s="161"/>
      <c r="I1597" s="161"/>
      <c r="J1597" s="161"/>
    </row>
    <row r="1598" spans="1:10" x14ac:dyDescent="0.25">
      <c r="A1598" s="26" t="s">
        <v>491</v>
      </c>
      <c r="B1598" s="26"/>
      <c r="C1598" s="26"/>
      <c r="D1598" s="26" t="s">
        <v>492</v>
      </c>
      <c r="E1598" s="26"/>
      <c r="F1598" s="293"/>
      <c r="G1598" s="293"/>
      <c r="H1598" s="27"/>
      <c r="I1598" s="26"/>
      <c r="J1598" s="28">
        <v>262609.53999999998</v>
      </c>
    </row>
    <row r="1599" spans="1:10" x14ac:dyDescent="0.25">
      <c r="A1599" s="24" t="s">
        <v>493</v>
      </c>
      <c r="B1599" s="25" t="s">
        <v>2</v>
      </c>
      <c r="C1599" s="24" t="s">
        <v>3</v>
      </c>
      <c r="D1599" s="24" t="s">
        <v>4</v>
      </c>
      <c r="E1599" s="294" t="s">
        <v>2075</v>
      </c>
      <c r="F1599" s="294"/>
      <c r="G1599" s="145" t="s">
        <v>5</v>
      </c>
      <c r="H1599" s="25" t="s">
        <v>6</v>
      </c>
      <c r="I1599" s="25" t="s">
        <v>7</v>
      </c>
      <c r="J1599" s="25" t="s">
        <v>9</v>
      </c>
    </row>
    <row r="1600" spans="1:10" ht="26.4" x14ac:dyDescent="0.25">
      <c r="A1600" s="146" t="s">
        <v>2076</v>
      </c>
      <c r="B1600" s="147" t="s">
        <v>494</v>
      </c>
      <c r="C1600" s="146" t="s">
        <v>41</v>
      </c>
      <c r="D1600" s="146" t="s">
        <v>495</v>
      </c>
      <c r="E1600" s="292" t="s">
        <v>2810</v>
      </c>
      <c r="F1600" s="292"/>
      <c r="G1600" s="148" t="s">
        <v>25</v>
      </c>
      <c r="H1600" s="149">
        <v>1</v>
      </c>
      <c r="I1600" s="150">
        <v>76.67</v>
      </c>
      <c r="J1600" s="150">
        <v>76.67</v>
      </c>
    </row>
    <row r="1601" spans="1:10" ht="26.4" x14ac:dyDescent="0.25">
      <c r="A1601" s="48" t="s">
        <v>2078</v>
      </c>
      <c r="B1601" s="50" t="s">
        <v>2079</v>
      </c>
      <c r="C1601" s="48" t="s">
        <v>41</v>
      </c>
      <c r="D1601" s="48" t="s">
        <v>2080</v>
      </c>
      <c r="E1601" s="289" t="s">
        <v>2081</v>
      </c>
      <c r="F1601" s="289"/>
      <c r="G1601" s="151" t="s">
        <v>2082</v>
      </c>
      <c r="H1601" s="152">
        <v>0.47860000000000003</v>
      </c>
      <c r="I1601" s="153">
        <v>24.25</v>
      </c>
      <c r="J1601" s="153">
        <v>11.6</v>
      </c>
    </row>
    <row r="1602" spans="1:10" ht="26.4" x14ac:dyDescent="0.25">
      <c r="A1602" s="48" t="s">
        <v>2078</v>
      </c>
      <c r="B1602" s="50" t="s">
        <v>2505</v>
      </c>
      <c r="C1602" s="48" t="s">
        <v>41</v>
      </c>
      <c r="D1602" s="48" t="s">
        <v>2506</v>
      </c>
      <c r="E1602" s="289" t="s">
        <v>2081</v>
      </c>
      <c r="F1602" s="289"/>
      <c r="G1602" s="151" t="s">
        <v>2082</v>
      </c>
      <c r="H1602" s="152">
        <v>0.47860000000000003</v>
      </c>
      <c r="I1602" s="153">
        <v>22.58</v>
      </c>
      <c r="J1602" s="153">
        <v>10.8</v>
      </c>
    </row>
    <row r="1603" spans="1:10" ht="26.4" x14ac:dyDescent="0.25">
      <c r="A1603" s="154" t="s">
        <v>2087</v>
      </c>
      <c r="B1603" s="155" t="s">
        <v>2519</v>
      </c>
      <c r="C1603" s="154" t="s">
        <v>41</v>
      </c>
      <c r="D1603" s="154" t="s">
        <v>2520</v>
      </c>
      <c r="E1603" s="290" t="s">
        <v>2091</v>
      </c>
      <c r="F1603" s="290"/>
      <c r="G1603" s="156" t="s">
        <v>25</v>
      </c>
      <c r="H1603" s="157">
        <v>1.0838000000000001</v>
      </c>
      <c r="I1603" s="158">
        <v>19.3</v>
      </c>
      <c r="J1603" s="158">
        <v>20.91</v>
      </c>
    </row>
    <row r="1604" spans="1:10" ht="26.4" x14ac:dyDescent="0.25">
      <c r="A1604" s="154" t="s">
        <v>2087</v>
      </c>
      <c r="B1604" s="155" t="s">
        <v>2509</v>
      </c>
      <c r="C1604" s="154" t="s">
        <v>41</v>
      </c>
      <c r="D1604" s="154" t="s">
        <v>2510</v>
      </c>
      <c r="E1604" s="290" t="s">
        <v>2091</v>
      </c>
      <c r="F1604" s="290"/>
      <c r="G1604" s="156" t="s">
        <v>91</v>
      </c>
      <c r="H1604" s="157">
        <v>1.4276</v>
      </c>
      <c r="I1604" s="158">
        <v>2.67</v>
      </c>
      <c r="J1604" s="158">
        <v>3.81</v>
      </c>
    </row>
    <row r="1605" spans="1:10" x14ac:dyDescent="0.25">
      <c r="A1605" s="154" t="s">
        <v>2087</v>
      </c>
      <c r="B1605" s="155" t="s">
        <v>2811</v>
      </c>
      <c r="C1605" s="154" t="s">
        <v>41</v>
      </c>
      <c r="D1605" s="154" t="s">
        <v>2812</v>
      </c>
      <c r="E1605" s="290" t="s">
        <v>2091</v>
      </c>
      <c r="F1605" s="290"/>
      <c r="G1605" s="156" t="s">
        <v>2472</v>
      </c>
      <c r="H1605" s="157">
        <v>1.23E-2</v>
      </c>
      <c r="I1605" s="158">
        <v>42.67</v>
      </c>
      <c r="J1605" s="158">
        <v>0.52</v>
      </c>
    </row>
    <row r="1606" spans="1:10" ht="26.4" x14ac:dyDescent="0.25">
      <c r="A1606" s="154" t="s">
        <v>2087</v>
      </c>
      <c r="B1606" s="155" t="s">
        <v>2813</v>
      </c>
      <c r="C1606" s="154" t="s">
        <v>41</v>
      </c>
      <c r="D1606" s="154" t="s">
        <v>2814</v>
      </c>
      <c r="E1606" s="290" t="s">
        <v>2091</v>
      </c>
      <c r="F1606" s="290"/>
      <c r="G1606" s="156" t="s">
        <v>107</v>
      </c>
      <c r="H1606" s="157">
        <v>3.6999999999999998E-2</v>
      </c>
      <c r="I1606" s="158">
        <v>20.329999999999998</v>
      </c>
      <c r="J1606" s="158">
        <v>0.75</v>
      </c>
    </row>
    <row r="1607" spans="1:10" ht="39.6" x14ac:dyDescent="0.25">
      <c r="A1607" s="154" t="s">
        <v>2087</v>
      </c>
      <c r="B1607" s="155" t="s">
        <v>2815</v>
      </c>
      <c r="C1607" s="154" t="s">
        <v>41</v>
      </c>
      <c r="D1607" s="154" t="s">
        <v>2816</v>
      </c>
      <c r="E1607" s="290" t="s">
        <v>2091</v>
      </c>
      <c r="F1607" s="290"/>
      <c r="G1607" s="156" t="s">
        <v>43</v>
      </c>
      <c r="H1607" s="157">
        <v>1.2266999999999999</v>
      </c>
      <c r="I1607" s="158">
        <v>2.25</v>
      </c>
      <c r="J1607" s="158">
        <v>2.76</v>
      </c>
    </row>
    <row r="1608" spans="1:10" ht="26.4" x14ac:dyDescent="0.25">
      <c r="A1608" s="154" t="s">
        <v>2087</v>
      </c>
      <c r="B1608" s="155" t="s">
        <v>2513</v>
      </c>
      <c r="C1608" s="154" t="s">
        <v>41</v>
      </c>
      <c r="D1608" s="154" t="s">
        <v>2514</v>
      </c>
      <c r="E1608" s="290" t="s">
        <v>2091</v>
      </c>
      <c r="F1608" s="290"/>
      <c r="G1608" s="156" t="s">
        <v>43</v>
      </c>
      <c r="H1608" s="157">
        <v>9.6469000000000005</v>
      </c>
      <c r="I1608" s="158">
        <v>0.16</v>
      </c>
      <c r="J1608" s="158">
        <v>1.54</v>
      </c>
    </row>
    <row r="1609" spans="1:10" ht="26.4" x14ac:dyDescent="0.25">
      <c r="A1609" s="154" t="s">
        <v>2087</v>
      </c>
      <c r="B1609" s="155" t="s">
        <v>2521</v>
      </c>
      <c r="C1609" s="154" t="s">
        <v>41</v>
      </c>
      <c r="D1609" s="154" t="s">
        <v>2522</v>
      </c>
      <c r="E1609" s="290" t="s">
        <v>2091</v>
      </c>
      <c r="F1609" s="290"/>
      <c r="G1609" s="156" t="s">
        <v>43</v>
      </c>
      <c r="H1609" s="157">
        <v>1.2266999999999999</v>
      </c>
      <c r="I1609" s="158">
        <v>0.38</v>
      </c>
      <c r="J1609" s="158">
        <v>0.46</v>
      </c>
    </row>
    <row r="1610" spans="1:10" ht="39.6" x14ac:dyDescent="0.25">
      <c r="A1610" s="154" t="s">
        <v>2087</v>
      </c>
      <c r="B1610" s="155" t="s">
        <v>2507</v>
      </c>
      <c r="C1610" s="154" t="s">
        <v>41</v>
      </c>
      <c r="D1610" s="154" t="s">
        <v>2508</v>
      </c>
      <c r="E1610" s="290" t="s">
        <v>2091</v>
      </c>
      <c r="F1610" s="290"/>
      <c r="G1610" s="156" t="s">
        <v>107</v>
      </c>
      <c r="H1610" s="157">
        <v>0.69259999999999999</v>
      </c>
      <c r="I1610" s="158">
        <v>3.34</v>
      </c>
      <c r="J1610" s="158">
        <v>2.31</v>
      </c>
    </row>
    <row r="1611" spans="1:10" ht="26.4" x14ac:dyDescent="0.25">
      <c r="A1611" s="154" t="s">
        <v>2087</v>
      </c>
      <c r="B1611" s="155" t="s">
        <v>2817</v>
      </c>
      <c r="C1611" s="154" t="s">
        <v>41</v>
      </c>
      <c r="D1611" s="154" t="s">
        <v>2818</v>
      </c>
      <c r="E1611" s="290" t="s">
        <v>2091</v>
      </c>
      <c r="F1611" s="290"/>
      <c r="G1611" s="156" t="s">
        <v>91</v>
      </c>
      <c r="H1611" s="157">
        <v>3.5470000000000002</v>
      </c>
      <c r="I1611" s="158">
        <v>5.98</v>
      </c>
      <c r="J1611" s="158">
        <v>21.21</v>
      </c>
    </row>
    <row r="1612" spans="1:10" x14ac:dyDescent="0.25">
      <c r="A1612" s="49"/>
      <c r="B1612" s="49"/>
      <c r="C1612" s="49"/>
      <c r="D1612" s="49"/>
      <c r="E1612" s="49" t="s">
        <v>2093</v>
      </c>
      <c r="F1612" s="159">
        <v>7.58</v>
      </c>
      <c r="G1612" s="49" t="s">
        <v>2094</v>
      </c>
      <c r="H1612" s="159">
        <v>8.69</v>
      </c>
      <c r="I1612" s="49" t="s">
        <v>2095</v>
      </c>
      <c r="J1612" s="159">
        <v>16.27</v>
      </c>
    </row>
    <row r="1613" spans="1:10" x14ac:dyDescent="0.25">
      <c r="A1613" s="49"/>
      <c r="B1613" s="49"/>
      <c r="C1613" s="49"/>
      <c r="D1613" s="49"/>
      <c r="E1613" s="49" t="s">
        <v>2096</v>
      </c>
      <c r="F1613" s="159">
        <v>15.71</v>
      </c>
      <c r="G1613" s="49"/>
      <c r="H1613" s="291" t="s">
        <v>2097</v>
      </c>
      <c r="I1613" s="291"/>
      <c r="J1613" s="159">
        <v>92.38</v>
      </c>
    </row>
    <row r="1614" spans="1:10" ht="14.4" thickBot="1" x14ac:dyDescent="0.3">
      <c r="A1614" s="30"/>
      <c r="B1614" s="30"/>
      <c r="C1614" s="30"/>
      <c r="D1614" s="30"/>
      <c r="E1614" s="30"/>
      <c r="F1614" s="30"/>
      <c r="G1614" s="30" t="s">
        <v>2098</v>
      </c>
      <c r="H1614" s="160" t="s">
        <v>2819</v>
      </c>
      <c r="I1614" s="30" t="s">
        <v>2100</v>
      </c>
      <c r="J1614" s="32">
        <v>262609.53999999998</v>
      </c>
    </row>
    <row r="1615" spans="1:10" ht="14.4" thickTop="1" x14ac:dyDescent="0.25">
      <c r="A1615" s="161"/>
      <c r="B1615" s="161"/>
      <c r="C1615" s="161"/>
      <c r="D1615" s="161"/>
      <c r="E1615" s="161"/>
      <c r="F1615" s="161"/>
      <c r="G1615" s="161"/>
      <c r="H1615" s="161"/>
      <c r="I1615" s="161"/>
      <c r="J1615" s="161"/>
    </row>
    <row r="1616" spans="1:10" x14ac:dyDescent="0.25">
      <c r="A1616" s="26" t="s">
        <v>496</v>
      </c>
      <c r="B1616" s="26"/>
      <c r="C1616" s="26"/>
      <c r="D1616" s="26" t="s">
        <v>497</v>
      </c>
      <c r="E1616" s="26"/>
      <c r="F1616" s="293"/>
      <c r="G1616" s="293"/>
      <c r="H1616" s="27"/>
      <c r="I1616" s="26"/>
      <c r="J1616" s="28">
        <v>252183.6</v>
      </c>
    </row>
    <row r="1617" spans="1:10" x14ac:dyDescent="0.25">
      <c r="A1617" s="24" t="s">
        <v>498</v>
      </c>
      <c r="B1617" s="25" t="s">
        <v>2</v>
      </c>
      <c r="C1617" s="24" t="s">
        <v>3</v>
      </c>
      <c r="D1617" s="24" t="s">
        <v>4</v>
      </c>
      <c r="E1617" s="294" t="s">
        <v>2075</v>
      </c>
      <c r="F1617" s="294"/>
      <c r="G1617" s="145" t="s">
        <v>5</v>
      </c>
      <c r="H1617" s="25" t="s">
        <v>6</v>
      </c>
      <c r="I1617" s="25" t="s">
        <v>7</v>
      </c>
      <c r="J1617" s="25" t="s">
        <v>9</v>
      </c>
    </row>
    <row r="1618" spans="1:10" ht="39.6" x14ac:dyDescent="0.25">
      <c r="A1618" s="146" t="s">
        <v>2076</v>
      </c>
      <c r="B1618" s="147" t="s">
        <v>499</v>
      </c>
      <c r="C1618" s="146" t="s">
        <v>19</v>
      </c>
      <c r="D1618" s="146" t="s">
        <v>500</v>
      </c>
      <c r="E1618" s="292" t="s">
        <v>2077</v>
      </c>
      <c r="F1618" s="292"/>
      <c r="G1618" s="148" t="s">
        <v>43</v>
      </c>
      <c r="H1618" s="149">
        <v>1</v>
      </c>
      <c r="I1618" s="150">
        <v>620</v>
      </c>
      <c r="J1618" s="150">
        <v>620</v>
      </c>
    </row>
    <row r="1619" spans="1:10" ht="26.4" x14ac:dyDescent="0.25">
      <c r="A1619" s="154" t="s">
        <v>2087</v>
      </c>
      <c r="B1619" s="155" t="s">
        <v>2820</v>
      </c>
      <c r="C1619" s="154" t="s">
        <v>2461</v>
      </c>
      <c r="D1619" s="154" t="s">
        <v>2821</v>
      </c>
      <c r="E1619" s="290" t="s">
        <v>2091</v>
      </c>
      <c r="F1619" s="290"/>
      <c r="G1619" s="156" t="s">
        <v>25</v>
      </c>
      <c r="H1619" s="157">
        <v>1</v>
      </c>
      <c r="I1619" s="158">
        <v>620</v>
      </c>
      <c r="J1619" s="158">
        <v>620</v>
      </c>
    </row>
    <row r="1620" spans="1:10" x14ac:dyDescent="0.25">
      <c r="A1620" s="49"/>
      <c r="B1620" s="49"/>
      <c r="C1620" s="49"/>
      <c r="D1620" s="49"/>
      <c r="E1620" s="49" t="s">
        <v>2093</v>
      </c>
      <c r="F1620" s="159">
        <v>0</v>
      </c>
      <c r="G1620" s="49" t="s">
        <v>2094</v>
      </c>
      <c r="H1620" s="159">
        <v>0</v>
      </c>
      <c r="I1620" s="49" t="s">
        <v>2095</v>
      </c>
      <c r="J1620" s="159">
        <v>0</v>
      </c>
    </row>
    <row r="1621" spans="1:10" x14ac:dyDescent="0.25">
      <c r="A1621" s="49"/>
      <c r="B1621" s="49"/>
      <c r="C1621" s="49"/>
      <c r="D1621" s="49"/>
      <c r="E1621" s="49" t="s">
        <v>2096</v>
      </c>
      <c r="F1621" s="159">
        <v>127.1</v>
      </c>
      <c r="G1621" s="49"/>
      <c r="H1621" s="291" t="s">
        <v>2097</v>
      </c>
      <c r="I1621" s="291"/>
      <c r="J1621" s="159">
        <v>747.1</v>
      </c>
    </row>
    <row r="1622" spans="1:10" ht="14.4" thickBot="1" x14ac:dyDescent="0.3">
      <c r="A1622" s="30"/>
      <c r="B1622" s="30"/>
      <c r="C1622" s="30"/>
      <c r="D1622" s="30"/>
      <c r="E1622" s="30"/>
      <c r="F1622" s="30"/>
      <c r="G1622" s="30" t="s">
        <v>2098</v>
      </c>
      <c r="H1622" s="160" t="s">
        <v>2822</v>
      </c>
      <c r="I1622" s="30" t="s">
        <v>2100</v>
      </c>
      <c r="J1622" s="32">
        <v>252183.6</v>
      </c>
    </row>
    <row r="1623" spans="1:10" ht="14.4" thickTop="1" x14ac:dyDescent="0.25">
      <c r="A1623" s="161"/>
      <c r="B1623" s="161"/>
      <c r="C1623" s="161"/>
      <c r="D1623" s="161"/>
      <c r="E1623" s="161"/>
      <c r="F1623" s="161"/>
      <c r="G1623" s="161"/>
      <c r="H1623" s="161"/>
      <c r="I1623" s="161"/>
      <c r="J1623" s="161"/>
    </row>
    <row r="1624" spans="1:10" x14ac:dyDescent="0.25">
      <c r="A1624" s="26" t="s">
        <v>501</v>
      </c>
      <c r="B1624" s="26"/>
      <c r="C1624" s="26"/>
      <c r="D1624" s="26" t="s">
        <v>502</v>
      </c>
      <c r="E1624" s="26"/>
      <c r="F1624" s="293"/>
      <c r="G1624" s="293"/>
      <c r="H1624" s="27"/>
      <c r="I1624" s="26"/>
      <c r="J1624" s="28">
        <v>716807.4</v>
      </c>
    </row>
    <row r="1625" spans="1:10" x14ac:dyDescent="0.25">
      <c r="A1625" s="26" t="s">
        <v>503</v>
      </c>
      <c r="B1625" s="26"/>
      <c r="C1625" s="26"/>
      <c r="D1625" s="26" t="s">
        <v>504</v>
      </c>
      <c r="E1625" s="26"/>
      <c r="F1625" s="293"/>
      <c r="G1625" s="293"/>
      <c r="H1625" s="27"/>
      <c r="I1625" s="26"/>
      <c r="J1625" s="28">
        <v>494752.35</v>
      </c>
    </row>
    <row r="1626" spans="1:10" x14ac:dyDescent="0.25">
      <c r="A1626" s="24" t="s">
        <v>505</v>
      </c>
      <c r="B1626" s="25" t="s">
        <v>2</v>
      </c>
      <c r="C1626" s="24" t="s">
        <v>3</v>
      </c>
      <c r="D1626" s="24" t="s">
        <v>4</v>
      </c>
      <c r="E1626" s="294" t="s">
        <v>2075</v>
      </c>
      <c r="F1626" s="294"/>
      <c r="G1626" s="145" t="s">
        <v>5</v>
      </c>
      <c r="H1626" s="25" t="s">
        <v>6</v>
      </c>
      <c r="I1626" s="25" t="s">
        <v>7</v>
      </c>
      <c r="J1626" s="25" t="s">
        <v>9</v>
      </c>
    </row>
    <row r="1627" spans="1:10" ht="26.4" x14ac:dyDescent="0.25">
      <c r="A1627" s="146" t="s">
        <v>2076</v>
      </c>
      <c r="B1627" s="147" t="s">
        <v>506</v>
      </c>
      <c r="C1627" s="146" t="s">
        <v>41</v>
      </c>
      <c r="D1627" s="146" t="s">
        <v>507</v>
      </c>
      <c r="E1627" s="292" t="s">
        <v>2823</v>
      </c>
      <c r="F1627" s="292"/>
      <c r="G1627" s="148" t="s">
        <v>25</v>
      </c>
      <c r="H1627" s="149">
        <v>1</v>
      </c>
      <c r="I1627" s="150">
        <v>4.6500000000000004</v>
      </c>
      <c r="J1627" s="150">
        <v>4.6500000000000004</v>
      </c>
    </row>
    <row r="1628" spans="1:10" ht="26.4" x14ac:dyDescent="0.25">
      <c r="A1628" s="48" t="s">
        <v>2078</v>
      </c>
      <c r="B1628" s="50" t="s">
        <v>2251</v>
      </c>
      <c r="C1628" s="48" t="s">
        <v>41</v>
      </c>
      <c r="D1628" s="48" t="s">
        <v>2252</v>
      </c>
      <c r="E1628" s="289" t="s">
        <v>2081</v>
      </c>
      <c r="F1628" s="289"/>
      <c r="G1628" s="151" t="s">
        <v>2082</v>
      </c>
      <c r="H1628" s="152">
        <v>6.6600000000000006E-2</v>
      </c>
      <c r="I1628" s="153">
        <v>31.5</v>
      </c>
      <c r="J1628" s="153">
        <v>2.09</v>
      </c>
    </row>
    <row r="1629" spans="1:10" ht="26.4" x14ac:dyDescent="0.25">
      <c r="A1629" s="48" t="s">
        <v>2078</v>
      </c>
      <c r="B1629" s="50" t="s">
        <v>2079</v>
      </c>
      <c r="C1629" s="48" t="s">
        <v>41</v>
      </c>
      <c r="D1629" s="48" t="s">
        <v>2080</v>
      </c>
      <c r="E1629" s="289" t="s">
        <v>2081</v>
      </c>
      <c r="F1629" s="289"/>
      <c r="G1629" s="151" t="s">
        <v>2082</v>
      </c>
      <c r="H1629" s="152">
        <v>2.2200000000000001E-2</v>
      </c>
      <c r="I1629" s="153">
        <v>24.25</v>
      </c>
      <c r="J1629" s="153">
        <v>0.53</v>
      </c>
    </row>
    <row r="1630" spans="1:10" x14ac:dyDescent="0.25">
      <c r="A1630" s="154" t="s">
        <v>2087</v>
      </c>
      <c r="B1630" s="155" t="s">
        <v>2824</v>
      </c>
      <c r="C1630" s="154" t="s">
        <v>41</v>
      </c>
      <c r="D1630" s="154" t="s">
        <v>2825</v>
      </c>
      <c r="E1630" s="290" t="s">
        <v>2091</v>
      </c>
      <c r="F1630" s="290"/>
      <c r="G1630" s="156" t="s">
        <v>2297</v>
      </c>
      <c r="H1630" s="157">
        <v>0.1666</v>
      </c>
      <c r="I1630" s="158">
        <v>12.23</v>
      </c>
      <c r="J1630" s="158">
        <v>2.0299999999999998</v>
      </c>
    </row>
    <row r="1631" spans="1:10" x14ac:dyDescent="0.25">
      <c r="A1631" s="49"/>
      <c r="B1631" s="49"/>
      <c r="C1631" s="49"/>
      <c r="D1631" s="49"/>
      <c r="E1631" s="49" t="s">
        <v>2093</v>
      </c>
      <c r="F1631" s="159">
        <v>0.88</v>
      </c>
      <c r="G1631" s="49" t="s">
        <v>2094</v>
      </c>
      <c r="H1631" s="159">
        <v>1.02</v>
      </c>
      <c r="I1631" s="49" t="s">
        <v>2095</v>
      </c>
      <c r="J1631" s="159">
        <v>1.9</v>
      </c>
    </row>
    <row r="1632" spans="1:10" x14ac:dyDescent="0.25">
      <c r="A1632" s="49"/>
      <c r="B1632" s="49"/>
      <c r="C1632" s="49"/>
      <c r="D1632" s="49"/>
      <c r="E1632" s="49" t="s">
        <v>2096</v>
      </c>
      <c r="F1632" s="159">
        <v>0.95</v>
      </c>
      <c r="G1632" s="49"/>
      <c r="H1632" s="291" t="s">
        <v>2097</v>
      </c>
      <c r="I1632" s="291"/>
      <c r="J1632" s="159">
        <v>5.6</v>
      </c>
    </row>
    <row r="1633" spans="1:10" ht="14.4" thickBot="1" x14ac:dyDescent="0.3">
      <c r="A1633" s="30"/>
      <c r="B1633" s="30"/>
      <c r="C1633" s="30"/>
      <c r="D1633" s="30"/>
      <c r="E1633" s="30"/>
      <c r="F1633" s="30"/>
      <c r="G1633" s="30" t="s">
        <v>2098</v>
      </c>
      <c r="H1633" s="160" t="s">
        <v>2826</v>
      </c>
      <c r="I1633" s="30" t="s">
        <v>2100</v>
      </c>
      <c r="J1633" s="32">
        <v>77984.7</v>
      </c>
    </row>
    <row r="1634" spans="1:10" ht="14.4" thickTop="1" x14ac:dyDescent="0.25">
      <c r="A1634" s="161"/>
      <c r="B1634" s="161"/>
      <c r="C1634" s="161"/>
      <c r="D1634" s="161"/>
      <c r="E1634" s="161"/>
      <c r="F1634" s="161"/>
      <c r="G1634" s="161"/>
      <c r="H1634" s="161"/>
      <c r="I1634" s="161"/>
      <c r="J1634" s="161"/>
    </row>
    <row r="1635" spans="1:10" x14ac:dyDescent="0.25">
      <c r="A1635" s="24" t="s">
        <v>508</v>
      </c>
      <c r="B1635" s="25" t="s">
        <v>2</v>
      </c>
      <c r="C1635" s="24" t="s">
        <v>3</v>
      </c>
      <c r="D1635" s="24" t="s">
        <v>4</v>
      </c>
      <c r="E1635" s="294" t="s">
        <v>2075</v>
      </c>
      <c r="F1635" s="294"/>
      <c r="G1635" s="145" t="s">
        <v>5</v>
      </c>
      <c r="H1635" s="25" t="s">
        <v>6</v>
      </c>
      <c r="I1635" s="25" t="s">
        <v>7</v>
      </c>
      <c r="J1635" s="25" t="s">
        <v>9</v>
      </c>
    </row>
    <row r="1636" spans="1:10" ht="26.4" x14ac:dyDescent="0.25">
      <c r="A1636" s="146" t="s">
        <v>2076</v>
      </c>
      <c r="B1636" s="147" t="s">
        <v>509</v>
      </c>
      <c r="C1636" s="146" t="s">
        <v>41</v>
      </c>
      <c r="D1636" s="146" t="s">
        <v>510</v>
      </c>
      <c r="E1636" s="292" t="s">
        <v>2823</v>
      </c>
      <c r="F1636" s="292"/>
      <c r="G1636" s="148" t="s">
        <v>25</v>
      </c>
      <c r="H1636" s="149">
        <v>1</v>
      </c>
      <c r="I1636" s="150">
        <v>17.55</v>
      </c>
      <c r="J1636" s="150">
        <v>17.55</v>
      </c>
    </row>
    <row r="1637" spans="1:10" ht="26.4" x14ac:dyDescent="0.25">
      <c r="A1637" s="48" t="s">
        <v>2078</v>
      </c>
      <c r="B1637" s="50" t="s">
        <v>2079</v>
      </c>
      <c r="C1637" s="48" t="s">
        <v>41</v>
      </c>
      <c r="D1637" s="48" t="s">
        <v>2080</v>
      </c>
      <c r="E1637" s="289" t="s">
        <v>2081</v>
      </c>
      <c r="F1637" s="289"/>
      <c r="G1637" s="151" t="s">
        <v>2082</v>
      </c>
      <c r="H1637" s="152">
        <v>0.1203</v>
      </c>
      <c r="I1637" s="153">
        <v>24.25</v>
      </c>
      <c r="J1637" s="153">
        <v>2.91</v>
      </c>
    </row>
    <row r="1638" spans="1:10" ht="26.4" x14ac:dyDescent="0.25">
      <c r="A1638" s="48" t="s">
        <v>2078</v>
      </c>
      <c r="B1638" s="50" t="s">
        <v>2251</v>
      </c>
      <c r="C1638" s="48" t="s">
        <v>41</v>
      </c>
      <c r="D1638" s="48" t="s">
        <v>2252</v>
      </c>
      <c r="E1638" s="289" t="s">
        <v>2081</v>
      </c>
      <c r="F1638" s="289"/>
      <c r="G1638" s="151" t="s">
        <v>2082</v>
      </c>
      <c r="H1638" s="152">
        <v>0.36099999999999999</v>
      </c>
      <c r="I1638" s="153">
        <v>31.5</v>
      </c>
      <c r="J1638" s="153">
        <v>11.37</v>
      </c>
    </row>
    <row r="1639" spans="1:10" ht="26.4" x14ac:dyDescent="0.25">
      <c r="A1639" s="154" t="s">
        <v>2087</v>
      </c>
      <c r="B1639" s="155" t="s">
        <v>2714</v>
      </c>
      <c r="C1639" s="154" t="s">
        <v>41</v>
      </c>
      <c r="D1639" s="154" t="s">
        <v>2715</v>
      </c>
      <c r="E1639" s="290" t="s">
        <v>2091</v>
      </c>
      <c r="F1639" s="290"/>
      <c r="G1639" s="156" t="s">
        <v>43</v>
      </c>
      <c r="H1639" s="157">
        <v>8.0199999999999994E-2</v>
      </c>
      <c r="I1639" s="158">
        <v>0.81</v>
      </c>
      <c r="J1639" s="158">
        <v>0.06</v>
      </c>
    </row>
    <row r="1640" spans="1:10" x14ac:dyDescent="0.25">
      <c r="A1640" s="154" t="s">
        <v>2087</v>
      </c>
      <c r="B1640" s="155" t="s">
        <v>2827</v>
      </c>
      <c r="C1640" s="154" t="s">
        <v>41</v>
      </c>
      <c r="D1640" s="154" t="s">
        <v>2828</v>
      </c>
      <c r="E1640" s="290" t="s">
        <v>2091</v>
      </c>
      <c r="F1640" s="290"/>
      <c r="G1640" s="156" t="s">
        <v>107</v>
      </c>
      <c r="H1640" s="157">
        <v>1.3389</v>
      </c>
      <c r="I1640" s="158">
        <v>2.4</v>
      </c>
      <c r="J1640" s="158">
        <v>3.21</v>
      </c>
    </row>
    <row r="1641" spans="1:10" x14ac:dyDescent="0.25">
      <c r="A1641" s="49"/>
      <c r="B1641" s="49"/>
      <c r="C1641" s="49"/>
      <c r="D1641" s="49"/>
      <c r="E1641" s="49" t="s">
        <v>2093</v>
      </c>
      <c r="F1641" s="159">
        <v>4.8099999999999996</v>
      </c>
      <c r="G1641" s="49" t="s">
        <v>2094</v>
      </c>
      <c r="H1641" s="159">
        <v>5.52</v>
      </c>
      <c r="I1641" s="49" t="s">
        <v>2095</v>
      </c>
      <c r="J1641" s="159">
        <v>10.33</v>
      </c>
    </row>
    <row r="1642" spans="1:10" x14ac:dyDescent="0.25">
      <c r="A1642" s="49"/>
      <c r="B1642" s="49"/>
      <c r="C1642" s="49"/>
      <c r="D1642" s="49"/>
      <c r="E1642" s="49" t="s">
        <v>2096</v>
      </c>
      <c r="F1642" s="159">
        <v>3.59</v>
      </c>
      <c r="G1642" s="49"/>
      <c r="H1642" s="291" t="s">
        <v>2097</v>
      </c>
      <c r="I1642" s="291"/>
      <c r="J1642" s="159">
        <v>21.14</v>
      </c>
    </row>
    <row r="1643" spans="1:10" ht="14.4" thickBot="1" x14ac:dyDescent="0.3">
      <c r="A1643" s="30"/>
      <c r="B1643" s="30"/>
      <c r="C1643" s="30"/>
      <c r="D1643" s="30"/>
      <c r="E1643" s="30"/>
      <c r="F1643" s="30"/>
      <c r="G1643" s="30" t="s">
        <v>2098</v>
      </c>
      <c r="H1643" s="160" t="s">
        <v>2829</v>
      </c>
      <c r="I1643" s="30" t="s">
        <v>2100</v>
      </c>
      <c r="J1643" s="32">
        <v>219567.22</v>
      </c>
    </row>
    <row r="1644" spans="1:10" ht="14.4" thickTop="1" x14ac:dyDescent="0.25">
      <c r="A1644" s="161"/>
      <c r="B1644" s="161"/>
      <c r="C1644" s="161"/>
      <c r="D1644" s="161"/>
      <c r="E1644" s="161"/>
      <c r="F1644" s="161"/>
      <c r="G1644" s="161"/>
      <c r="H1644" s="161"/>
      <c r="I1644" s="161"/>
      <c r="J1644" s="161"/>
    </row>
    <row r="1645" spans="1:10" x14ac:dyDescent="0.25">
      <c r="A1645" s="24" t="s">
        <v>511</v>
      </c>
      <c r="B1645" s="25" t="s">
        <v>2</v>
      </c>
      <c r="C1645" s="24" t="s">
        <v>3</v>
      </c>
      <c r="D1645" s="24" t="s">
        <v>4</v>
      </c>
      <c r="E1645" s="294" t="s">
        <v>2075</v>
      </c>
      <c r="F1645" s="294"/>
      <c r="G1645" s="145" t="s">
        <v>5</v>
      </c>
      <c r="H1645" s="25" t="s">
        <v>6</v>
      </c>
      <c r="I1645" s="25" t="s">
        <v>7</v>
      </c>
      <c r="J1645" s="25" t="s">
        <v>9</v>
      </c>
    </row>
    <row r="1646" spans="1:10" ht="26.4" x14ac:dyDescent="0.25">
      <c r="A1646" s="146" t="s">
        <v>2076</v>
      </c>
      <c r="B1646" s="147" t="s">
        <v>512</v>
      </c>
      <c r="C1646" s="146" t="s">
        <v>41</v>
      </c>
      <c r="D1646" s="146" t="s">
        <v>513</v>
      </c>
      <c r="E1646" s="292" t="s">
        <v>2823</v>
      </c>
      <c r="F1646" s="292"/>
      <c r="G1646" s="148" t="s">
        <v>25</v>
      </c>
      <c r="H1646" s="149">
        <v>1</v>
      </c>
      <c r="I1646" s="150">
        <v>10.45</v>
      </c>
      <c r="J1646" s="150">
        <v>10.45</v>
      </c>
    </row>
    <row r="1647" spans="1:10" ht="26.4" x14ac:dyDescent="0.25">
      <c r="A1647" s="48" t="s">
        <v>2078</v>
      </c>
      <c r="B1647" s="50" t="s">
        <v>2251</v>
      </c>
      <c r="C1647" s="48" t="s">
        <v>41</v>
      </c>
      <c r="D1647" s="48" t="s">
        <v>2252</v>
      </c>
      <c r="E1647" s="289" t="s">
        <v>2081</v>
      </c>
      <c r="F1647" s="289"/>
      <c r="G1647" s="151" t="s">
        <v>2082</v>
      </c>
      <c r="H1647" s="152">
        <v>0.16309999999999999</v>
      </c>
      <c r="I1647" s="153">
        <v>31.5</v>
      </c>
      <c r="J1647" s="153">
        <v>5.13</v>
      </c>
    </row>
    <row r="1648" spans="1:10" ht="26.4" x14ac:dyDescent="0.25">
      <c r="A1648" s="48" t="s">
        <v>2078</v>
      </c>
      <c r="B1648" s="50" t="s">
        <v>2079</v>
      </c>
      <c r="C1648" s="48" t="s">
        <v>41</v>
      </c>
      <c r="D1648" s="48" t="s">
        <v>2080</v>
      </c>
      <c r="E1648" s="289" t="s">
        <v>2081</v>
      </c>
      <c r="F1648" s="289"/>
      <c r="G1648" s="151" t="s">
        <v>2082</v>
      </c>
      <c r="H1648" s="152">
        <v>5.4399999999999997E-2</v>
      </c>
      <c r="I1648" s="153">
        <v>24.25</v>
      </c>
      <c r="J1648" s="153">
        <v>1.31</v>
      </c>
    </row>
    <row r="1649" spans="1:10" x14ac:dyDescent="0.25">
      <c r="A1649" s="154" t="s">
        <v>2087</v>
      </c>
      <c r="B1649" s="155" t="s">
        <v>2830</v>
      </c>
      <c r="C1649" s="154" t="s">
        <v>41</v>
      </c>
      <c r="D1649" s="154" t="s">
        <v>2831</v>
      </c>
      <c r="E1649" s="290" t="s">
        <v>2091</v>
      </c>
      <c r="F1649" s="290"/>
      <c r="G1649" s="156" t="s">
        <v>2297</v>
      </c>
      <c r="H1649" s="157">
        <v>0.26779999999999998</v>
      </c>
      <c r="I1649" s="158">
        <v>14.98</v>
      </c>
      <c r="J1649" s="158">
        <v>4.01</v>
      </c>
    </row>
    <row r="1650" spans="1:10" x14ac:dyDescent="0.25">
      <c r="A1650" s="49"/>
      <c r="B1650" s="49"/>
      <c r="C1650" s="49"/>
      <c r="D1650" s="49"/>
      <c r="E1650" s="49" t="s">
        <v>2093</v>
      </c>
      <c r="F1650" s="159">
        <v>2.17</v>
      </c>
      <c r="G1650" s="49" t="s">
        <v>2094</v>
      </c>
      <c r="H1650" s="159">
        <v>2.4900000000000002</v>
      </c>
      <c r="I1650" s="49" t="s">
        <v>2095</v>
      </c>
      <c r="J1650" s="159">
        <v>4.66</v>
      </c>
    </row>
    <row r="1651" spans="1:10" x14ac:dyDescent="0.25">
      <c r="A1651" s="49"/>
      <c r="B1651" s="49"/>
      <c r="C1651" s="49"/>
      <c r="D1651" s="49"/>
      <c r="E1651" s="49" t="s">
        <v>2096</v>
      </c>
      <c r="F1651" s="159">
        <v>2.14</v>
      </c>
      <c r="G1651" s="49"/>
      <c r="H1651" s="291" t="s">
        <v>2097</v>
      </c>
      <c r="I1651" s="291"/>
      <c r="J1651" s="159">
        <v>12.59</v>
      </c>
    </row>
    <row r="1652" spans="1:10" ht="14.4" thickBot="1" x14ac:dyDescent="0.3">
      <c r="A1652" s="30"/>
      <c r="B1652" s="30"/>
      <c r="C1652" s="30"/>
      <c r="D1652" s="30"/>
      <c r="E1652" s="30"/>
      <c r="F1652" s="30"/>
      <c r="G1652" s="30" t="s">
        <v>2098</v>
      </c>
      <c r="H1652" s="160" t="s">
        <v>2829</v>
      </c>
      <c r="I1652" s="30" t="s">
        <v>2100</v>
      </c>
      <c r="J1652" s="32">
        <v>130764.02</v>
      </c>
    </row>
    <row r="1653" spans="1:10" ht="14.4" thickTop="1" x14ac:dyDescent="0.25">
      <c r="A1653" s="161"/>
      <c r="B1653" s="161"/>
      <c r="C1653" s="161"/>
      <c r="D1653" s="161"/>
      <c r="E1653" s="161"/>
      <c r="F1653" s="161"/>
      <c r="G1653" s="161"/>
      <c r="H1653" s="161"/>
      <c r="I1653" s="161"/>
      <c r="J1653" s="161"/>
    </row>
    <row r="1654" spans="1:10" x14ac:dyDescent="0.25">
      <c r="A1654" s="24" t="s">
        <v>514</v>
      </c>
      <c r="B1654" s="25" t="s">
        <v>2</v>
      </c>
      <c r="C1654" s="24" t="s">
        <v>3</v>
      </c>
      <c r="D1654" s="24" t="s">
        <v>4</v>
      </c>
      <c r="E1654" s="294" t="s">
        <v>2075</v>
      </c>
      <c r="F1654" s="294"/>
      <c r="G1654" s="145" t="s">
        <v>5</v>
      </c>
      <c r="H1654" s="25" t="s">
        <v>6</v>
      </c>
      <c r="I1654" s="25" t="s">
        <v>7</v>
      </c>
      <c r="J1654" s="25" t="s">
        <v>9</v>
      </c>
    </row>
    <row r="1655" spans="1:10" ht="26.4" x14ac:dyDescent="0.25">
      <c r="A1655" s="146" t="s">
        <v>2076</v>
      </c>
      <c r="B1655" s="147" t="s">
        <v>515</v>
      </c>
      <c r="C1655" s="146" t="s">
        <v>41</v>
      </c>
      <c r="D1655" s="146" t="s">
        <v>516</v>
      </c>
      <c r="E1655" s="292" t="s">
        <v>2823</v>
      </c>
      <c r="F1655" s="292"/>
      <c r="G1655" s="148" t="s">
        <v>25</v>
      </c>
      <c r="H1655" s="149">
        <v>1</v>
      </c>
      <c r="I1655" s="150">
        <v>15.58</v>
      </c>
      <c r="J1655" s="150">
        <v>15.58</v>
      </c>
    </row>
    <row r="1656" spans="1:10" ht="26.4" x14ac:dyDescent="0.25">
      <c r="A1656" s="48" t="s">
        <v>2078</v>
      </c>
      <c r="B1656" s="50" t="s">
        <v>2079</v>
      </c>
      <c r="C1656" s="48" t="s">
        <v>41</v>
      </c>
      <c r="D1656" s="48" t="s">
        <v>2080</v>
      </c>
      <c r="E1656" s="289" t="s">
        <v>2081</v>
      </c>
      <c r="F1656" s="289"/>
      <c r="G1656" s="151" t="s">
        <v>2082</v>
      </c>
      <c r="H1656" s="152">
        <v>5.1400000000000001E-2</v>
      </c>
      <c r="I1656" s="153">
        <v>24.25</v>
      </c>
      <c r="J1656" s="153">
        <v>1.24</v>
      </c>
    </row>
    <row r="1657" spans="1:10" ht="26.4" x14ac:dyDescent="0.25">
      <c r="A1657" s="48" t="s">
        <v>2078</v>
      </c>
      <c r="B1657" s="50" t="s">
        <v>2251</v>
      </c>
      <c r="C1657" s="48" t="s">
        <v>41</v>
      </c>
      <c r="D1657" s="48" t="s">
        <v>2252</v>
      </c>
      <c r="E1657" s="289" t="s">
        <v>2081</v>
      </c>
      <c r="F1657" s="289"/>
      <c r="G1657" s="151" t="s">
        <v>2082</v>
      </c>
      <c r="H1657" s="152">
        <v>0.15409999999999999</v>
      </c>
      <c r="I1657" s="153">
        <v>31.5</v>
      </c>
      <c r="J1657" s="153">
        <v>4.8499999999999996</v>
      </c>
    </row>
    <row r="1658" spans="1:10" ht="26.4" x14ac:dyDescent="0.25">
      <c r="A1658" s="154" t="s">
        <v>2087</v>
      </c>
      <c r="B1658" s="155" t="s">
        <v>2832</v>
      </c>
      <c r="C1658" s="154" t="s">
        <v>41</v>
      </c>
      <c r="D1658" s="154" t="s">
        <v>2833</v>
      </c>
      <c r="E1658" s="290" t="s">
        <v>2091</v>
      </c>
      <c r="F1658" s="290"/>
      <c r="G1658" s="156" t="s">
        <v>107</v>
      </c>
      <c r="H1658" s="157">
        <v>1.1073999999999999</v>
      </c>
      <c r="I1658" s="158">
        <v>8.57</v>
      </c>
      <c r="J1658" s="158">
        <v>9.49</v>
      </c>
    </row>
    <row r="1659" spans="1:10" x14ac:dyDescent="0.25">
      <c r="A1659" s="49"/>
      <c r="B1659" s="49"/>
      <c r="C1659" s="49"/>
      <c r="D1659" s="49"/>
      <c r="E1659" s="49" t="s">
        <v>2093</v>
      </c>
      <c r="F1659" s="159">
        <v>2.0499999999999998</v>
      </c>
      <c r="G1659" s="49" t="s">
        <v>2094</v>
      </c>
      <c r="H1659" s="159">
        <v>2.35</v>
      </c>
      <c r="I1659" s="49" t="s">
        <v>2095</v>
      </c>
      <c r="J1659" s="159">
        <v>4.4000000000000004</v>
      </c>
    </row>
    <row r="1660" spans="1:10" x14ac:dyDescent="0.25">
      <c r="A1660" s="49"/>
      <c r="B1660" s="49"/>
      <c r="C1660" s="49"/>
      <c r="D1660" s="49"/>
      <c r="E1660" s="49" t="s">
        <v>2096</v>
      </c>
      <c r="F1660" s="159">
        <v>3.19</v>
      </c>
      <c r="G1660" s="49"/>
      <c r="H1660" s="291" t="s">
        <v>2097</v>
      </c>
      <c r="I1660" s="291"/>
      <c r="J1660" s="159">
        <v>18.77</v>
      </c>
    </row>
    <row r="1661" spans="1:10" ht="14.4" thickBot="1" x14ac:dyDescent="0.3">
      <c r="A1661" s="30"/>
      <c r="B1661" s="30"/>
      <c r="C1661" s="30"/>
      <c r="D1661" s="30"/>
      <c r="E1661" s="30"/>
      <c r="F1661" s="30"/>
      <c r="G1661" s="30" t="s">
        <v>2098</v>
      </c>
      <c r="H1661" s="160" t="s">
        <v>2834</v>
      </c>
      <c r="I1661" s="30" t="s">
        <v>2100</v>
      </c>
      <c r="J1661" s="32">
        <v>66436.41</v>
      </c>
    </row>
    <row r="1662" spans="1:10" ht="14.4" thickTop="1" x14ac:dyDescent="0.25">
      <c r="A1662" s="161"/>
      <c r="B1662" s="161"/>
      <c r="C1662" s="161"/>
      <c r="D1662" s="161"/>
      <c r="E1662" s="161"/>
      <c r="F1662" s="161"/>
      <c r="G1662" s="161"/>
      <c r="H1662" s="161"/>
      <c r="I1662" s="161"/>
      <c r="J1662" s="161"/>
    </row>
    <row r="1663" spans="1:10" x14ac:dyDescent="0.25">
      <c r="A1663" s="26" t="s">
        <v>517</v>
      </c>
      <c r="B1663" s="26"/>
      <c r="C1663" s="26"/>
      <c r="D1663" s="26" t="s">
        <v>518</v>
      </c>
      <c r="E1663" s="26"/>
      <c r="F1663" s="293"/>
      <c r="G1663" s="293"/>
      <c r="H1663" s="27"/>
      <c r="I1663" s="26"/>
      <c r="J1663" s="28">
        <v>175679.47</v>
      </c>
    </row>
    <row r="1664" spans="1:10" x14ac:dyDescent="0.25">
      <c r="A1664" s="24" t="s">
        <v>519</v>
      </c>
      <c r="B1664" s="25" t="s">
        <v>2</v>
      </c>
      <c r="C1664" s="24" t="s">
        <v>3</v>
      </c>
      <c r="D1664" s="24" t="s">
        <v>4</v>
      </c>
      <c r="E1664" s="294" t="s">
        <v>2075</v>
      </c>
      <c r="F1664" s="294"/>
      <c r="G1664" s="145" t="s">
        <v>5</v>
      </c>
      <c r="H1664" s="25" t="s">
        <v>6</v>
      </c>
      <c r="I1664" s="25" t="s">
        <v>7</v>
      </c>
      <c r="J1664" s="25" t="s">
        <v>9</v>
      </c>
    </row>
    <row r="1665" spans="1:10" ht="26.4" x14ac:dyDescent="0.25">
      <c r="A1665" s="146" t="s">
        <v>2076</v>
      </c>
      <c r="B1665" s="147" t="s">
        <v>520</v>
      </c>
      <c r="C1665" s="146" t="s">
        <v>41</v>
      </c>
      <c r="D1665" s="146" t="s">
        <v>521</v>
      </c>
      <c r="E1665" s="292" t="s">
        <v>2823</v>
      </c>
      <c r="F1665" s="292"/>
      <c r="G1665" s="148" t="s">
        <v>25</v>
      </c>
      <c r="H1665" s="149">
        <v>1</v>
      </c>
      <c r="I1665" s="150">
        <v>5.69</v>
      </c>
      <c r="J1665" s="150">
        <v>5.69</v>
      </c>
    </row>
    <row r="1666" spans="1:10" ht="26.4" x14ac:dyDescent="0.25">
      <c r="A1666" s="48" t="s">
        <v>2078</v>
      </c>
      <c r="B1666" s="50" t="s">
        <v>2251</v>
      </c>
      <c r="C1666" s="48" t="s">
        <v>41</v>
      </c>
      <c r="D1666" s="48" t="s">
        <v>2252</v>
      </c>
      <c r="E1666" s="289" t="s">
        <v>2081</v>
      </c>
      <c r="F1666" s="289"/>
      <c r="G1666" s="151" t="s">
        <v>2082</v>
      </c>
      <c r="H1666" s="152">
        <v>9.2700000000000005E-2</v>
      </c>
      <c r="I1666" s="153">
        <v>31.5</v>
      </c>
      <c r="J1666" s="153">
        <v>2.92</v>
      </c>
    </row>
    <row r="1667" spans="1:10" ht="26.4" x14ac:dyDescent="0.25">
      <c r="A1667" s="48" t="s">
        <v>2078</v>
      </c>
      <c r="B1667" s="50" t="s">
        <v>2079</v>
      </c>
      <c r="C1667" s="48" t="s">
        <v>41</v>
      </c>
      <c r="D1667" s="48" t="s">
        <v>2080</v>
      </c>
      <c r="E1667" s="289" t="s">
        <v>2081</v>
      </c>
      <c r="F1667" s="289"/>
      <c r="G1667" s="151" t="s">
        <v>2082</v>
      </c>
      <c r="H1667" s="152">
        <v>3.09E-2</v>
      </c>
      <c r="I1667" s="153">
        <v>24.25</v>
      </c>
      <c r="J1667" s="153">
        <v>0.74</v>
      </c>
    </row>
    <row r="1668" spans="1:10" x14ac:dyDescent="0.25">
      <c r="A1668" s="154" t="s">
        <v>2087</v>
      </c>
      <c r="B1668" s="155" t="s">
        <v>2824</v>
      </c>
      <c r="C1668" s="154" t="s">
        <v>41</v>
      </c>
      <c r="D1668" s="154" t="s">
        <v>2825</v>
      </c>
      <c r="E1668" s="290" t="s">
        <v>2091</v>
      </c>
      <c r="F1668" s="290"/>
      <c r="G1668" s="156" t="s">
        <v>2297</v>
      </c>
      <c r="H1668" s="157">
        <v>0.1666</v>
      </c>
      <c r="I1668" s="158">
        <v>12.23</v>
      </c>
      <c r="J1668" s="158">
        <v>2.0299999999999998</v>
      </c>
    </row>
    <row r="1669" spans="1:10" x14ac:dyDescent="0.25">
      <c r="A1669" s="49"/>
      <c r="B1669" s="49"/>
      <c r="C1669" s="49"/>
      <c r="D1669" s="49"/>
      <c r="E1669" s="49" t="s">
        <v>2093</v>
      </c>
      <c r="F1669" s="159">
        <v>1.23</v>
      </c>
      <c r="G1669" s="49" t="s">
        <v>2094</v>
      </c>
      <c r="H1669" s="159">
        <v>1.41</v>
      </c>
      <c r="I1669" s="49" t="s">
        <v>2095</v>
      </c>
      <c r="J1669" s="159">
        <v>2.64</v>
      </c>
    </row>
    <row r="1670" spans="1:10" x14ac:dyDescent="0.25">
      <c r="A1670" s="49"/>
      <c r="B1670" s="49"/>
      <c r="C1670" s="49"/>
      <c r="D1670" s="49"/>
      <c r="E1670" s="49" t="s">
        <v>2096</v>
      </c>
      <c r="F1670" s="159">
        <v>1.1599999999999999</v>
      </c>
      <c r="G1670" s="49"/>
      <c r="H1670" s="291" t="s">
        <v>2097</v>
      </c>
      <c r="I1670" s="291"/>
      <c r="J1670" s="159">
        <v>6.85</v>
      </c>
    </row>
    <row r="1671" spans="1:10" ht="14.4" thickBot="1" x14ac:dyDescent="0.3">
      <c r="A1671" s="30"/>
      <c r="B1671" s="30"/>
      <c r="C1671" s="30"/>
      <c r="D1671" s="30"/>
      <c r="E1671" s="30"/>
      <c r="F1671" s="30"/>
      <c r="G1671" s="30" t="s">
        <v>2098</v>
      </c>
      <c r="H1671" s="160" t="s">
        <v>2819</v>
      </c>
      <c r="I1671" s="30" t="s">
        <v>2100</v>
      </c>
      <c r="J1671" s="32">
        <v>19472.560000000001</v>
      </c>
    </row>
    <row r="1672" spans="1:10" ht="14.4" thickTop="1" x14ac:dyDescent="0.25">
      <c r="A1672" s="161"/>
      <c r="B1672" s="161"/>
      <c r="C1672" s="161"/>
      <c r="D1672" s="161"/>
      <c r="E1672" s="161"/>
      <c r="F1672" s="161"/>
      <c r="G1672" s="161"/>
      <c r="H1672" s="161"/>
      <c r="I1672" s="161"/>
      <c r="J1672" s="161"/>
    </row>
    <row r="1673" spans="1:10" x14ac:dyDescent="0.25">
      <c r="A1673" s="24" t="s">
        <v>522</v>
      </c>
      <c r="B1673" s="25" t="s">
        <v>2</v>
      </c>
      <c r="C1673" s="24" t="s">
        <v>3</v>
      </c>
      <c r="D1673" s="24" t="s">
        <v>4</v>
      </c>
      <c r="E1673" s="294" t="s">
        <v>2075</v>
      </c>
      <c r="F1673" s="294"/>
      <c r="G1673" s="145" t="s">
        <v>5</v>
      </c>
      <c r="H1673" s="25" t="s">
        <v>6</v>
      </c>
      <c r="I1673" s="25" t="s">
        <v>7</v>
      </c>
      <c r="J1673" s="25" t="s">
        <v>9</v>
      </c>
    </row>
    <row r="1674" spans="1:10" ht="26.4" x14ac:dyDescent="0.25">
      <c r="A1674" s="146" t="s">
        <v>2076</v>
      </c>
      <c r="B1674" s="147" t="s">
        <v>523</v>
      </c>
      <c r="C1674" s="146" t="s">
        <v>41</v>
      </c>
      <c r="D1674" s="146" t="s">
        <v>524</v>
      </c>
      <c r="E1674" s="292" t="s">
        <v>2823</v>
      </c>
      <c r="F1674" s="292"/>
      <c r="G1674" s="148" t="s">
        <v>25</v>
      </c>
      <c r="H1674" s="149">
        <v>1</v>
      </c>
      <c r="I1674" s="150">
        <v>32.619999999999997</v>
      </c>
      <c r="J1674" s="150">
        <v>32.619999999999997</v>
      </c>
    </row>
    <row r="1675" spans="1:10" ht="26.4" x14ac:dyDescent="0.25">
      <c r="A1675" s="48" t="s">
        <v>2078</v>
      </c>
      <c r="B1675" s="50" t="s">
        <v>2079</v>
      </c>
      <c r="C1675" s="48" t="s">
        <v>41</v>
      </c>
      <c r="D1675" s="48" t="s">
        <v>2080</v>
      </c>
      <c r="E1675" s="289" t="s">
        <v>2081</v>
      </c>
      <c r="F1675" s="289"/>
      <c r="G1675" s="151" t="s">
        <v>2082</v>
      </c>
      <c r="H1675" s="152">
        <v>0.24729999999999999</v>
      </c>
      <c r="I1675" s="153">
        <v>24.25</v>
      </c>
      <c r="J1675" s="153">
        <v>5.99</v>
      </c>
    </row>
    <row r="1676" spans="1:10" ht="26.4" x14ac:dyDescent="0.25">
      <c r="A1676" s="48" t="s">
        <v>2078</v>
      </c>
      <c r="B1676" s="50" t="s">
        <v>2251</v>
      </c>
      <c r="C1676" s="48" t="s">
        <v>41</v>
      </c>
      <c r="D1676" s="48" t="s">
        <v>2252</v>
      </c>
      <c r="E1676" s="289" t="s">
        <v>2081</v>
      </c>
      <c r="F1676" s="289"/>
      <c r="G1676" s="151" t="s">
        <v>2082</v>
      </c>
      <c r="H1676" s="152">
        <v>0.7419</v>
      </c>
      <c r="I1676" s="153">
        <v>31.5</v>
      </c>
      <c r="J1676" s="153">
        <v>23.36</v>
      </c>
    </row>
    <row r="1677" spans="1:10" x14ac:dyDescent="0.25">
      <c r="A1677" s="154" t="s">
        <v>2087</v>
      </c>
      <c r="B1677" s="155" t="s">
        <v>2827</v>
      </c>
      <c r="C1677" s="154" t="s">
        <v>41</v>
      </c>
      <c r="D1677" s="154" t="s">
        <v>2828</v>
      </c>
      <c r="E1677" s="290" t="s">
        <v>2091</v>
      </c>
      <c r="F1677" s="290"/>
      <c r="G1677" s="156" t="s">
        <v>107</v>
      </c>
      <c r="H1677" s="157">
        <v>1.3389</v>
      </c>
      <c r="I1677" s="158">
        <v>2.4</v>
      </c>
      <c r="J1677" s="158">
        <v>3.21</v>
      </c>
    </row>
    <row r="1678" spans="1:10" ht="26.4" x14ac:dyDescent="0.25">
      <c r="A1678" s="154" t="s">
        <v>2087</v>
      </c>
      <c r="B1678" s="155" t="s">
        <v>2714</v>
      </c>
      <c r="C1678" s="154" t="s">
        <v>41</v>
      </c>
      <c r="D1678" s="154" t="s">
        <v>2715</v>
      </c>
      <c r="E1678" s="290" t="s">
        <v>2091</v>
      </c>
      <c r="F1678" s="290"/>
      <c r="G1678" s="156" t="s">
        <v>43</v>
      </c>
      <c r="H1678" s="157">
        <v>8.0199999999999994E-2</v>
      </c>
      <c r="I1678" s="158">
        <v>0.81</v>
      </c>
      <c r="J1678" s="158">
        <v>0.06</v>
      </c>
    </row>
    <row r="1679" spans="1:10" x14ac:dyDescent="0.25">
      <c r="A1679" s="49"/>
      <c r="B1679" s="49"/>
      <c r="C1679" s="49"/>
      <c r="D1679" s="49"/>
      <c r="E1679" s="49" t="s">
        <v>2093</v>
      </c>
      <c r="F1679" s="159">
        <v>9.8800000000000008</v>
      </c>
      <c r="G1679" s="49" t="s">
        <v>2094</v>
      </c>
      <c r="H1679" s="159">
        <v>11.34</v>
      </c>
      <c r="I1679" s="49" t="s">
        <v>2095</v>
      </c>
      <c r="J1679" s="159">
        <v>21.22</v>
      </c>
    </row>
    <row r="1680" spans="1:10" x14ac:dyDescent="0.25">
      <c r="A1680" s="49"/>
      <c r="B1680" s="49"/>
      <c r="C1680" s="49"/>
      <c r="D1680" s="49"/>
      <c r="E1680" s="49" t="s">
        <v>2096</v>
      </c>
      <c r="F1680" s="159">
        <v>6.68</v>
      </c>
      <c r="G1680" s="49"/>
      <c r="H1680" s="291" t="s">
        <v>2097</v>
      </c>
      <c r="I1680" s="291"/>
      <c r="J1680" s="159">
        <v>39.299999999999997</v>
      </c>
    </row>
    <row r="1681" spans="1:10" ht="14.4" thickBot="1" x14ac:dyDescent="0.3">
      <c r="A1681" s="30"/>
      <c r="B1681" s="30"/>
      <c r="C1681" s="30"/>
      <c r="D1681" s="30"/>
      <c r="E1681" s="30"/>
      <c r="F1681" s="30"/>
      <c r="G1681" s="30" t="s">
        <v>2098</v>
      </c>
      <c r="H1681" s="160" t="s">
        <v>2819</v>
      </c>
      <c r="I1681" s="30" t="s">
        <v>2100</v>
      </c>
      <c r="J1681" s="32">
        <v>111718.5</v>
      </c>
    </row>
    <row r="1682" spans="1:10" ht="14.4" thickTop="1" x14ac:dyDescent="0.25">
      <c r="A1682" s="161"/>
      <c r="B1682" s="161"/>
      <c r="C1682" s="161"/>
      <c r="D1682" s="161"/>
      <c r="E1682" s="161"/>
      <c r="F1682" s="161"/>
      <c r="G1682" s="161"/>
      <c r="H1682" s="161"/>
      <c r="I1682" s="161"/>
      <c r="J1682" s="161"/>
    </row>
    <row r="1683" spans="1:10" x14ac:dyDescent="0.25">
      <c r="A1683" s="24" t="s">
        <v>525</v>
      </c>
      <c r="B1683" s="25" t="s">
        <v>2</v>
      </c>
      <c r="C1683" s="24" t="s">
        <v>3</v>
      </c>
      <c r="D1683" s="24" t="s">
        <v>4</v>
      </c>
      <c r="E1683" s="294" t="s">
        <v>2075</v>
      </c>
      <c r="F1683" s="294"/>
      <c r="G1683" s="145" t="s">
        <v>5</v>
      </c>
      <c r="H1683" s="25" t="s">
        <v>6</v>
      </c>
      <c r="I1683" s="25" t="s">
        <v>7</v>
      </c>
      <c r="J1683" s="25" t="s">
        <v>9</v>
      </c>
    </row>
    <row r="1684" spans="1:10" ht="26.4" x14ac:dyDescent="0.25">
      <c r="A1684" s="146" t="s">
        <v>2076</v>
      </c>
      <c r="B1684" s="147" t="s">
        <v>526</v>
      </c>
      <c r="C1684" s="146" t="s">
        <v>41</v>
      </c>
      <c r="D1684" s="146" t="s">
        <v>527</v>
      </c>
      <c r="E1684" s="292" t="s">
        <v>2823</v>
      </c>
      <c r="F1684" s="292"/>
      <c r="G1684" s="148" t="s">
        <v>25</v>
      </c>
      <c r="H1684" s="149">
        <v>1</v>
      </c>
      <c r="I1684" s="150">
        <v>12.99</v>
      </c>
      <c r="J1684" s="150">
        <v>12.99</v>
      </c>
    </row>
    <row r="1685" spans="1:10" ht="26.4" x14ac:dyDescent="0.25">
      <c r="A1685" s="48" t="s">
        <v>2078</v>
      </c>
      <c r="B1685" s="50" t="s">
        <v>2251</v>
      </c>
      <c r="C1685" s="48" t="s">
        <v>41</v>
      </c>
      <c r="D1685" s="48" t="s">
        <v>2252</v>
      </c>
      <c r="E1685" s="289" t="s">
        <v>2081</v>
      </c>
      <c r="F1685" s="289"/>
      <c r="G1685" s="151" t="s">
        <v>2082</v>
      </c>
      <c r="H1685" s="152">
        <v>0.22700000000000001</v>
      </c>
      <c r="I1685" s="153">
        <v>31.5</v>
      </c>
      <c r="J1685" s="153">
        <v>7.15</v>
      </c>
    </row>
    <row r="1686" spans="1:10" ht="26.4" x14ac:dyDescent="0.25">
      <c r="A1686" s="48" t="s">
        <v>2078</v>
      </c>
      <c r="B1686" s="50" t="s">
        <v>2079</v>
      </c>
      <c r="C1686" s="48" t="s">
        <v>41</v>
      </c>
      <c r="D1686" s="48" t="s">
        <v>2080</v>
      </c>
      <c r="E1686" s="289" t="s">
        <v>2081</v>
      </c>
      <c r="F1686" s="289"/>
      <c r="G1686" s="151" t="s">
        <v>2082</v>
      </c>
      <c r="H1686" s="152">
        <v>7.5700000000000003E-2</v>
      </c>
      <c r="I1686" s="153">
        <v>24.25</v>
      </c>
      <c r="J1686" s="153">
        <v>1.83</v>
      </c>
    </row>
    <row r="1687" spans="1:10" x14ac:dyDescent="0.25">
      <c r="A1687" s="154" t="s">
        <v>2087</v>
      </c>
      <c r="B1687" s="155" t="s">
        <v>2830</v>
      </c>
      <c r="C1687" s="154" t="s">
        <v>41</v>
      </c>
      <c r="D1687" s="154" t="s">
        <v>2831</v>
      </c>
      <c r="E1687" s="290" t="s">
        <v>2091</v>
      </c>
      <c r="F1687" s="290"/>
      <c r="G1687" s="156" t="s">
        <v>2297</v>
      </c>
      <c r="H1687" s="157">
        <v>0.26779999999999998</v>
      </c>
      <c r="I1687" s="158">
        <v>14.98</v>
      </c>
      <c r="J1687" s="158">
        <v>4.01</v>
      </c>
    </row>
    <row r="1688" spans="1:10" x14ac:dyDescent="0.25">
      <c r="A1688" s="49"/>
      <c r="B1688" s="49"/>
      <c r="C1688" s="49"/>
      <c r="D1688" s="49"/>
      <c r="E1688" s="49" t="s">
        <v>2093</v>
      </c>
      <c r="F1688" s="159">
        <v>3.01</v>
      </c>
      <c r="G1688" s="49" t="s">
        <v>2094</v>
      </c>
      <c r="H1688" s="159">
        <v>3.47</v>
      </c>
      <c r="I1688" s="49" t="s">
        <v>2095</v>
      </c>
      <c r="J1688" s="159">
        <v>6.48</v>
      </c>
    </row>
    <row r="1689" spans="1:10" x14ac:dyDescent="0.25">
      <c r="A1689" s="49"/>
      <c r="B1689" s="49"/>
      <c r="C1689" s="49"/>
      <c r="D1689" s="49"/>
      <c r="E1689" s="49" t="s">
        <v>2096</v>
      </c>
      <c r="F1689" s="159">
        <v>2.66</v>
      </c>
      <c r="G1689" s="49"/>
      <c r="H1689" s="291" t="s">
        <v>2097</v>
      </c>
      <c r="I1689" s="291"/>
      <c r="J1689" s="159">
        <v>15.65</v>
      </c>
    </row>
    <row r="1690" spans="1:10" ht="14.4" thickBot="1" x14ac:dyDescent="0.3">
      <c r="A1690" s="30"/>
      <c r="B1690" s="30"/>
      <c r="C1690" s="30"/>
      <c r="D1690" s="30"/>
      <c r="E1690" s="30"/>
      <c r="F1690" s="30"/>
      <c r="G1690" s="30" t="s">
        <v>2098</v>
      </c>
      <c r="H1690" s="160" t="s">
        <v>2819</v>
      </c>
      <c r="I1690" s="30" t="s">
        <v>2100</v>
      </c>
      <c r="J1690" s="32">
        <v>44488.41</v>
      </c>
    </row>
    <row r="1691" spans="1:10" ht="14.4" thickTop="1" x14ac:dyDescent="0.25">
      <c r="A1691" s="161"/>
      <c r="B1691" s="161"/>
      <c r="C1691" s="161"/>
      <c r="D1691" s="161"/>
      <c r="E1691" s="161"/>
      <c r="F1691" s="161"/>
      <c r="G1691" s="161"/>
      <c r="H1691" s="161"/>
      <c r="I1691" s="161"/>
      <c r="J1691" s="161"/>
    </row>
    <row r="1692" spans="1:10" x14ac:dyDescent="0.25">
      <c r="A1692" s="26" t="s">
        <v>528</v>
      </c>
      <c r="B1692" s="26"/>
      <c r="C1692" s="26"/>
      <c r="D1692" s="26" t="s">
        <v>273</v>
      </c>
      <c r="E1692" s="26"/>
      <c r="F1692" s="293"/>
      <c r="G1692" s="293"/>
      <c r="H1692" s="27"/>
      <c r="I1692" s="26"/>
      <c r="J1692" s="28">
        <v>46375.58</v>
      </c>
    </row>
    <row r="1693" spans="1:10" x14ac:dyDescent="0.25">
      <c r="A1693" s="24" t="s">
        <v>529</v>
      </c>
      <c r="B1693" s="25" t="s">
        <v>2</v>
      </c>
      <c r="C1693" s="24" t="s">
        <v>3</v>
      </c>
      <c r="D1693" s="24" t="s">
        <v>4</v>
      </c>
      <c r="E1693" s="294" t="s">
        <v>2075</v>
      </c>
      <c r="F1693" s="294"/>
      <c r="G1693" s="145" t="s">
        <v>5</v>
      </c>
      <c r="H1693" s="25" t="s">
        <v>6</v>
      </c>
      <c r="I1693" s="25" t="s">
        <v>7</v>
      </c>
      <c r="J1693" s="25" t="s">
        <v>9</v>
      </c>
    </row>
    <row r="1694" spans="1:10" ht="26.4" x14ac:dyDescent="0.25">
      <c r="A1694" s="146" t="s">
        <v>2076</v>
      </c>
      <c r="B1694" s="147" t="s">
        <v>530</v>
      </c>
      <c r="C1694" s="146" t="s">
        <v>41</v>
      </c>
      <c r="D1694" s="146" t="s">
        <v>531</v>
      </c>
      <c r="E1694" s="292" t="s">
        <v>2214</v>
      </c>
      <c r="F1694" s="292"/>
      <c r="G1694" s="148" t="s">
        <v>25</v>
      </c>
      <c r="H1694" s="149">
        <v>1</v>
      </c>
      <c r="I1694" s="150">
        <v>21.88</v>
      </c>
      <c r="J1694" s="150">
        <v>21.88</v>
      </c>
    </row>
    <row r="1695" spans="1:10" ht="26.4" x14ac:dyDescent="0.25">
      <c r="A1695" s="48" t="s">
        <v>2078</v>
      </c>
      <c r="B1695" s="50" t="s">
        <v>2251</v>
      </c>
      <c r="C1695" s="48" t="s">
        <v>41</v>
      </c>
      <c r="D1695" s="48" t="s">
        <v>2252</v>
      </c>
      <c r="E1695" s="289" t="s">
        <v>2081</v>
      </c>
      <c r="F1695" s="289"/>
      <c r="G1695" s="151" t="s">
        <v>2082</v>
      </c>
      <c r="H1695" s="152">
        <v>0.28060000000000002</v>
      </c>
      <c r="I1695" s="153">
        <v>31.5</v>
      </c>
      <c r="J1695" s="153">
        <v>8.83</v>
      </c>
    </row>
    <row r="1696" spans="1:10" ht="26.4" x14ac:dyDescent="0.25">
      <c r="A1696" s="154" t="s">
        <v>2087</v>
      </c>
      <c r="B1696" s="155" t="s">
        <v>2714</v>
      </c>
      <c r="C1696" s="154" t="s">
        <v>41</v>
      </c>
      <c r="D1696" s="154" t="s">
        <v>2715</v>
      </c>
      <c r="E1696" s="290" t="s">
        <v>2091</v>
      </c>
      <c r="F1696" s="290"/>
      <c r="G1696" s="156" t="s">
        <v>43</v>
      </c>
      <c r="H1696" s="157">
        <v>0.4</v>
      </c>
      <c r="I1696" s="158">
        <v>0.81</v>
      </c>
      <c r="J1696" s="158">
        <v>0.32</v>
      </c>
    </row>
    <row r="1697" spans="1:10" x14ac:dyDescent="0.25">
      <c r="A1697" s="154" t="s">
        <v>2087</v>
      </c>
      <c r="B1697" s="155" t="s">
        <v>2835</v>
      </c>
      <c r="C1697" s="154" t="s">
        <v>41</v>
      </c>
      <c r="D1697" s="154" t="s">
        <v>2836</v>
      </c>
      <c r="E1697" s="290" t="s">
        <v>2091</v>
      </c>
      <c r="F1697" s="290"/>
      <c r="G1697" s="156" t="s">
        <v>2297</v>
      </c>
      <c r="H1697" s="157">
        <v>2.76E-2</v>
      </c>
      <c r="I1697" s="158">
        <v>37</v>
      </c>
      <c r="J1697" s="158">
        <v>1.02</v>
      </c>
    </row>
    <row r="1698" spans="1:10" x14ac:dyDescent="0.25">
      <c r="A1698" s="154" t="s">
        <v>2087</v>
      </c>
      <c r="B1698" s="155" t="s">
        <v>2837</v>
      </c>
      <c r="C1698" s="154" t="s">
        <v>41</v>
      </c>
      <c r="D1698" s="154" t="s">
        <v>2838</v>
      </c>
      <c r="E1698" s="290" t="s">
        <v>2091</v>
      </c>
      <c r="F1698" s="290"/>
      <c r="G1698" s="156" t="s">
        <v>2297</v>
      </c>
      <c r="H1698" s="157">
        <v>0.49608000000000002</v>
      </c>
      <c r="I1698" s="158">
        <v>23.61</v>
      </c>
      <c r="J1698" s="158">
        <v>11.71</v>
      </c>
    </row>
    <row r="1699" spans="1:10" x14ac:dyDescent="0.25">
      <c r="A1699" s="49"/>
      <c r="B1699" s="49"/>
      <c r="C1699" s="49"/>
      <c r="D1699" s="49"/>
      <c r="E1699" s="49" t="s">
        <v>2093</v>
      </c>
      <c r="F1699" s="159">
        <v>2.98</v>
      </c>
      <c r="G1699" s="49" t="s">
        <v>2094</v>
      </c>
      <c r="H1699" s="159">
        <v>3.43</v>
      </c>
      <c r="I1699" s="49" t="s">
        <v>2095</v>
      </c>
      <c r="J1699" s="159">
        <v>6.41</v>
      </c>
    </row>
    <row r="1700" spans="1:10" x14ac:dyDescent="0.25">
      <c r="A1700" s="49"/>
      <c r="B1700" s="49"/>
      <c r="C1700" s="49"/>
      <c r="D1700" s="49"/>
      <c r="E1700" s="49" t="s">
        <v>2096</v>
      </c>
      <c r="F1700" s="159">
        <v>4.4800000000000004</v>
      </c>
      <c r="G1700" s="49"/>
      <c r="H1700" s="291" t="s">
        <v>2097</v>
      </c>
      <c r="I1700" s="291"/>
      <c r="J1700" s="159">
        <v>26.36</v>
      </c>
    </row>
    <row r="1701" spans="1:10" ht="14.4" thickBot="1" x14ac:dyDescent="0.3">
      <c r="A1701" s="30"/>
      <c r="B1701" s="30"/>
      <c r="C1701" s="30"/>
      <c r="D1701" s="30"/>
      <c r="E1701" s="30"/>
      <c r="F1701" s="30"/>
      <c r="G1701" s="30" t="s">
        <v>2098</v>
      </c>
      <c r="H1701" s="160" t="s">
        <v>2839</v>
      </c>
      <c r="I1701" s="30" t="s">
        <v>2100</v>
      </c>
      <c r="J1701" s="32">
        <v>24701.16</v>
      </c>
    </row>
    <row r="1702" spans="1:10" ht="14.4" thickTop="1" x14ac:dyDescent="0.25">
      <c r="A1702" s="161"/>
      <c r="B1702" s="161"/>
      <c r="C1702" s="161"/>
      <c r="D1702" s="161"/>
      <c r="E1702" s="161"/>
      <c r="F1702" s="161"/>
      <c r="G1702" s="161"/>
      <c r="H1702" s="161"/>
      <c r="I1702" s="161"/>
      <c r="J1702" s="161"/>
    </row>
    <row r="1703" spans="1:10" x14ac:dyDescent="0.25">
      <c r="A1703" s="24" t="s">
        <v>532</v>
      </c>
      <c r="B1703" s="25" t="s">
        <v>2</v>
      </c>
      <c r="C1703" s="24" t="s">
        <v>3</v>
      </c>
      <c r="D1703" s="24" t="s">
        <v>4</v>
      </c>
      <c r="E1703" s="294" t="s">
        <v>2075</v>
      </c>
      <c r="F1703" s="294"/>
      <c r="G1703" s="145" t="s">
        <v>5</v>
      </c>
      <c r="H1703" s="25" t="s">
        <v>6</v>
      </c>
      <c r="I1703" s="25" t="s">
        <v>7</v>
      </c>
      <c r="J1703" s="25" t="s">
        <v>9</v>
      </c>
    </row>
    <row r="1704" spans="1:10" ht="26.4" x14ac:dyDescent="0.25">
      <c r="A1704" s="146" t="s">
        <v>2076</v>
      </c>
      <c r="B1704" s="147" t="s">
        <v>533</v>
      </c>
      <c r="C1704" s="146" t="s">
        <v>41</v>
      </c>
      <c r="D1704" s="146" t="s">
        <v>534</v>
      </c>
      <c r="E1704" s="292" t="s">
        <v>2214</v>
      </c>
      <c r="F1704" s="292"/>
      <c r="G1704" s="148" t="s">
        <v>25</v>
      </c>
      <c r="H1704" s="149">
        <v>1</v>
      </c>
      <c r="I1704" s="150">
        <v>19.2</v>
      </c>
      <c r="J1704" s="150">
        <v>19.2</v>
      </c>
    </row>
    <row r="1705" spans="1:10" ht="26.4" x14ac:dyDescent="0.25">
      <c r="A1705" s="48" t="s">
        <v>2078</v>
      </c>
      <c r="B1705" s="50" t="s">
        <v>2251</v>
      </c>
      <c r="C1705" s="48" t="s">
        <v>41</v>
      </c>
      <c r="D1705" s="48" t="s">
        <v>2252</v>
      </c>
      <c r="E1705" s="289" t="s">
        <v>2081</v>
      </c>
      <c r="F1705" s="289"/>
      <c r="G1705" s="151" t="s">
        <v>2082</v>
      </c>
      <c r="H1705" s="152">
        <v>0.3805</v>
      </c>
      <c r="I1705" s="153">
        <v>31.5</v>
      </c>
      <c r="J1705" s="153">
        <v>11.98</v>
      </c>
    </row>
    <row r="1706" spans="1:10" x14ac:dyDescent="0.25">
      <c r="A1706" s="154" t="s">
        <v>2087</v>
      </c>
      <c r="B1706" s="155" t="s">
        <v>2835</v>
      </c>
      <c r="C1706" s="154" t="s">
        <v>41</v>
      </c>
      <c r="D1706" s="154" t="s">
        <v>2836</v>
      </c>
      <c r="E1706" s="290" t="s">
        <v>2091</v>
      </c>
      <c r="F1706" s="290"/>
      <c r="G1706" s="156" t="s">
        <v>2297</v>
      </c>
      <c r="H1706" s="157">
        <v>1.4E-2</v>
      </c>
      <c r="I1706" s="158">
        <v>37</v>
      </c>
      <c r="J1706" s="158">
        <v>0.51</v>
      </c>
    </row>
    <row r="1707" spans="1:10" x14ac:dyDescent="0.25">
      <c r="A1707" s="154" t="s">
        <v>2087</v>
      </c>
      <c r="B1707" s="155" t="s">
        <v>2840</v>
      </c>
      <c r="C1707" s="154" t="s">
        <v>41</v>
      </c>
      <c r="D1707" s="154" t="s">
        <v>2841</v>
      </c>
      <c r="E1707" s="290" t="s">
        <v>2091</v>
      </c>
      <c r="F1707" s="290"/>
      <c r="G1707" s="156" t="s">
        <v>2297</v>
      </c>
      <c r="H1707" s="157">
        <v>0.14030000000000001</v>
      </c>
      <c r="I1707" s="158">
        <v>47.89</v>
      </c>
      <c r="J1707" s="158">
        <v>6.71</v>
      </c>
    </row>
    <row r="1708" spans="1:10" x14ac:dyDescent="0.25">
      <c r="A1708" s="49"/>
      <c r="B1708" s="49"/>
      <c r="C1708" s="49"/>
      <c r="D1708" s="49"/>
      <c r="E1708" s="49" t="s">
        <v>2093</v>
      </c>
      <c r="F1708" s="159">
        <v>4.04</v>
      </c>
      <c r="G1708" s="49" t="s">
        <v>2094</v>
      </c>
      <c r="H1708" s="159">
        <v>4.6500000000000004</v>
      </c>
      <c r="I1708" s="49" t="s">
        <v>2095</v>
      </c>
      <c r="J1708" s="159">
        <v>8.69</v>
      </c>
    </row>
    <row r="1709" spans="1:10" x14ac:dyDescent="0.25">
      <c r="A1709" s="49"/>
      <c r="B1709" s="49"/>
      <c r="C1709" s="49"/>
      <c r="D1709" s="49"/>
      <c r="E1709" s="49" t="s">
        <v>2096</v>
      </c>
      <c r="F1709" s="159">
        <v>3.93</v>
      </c>
      <c r="G1709" s="49"/>
      <c r="H1709" s="291" t="s">
        <v>2097</v>
      </c>
      <c r="I1709" s="291"/>
      <c r="J1709" s="159">
        <v>23.13</v>
      </c>
    </row>
    <row r="1710" spans="1:10" ht="14.4" thickBot="1" x14ac:dyDescent="0.3">
      <c r="A1710" s="30"/>
      <c r="B1710" s="30"/>
      <c r="C1710" s="30"/>
      <c r="D1710" s="30"/>
      <c r="E1710" s="30"/>
      <c r="F1710" s="30"/>
      <c r="G1710" s="30" t="s">
        <v>2098</v>
      </c>
      <c r="H1710" s="160" t="s">
        <v>2839</v>
      </c>
      <c r="I1710" s="30" t="s">
        <v>2100</v>
      </c>
      <c r="J1710" s="32">
        <v>21674.42</v>
      </c>
    </row>
    <row r="1711" spans="1:10" ht="14.4" thickTop="1" x14ac:dyDescent="0.25">
      <c r="A1711" s="161"/>
      <c r="B1711" s="161"/>
      <c r="C1711" s="161"/>
      <c r="D1711" s="161"/>
      <c r="E1711" s="161"/>
      <c r="F1711" s="161"/>
      <c r="G1711" s="161"/>
      <c r="H1711" s="161"/>
      <c r="I1711" s="161"/>
      <c r="J1711" s="161"/>
    </row>
    <row r="1712" spans="1:10" x14ac:dyDescent="0.25">
      <c r="A1712" s="26" t="s">
        <v>535</v>
      </c>
      <c r="B1712" s="26"/>
      <c r="C1712" s="26"/>
      <c r="D1712" s="26" t="s">
        <v>536</v>
      </c>
      <c r="E1712" s="26"/>
      <c r="F1712" s="293"/>
      <c r="G1712" s="293"/>
      <c r="H1712" s="27"/>
      <c r="I1712" s="26"/>
      <c r="J1712" s="28">
        <v>38709.57</v>
      </c>
    </row>
    <row r="1713" spans="1:10" x14ac:dyDescent="0.25">
      <c r="A1713" s="24" t="s">
        <v>537</v>
      </c>
      <c r="B1713" s="25" t="s">
        <v>2</v>
      </c>
      <c r="C1713" s="24" t="s">
        <v>3</v>
      </c>
      <c r="D1713" s="24" t="s">
        <v>4</v>
      </c>
      <c r="E1713" s="294" t="s">
        <v>2075</v>
      </c>
      <c r="F1713" s="294"/>
      <c r="G1713" s="145" t="s">
        <v>5</v>
      </c>
      <c r="H1713" s="25" t="s">
        <v>6</v>
      </c>
      <c r="I1713" s="25" t="s">
        <v>7</v>
      </c>
      <c r="J1713" s="25" t="s">
        <v>9</v>
      </c>
    </row>
    <row r="1714" spans="1:10" ht="26.4" x14ac:dyDescent="0.25">
      <c r="A1714" s="146" t="s">
        <v>2076</v>
      </c>
      <c r="B1714" s="147" t="s">
        <v>538</v>
      </c>
      <c r="C1714" s="146" t="s">
        <v>19</v>
      </c>
      <c r="D1714" s="146" t="s">
        <v>539</v>
      </c>
      <c r="E1714" s="292" t="s">
        <v>2077</v>
      </c>
      <c r="F1714" s="292"/>
      <c r="G1714" s="148" t="s">
        <v>25</v>
      </c>
      <c r="H1714" s="149">
        <v>1</v>
      </c>
      <c r="I1714" s="150">
        <v>676.44</v>
      </c>
      <c r="J1714" s="150">
        <v>676.44</v>
      </c>
    </row>
    <row r="1715" spans="1:10" ht="26.4" x14ac:dyDescent="0.25">
      <c r="A1715" s="48" t="s">
        <v>2078</v>
      </c>
      <c r="B1715" s="50" t="s">
        <v>2079</v>
      </c>
      <c r="C1715" s="48" t="s">
        <v>41</v>
      </c>
      <c r="D1715" s="48" t="s">
        <v>2080</v>
      </c>
      <c r="E1715" s="289" t="s">
        <v>2081</v>
      </c>
      <c r="F1715" s="289"/>
      <c r="G1715" s="151" t="s">
        <v>2082</v>
      </c>
      <c r="H1715" s="152">
        <v>1.1399999999999999</v>
      </c>
      <c r="I1715" s="153">
        <v>24.25</v>
      </c>
      <c r="J1715" s="153">
        <v>27.64</v>
      </c>
    </row>
    <row r="1716" spans="1:10" ht="26.4" x14ac:dyDescent="0.25">
      <c r="A1716" s="48" t="s">
        <v>2078</v>
      </c>
      <c r="B1716" s="50" t="s">
        <v>2315</v>
      </c>
      <c r="C1716" s="48" t="s">
        <v>41</v>
      </c>
      <c r="D1716" s="48" t="s">
        <v>2316</v>
      </c>
      <c r="E1716" s="289" t="s">
        <v>2081</v>
      </c>
      <c r="F1716" s="289"/>
      <c r="G1716" s="151" t="s">
        <v>2082</v>
      </c>
      <c r="H1716" s="152">
        <v>0.65</v>
      </c>
      <c r="I1716" s="153">
        <v>29.98</v>
      </c>
      <c r="J1716" s="153">
        <v>19.48</v>
      </c>
    </row>
    <row r="1717" spans="1:10" x14ac:dyDescent="0.25">
      <c r="A1717" s="154" t="s">
        <v>2087</v>
      </c>
      <c r="B1717" s="155" t="s">
        <v>2842</v>
      </c>
      <c r="C1717" s="154" t="s">
        <v>2461</v>
      </c>
      <c r="D1717" s="154" t="s">
        <v>2843</v>
      </c>
      <c r="E1717" s="290" t="s">
        <v>2091</v>
      </c>
      <c r="F1717" s="290"/>
      <c r="G1717" s="156" t="s">
        <v>25</v>
      </c>
      <c r="H1717" s="157">
        <v>1</v>
      </c>
      <c r="I1717" s="158">
        <v>616.79</v>
      </c>
      <c r="J1717" s="158">
        <v>616.79</v>
      </c>
    </row>
    <row r="1718" spans="1:10" x14ac:dyDescent="0.25">
      <c r="A1718" s="154" t="s">
        <v>2087</v>
      </c>
      <c r="B1718" s="155" t="s">
        <v>2844</v>
      </c>
      <c r="C1718" s="154" t="s">
        <v>2461</v>
      </c>
      <c r="D1718" s="154" t="s">
        <v>2845</v>
      </c>
      <c r="E1718" s="290" t="s">
        <v>2091</v>
      </c>
      <c r="F1718" s="290"/>
      <c r="G1718" s="156" t="s">
        <v>2595</v>
      </c>
      <c r="H1718" s="157">
        <v>0.6</v>
      </c>
      <c r="I1718" s="158">
        <v>20.89</v>
      </c>
      <c r="J1718" s="158">
        <v>12.53</v>
      </c>
    </row>
    <row r="1719" spans="1:10" x14ac:dyDescent="0.25">
      <c r="A1719" s="49"/>
      <c r="B1719" s="49"/>
      <c r="C1719" s="49"/>
      <c r="D1719" s="49"/>
      <c r="E1719" s="49" t="s">
        <v>2093</v>
      </c>
      <c r="F1719" s="159">
        <v>16.149999999999999</v>
      </c>
      <c r="G1719" s="49" t="s">
        <v>2094</v>
      </c>
      <c r="H1719" s="159">
        <v>18.52</v>
      </c>
      <c r="I1719" s="49" t="s">
        <v>2095</v>
      </c>
      <c r="J1719" s="159">
        <v>34.67</v>
      </c>
    </row>
    <row r="1720" spans="1:10" x14ac:dyDescent="0.25">
      <c r="A1720" s="49"/>
      <c r="B1720" s="49"/>
      <c r="C1720" s="49"/>
      <c r="D1720" s="49"/>
      <c r="E1720" s="49" t="s">
        <v>2096</v>
      </c>
      <c r="F1720" s="159">
        <v>138.66999999999999</v>
      </c>
      <c r="G1720" s="49"/>
      <c r="H1720" s="291" t="s">
        <v>2097</v>
      </c>
      <c r="I1720" s="291"/>
      <c r="J1720" s="159">
        <v>815.11</v>
      </c>
    </row>
    <row r="1721" spans="1:10" ht="14.4" thickBot="1" x14ac:dyDescent="0.3">
      <c r="A1721" s="30"/>
      <c r="B1721" s="30"/>
      <c r="C1721" s="30"/>
      <c r="D1721" s="30"/>
      <c r="E1721" s="30"/>
      <c r="F1721" s="30"/>
      <c r="G1721" s="30" t="s">
        <v>2098</v>
      </c>
      <c r="H1721" s="160" t="s">
        <v>2846</v>
      </c>
      <c r="I1721" s="30" t="s">
        <v>2100</v>
      </c>
      <c r="J1721" s="32">
        <v>38709.57</v>
      </c>
    </row>
    <row r="1722" spans="1:10" ht="14.4" thickTop="1" x14ac:dyDescent="0.25">
      <c r="A1722" s="161"/>
      <c r="B1722" s="161"/>
      <c r="C1722" s="161"/>
      <c r="D1722" s="161"/>
      <c r="E1722" s="161"/>
      <c r="F1722" s="161"/>
      <c r="G1722" s="161"/>
      <c r="H1722" s="161"/>
      <c r="I1722" s="161"/>
      <c r="J1722" s="161"/>
    </row>
    <row r="1723" spans="1:10" x14ac:dyDescent="0.25">
      <c r="A1723" s="26" t="s">
        <v>540</v>
      </c>
      <c r="B1723" s="26"/>
      <c r="C1723" s="26"/>
      <c r="D1723" s="26" t="s">
        <v>541</v>
      </c>
      <c r="E1723" s="26"/>
      <c r="F1723" s="293"/>
      <c r="G1723" s="293"/>
      <c r="H1723" s="27"/>
      <c r="I1723" s="26"/>
      <c r="J1723" s="28">
        <v>245219.79</v>
      </c>
    </row>
    <row r="1724" spans="1:10" x14ac:dyDescent="0.25">
      <c r="A1724" s="26" t="s">
        <v>542</v>
      </c>
      <c r="B1724" s="26"/>
      <c r="C1724" s="26"/>
      <c r="D1724" s="26" t="s">
        <v>543</v>
      </c>
      <c r="E1724" s="26"/>
      <c r="F1724" s="293"/>
      <c r="G1724" s="293"/>
      <c r="H1724" s="27"/>
      <c r="I1724" s="26"/>
      <c r="J1724" s="28">
        <v>935.95</v>
      </c>
    </row>
    <row r="1725" spans="1:10" x14ac:dyDescent="0.25">
      <c r="A1725" s="24" t="s">
        <v>544</v>
      </c>
      <c r="B1725" s="25" t="s">
        <v>2</v>
      </c>
      <c r="C1725" s="24" t="s">
        <v>3</v>
      </c>
      <c r="D1725" s="24" t="s">
        <v>4</v>
      </c>
      <c r="E1725" s="294" t="s">
        <v>2075</v>
      </c>
      <c r="F1725" s="294"/>
      <c r="G1725" s="145" t="s">
        <v>5</v>
      </c>
      <c r="H1725" s="25" t="s">
        <v>6</v>
      </c>
      <c r="I1725" s="25" t="s">
        <v>7</v>
      </c>
      <c r="J1725" s="25" t="s">
        <v>9</v>
      </c>
    </row>
    <row r="1726" spans="1:10" ht="26.4" x14ac:dyDescent="0.25">
      <c r="A1726" s="146" t="s">
        <v>2076</v>
      </c>
      <c r="B1726" s="147" t="s">
        <v>545</v>
      </c>
      <c r="C1726" s="146" t="s">
        <v>41</v>
      </c>
      <c r="D1726" s="146" t="s">
        <v>546</v>
      </c>
      <c r="E1726" s="292" t="s">
        <v>2847</v>
      </c>
      <c r="F1726" s="292"/>
      <c r="G1726" s="148" t="s">
        <v>43</v>
      </c>
      <c r="H1726" s="149">
        <v>1</v>
      </c>
      <c r="I1726" s="150">
        <v>155.35</v>
      </c>
      <c r="J1726" s="150">
        <v>155.35</v>
      </c>
    </row>
    <row r="1727" spans="1:10" ht="26.4" x14ac:dyDescent="0.25">
      <c r="A1727" s="48" t="s">
        <v>2078</v>
      </c>
      <c r="B1727" s="50" t="s">
        <v>2118</v>
      </c>
      <c r="C1727" s="48" t="s">
        <v>41</v>
      </c>
      <c r="D1727" s="48" t="s">
        <v>2119</v>
      </c>
      <c r="E1727" s="289" t="s">
        <v>2081</v>
      </c>
      <c r="F1727" s="289"/>
      <c r="G1727" s="151" t="s">
        <v>2082</v>
      </c>
      <c r="H1727" s="152">
        <v>1.1816004</v>
      </c>
      <c r="I1727" s="153">
        <v>29.46</v>
      </c>
      <c r="J1727" s="153">
        <v>34.799999999999997</v>
      </c>
    </row>
    <row r="1728" spans="1:10" ht="26.4" x14ac:dyDescent="0.25">
      <c r="A1728" s="48" t="s">
        <v>2078</v>
      </c>
      <c r="B1728" s="50" t="s">
        <v>2079</v>
      </c>
      <c r="C1728" s="48" t="s">
        <v>41</v>
      </c>
      <c r="D1728" s="48" t="s">
        <v>2080</v>
      </c>
      <c r="E1728" s="289" t="s">
        <v>2081</v>
      </c>
      <c r="F1728" s="289"/>
      <c r="G1728" s="151" t="s">
        <v>2082</v>
      </c>
      <c r="H1728" s="152">
        <v>0.45354359999999999</v>
      </c>
      <c r="I1728" s="153">
        <v>24.25</v>
      </c>
      <c r="J1728" s="153">
        <v>10.99</v>
      </c>
    </row>
    <row r="1729" spans="1:10" x14ac:dyDescent="0.25">
      <c r="A1729" s="154" t="s">
        <v>2087</v>
      </c>
      <c r="B1729" s="155" t="s">
        <v>2848</v>
      </c>
      <c r="C1729" s="154" t="s">
        <v>41</v>
      </c>
      <c r="D1729" s="154" t="s">
        <v>2849</v>
      </c>
      <c r="E1729" s="290" t="s">
        <v>2091</v>
      </c>
      <c r="F1729" s="290"/>
      <c r="G1729" s="156" t="s">
        <v>43</v>
      </c>
      <c r="H1729" s="157">
        <v>2.1000000000000001E-2</v>
      </c>
      <c r="I1729" s="158">
        <v>5.26</v>
      </c>
      <c r="J1729" s="158">
        <v>0.11</v>
      </c>
    </row>
    <row r="1730" spans="1:10" ht="26.4" x14ac:dyDescent="0.25">
      <c r="A1730" s="154" t="s">
        <v>2087</v>
      </c>
      <c r="B1730" s="155" t="s">
        <v>2850</v>
      </c>
      <c r="C1730" s="154" t="s">
        <v>41</v>
      </c>
      <c r="D1730" s="154" t="s">
        <v>2851</v>
      </c>
      <c r="E1730" s="290" t="s">
        <v>2091</v>
      </c>
      <c r="F1730" s="290"/>
      <c r="G1730" s="156" t="s">
        <v>43</v>
      </c>
      <c r="H1730" s="157">
        <v>1</v>
      </c>
      <c r="I1730" s="158">
        <v>109.45</v>
      </c>
      <c r="J1730" s="158">
        <v>109.45</v>
      </c>
    </row>
    <row r="1731" spans="1:10" x14ac:dyDescent="0.25">
      <c r="A1731" s="49"/>
      <c r="B1731" s="49"/>
      <c r="C1731" s="49"/>
      <c r="D1731" s="49"/>
      <c r="E1731" s="49" t="s">
        <v>2093</v>
      </c>
      <c r="F1731" s="159">
        <v>16.27</v>
      </c>
      <c r="G1731" s="49" t="s">
        <v>2094</v>
      </c>
      <c r="H1731" s="159">
        <v>18.66</v>
      </c>
      <c r="I1731" s="49" t="s">
        <v>2095</v>
      </c>
      <c r="J1731" s="159">
        <v>34.93</v>
      </c>
    </row>
    <row r="1732" spans="1:10" x14ac:dyDescent="0.25">
      <c r="A1732" s="49"/>
      <c r="B1732" s="49"/>
      <c r="C1732" s="49"/>
      <c r="D1732" s="49"/>
      <c r="E1732" s="49" t="s">
        <v>2096</v>
      </c>
      <c r="F1732" s="159">
        <v>31.84</v>
      </c>
      <c r="G1732" s="49"/>
      <c r="H1732" s="291" t="s">
        <v>2097</v>
      </c>
      <c r="I1732" s="291"/>
      <c r="J1732" s="159">
        <v>187.19</v>
      </c>
    </row>
    <row r="1733" spans="1:10" ht="14.4" thickBot="1" x14ac:dyDescent="0.3">
      <c r="A1733" s="30"/>
      <c r="B1733" s="30"/>
      <c r="C1733" s="30"/>
      <c r="D1733" s="30"/>
      <c r="E1733" s="30"/>
      <c r="F1733" s="30"/>
      <c r="G1733" s="30" t="s">
        <v>2098</v>
      </c>
      <c r="H1733" s="160" t="s">
        <v>2852</v>
      </c>
      <c r="I1733" s="30" t="s">
        <v>2100</v>
      </c>
      <c r="J1733" s="32">
        <v>935.95</v>
      </c>
    </row>
    <row r="1734" spans="1:10" ht="14.4" thickTop="1" x14ac:dyDescent="0.25">
      <c r="A1734" s="161"/>
      <c r="B1734" s="161"/>
      <c r="C1734" s="161"/>
      <c r="D1734" s="161"/>
      <c r="E1734" s="161"/>
      <c r="F1734" s="161"/>
      <c r="G1734" s="161"/>
      <c r="H1734" s="161"/>
      <c r="I1734" s="161"/>
      <c r="J1734" s="161"/>
    </row>
    <row r="1735" spans="1:10" x14ac:dyDescent="0.25">
      <c r="A1735" s="26" t="s">
        <v>547</v>
      </c>
      <c r="B1735" s="26"/>
      <c r="C1735" s="26"/>
      <c r="D1735" s="26" t="s">
        <v>548</v>
      </c>
      <c r="E1735" s="26"/>
      <c r="F1735" s="293"/>
      <c r="G1735" s="293"/>
      <c r="H1735" s="27"/>
      <c r="I1735" s="26"/>
      <c r="J1735" s="28">
        <v>170442.57</v>
      </c>
    </row>
    <row r="1736" spans="1:10" x14ac:dyDescent="0.25">
      <c r="A1736" s="24" t="s">
        <v>549</v>
      </c>
      <c r="B1736" s="25" t="s">
        <v>2</v>
      </c>
      <c r="C1736" s="24" t="s">
        <v>3</v>
      </c>
      <c r="D1736" s="24" t="s">
        <v>4</v>
      </c>
      <c r="E1736" s="294" t="s">
        <v>2075</v>
      </c>
      <c r="F1736" s="294"/>
      <c r="G1736" s="145" t="s">
        <v>5</v>
      </c>
      <c r="H1736" s="25" t="s">
        <v>6</v>
      </c>
      <c r="I1736" s="25" t="s">
        <v>7</v>
      </c>
      <c r="J1736" s="25" t="s">
        <v>9</v>
      </c>
    </row>
    <row r="1737" spans="1:10" ht="26.4" x14ac:dyDescent="0.25">
      <c r="A1737" s="146" t="s">
        <v>2076</v>
      </c>
      <c r="B1737" s="147" t="s">
        <v>550</v>
      </c>
      <c r="C1737" s="146" t="s">
        <v>41</v>
      </c>
      <c r="D1737" s="146" t="s">
        <v>551</v>
      </c>
      <c r="E1737" s="292" t="s">
        <v>2847</v>
      </c>
      <c r="F1737" s="292"/>
      <c r="G1737" s="148" t="s">
        <v>43</v>
      </c>
      <c r="H1737" s="149">
        <v>1</v>
      </c>
      <c r="I1737" s="150">
        <v>218.46</v>
      </c>
      <c r="J1737" s="150">
        <v>218.46</v>
      </c>
    </row>
    <row r="1738" spans="1:10" ht="26.4" x14ac:dyDescent="0.25">
      <c r="A1738" s="48" t="s">
        <v>2078</v>
      </c>
      <c r="B1738" s="50" t="s">
        <v>2540</v>
      </c>
      <c r="C1738" s="48" t="s">
        <v>41</v>
      </c>
      <c r="D1738" s="48" t="s">
        <v>2541</v>
      </c>
      <c r="E1738" s="289" t="s">
        <v>2081</v>
      </c>
      <c r="F1738" s="289"/>
      <c r="G1738" s="151" t="s">
        <v>2082</v>
      </c>
      <c r="H1738" s="152">
        <v>0.38332529999999998</v>
      </c>
      <c r="I1738" s="153">
        <v>29.84</v>
      </c>
      <c r="J1738" s="153">
        <v>11.43</v>
      </c>
    </row>
    <row r="1739" spans="1:10" ht="26.4" x14ac:dyDescent="0.25">
      <c r="A1739" s="48" t="s">
        <v>2078</v>
      </c>
      <c r="B1739" s="50" t="s">
        <v>2079</v>
      </c>
      <c r="C1739" s="48" t="s">
        <v>41</v>
      </c>
      <c r="D1739" s="48" t="s">
        <v>2080</v>
      </c>
      <c r="E1739" s="289" t="s">
        <v>2081</v>
      </c>
      <c r="F1739" s="289"/>
      <c r="G1739" s="151" t="s">
        <v>2082</v>
      </c>
      <c r="H1739" s="152">
        <v>0.14713499999999999</v>
      </c>
      <c r="I1739" s="153">
        <v>24.25</v>
      </c>
      <c r="J1739" s="153">
        <v>3.56</v>
      </c>
    </row>
    <row r="1740" spans="1:10" x14ac:dyDescent="0.25">
      <c r="A1740" s="154" t="s">
        <v>2087</v>
      </c>
      <c r="B1740" s="155" t="s">
        <v>2853</v>
      </c>
      <c r="C1740" s="154" t="s">
        <v>41</v>
      </c>
      <c r="D1740" s="154" t="s">
        <v>2854</v>
      </c>
      <c r="E1740" s="290" t="s">
        <v>2091</v>
      </c>
      <c r="F1740" s="290"/>
      <c r="G1740" s="156" t="s">
        <v>107</v>
      </c>
      <c r="H1740" s="157">
        <v>0.19828799999999999</v>
      </c>
      <c r="I1740" s="158">
        <v>38.18</v>
      </c>
      <c r="J1740" s="158">
        <v>7.57</v>
      </c>
    </row>
    <row r="1741" spans="1:10" ht="26.4" x14ac:dyDescent="0.25">
      <c r="A1741" s="154" t="s">
        <v>2087</v>
      </c>
      <c r="B1741" s="155" t="s">
        <v>2855</v>
      </c>
      <c r="C1741" s="154" t="s">
        <v>41</v>
      </c>
      <c r="D1741" s="154" t="s">
        <v>2856</v>
      </c>
      <c r="E1741" s="290" t="s">
        <v>2091</v>
      </c>
      <c r="F1741" s="290"/>
      <c r="G1741" s="156" t="s">
        <v>43</v>
      </c>
      <c r="H1741" s="157">
        <v>1</v>
      </c>
      <c r="I1741" s="158">
        <v>195.9</v>
      </c>
      <c r="J1741" s="158">
        <v>195.9</v>
      </c>
    </row>
    <row r="1742" spans="1:10" x14ac:dyDescent="0.25">
      <c r="A1742" s="49"/>
      <c r="B1742" s="49"/>
      <c r="C1742" s="49"/>
      <c r="D1742" s="49"/>
      <c r="E1742" s="49" t="s">
        <v>2093</v>
      </c>
      <c r="F1742" s="159">
        <v>5.26</v>
      </c>
      <c r="G1742" s="49" t="s">
        <v>2094</v>
      </c>
      <c r="H1742" s="159">
        <v>6.04</v>
      </c>
      <c r="I1742" s="49" t="s">
        <v>2095</v>
      </c>
      <c r="J1742" s="159">
        <v>11.3</v>
      </c>
    </row>
    <row r="1743" spans="1:10" x14ac:dyDescent="0.25">
      <c r="A1743" s="49"/>
      <c r="B1743" s="49"/>
      <c r="C1743" s="49"/>
      <c r="D1743" s="49"/>
      <c r="E1743" s="49" t="s">
        <v>2096</v>
      </c>
      <c r="F1743" s="159">
        <v>44.78</v>
      </c>
      <c r="G1743" s="49"/>
      <c r="H1743" s="291" t="s">
        <v>2097</v>
      </c>
      <c r="I1743" s="291"/>
      <c r="J1743" s="159">
        <v>263.24</v>
      </c>
    </row>
    <row r="1744" spans="1:10" ht="14.4" thickBot="1" x14ac:dyDescent="0.3">
      <c r="A1744" s="30"/>
      <c r="B1744" s="30"/>
      <c r="C1744" s="30"/>
      <c r="D1744" s="30"/>
      <c r="E1744" s="30"/>
      <c r="F1744" s="30"/>
      <c r="G1744" s="30" t="s">
        <v>2098</v>
      </c>
      <c r="H1744" s="160" t="s">
        <v>2857</v>
      </c>
      <c r="I1744" s="30" t="s">
        <v>2100</v>
      </c>
      <c r="J1744" s="32">
        <v>5528.04</v>
      </c>
    </row>
    <row r="1745" spans="1:10" ht="14.4" thickTop="1" x14ac:dyDescent="0.25">
      <c r="A1745" s="161"/>
      <c r="B1745" s="161"/>
      <c r="C1745" s="161"/>
      <c r="D1745" s="161"/>
      <c r="E1745" s="161"/>
      <c r="F1745" s="161"/>
      <c r="G1745" s="161"/>
      <c r="H1745" s="161"/>
      <c r="I1745" s="161"/>
      <c r="J1745" s="161"/>
    </row>
    <row r="1746" spans="1:10" x14ac:dyDescent="0.25">
      <c r="A1746" s="24" t="s">
        <v>552</v>
      </c>
      <c r="B1746" s="25" t="s">
        <v>2</v>
      </c>
      <c r="C1746" s="24" t="s">
        <v>3</v>
      </c>
      <c r="D1746" s="24" t="s">
        <v>4</v>
      </c>
      <c r="E1746" s="294" t="s">
        <v>2075</v>
      </c>
      <c r="F1746" s="294"/>
      <c r="G1746" s="145" t="s">
        <v>5</v>
      </c>
      <c r="H1746" s="25" t="s">
        <v>6</v>
      </c>
      <c r="I1746" s="25" t="s">
        <v>7</v>
      </c>
      <c r="J1746" s="25" t="s">
        <v>9</v>
      </c>
    </row>
    <row r="1747" spans="1:10" ht="26.4" x14ac:dyDescent="0.25">
      <c r="A1747" s="146" t="s">
        <v>2076</v>
      </c>
      <c r="B1747" s="147" t="s">
        <v>553</v>
      </c>
      <c r="C1747" s="146" t="s">
        <v>19</v>
      </c>
      <c r="D1747" s="146" t="s">
        <v>554</v>
      </c>
      <c r="E1747" s="292" t="s">
        <v>2077</v>
      </c>
      <c r="F1747" s="292"/>
      <c r="G1747" s="148" t="s">
        <v>43</v>
      </c>
      <c r="H1747" s="149">
        <v>1</v>
      </c>
      <c r="I1747" s="150">
        <v>2366.5500000000002</v>
      </c>
      <c r="J1747" s="150">
        <v>2366.5500000000002</v>
      </c>
    </row>
    <row r="1748" spans="1:10" ht="26.4" x14ac:dyDescent="0.25">
      <c r="A1748" s="48" t="s">
        <v>2078</v>
      </c>
      <c r="B1748" s="50" t="s">
        <v>2540</v>
      </c>
      <c r="C1748" s="48" t="s">
        <v>41</v>
      </c>
      <c r="D1748" s="48" t="s">
        <v>2541</v>
      </c>
      <c r="E1748" s="289" t="s">
        <v>2081</v>
      </c>
      <c r="F1748" s="289"/>
      <c r="G1748" s="151" t="s">
        <v>2082</v>
      </c>
      <c r="H1748" s="152">
        <v>0.47739999999999999</v>
      </c>
      <c r="I1748" s="153">
        <v>29.84</v>
      </c>
      <c r="J1748" s="153">
        <v>14.24</v>
      </c>
    </row>
    <row r="1749" spans="1:10" ht="26.4" x14ac:dyDescent="0.25">
      <c r="A1749" s="48" t="s">
        <v>2078</v>
      </c>
      <c r="B1749" s="50" t="s">
        <v>2079</v>
      </c>
      <c r="C1749" s="48" t="s">
        <v>41</v>
      </c>
      <c r="D1749" s="48" t="s">
        <v>2080</v>
      </c>
      <c r="E1749" s="289" t="s">
        <v>2081</v>
      </c>
      <c r="F1749" s="289"/>
      <c r="G1749" s="151" t="s">
        <v>2082</v>
      </c>
      <c r="H1749" s="152">
        <v>0.15040000000000001</v>
      </c>
      <c r="I1749" s="153">
        <v>24.25</v>
      </c>
      <c r="J1749" s="153">
        <v>3.64</v>
      </c>
    </row>
    <row r="1750" spans="1:10" x14ac:dyDescent="0.25">
      <c r="A1750" s="154" t="s">
        <v>2087</v>
      </c>
      <c r="B1750" s="155" t="s">
        <v>2853</v>
      </c>
      <c r="C1750" s="154" t="s">
        <v>41</v>
      </c>
      <c r="D1750" s="154" t="s">
        <v>2854</v>
      </c>
      <c r="E1750" s="290" t="s">
        <v>2091</v>
      </c>
      <c r="F1750" s="290"/>
      <c r="G1750" s="156" t="s">
        <v>107</v>
      </c>
      <c r="H1750" s="157">
        <v>0.34599999999999997</v>
      </c>
      <c r="I1750" s="158">
        <v>38.18</v>
      </c>
      <c r="J1750" s="158">
        <v>13.21</v>
      </c>
    </row>
    <row r="1751" spans="1:10" x14ac:dyDescent="0.25">
      <c r="A1751" s="154" t="s">
        <v>2087</v>
      </c>
      <c r="B1751" s="155" t="s">
        <v>2858</v>
      </c>
      <c r="C1751" s="154" t="s">
        <v>2461</v>
      </c>
      <c r="D1751" s="154" t="s">
        <v>2859</v>
      </c>
      <c r="E1751" s="290" t="s">
        <v>2091</v>
      </c>
      <c r="F1751" s="290"/>
      <c r="G1751" s="156" t="s">
        <v>592</v>
      </c>
      <c r="H1751" s="157">
        <v>1</v>
      </c>
      <c r="I1751" s="158">
        <v>2335.46</v>
      </c>
      <c r="J1751" s="158">
        <v>2335.46</v>
      </c>
    </row>
    <row r="1752" spans="1:10" x14ac:dyDescent="0.25">
      <c r="A1752" s="49"/>
      <c r="B1752" s="49"/>
      <c r="C1752" s="49"/>
      <c r="D1752" s="49"/>
      <c r="E1752" s="49" t="s">
        <v>2093</v>
      </c>
      <c r="F1752" s="159">
        <v>6.29</v>
      </c>
      <c r="G1752" s="49" t="s">
        <v>2094</v>
      </c>
      <c r="H1752" s="159">
        <v>7.22</v>
      </c>
      <c r="I1752" s="49" t="s">
        <v>2095</v>
      </c>
      <c r="J1752" s="159">
        <v>13.51</v>
      </c>
    </row>
    <row r="1753" spans="1:10" x14ac:dyDescent="0.25">
      <c r="A1753" s="49"/>
      <c r="B1753" s="49"/>
      <c r="C1753" s="49"/>
      <c r="D1753" s="49"/>
      <c r="E1753" s="49" t="s">
        <v>2096</v>
      </c>
      <c r="F1753" s="159">
        <v>485.14</v>
      </c>
      <c r="G1753" s="49"/>
      <c r="H1753" s="291" t="s">
        <v>2097</v>
      </c>
      <c r="I1753" s="291"/>
      <c r="J1753" s="159">
        <v>2851.69</v>
      </c>
    </row>
    <row r="1754" spans="1:10" ht="14.4" thickBot="1" x14ac:dyDescent="0.3">
      <c r="A1754" s="30"/>
      <c r="B1754" s="30"/>
      <c r="C1754" s="30"/>
      <c r="D1754" s="30"/>
      <c r="E1754" s="30"/>
      <c r="F1754" s="30"/>
      <c r="G1754" s="30" t="s">
        <v>2098</v>
      </c>
      <c r="H1754" s="160" t="s">
        <v>2572</v>
      </c>
      <c r="I1754" s="30" t="s">
        <v>2100</v>
      </c>
      <c r="J1754" s="32">
        <v>5703.38</v>
      </c>
    </row>
    <row r="1755" spans="1:10" ht="14.4" thickTop="1" x14ac:dyDescent="0.25">
      <c r="A1755" s="161"/>
      <c r="B1755" s="161"/>
      <c r="C1755" s="161"/>
      <c r="D1755" s="161"/>
      <c r="E1755" s="161"/>
      <c r="F1755" s="161"/>
      <c r="G1755" s="161"/>
      <c r="H1755" s="161"/>
      <c r="I1755" s="161"/>
      <c r="J1755" s="161"/>
    </row>
    <row r="1756" spans="1:10" x14ac:dyDescent="0.25">
      <c r="A1756" s="24" t="s">
        <v>555</v>
      </c>
      <c r="B1756" s="25" t="s">
        <v>2</v>
      </c>
      <c r="C1756" s="24" t="s">
        <v>3</v>
      </c>
      <c r="D1756" s="24" t="s">
        <v>4</v>
      </c>
      <c r="E1756" s="294" t="s">
        <v>2075</v>
      </c>
      <c r="F1756" s="294"/>
      <c r="G1756" s="145" t="s">
        <v>5</v>
      </c>
      <c r="H1756" s="25" t="s">
        <v>6</v>
      </c>
      <c r="I1756" s="25" t="s">
        <v>7</v>
      </c>
      <c r="J1756" s="25" t="s">
        <v>9</v>
      </c>
    </row>
    <row r="1757" spans="1:10" ht="26.4" x14ac:dyDescent="0.25">
      <c r="A1757" s="146" t="s">
        <v>2076</v>
      </c>
      <c r="B1757" s="147" t="s">
        <v>556</v>
      </c>
      <c r="C1757" s="146" t="s">
        <v>19</v>
      </c>
      <c r="D1757" s="146" t="s">
        <v>557</v>
      </c>
      <c r="E1757" s="292" t="s">
        <v>2077</v>
      </c>
      <c r="F1757" s="292"/>
      <c r="G1757" s="148" t="s">
        <v>43</v>
      </c>
      <c r="H1757" s="149">
        <v>1</v>
      </c>
      <c r="I1757" s="150">
        <v>357.25</v>
      </c>
      <c r="J1757" s="150">
        <v>357.25</v>
      </c>
    </row>
    <row r="1758" spans="1:10" ht="26.4" x14ac:dyDescent="0.25">
      <c r="A1758" s="48" t="s">
        <v>2078</v>
      </c>
      <c r="B1758" s="50" t="s">
        <v>2118</v>
      </c>
      <c r="C1758" s="48" t="s">
        <v>41</v>
      </c>
      <c r="D1758" s="48" t="s">
        <v>2119</v>
      </c>
      <c r="E1758" s="289" t="s">
        <v>2081</v>
      </c>
      <c r="F1758" s="289"/>
      <c r="G1758" s="151" t="s">
        <v>2082</v>
      </c>
      <c r="H1758" s="152">
        <v>6.8970000000000002</v>
      </c>
      <c r="I1758" s="153">
        <v>29.46</v>
      </c>
      <c r="J1758" s="153">
        <v>203.18</v>
      </c>
    </row>
    <row r="1759" spans="1:10" x14ac:dyDescent="0.25">
      <c r="A1759" s="154" t="s">
        <v>2087</v>
      </c>
      <c r="B1759" s="155" t="s">
        <v>2860</v>
      </c>
      <c r="C1759" s="154" t="s">
        <v>41</v>
      </c>
      <c r="D1759" s="154" t="s">
        <v>2861</v>
      </c>
      <c r="E1759" s="290" t="s">
        <v>2274</v>
      </c>
      <c r="F1759" s="290"/>
      <c r="G1759" s="156" t="s">
        <v>2082</v>
      </c>
      <c r="H1759" s="157">
        <v>8.5690000000000008</v>
      </c>
      <c r="I1759" s="158">
        <v>17.98</v>
      </c>
      <c r="J1759" s="158">
        <v>154.07</v>
      </c>
    </row>
    <row r="1760" spans="1:10" x14ac:dyDescent="0.25">
      <c r="A1760" s="49"/>
      <c r="B1760" s="49"/>
      <c r="C1760" s="49"/>
      <c r="D1760" s="49"/>
      <c r="E1760" s="49" t="s">
        <v>2093</v>
      </c>
      <c r="F1760" s="159">
        <v>145.46</v>
      </c>
      <c r="G1760" s="49" t="s">
        <v>2094</v>
      </c>
      <c r="H1760" s="159">
        <v>166.75</v>
      </c>
      <c r="I1760" s="49" t="s">
        <v>2095</v>
      </c>
      <c r="J1760" s="159">
        <v>312.20999999999998</v>
      </c>
    </row>
    <row r="1761" spans="1:10" x14ac:dyDescent="0.25">
      <c r="A1761" s="49"/>
      <c r="B1761" s="49"/>
      <c r="C1761" s="49"/>
      <c r="D1761" s="49"/>
      <c r="E1761" s="49" t="s">
        <v>2096</v>
      </c>
      <c r="F1761" s="159">
        <v>73.23</v>
      </c>
      <c r="G1761" s="49"/>
      <c r="H1761" s="291" t="s">
        <v>2097</v>
      </c>
      <c r="I1761" s="291"/>
      <c r="J1761" s="159">
        <v>430.48</v>
      </c>
    </row>
    <row r="1762" spans="1:10" ht="14.4" thickBot="1" x14ac:dyDescent="0.3">
      <c r="A1762" s="30"/>
      <c r="B1762" s="30"/>
      <c r="C1762" s="30"/>
      <c r="D1762" s="30"/>
      <c r="E1762" s="30"/>
      <c r="F1762" s="30"/>
      <c r="G1762" s="30" t="s">
        <v>2098</v>
      </c>
      <c r="H1762" s="160" t="s">
        <v>2223</v>
      </c>
      <c r="I1762" s="30" t="s">
        <v>2100</v>
      </c>
      <c r="J1762" s="32">
        <v>2582.88</v>
      </c>
    </row>
    <row r="1763" spans="1:10" ht="14.4" thickTop="1" x14ac:dyDescent="0.25">
      <c r="A1763" s="161"/>
      <c r="B1763" s="161"/>
      <c r="C1763" s="161"/>
      <c r="D1763" s="161"/>
      <c r="E1763" s="161"/>
      <c r="F1763" s="161"/>
      <c r="G1763" s="161"/>
      <c r="H1763" s="161"/>
      <c r="I1763" s="161"/>
      <c r="J1763" s="161"/>
    </row>
    <row r="1764" spans="1:10" x14ac:dyDescent="0.25">
      <c r="A1764" s="24" t="s">
        <v>558</v>
      </c>
      <c r="B1764" s="25" t="s">
        <v>2</v>
      </c>
      <c r="C1764" s="24" t="s">
        <v>3</v>
      </c>
      <c r="D1764" s="24" t="s">
        <v>4</v>
      </c>
      <c r="E1764" s="294" t="s">
        <v>2075</v>
      </c>
      <c r="F1764" s="294"/>
      <c r="G1764" s="145" t="s">
        <v>5</v>
      </c>
      <c r="H1764" s="25" t="s">
        <v>6</v>
      </c>
      <c r="I1764" s="25" t="s">
        <v>7</v>
      </c>
      <c r="J1764" s="25" t="s">
        <v>9</v>
      </c>
    </row>
    <row r="1765" spans="1:10" ht="39.6" x14ac:dyDescent="0.25">
      <c r="A1765" s="146" t="s">
        <v>2076</v>
      </c>
      <c r="B1765" s="147" t="s">
        <v>559</v>
      </c>
      <c r="C1765" s="146" t="s">
        <v>19</v>
      </c>
      <c r="D1765" s="146" t="s">
        <v>560</v>
      </c>
      <c r="E1765" s="292" t="s">
        <v>2077</v>
      </c>
      <c r="F1765" s="292"/>
      <c r="G1765" s="148" t="s">
        <v>91</v>
      </c>
      <c r="H1765" s="149">
        <v>1</v>
      </c>
      <c r="I1765" s="150">
        <v>81.34</v>
      </c>
      <c r="J1765" s="150">
        <v>81.34</v>
      </c>
    </row>
    <row r="1766" spans="1:10" ht="26.4" x14ac:dyDescent="0.25">
      <c r="A1766" s="48" t="s">
        <v>2078</v>
      </c>
      <c r="B1766" s="50" t="s">
        <v>2315</v>
      </c>
      <c r="C1766" s="48" t="s">
        <v>41</v>
      </c>
      <c r="D1766" s="48" t="s">
        <v>2316</v>
      </c>
      <c r="E1766" s="289" t="s">
        <v>2081</v>
      </c>
      <c r="F1766" s="289"/>
      <c r="G1766" s="151" t="s">
        <v>2082</v>
      </c>
      <c r="H1766" s="152">
        <v>1.5</v>
      </c>
      <c r="I1766" s="153">
        <v>29.98</v>
      </c>
      <c r="J1766" s="153">
        <v>44.97</v>
      </c>
    </row>
    <row r="1767" spans="1:10" ht="26.4" x14ac:dyDescent="0.25">
      <c r="A1767" s="48" t="s">
        <v>2078</v>
      </c>
      <c r="B1767" s="50" t="s">
        <v>2079</v>
      </c>
      <c r="C1767" s="48" t="s">
        <v>41</v>
      </c>
      <c r="D1767" s="48" t="s">
        <v>2080</v>
      </c>
      <c r="E1767" s="289" t="s">
        <v>2081</v>
      </c>
      <c r="F1767" s="289"/>
      <c r="G1767" s="151" t="s">
        <v>2082</v>
      </c>
      <c r="H1767" s="152">
        <v>1.5</v>
      </c>
      <c r="I1767" s="153">
        <v>24.25</v>
      </c>
      <c r="J1767" s="153">
        <v>36.369999999999997</v>
      </c>
    </row>
    <row r="1768" spans="1:10" x14ac:dyDescent="0.25">
      <c r="A1768" s="49"/>
      <c r="B1768" s="49"/>
      <c r="C1768" s="49"/>
      <c r="D1768" s="49"/>
      <c r="E1768" s="49" t="s">
        <v>2093</v>
      </c>
      <c r="F1768" s="159">
        <v>28.16</v>
      </c>
      <c r="G1768" s="49" t="s">
        <v>2094</v>
      </c>
      <c r="H1768" s="159">
        <v>32.29</v>
      </c>
      <c r="I1768" s="49" t="s">
        <v>2095</v>
      </c>
      <c r="J1768" s="159">
        <v>60.45</v>
      </c>
    </row>
    <row r="1769" spans="1:10" x14ac:dyDescent="0.25">
      <c r="A1769" s="49"/>
      <c r="B1769" s="49"/>
      <c r="C1769" s="49"/>
      <c r="D1769" s="49"/>
      <c r="E1769" s="49" t="s">
        <v>2096</v>
      </c>
      <c r="F1769" s="159">
        <v>16.670000000000002</v>
      </c>
      <c r="G1769" s="49"/>
      <c r="H1769" s="291" t="s">
        <v>2097</v>
      </c>
      <c r="I1769" s="291"/>
      <c r="J1769" s="159">
        <v>98.01</v>
      </c>
    </row>
    <row r="1770" spans="1:10" ht="14.4" thickBot="1" x14ac:dyDescent="0.3">
      <c r="A1770" s="30"/>
      <c r="B1770" s="30"/>
      <c r="C1770" s="30"/>
      <c r="D1770" s="30"/>
      <c r="E1770" s="30"/>
      <c r="F1770" s="30"/>
      <c r="G1770" s="30" t="s">
        <v>2098</v>
      </c>
      <c r="H1770" s="160" t="s">
        <v>2862</v>
      </c>
      <c r="I1770" s="30" t="s">
        <v>2100</v>
      </c>
      <c r="J1770" s="32">
        <v>431.24</v>
      </c>
    </row>
    <row r="1771" spans="1:10" ht="14.4" thickTop="1" x14ac:dyDescent="0.25">
      <c r="A1771" s="161"/>
      <c r="B1771" s="161"/>
      <c r="C1771" s="161"/>
      <c r="D1771" s="161"/>
      <c r="E1771" s="161"/>
      <c r="F1771" s="161"/>
      <c r="G1771" s="161"/>
      <c r="H1771" s="161"/>
      <c r="I1771" s="161"/>
      <c r="J1771" s="161"/>
    </row>
    <row r="1772" spans="1:10" x14ac:dyDescent="0.25">
      <c r="A1772" s="24" t="s">
        <v>561</v>
      </c>
      <c r="B1772" s="25" t="s">
        <v>2</v>
      </c>
      <c r="C1772" s="24" t="s">
        <v>3</v>
      </c>
      <c r="D1772" s="24" t="s">
        <v>4</v>
      </c>
      <c r="E1772" s="294" t="s">
        <v>2075</v>
      </c>
      <c r="F1772" s="294"/>
      <c r="G1772" s="145" t="s">
        <v>5</v>
      </c>
      <c r="H1772" s="25" t="s">
        <v>6</v>
      </c>
      <c r="I1772" s="25" t="s">
        <v>7</v>
      </c>
      <c r="J1772" s="25" t="s">
        <v>9</v>
      </c>
    </row>
    <row r="1773" spans="1:10" ht="26.4" x14ac:dyDescent="0.25">
      <c r="A1773" s="146" t="s">
        <v>2076</v>
      </c>
      <c r="B1773" s="147" t="s">
        <v>562</v>
      </c>
      <c r="C1773" s="146" t="s">
        <v>41</v>
      </c>
      <c r="D1773" s="146" t="s">
        <v>563</v>
      </c>
      <c r="E1773" s="292" t="s">
        <v>2847</v>
      </c>
      <c r="F1773" s="292"/>
      <c r="G1773" s="148" t="s">
        <v>43</v>
      </c>
      <c r="H1773" s="149">
        <v>1</v>
      </c>
      <c r="I1773" s="150">
        <v>63.72</v>
      </c>
      <c r="J1773" s="150">
        <v>63.72</v>
      </c>
    </row>
    <row r="1774" spans="1:10" ht="26.4" x14ac:dyDescent="0.25">
      <c r="A1774" s="48" t="s">
        <v>2078</v>
      </c>
      <c r="B1774" s="50" t="s">
        <v>2079</v>
      </c>
      <c r="C1774" s="48" t="s">
        <v>41</v>
      </c>
      <c r="D1774" s="48" t="s">
        <v>2080</v>
      </c>
      <c r="E1774" s="289" t="s">
        <v>2081</v>
      </c>
      <c r="F1774" s="289"/>
      <c r="G1774" s="151" t="s">
        <v>2082</v>
      </c>
      <c r="H1774" s="152">
        <v>6.2072599999999999E-2</v>
      </c>
      <c r="I1774" s="153">
        <v>24.25</v>
      </c>
      <c r="J1774" s="153">
        <v>1.5</v>
      </c>
    </row>
    <row r="1775" spans="1:10" ht="26.4" x14ac:dyDescent="0.25">
      <c r="A1775" s="48" t="s">
        <v>2078</v>
      </c>
      <c r="B1775" s="50" t="s">
        <v>2118</v>
      </c>
      <c r="C1775" s="48" t="s">
        <v>41</v>
      </c>
      <c r="D1775" s="48" t="s">
        <v>2119</v>
      </c>
      <c r="E1775" s="289" t="s">
        <v>2081</v>
      </c>
      <c r="F1775" s="289"/>
      <c r="G1775" s="151" t="s">
        <v>2082</v>
      </c>
      <c r="H1775" s="152">
        <v>0.16171540000000001</v>
      </c>
      <c r="I1775" s="153">
        <v>29.46</v>
      </c>
      <c r="J1775" s="153">
        <v>4.76</v>
      </c>
    </row>
    <row r="1776" spans="1:10" ht="39.6" x14ac:dyDescent="0.25">
      <c r="A1776" s="154" t="s">
        <v>2087</v>
      </c>
      <c r="B1776" s="155" t="s">
        <v>2863</v>
      </c>
      <c r="C1776" s="154" t="s">
        <v>41</v>
      </c>
      <c r="D1776" s="154" t="s">
        <v>2864</v>
      </c>
      <c r="E1776" s="290" t="s">
        <v>2091</v>
      </c>
      <c r="F1776" s="290"/>
      <c r="G1776" s="156" t="s">
        <v>43</v>
      </c>
      <c r="H1776" s="157">
        <v>1</v>
      </c>
      <c r="I1776" s="158">
        <v>57.35</v>
      </c>
      <c r="J1776" s="158">
        <v>57.35</v>
      </c>
    </row>
    <row r="1777" spans="1:10" x14ac:dyDescent="0.25">
      <c r="A1777" s="154" t="s">
        <v>2087</v>
      </c>
      <c r="B1777" s="155" t="s">
        <v>2848</v>
      </c>
      <c r="C1777" s="154" t="s">
        <v>41</v>
      </c>
      <c r="D1777" s="154" t="s">
        <v>2849</v>
      </c>
      <c r="E1777" s="290" t="s">
        <v>2091</v>
      </c>
      <c r="F1777" s="290"/>
      <c r="G1777" s="156" t="s">
        <v>43</v>
      </c>
      <c r="H1777" s="157">
        <v>2.1000000000000001E-2</v>
      </c>
      <c r="I1777" s="158">
        <v>5.26</v>
      </c>
      <c r="J1777" s="158">
        <v>0.11</v>
      </c>
    </row>
    <row r="1778" spans="1:10" x14ac:dyDescent="0.25">
      <c r="A1778" s="49"/>
      <c r="B1778" s="49"/>
      <c r="C1778" s="49"/>
      <c r="D1778" s="49"/>
      <c r="E1778" s="49" t="s">
        <v>2093</v>
      </c>
      <c r="F1778" s="159">
        <v>2.2200000000000002</v>
      </c>
      <c r="G1778" s="49" t="s">
        <v>2094</v>
      </c>
      <c r="H1778" s="159">
        <v>2.5499999999999998</v>
      </c>
      <c r="I1778" s="49" t="s">
        <v>2095</v>
      </c>
      <c r="J1778" s="159">
        <v>4.7699999999999996</v>
      </c>
    </row>
    <row r="1779" spans="1:10" x14ac:dyDescent="0.25">
      <c r="A1779" s="49"/>
      <c r="B1779" s="49"/>
      <c r="C1779" s="49"/>
      <c r="D1779" s="49"/>
      <c r="E1779" s="49" t="s">
        <v>2096</v>
      </c>
      <c r="F1779" s="159">
        <v>13.06</v>
      </c>
      <c r="G1779" s="49"/>
      <c r="H1779" s="291" t="s">
        <v>2097</v>
      </c>
      <c r="I1779" s="291"/>
      <c r="J1779" s="159">
        <v>76.78</v>
      </c>
    </row>
    <row r="1780" spans="1:10" ht="14.4" thickBot="1" x14ac:dyDescent="0.3">
      <c r="A1780" s="30"/>
      <c r="B1780" s="30"/>
      <c r="C1780" s="30"/>
      <c r="D1780" s="30"/>
      <c r="E1780" s="30"/>
      <c r="F1780" s="30"/>
      <c r="G1780" s="30" t="s">
        <v>2098</v>
      </c>
      <c r="H1780" s="160" t="s">
        <v>2570</v>
      </c>
      <c r="I1780" s="30" t="s">
        <v>2100</v>
      </c>
      <c r="J1780" s="32">
        <v>537.46</v>
      </c>
    </row>
    <row r="1781" spans="1:10" ht="14.4" thickTop="1" x14ac:dyDescent="0.25">
      <c r="A1781" s="161"/>
      <c r="B1781" s="161"/>
      <c r="C1781" s="161"/>
      <c r="D1781" s="161"/>
      <c r="E1781" s="161"/>
      <c r="F1781" s="161"/>
      <c r="G1781" s="161"/>
      <c r="H1781" s="161"/>
      <c r="I1781" s="161"/>
      <c r="J1781" s="161"/>
    </row>
    <row r="1782" spans="1:10" x14ac:dyDescent="0.25">
      <c r="A1782" s="24" t="s">
        <v>564</v>
      </c>
      <c r="B1782" s="25" t="s">
        <v>2</v>
      </c>
      <c r="C1782" s="24" t="s">
        <v>3</v>
      </c>
      <c r="D1782" s="24" t="s">
        <v>4</v>
      </c>
      <c r="E1782" s="294" t="s">
        <v>2075</v>
      </c>
      <c r="F1782" s="294"/>
      <c r="G1782" s="145" t="s">
        <v>5</v>
      </c>
      <c r="H1782" s="25" t="s">
        <v>6</v>
      </c>
      <c r="I1782" s="25" t="s">
        <v>7</v>
      </c>
      <c r="J1782" s="25" t="s">
        <v>9</v>
      </c>
    </row>
    <row r="1783" spans="1:10" ht="26.4" x14ac:dyDescent="0.25">
      <c r="A1783" s="146" t="s">
        <v>2076</v>
      </c>
      <c r="B1783" s="147" t="s">
        <v>565</v>
      </c>
      <c r="C1783" s="146" t="s">
        <v>19</v>
      </c>
      <c r="D1783" s="146" t="s">
        <v>566</v>
      </c>
      <c r="E1783" s="292" t="s">
        <v>2077</v>
      </c>
      <c r="F1783" s="292"/>
      <c r="G1783" s="148" t="s">
        <v>43</v>
      </c>
      <c r="H1783" s="149">
        <v>1</v>
      </c>
      <c r="I1783" s="150">
        <v>271.89</v>
      </c>
      <c r="J1783" s="150">
        <v>271.89</v>
      </c>
    </row>
    <row r="1784" spans="1:10" ht="26.4" x14ac:dyDescent="0.25">
      <c r="A1784" s="48" t="s">
        <v>2078</v>
      </c>
      <c r="B1784" s="50" t="s">
        <v>2118</v>
      </c>
      <c r="C1784" s="48" t="s">
        <v>41</v>
      </c>
      <c r="D1784" s="48" t="s">
        <v>2119</v>
      </c>
      <c r="E1784" s="289" t="s">
        <v>2081</v>
      </c>
      <c r="F1784" s="289"/>
      <c r="G1784" s="151" t="s">
        <v>2082</v>
      </c>
      <c r="H1784" s="152">
        <v>0.5</v>
      </c>
      <c r="I1784" s="153">
        <v>29.46</v>
      </c>
      <c r="J1784" s="153">
        <v>14.73</v>
      </c>
    </row>
    <row r="1785" spans="1:10" ht="26.4" x14ac:dyDescent="0.25">
      <c r="A1785" s="48" t="s">
        <v>2078</v>
      </c>
      <c r="B1785" s="50" t="s">
        <v>2079</v>
      </c>
      <c r="C1785" s="48" t="s">
        <v>41</v>
      </c>
      <c r="D1785" s="48" t="s">
        <v>2080</v>
      </c>
      <c r="E1785" s="289" t="s">
        <v>2081</v>
      </c>
      <c r="F1785" s="289"/>
      <c r="G1785" s="151" t="s">
        <v>2082</v>
      </c>
      <c r="H1785" s="152">
        <v>0.5</v>
      </c>
      <c r="I1785" s="153">
        <v>24.25</v>
      </c>
      <c r="J1785" s="153">
        <v>12.12</v>
      </c>
    </row>
    <row r="1786" spans="1:10" x14ac:dyDescent="0.25">
      <c r="A1786" s="154" t="s">
        <v>2087</v>
      </c>
      <c r="B1786" s="155" t="s">
        <v>2865</v>
      </c>
      <c r="C1786" s="154" t="s">
        <v>2461</v>
      </c>
      <c r="D1786" s="154" t="s">
        <v>2866</v>
      </c>
      <c r="E1786" s="290" t="s">
        <v>2091</v>
      </c>
      <c r="F1786" s="290"/>
      <c r="G1786" s="156" t="s">
        <v>2595</v>
      </c>
      <c r="H1786" s="157">
        <v>0.5</v>
      </c>
      <c r="I1786" s="158">
        <v>0.31</v>
      </c>
      <c r="J1786" s="158">
        <v>0.15</v>
      </c>
    </row>
    <row r="1787" spans="1:10" ht="26.4" x14ac:dyDescent="0.25">
      <c r="A1787" s="154" t="s">
        <v>2087</v>
      </c>
      <c r="B1787" s="155" t="s">
        <v>2867</v>
      </c>
      <c r="C1787" s="154" t="s">
        <v>2461</v>
      </c>
      <c r="D1787" s="154" t="s">
        <v>2868</v>
      </c>
      <c r="E1787" s="290" t="s">
        <v>2091</v>
      </c>
      <c r="F1787" s="290"/>
      <c r="G1787" s="156" t="s">
        <v>592</v>
      </c>
      <c r="H1787" s="157">
        <v>1</v>
      </c>
      <c r="I1787" s="158">
        <v>244.89</v>
      </c>
      <c r="J1787" s="158">
        <v>244.89</v>
      </c>
    </row>
    <row r="1788" spans="1:10" x14ac:dyDescent="0.25">
      <c r="A1788" s="49"/>
      <c r="B1788" s="49"/>
      <c r="C1788" s="49"/>
      <c r="D1788" s="49"/>
      <c r="E1788" s="49" t="s">
        <v>2093</v>
      </c>
      <c r="F1788" s="159">
        <v>9.36</v>
      </c>
      <c r="G1788" s="49" t="s">
        <v>2094</v>
      </c>
      <c r="H1788" s="159">
        <v>10.75</v>
      </c>
      <c r="I1788" s="49" t="s">
        <v>2095</v>
      </c>
      <c r="J1788" s="159">
        <v>20.11</v>
      </c>
    </row>
    <row r="1789" spans="1:10" x14ac:dyDescent="0.25">
      <c r="A1789" s="49"/>
      <c r="B1789" s="49"/>
      <c r="C1789" s="49"/>
      <c r="D1789" s="49"/>
      <c r="E1789" s="49" t="s">
        <v>2096</v>
      </c>
      <c r="F1789" s="159">
        <v>55.73</v>
      </c>
      <c r="G1789" s="49"/>
      <c r="H1789" s="291" t="s">
        <v>2097</v>
      </c>
      <c r="I1789" s="291"/>
      <c r="J1789" s="159">
        <v>327.62</v>
      </c>
    </row>
    <row r="1790" spans="1:10" ht="14.4" thickBot="1" x14ac:dyDescent="0.3">
      <c r="A1790" s="30"/>
      <c r="B1790" s="30"/>
      <c r="C1790" s="30"/>
      <c r="D1790" s="30"/>
      <c r="E1790" s="30"/>
      <c r="F1790" s="30"/>
      <c r="G1790" s="30" t="s">
        <v>2098</v>
      </c>
      <c r="H1790" s="160" t="s">
        <v>2869</v>
      </c>
      <c r="I1790" s="30" t="s">
        <v>2100</v>
      </c>
      <c r="J1790" s="32">
        <v>39969.64</v>
      </c>
    </row>
    <row r="1791" spans="1:10" ht="14.4" thickTop="1" x14ac:dyDescent="0.25">
      <c r="A1791" s="161"/>
      <c r="B1791" s="161"/>
      <c r="C1791" s="161"/>
      <c r="D1791" s="161"/>
      <c r="E1791" s="161"/>
      <c r="F1791" s="161"/>
      <c r="G1791" s="161"/>
      <c r="H1791" s="161"/>
      <c r="I1791" s="161"/>
      <c r="J1791" s="161"/>
    </row>
    <row r="1792" spans="1:10" x14ac:dyDescent="0.25">
      <c r="A1792" s="24" t="s">
        <v>567</v>
      </c>
      <c r="B1792" s="25" t="s">
        <v>2</v>
      </c>
      <c r="C1792" s="24" t="s">
        <v>3</v>
      </c>
      <c r="D1792" s="24" t="s">
        <v>4</v>
      </c>
      <c r="E1792" s="294" t="s">
        <v>2075</v>
      </c>
      <c r="F1792" s="294"/>
      <c r="G1792" s="145" t="s">
        <v>5</v>
      </c>
      <c r="H1792" s="25" t="s">
        <v>6</v>
      </c>
      <c r="I1792" s="25" t="s">
        <v>7</v>
      </c>
      <c r="J1792" s="25" t="s">
        <v>9</v>
      </c>
    </row>
    <row r="1793" spans="1:10" ht="26.4" x14ac:dyDescent="0.25">
      <c r="A1793" s="146" t="s">
        <v>2076</v>
      </c>
      <c r="B1793" s="147" t="s">
        <v>568</v>
      </c>
      <c r="C1793" s="146" t="s">
        <v>19</v>
      </c>
      <c r="D1793" s="146" t="s">
        <v>569</v>
      </c>
      <c r="E1793" s="292" t="s">
        <v>2077</v>
      </c>
      <c r="F1793" s="292"/>
      <c r="G1793" s="148" t="s">
        <v>43</v>
      </c>
      <c r="H1793" s="149">
        <v>1</v>
      </c>
      <c r="I1793" s="150">
        <v>371.45</v>
      </c>
      <c r="J1793" s="150">
        <v>371.45</v>
      </c>
    </row>
    <row r="1794" spans="1:10" ht="26.4" x14ac:dyDescent="0.25">
      <c r="A1794" s="48" t="s">
        <v>2078</v>
      </c>
      <c r="B1794" s="50" t="s">
        <v>2118</v>
      </c>
      <c r="C1794" s="48" t="s">
        <v>41</v>
      </c>
      <c r="D1794" s="48" t="s">
        <v>2119</v>
      </c>
      <c r="E1794" s="289" t="s">
        <v>2081</v>
      </c>
      <c r="F1794" s="289"/>
      <c r="G1794" s="151" t="s">
        <v>2082</v>
      </c>
      <c r="H1794" s="152">
        <v>0.3</v>
      </c>
      <c r="I1794" s="153">
        <v>29.46</v>
      </c>
      <c r="J1794" s="153">
        <v>8.83</v>
      </c>
    </row>
    <row r="1795" spans="1:10" ht="26.4" x14ac:dyDescent="0.25">
      <c r="A1795" s="48" t="s">
        <v>2078</v>
      </c>
      <c r="B1795" s="50" t="s">
        <v>2114</v>
      </c>
      <c r="C1795" s="48" t="s">
        <v>41</v>
      </c>
      <c r="D1795" s="48" t="s">
        <v>2115</v>
      </c>
      <c r="E1795" s="289" t="s">
        <v>2081</v>
      </c>
      <c r="F1795" s="289"/>
      <c r="G1795" s="151" t="s">
        <v>2082</v>
      </c>
      <c r="H1795" s="152">
        <v>0.5</v>
      </c>
      <c r="I1795" s="153">
        <v>24.83</v>
      </c>
      <c r="J1795" s="153">
        <v>12.41</v>
      </c>
    </row>
    <row r="1796" spans="1:10" ht="39.6" x14ac:dyDescent="0.25">
      <c r="A1796" s="154" t="s">
        <v>2087</v>
      </c>
      <c r="B1796" s="155" t="s">
        <v>2870</v>
      </c>
      <c r="C1796" s="154" t="s">
        <v>2089</v>
      </c>
      <c r="D1796" s="154" t="s">
        <v>2871</v>
      </c>
      <c r="E1796" s="290" t="s">
        <v>2091</v>
      </c>
      <c r="F1796" s="290"/>
      <c r="G1796" s="156" t="s">
        <v>2595</v>
      </c>
      <c r="H1796" s="157">
        <v>0.28000000000000003</v>
      </c>
      <c r="I1796" s="158">
        <v>0.19</v>
      </c>
      <c r="J1796" s="158">
        <v>0.05</v>
      </c>
    </row>
    <row r="1797" spans="1:10" ht="39.6" x14ac:dyDescent="0.25">
      <c r="A1797" s="154" t="s">
        <v>2087</v>
      </c>
      <c r="B1797" s="155" t="s">
        <v>2872</v>
      </c>
      <c r="C1797" s="154" t="s">
        <v>2089</v>
      </c>
      <c r="D1797" s="154" t="s">
        <v>2873</v>
      </c>
      <c r="E1797" s="290" t="s">
        <v>2091</v>
      </c>
      <c r="F1797" s="290"/>
      <c r="G1797" s="156" t="s">
        <v>592</v>
      </c>
      <c r="H1797" s="157">
        <v>1</v>
      </c>
      <c r="I1797" s="158">
        <v>350.16</v>
      </c>
      <c r="J1797" s="158">
        <v>350.16</v>
      </c>
    </row>
    <row r="1798" spans="1:10" x14ac:dyDescent="0.25">
      <c r="A1798" s="49"/>
      <c r="B1798" s="49"/>
      <c r="C1798" s="49"/>
      <c r="D1798" s="49"/>
      <c r="E1798" s="49" t="s">
        <v>2093</v>
      </c>
      <c r="F1798" s="159">
        <v>7.46</v>
      </c>
      <c r="G1798" s="49" t="s">
        <v>2094</v>
      </c>
      <c r="H1798" s="159">
        <v>8.56</v>
      </c>
      <c r="I1798" s="49" t="s">
        <v>2095</v>
      </c>
      <c r="J1798" s="159">
        <v>16.02</v>
      </c>
    </row>
    <row r="1799" spans="1:10" x14ac:dyDescent="0.25">
      <c r="A1799" s="49"/>
      <c r="B1799" s="49"/>
      <c r="C1799" s="49"/>
      <c r="D1799" s="49"/>
      <c r="E1799" s="49" t="s">
        <v>2096</v>
      </c>
      <c r="F1799" s="159">
        <v>76.14</v>
      </c>
      <c r="G1799" s="49"/>
      <c r="H1799" s="291" t="s">
        <v>2097</v>
      </c>
      <c r="I1799" s="291"/>
      <c r="J1799" s="159">
        <v>447.59</v>
      </c>
    </row>
    <row r="1800" spans="1:10" ht="14.4" thickBot="1" x14ac:dyDescent="0.3">
      <c r="A1800" s="30"/>
      <c r="B1800" s="30"/>
      <c r="C1800" s="30"/>
      <c r="D1800" s="30"/>
      <c r="E1800" s="30"/>
      <c r="F1800" s="30"/>
      <c r="G1800" s="30" t="s">
        <v>2098</v>
      </c>
      <c r="H1800" s="160" t="s">
        <v>2874</v>
      </c>
      <c r="I1800" s="30" t="s">
        <v>2100</v>
      </c>
      <c r="J1800" s="32">
        <v>14770.47</v>
      </c>
    </row>
    <row r="1801" spans="1:10" ht="14.4" thickTop="1" x14ac:dyDescent="0.25">
      <c r="A1801" s="161"/>
      <c r="B1801" s="161"/>
      <c r="C1801" s="161"/>
      <c r="D1801" s="161"/>
      <c r="E1801" s="161"/>
      <c r="F1801" s="161"/>
      <c r="G1801" s="161"/>
      <c r="H1801" s="161"/>
      <c r="I1801" s="161"/>
      <c r="J1801" s="161"/>
    </row>
    <row r="1802" spans="1:10" x14ac:dyDescent="0.25">
      <c r="A1802" s="24" t="s">
        <v>570</v>
      </c>
      <c r="B1802" s="25" t="s">
        <v>2</v>
      </c>
      <c r="C1802" s="24" t="s">
        <v>3</v>
      </c>
      <c r="D1802" s="24" t="s">
        <v>4</v>
      </c>
      <c r="E1802" s="294" t="s">
        <v>2075</v>
      </c>
      <c r="F1802" s="294"/>
      <c r="G1802" s="145" t="s">
        <v>5</v>
      </c>
      <c r="H1802" s="25" t="s">
        <v>6</v>
      </c>
      <c r="I1802" s="25" t="s">
        <v>7</v>
      </c>
      <c r="J1802" s="25" t="s">
        <v>9</v>
      </c>
    </row>
    <row r="1803" spans="1:10" ht="26.4" x14ac:dyDescent="0.25">
      <c r="A1803" s="146" t="s">
        <v>2076</v>
      </c>
      <c r="B1803" s="147" t="s">
        <v>571</v>
      </c>
      <c r="C1803" s="146" t="s">
        <v>19</v>
      </c>
      <c r="D1803" s="146" t="s">
        <v>572</v>
      </c>
      <c r="E1803" s="292" t="s">
        <v>2077</v>
      </c>
      <c r="F1803" s="292"/>
      <c r="G1803" s="148" t="s">
        <v>43</v>
      </c>
      <c r="H1803" s="149">
        <v>1</v>
      </c>
      <c r="I1803" s="150">
        <v>816.29</v>
      </c>
      <c r="J1803" s="150">
        <v>816.29</v>
      </c>
    </row>
    <row r="1804" spans="1:10" ht="26.4" x14ac:dyDescent="0.25">
      <c r="A1804" s="48" t="s">
        <v>2078</v>
      </c>
      <c r="B1804" s="50" t="s">
        <v>2118</v>
      </c>
      <c r="C1804" s="48" t="s">
        <v>41</v>
      </c>
      <c r="D1804" s="48" t="s">
        <v>2119</v>
      </c>
      <c r="E1804" s="289" t="s">
        <v>2081</v>
      </c>
      <c r="F1804" s="289"/>
      <c r="G1804" s="151" t="s">
        <v>2082</v>
      </c>
      <c r="H1804" s="152">
        <v>0.5</v>
      </c>
      <c r="I1804" s="153">
        <v>29.46</v>
      </c>
      <c r="J1804" s="153">
        <v>14.73</v>
      </c>
    </row>
    <row r="1805" spans="1:10" ht="26.4" x14ac:dyDescent="0.25">
      <c r="A1805" s="154" t="s">
        <v>2087</v>
      </c>
      <c r="B1805" s="155" t="s">
        <v>2875</v>
      </c>
      <c r="C1805" s="154" t="s">
        <v>2461</v>
      </c>
      <c r="D1805" s="154" t="s">
        <v>2876</v>
      </c>
      <c r="E1805" s="290" t="s">
        <v>2091</v>
      </c>
      <c r="F1805" s="290"/>
      <c r="G1805" s="156" t="s">
        <v>592</v>
      </c>
      <c r="H1805" s="157">
        <v>1</v>
      </c>
      <c r="I1805" s="158">
        <v>801.43</v>
      </c>
      <c r="J1805" s="158">
        <v>801.43</v>
      </c>
    </row>
    <row r="1806" spans="1:10" x14ac:dyDescent="0.25">
      <c r="A1806" s="154" t="s">
        <v>2087</v>
      </c>
      <c r="B1806" s="155" t="s">
        <v>2865</v>
      </c>
      <c r="C1806" s="154" t="s">
        <v>2461</v>
      </c>
      <c r="D1806" s="154" t="s">
        <v>2866</v>
      </c>
      <c r="E1806" s="290" t="s">
        <v>2091</v>
      </c>
      <c r="F1806" s="290"/>
      <c r="G1806" s="156" t="s">
        <v>2595</v>
      </c>
      <c r="H1806" s="157">
        <v>0.42</v>
      </c>
      <c r="I1806" s="158">
        <v>0.31</v>
      </c>
      <c r="J1806" s="158">
        <v>0.13</v>
      </c>
    </row>
    <row r="1807" spans="1:10" x14ac:dyDescent="0.25">
      <c r="A1807" s="49"/>
      <c r="B1807" s="49"/>
      <c r="C1807" s="49"/>
      <c r="D1807" s="49"/>
      <c r="E1807" s="49" t="s">
        <v>2093</v>
      </c>
      <c r="F1807" s="159">
        <v>5.33</v>
      </c>
      <c r="G1807" s="49" t="s">
        <v>2094</v>
      </c>
      <c r="H1807" s="159">
        <v>6.13</v>
      </c>
      <c r="I1807" s="49" t="s">
        <v>2095</v>
      </c>
      <c r="J1807" s="159">
        <v>11.46</v>
      </c>
    </row>
    <row r="1808" spans="1:10" x14ac:dyDescent="0.25">
      <c r="A1808" s="49"/>
      <c r="B1808" s="49"/>
      <c r="C1808" s="49"/>
      <c r="D1808" s="49"/>
      <c r="E1808" s="49" t="s">
        <v>2096</v>
      </c>
      <c r="F1808" s="159">
        <v>167.33</v>
      </c>
      <c r="G1808" s="49"/>
      <c r="H1808" s="291" t="s">
        <v>2097</v>
      </c>
      <c r="I1808" s="291"/>
      <c r="J1808" s="159">
        <v>983.62</v>
      </c>
    </row>
    <row r="1809" spans="1:10" ht="14.4" thickBot="1" x14ac:dyDescent="0.3">
      <c r="A1809" s="30"/>
      <c r="B1809" s="30"/>
      <c r="C1809" s="30"/>
      <c r="D1809" s="30"/>
      <c r="E1809" s="30"/>
      <c r="F1809" s="30"/>
      <c r="G1809" s="30" t="s">
        <v>2098</v>
      </c>
      <c r="H1809" s="160" t="s">
        <v>2563</v>
      </c>
      <c r="I1809" s="30" t="s">
        <v>2100</v>
      </c>
      <c r="J1809" s="32">
        <v>16721.54</v>
      </c>
    </row>
    <row r="1810" spans="1:10" ht="14.4" thickTop="1" x14ac:dyDescent="0.25">
      <c r="A1810" s="161"/>
      <c r="B1810" s="161"/>
      <c r="C1810" s="161"/>
      <c r="D1810" s="161"/>
      <c r="E1810" s="161"/>
      <c r="F1810" s="161"/>
      <c r="G1810" s="161"/>
      <c r="H1810" s="161"/>
      <c r="I1810" s="161"/>
      <c r="J1810" s="161"/>
    </row>
    <row r="1811" spans="1:10" x14ac:dyDescent="0.25">
      <c r="A1811" s="24" t="s">
        <v>573</v>
      </c>
      <c r="B1811" s="25" t="s">
        <v>2</v>
      </c>
      <c r="C1811" s="24" t="s">
        <v>3</v>
      </c>
      <c r="D1811" s="24" t="s">
        <v>4</v>
      </c>
      <c r="E1811" s="294" t="s">
        <v>2075</v>
      </c>
      <c r="F1811" s="294"/>
      <c r="G1811" s="145" t="s">
        <v>5</v>
      </c>
      <c r="H1811" s="25" t="s">
        <v>6</v>
      </c>
      <c r="I1811" s="25" t="s">
        <v>7</v>
      </c>
      <c r="J1811" s="25" t="s">
        <v>9</v>
      </c>
    </row>
    <row r="1812" spans="1:10" ht="26.4" x14ac:dyDescent="0.25">
      <c r="A1812" s="146" t="s">
        <v>2076</v>
      </c>
      <c r="B1812" s="147" t="s">
        <v>574</v>
      </c>
      <c r="C1812" s="146" t="s">
        <v>19</v>
      </c>
      <c r="D1812" s="146" t="s">
        <v>575</v>
      </c>
      <c r="E1812" s="292" t="s">
        <v>2077</v>
      </c>
      <c r="F1812" s="292"/>
      <c r="G1812" s="148" t="s">
        <v>43</v>
      </c>
      <c r="H1812" s="149">
        <v>1</v>
      </c>
      <c r="I1812" s="150">
        <v>223.89</v>
      </c>
      <c r="J1812" s="150">
        <v>223.89</v>
      </c>
    </row>
    <row r="1813" spans="1:10" ht="26.4" x14ac:dyDescent="0.25">
      <c r="A1813" s="48" t="s">
        <v>2078</v>
      </c>
      <c r="B1813" s="50" t="s">
        <v>2315</v>
      </c>
      <c r="C1813" s="48" t="s">
        <v>41</v>
      </c>
      <c r="D1813" s="48" t="s">
        <v>2316</v>
      </c>
      <c r="E1813" s="289" t="s">
        <v>2081</v>
      </c>
      <c r="F1813" s="289"/>
      <c r="G1813" s="151" t="s">
        <v>2082</v>
      </c>
      <c r="H1813" s="152">
        <v>0.3</v>
      </c>
      <c r="I1813" s="153">
        <v>29.98</v>
      </c>
      <c r="J1813" s="153">
        <v>8.99</v>
      </c>
    </row>
    <row r="1814" spans="1:10" x14ac:dyDescent="0.25">
      <c r="A1814" s="154" t="s">
        <v>2087</v>
      </c>
      <c r="B1814" s="155" t="s">
        <v>2877</v>
      </c>
      <c r="C1814" s="154" t="s">
        <v>2461</v>
      </c>
      <c r="D1814" s="154" t="s">
        <v>2878</v>
      </c>
      <c r="E1814" s="290" t="s">
        <v>2091</v>
      </c>
      <c r="F1814" s="290"/>
      <c r="G1814" s="156" t="s">
        <v>592</v>
      </c>
      <c r="H1814" s="157">
        <v>1</v>
      </c>
      <c r="I1814" s="158">
        <v>214.9</v>
      </c>
      <c r="J1814" s="158">
        <v>214.9</v>
      </c>
    </row>
    <row r="1815" spans="1:10" x14ac:dyDescent="0.25">
      <c r="A1815" s="49"/>
      <c r="B1815" s="49"/>
      <c r="C1815" s="49"/>
      <c r="D1815" s="49"/>
      <c r="E1815" s="49" t="s">
        <v>2093</v>
      </c>
      <c r="F1815" s="159">
        <v>3.21</v>
      </c>
      <c r="G1815" s="49" t="s">
        <v>2094</v>
      </c>
      <c r="H1815" s="159">
        <v>3.69</v>
      </c>
      <c r="I1815" s="49" t="s">
        <v>2095</v>
      </c>
      <c r="J1815" s="159">
        <v>6.9</v>
      </c>
    </row>
    <row r="1816" spans="1:10" x14ac:dyDescent="0.25">
      <c r="A1816" s="49"/>
      <c r="B1816" s="49"/>
      <c r="C1816" s="49"/>
      <c r="D1816" s="49"/>
      <c r="E1816" s="49" t="s">
        <v>2096</v>
      </c>
      <c r="F1816" s="159">
        <v>45.89</v>
      </c>
      <c r="G1816" s="49"/>
      <c r="H1816" s="291" t="s">
        <v>2097</v>
      </c>
      <c r="I1816" s="291"/>
      <c r="J1816" s="159">
        <v>269.77999999999997</v>
      </c>
    </row>
    <row r="1817" spans="1:10" ht="14.4" thickBot="1" x14ac:dyDescent="0.3">
      <c r="A1817" s="30"/>
      <c r="B1817" s="30"/>
      <c r="C1817" s="30"/>
      <c r="D1817" s="30"/>
      <c r="E1817" s="30"/>
      <c r="F1817" s="30"/>
      <c r="G1817" s="30" t="s">
        <v>2098</v>
      </c>
      <c r="H1817" s="160" t="s">
        <v>2879</v>
      </c>
      <c r="I1817" s="30" t="s">
        <v>2100</v>
      </c>
      <c r="J1817" s="32">
        <v>16456.580000000002</v>
      </c>
    </row>
    <row r="1818" spans="1:10" ht="14.4" thickTop="1" x14ac:dyDescent="0.25">
      <c r="A1818" s="161"/>
      <c r="B1818" s="161"/>
      <c r="C1818" s="161"/>
      <c r="D1818" s="161"/>
      <c r="E1818" s="161"/>
      <c r="F1818" s="161"/>
      <c r="G1818" s="161"/>
      <c r="H1818" s="161"/>
      <c r="I1818" s="161"/>
      <c r="J1818" s="161"/>
    </row>
    <row r="1819" spans="1:10" x14ac:dyDescent="0.25">
      <c r="A1819" s="24" t="s">
        <v>576</v>
      </c>
      <c r="B1819" s="25" t="s">
        <v>2</v>
      </c>
      <c r="C1819" s="24" t="s">
        <v>3</v>
      </c>
      <c r="D1819" s="24" t="s">
        <v>4</v>
      </c>
      <c r="E1819" s="294" t="s">
        <v>2075</v>
      </c>
      <c r="F1819" s="294"/>
      <c r="G1819" s="145" t="s">
        <v>5</v>
      </c>
      <c r="H1819" s="25" t="s">
        <v>6</v>
      </c>
      <c r="I1819" s="25" t="s">
        <v>7</v>
      </c>
      <c r="J1819" s="25" t="s">
        <v>9</v>
      </c>
    </row>
    <row r="1820" spans="1:10" ht="26.4" x14ac:dyDescent="0.25">
      <c r="A1820" s="146" t="s">
        <v>2076</v>
      </c>
      <c r="B1820" s="147" t="s">
        <v>361</v>
      </c>
      <c r="C1820" s="146" t="s">
        <v>19</v>
      </c>
      <c r="D1820" s="146" t="s">
        <v>362</v>
      </c>
      <c r="E1820" s="292" t="s">
        <v>2077</v>
      </c>
      <c r="F1820" s="292"/>
      <c r="G1820" s="148" t="s">
        <v>43</v>
      </c>
      <c r="H1820" s="149">
        <v>1</v>
      </c>
      <c r="I1820" s="150">
        <v>114.42</v>
      </c>
      <c r="J1820" s="150">
        <v>114.42</v>
      </c>
    </row>
    <row r="1821" spans="1:10" ht="26.4" x14ac:dyDescent="0.25">
      <c r="A1821" s="48" t="s">
        <v>2078</v>
      </c>
      <c r="B1821" s="50" t="s">
        <v>2315</v>
      </c>
      <c r="C1821" s="48" t="s">
        <v>41</v>
      </c>
      <c r="D1821" s="48" t="s">
        <v>2316</v>
      </c>
      <c r="E1821" s="289" t="s">
        <v>2081</v>
      </c>
      <c r="F1821" s="289"/>
      <c r="G1821" s="151" t="s">
        <v>2082</v>
      </c>
      <c r="H1821" s="152">
        <v>0.3</v>
      </c>
      <c r="I1821" s="153">
        <v>29.98</v>
      </c>
      <c r="J1821" s="153">
        <v>8.99</v>
      </c>
    </row>
    <row r="1822" spans="1:10" x14ac:dyDescent="0.25">
      <c r="A1822" s="154" t="s">
        <v>2087</v>
      </c>
      <c r="B1822" s="155" t="s">
        <v>2651</v>
      </c>
      <c r="C1822" s="154" t="s">
        <v>2461</v>
      </c>
      <c r="D1822" s="154" t="s">
        <v>2652</v>
      </c>
      <c r="E1822" s="290" t="s">
        <v>2091</v>
      </c>
      <c r="F1822" s="290"/>
      <c r="G1822" s="156" t="s">
        <v>592</v>
      </c>
      <c r="H1822" s="157">
        <v>1</v>
      </c>
      <c r="I1822" s="158">
        <v>105.43</v>
      </c>
      <c r="J1822" s="158">
        <v>105.43</v>
      </c>
    </row>
    <row r="1823" spans="1:10" x14ac:dyDescent="0.25">
      <c r="A1823" s="49"/>
      <c r="B1823" s="49"/>
      <c r="C1823" s="49"/>
      <c r="D1823" s="49"/>
      <c r="E1823" s="49" t="s">
        <v>2093</v>
      </c>
      <c r="F1823" s="159">
        <v>3.21</v>
      </c>
      <c r="G1823" s="49" t="s">
        <v>2094</v>
      </c>
      <c r="H1823" s="159">
        <v>3.69</v>
      </c>
      <c r="I1823" s="49" t="s">
        <v>2095</v>
      </c>
      <c r="J1823" s="159">
        <v>6.9</v>
      </c>
    </row>
    <row r="1824" spans="1:10" x14ac:dyDescent="0.25">
      <c r="A1824" s="49"/>
      <c r="B1824" s="49"/>
      <c r="C1824" s="49"/>
      <c r="D1824" s="49"/>
      <c r="E1824" s="49" t="s">
        <v>2096</v>
      </c>
      <c r="F1824" s="159">
        <v>23.45</v>
      </c>
      <c r="G1824" s="49"/>
      <c r="H1824" s="291" t="s">
        <v>2097</v>
      </c>
      <c r="I1824" s="291"/>
      <c r="J1824" s="159">
        <v>137.87</v>
      </c>
    </row>
    <row r="1825" spans="1:10" ht="14.4" thickBot="1" x14ac:dyDescent="0.3">
      <c r="A1825" s="30"/>
      <c r="B1825" s="30"/>
      <c r="C1825" s="30"/>
      <c r="D1825" s="30"/>
      <c r="E1825" s="30"/>
      <c r="F1825" s="30"/>
      <c r="G1825" s="30" t="s">
        <v>2098</v>
      </c>
      <c r="H1825" s="160" t="s">
        <v>2880</v>
      </c>
      <c r="I1825" s="30" t="s">
        <v>2100</v>
      </c>
      <c r="J1825" s="32">
        <v>8134.33</v>
      </c>
    </row>
    <row r="1826" spans="1:10" ht="14.4" thickTop="1" x14ac:dyDescent="0.25">
      <c r="A1826" s="161"/>
      <c r="B1826" s="161"/>
      <c r="C1826" s="161"/>
      <c r="D1826" s="161"/>
      <c r="E1826" s="161"/>
      <c r="F1826" s="161"/>
      <c r="G1826" s="161"/>
      <c r="H1826" s="161"/>
      <c r="I1826" s="161"/>
      <c r="J1826" s="161"/>
    </row>
    <row r="1827" spans="1:10" x14ac:dyDescent="0.25">
      <c r="A1827" s="24" t="s">
        <v>577</v>
      </c>
      <c r="B1827" s="25" t="s">
        <v>2</v>
      </c>
      <c r="C1827" s="24" t="s">
        <v>3</v>
      </c>
      <c r="D1827" s="24" t="s">
        <v>4</v>
      </c>
      <c r="E1827" s="294" t="s">
        <v>2075</v>
      </c>
      <c r="F1827" s="294"/>
      <c r="G1827" s="145" t="s">
        <v>5</v>
      </c>
      <c r="H1827" s="25" t="s">
        <v>6</v>
      </c>
      <c r="I1827" s="25" t="s">
        <v>7</v>
      </c>
      <c r="J1827" s="25" t="s">
        <v>9</v>
      </c>
    </row>
    <row r="1828" spans="1:10" ht="26.4" x14ac:dyDescent="0.25">
      <c r="A1828" s="146" t="s">
        <v>2076</v>
      </c>
      <c r="B1828" s="147" t="s">
        <v>578</v>
      </c>
      <c r="C1828" s="146" t="s">
        <v>41</v>
      </c>
      <c r="D1828" s="146" t="s">
        <v>579</v>
      </c>
      <c r="E1828" s="292" t="s">
        <v>2847</v>
      </c>
      <c r="F1828" s="292"/>
      <c r="G1828" s="148" t="s">
        <v>43</v>
      </c>
      <c r="H1828" s="149">
        <v>1</v>
      </c>
      <c r="I1828" s="150">
        <v>373.72</v>
      </c>
      <c r="J1828" s="150">
        <v>373.72</v>
      </c>
    </row>
    <row r="1829" spans="1:10" ht="26.4" x14ac:dyDescent="0.25">
      <c r="A1829" s="48" t="s">
        <v>2078</v>
      </c>
      <c r="B1829" s="50" t="s">
        <v>2118</v>
      </c>
      <c r="C1829" s="48" t="s">
        <v>41</v>
      </c>
      <c r="D1829" s="48" t="s">
        <v>2119</v>
      </c>
      <c r="E1829" s="289" t="s">
        <v>2081</v>
      </c>
      <c r="F1829" s="289"/>
      <c r="G1829" s="151" t="s">
        <v>2082</v>
      </c>
      <c r="H1829" s="152">
        <v>1.128414</v>
      </c>
      <c r="I1829" s="153">
        <v>29.46</v>
      </c>
      <c r="J1829" s="153">
        <v>33.24</v>
      </c>
    </row>
    <row r="1830" spans="1:10" ht="26.4" x14ac:dyDescent="0.25">
      <c r="A1830" s="48" t="s">
        <v>2078</v>
      </c>
      <c r="B1830" s="50" t="s">
        <v>2079</v>
      </c>
      <c r="C1830" s="48" t="s">
        <v>41</v>
      </c>
      <c r="D1830" s="48" t="s">
        <v>2080</v>
      </c>
      <c r="E1830" s="289" t="s">
        <v>2081</v>
      </c>
      <c r="F1830" s="289"/>
      <c r="G1830" s="151" t="s">
        <v>2082</v>
      </c>
      <c r="H1830" s="152">
        <v>0.43312859999999997</v>
      </c>
      <c r="I1830" s="153">
        <v>24.25</v>
      </c>
      <c r="J1830" s="153">
        <v>10.5</v>
      </c>
    </row>
    <row r="1831" spans="1:10" ht="39.6" x14ac:dyDescent="0.25">
      <c r="A1831" s="154" t="s">
        <v>2087</v>
      </c>
      <c r="B1831" s="155" t="s">
        <v>2881</v>
      </c>
      <c r="C1831" s="154" t="s">
        <v>41</v>
      </c>
      <c r="D1831" s="154" t="s">
        <v>2882</v>
      </c>
      <c r="E1831" s="290" t="s">
        <v>2091</v>
      </c>
      <c r="F1831" s="290"/>
      <c r="G1831" s="156" t="s">
        <v>43</v>
      </c>
      <c r="H1831" s="157">
        <v>6</v>
      </c>
      <c r="I1831" s="158">
        <v>26.04</v>
      </c>
      <c r="J1831" s="158">
        <v>156.24</v>
      </c>
    </row>
    <row r="1832" spans="1:10" ht="26.4" x14ac:dyDescent="0.25">
      <c r="A1832" s="154" t="s">
        <v>2087</v>
      </c>
      <c r="B1832" s="155" t="s">
        <v>2883</v>
      </c>
      <c r="C1832" s="154" t="s">
        <v>41</v>
      </c>
      <c r="D1832" s="154" t="s">
        <v>2884</v>
      </c>
      <c r="E1832" s="290" t="s">
        <v>2091</v>
      </c>
      <c r="F1832" s="290"/>
      <c r="G1832" s="156" t="s">
        <v>43</v>
      </c>
      <c r="H1832" s="157">
        <v>1</v>
      </c>
      <c r="I1832" s="158">
        <v>173.74</v>
      </c>
      <c r="J1832" s="158">
        <v>173.74</v>
      </c>
    </row>
    <row r="1833" spans="1:10" x14ac:dyDescent="0.25">
      <c r="A1833" s="49"/>
      <c r="B1833" s="49"/>
      <c r="C1833" s="49"/>
      <c r="D1833" s="49"/>
      <c r="E1833" s="49" t="s">
        <v>2093</v>
      </c>
      <c r="F1833" s="159">
        <v>15.54</v>
      </c>
      <c r="G1833" s="49" t="s">
        <v>2094</v>
      </c>
      <c r="H1833" s="159">
        <v>17.82</v>
      </c>
      <c r="I1833" s="49" t="s">
        <v>2095</v>
      </c>
      <c r="J1833" s="159">
        <v>33.36</v>
      </c>
    </row>
    <row r="1834" spans="1:10" x14ac:dyDescent="0.25">
      <c r="A1834" s="49"/>
      <c r="B1834" s="49"/>
      <c r="C1834" s="49"/>
      <c r="D1834" s="49"/>
      <c r="E1834" s="49" t="s">
        <v>2096</v>
      </c>
      <c r="F1834" s="159">
        <v>76.61</v>
      </c>
      <c r="G1834" s="49"/>
      <c r="H1834" s="291" t="s">
        <v>2097</v>
      </c>
      <c r="I1834" s="291"/>
      <c r="J1834" s="159">
        <v>450.33</v>
      </c>
    </row>
    <row r="1835" spans="1:10" ht="14.4" thickBot="1" x14ac:dyDescent="0.3">
      <c r="A1835" s="30"/>
      <c r="B1835" s="30"/>
      <c r="C1835" s="30"/>
      <c r="D1835" s="30"/>
      <c r="E1835" s="30"/>
      <c r="F1835" s="30"/>
      <c r="G1835" s="30" t="s">
        <v>2098</v>
      </c>
      <c r="H1835" s="160" t="s">
        <v>2885</v>
      </c>
      <c r="I1835" s="30" t="s">
        <v>2100</v>
      </c>
      <c r="J1835" s="32">
        <v>17562.87</v>
      </c>
    </row>
    <row r="1836" spans="1:10" ht="14.4" thickTop="1" x14ac:dyDescent="0.25">
      <c r="A1836" s="161"/>
      <c r="B1836" s="161"/>
      <c r="C1836" s="161"/>
      <c r="D1836" s="161"/>
      <c r="E1836" s="161"/>
      <c r="F1836" s="161"/>
      <c r="G1836" s="161"/>
      <c r="H1836" s="161"/>
      <c r="I1836" s="161"/>
      <c r="J1836" s="161"/>
    </row>
    <row r="1837" spans="1:10" x14ac:dyDescent="0.25">
      <c r="A1837" s="24" t="s">
        <v>580</v>
      </c>
      <c r="B1837" s="25" t="s">
        <v>2</v>
      </c>
      <c r="C1837" s="24" t="s">
        <v>3</v>
      </c>
      <c r="D1837" s="24" t="s">
        <v>4</v>
      </c>
      <c r="E1837" s="294" t="s">
        <v>2075</v>
      </c>
      <c r="F1837" s="294"/>
      <c r="G1837" s="145" t="s">
        <v>5</v>
      </c>
      <c r="H1837" s="25" t="s">
        <v>6</v>
      </c>
      <c r="I1837" s="25" t="s">
        <v>7</v>
      </c>
      <c r="J1837" s="25" t="s">
        <v>9</v>
      </c>
    </row>
    <row r="1838" spans="1:10" ht="26.4" x14ac:dyDescent="0.25">
      <c r="A1838" s="146" t="s">
        <v>2076</v>
      </c>
      <c r="B1838" s="147" t="s">
        <v>581</v>
      </c>
      <c r="C1838" s="146" t="s">
        <v>41</v>
      </c>
      <c r="D1838" s="146" t="s">
        <v>582</v>
      </c>
      <c r="E1838" s="292" t="s">
        <v>2847</v>
      </c>
      <c r="F1838" s="292"/>
      <c r="G1838" s="148" t="s">
        <v>43</v>
      </c>
      <c r="H1838" s="149">
        <v>1</v>
      </c>
      <c r="I1838" s="150">
        <v>1068.8499999999999</v>
      </c>
      <c r="J1838" s="150">
        <v>1068.8499999999999</v>
      </c>
    </row>
    <row r="1839" spans="1:10" ht="26.4" x14ac:dyDescent="0.25">
      <c r="A1839" s="48" t="s">
        <v>2078</v>
      </c>
      <c r="B1839" s="50" t="s">
        <v>2118</v>
      </c>
      <c r="C1839" s="48" t="s">
        <v>41</v>
      </c>
      <c r="D1839" s="48" t="s">
        <v>2119</v>
      </c>
      <c r="E1839" s="289" t="s">
        <v>2081</v>
      </c>
      <c r="F1839" s="289"/>
      <c r="G1839" s="151" t="s">
        <v>2082</v>
      </c>
      <c r="H1839" s="152">
        <v>1.5045519999999999</v>
      </c>
      <c r="I1839" s="153">
        <v>29.46</v>
      </c>
      <c r="J1839" s="153">
        <v>44.32</v>
      </c>
    </row>
    <row r="1840" spans="1:10" ht="26.4" x14ac:dyDescent="0.25">
      <c r="A1840" s="48" t="s">
        <v>2078</v>
      </c>
      <c r="B1840" s="50" t="s">
        <v>2079</v>
      </c>
      <c r="C1840" s="48" t="s">
        <v>41</v>
      </c>
      <c r="D1840" s="48" t="s">
        <v>2080</v>
      </c>
      <c r="E1840" s="289" t="s">
        <v>2081</v>
      </c>
      <c r="F1840" s="289"/>
      <c r="G1840" s="151" t="s">
        <v>2082</v>
      </c>
      <c r="H1840" s="152">
        <v>0.57750480000000004</v>
      </c>
      <c r="I1840" s="153">
        <v>24.25</v>
      </c>
      <c r="J1840" s="153">
        <v>14</v>
      </c>
    </row>
    <row r="1841" spans="1:10" ht="39.6" x14ac:dyDescent="0.25">
      <c r="A1841" s="154" t="s">
        <v>2087</v>
      </c>
      <c r="B1841" s="155" t="s">
        <v>2881</v>
      </c>
      <c r="C1841" s="154" t="s">
        <v>41</v>
      </c>
      <c r="D1841" s="154" t="s">
        <v>2882</v>
      </c>
      <c r="E1841" s="290" t="s">
        <v>2091</v>
      </c>
      <c r="F1841" s="290"/>
      <c r="G1841" s="156" t="s">
        <v>43</v>
      </c>
      <c r="H1841" s="157">
        <v>8</v>
      </c>
      <c r="I1841" s="158">
        <v>26.04</v>
      </c>
      <c r="J1841" s="158">
        <v>208.32</v>
      </c>
    </row>
    <row r="1842" spans="1:10" ht="26.4" x14ac:dyDescent="0.25">
      <c r="A1842" s="154" t="s">
        <v>2087</v>
      </c>
      <c r="B1842" s="155" t="s">
        <v>2886</v>
      </c>
      <c r="C1842" s="154" t="s">
        <v>41</v>
      </c>
      <c r="D1842" s="154" t="s">
        <v>2887</v>
      </c>
      <c r="E1842" s="290" t="s">
        <v>2091</v>
      </c>
      <c r="F1842" s="290"/>
      <c r="G1842" s="156" t="s">
        <v>43</v>
      </c>
      <c r="H1842" s="157">
        <v>1</v>
      </c>
      <c r="I1842" s="158">
        <v>802.21</v>
      </c>
      <c r="J1842" s="158">
        <v>802.21</v>
      </c>
    </row>
    <row r="1843" spans="1:10" x14ac:dyDescent="0.25">
      <c r="A1843" s="49"/>
      <c r="B1843" s="49"/>
      <c r="C1843" s="49"/>
      <c r="D1843" s="49"/>
      <c r="E1843" s="49" t="s">
        <v>2093</v>
      </c>
      <c r="F1843" s="159">
        <v>20.72</v>
      </c>
      <c r="G1843" s="49" t="s">
        <v>2094</v>
      </c>
      <c r="H1843" s="159">
        <v>23.76</v>
      </c>
      <c r="I1843" s="49" t="s">
        <v>2095</v>
      </c>
      <c r="J1843" s="159">
        <v>44.48</v>
      </c>
    </row>
    <row r="1844" spans="1:10" x14ac:dyDescent="0.25">
      <c r="A1844" s="49"/>
      <c r="B1844" s="49"/>
      <c r="C1844" s="49"/>
      <c r="D1844" s="49"/>
      <c r="E1844" s="49" t="s">
        <v>2096</v>
      </c>
      <c r="F1844" s="159">
        <v>219.11</v>
      </c>
      <c r="G1844" s="49"/>
      <c r="H1844" s="291" t="s">
        <v>2097</v>
      </c>
      <c r="I1844" s="291"/>
      <c r="J1844" s="159">
        <v>1287.96</v>
      </c>
    </row>
    <row r="1845" spans="1:10" ht="14.4" thickBot="1" x14ac:dyDescent="0.3">
      <c r="A1845" s="30"/>
      <c r="B1845" s="30"/>
      <c r="C1845" s="30"/>
      <c r="D1845" s="30"/>
      <c r="E1845" s="30"/>
      <c r="F1845" s="30"/>
      <c r="G1845" s="30" t="s">
        <v>2098</v>
      </c>
      <c r="H1845" s="160" t="s">
        <v>2572</v>
      </c>
      <c r="I1845" s="30" t="s">
        <v>2100</v>
      </c>
      <c r="J1845" s="32">
        <v>2575.92</v>
      </c>
    </row>
    <row r="1846" spans="1:10" ht="14.4" thickTop="1" x14ac:dyDescent="0.25">
      <c r="A1846" s="161"/>
      <c r="B1846" s="161"/>
      <c r="C1846" s="161"/>
      <c r="D1846" s="161"/>
      <c r="E1846" s="161"/>
      <c r="F1846" s="161"/>
      <c r="G1846" s="161"/>
      <c r="H1846" s="161"/>
      <c r="I1846" s="161"/>
      <c r="J1846" s="161"/>
    </row>
    <row r="1847" spans="1:10" x14ac:dyDescent="0.25">
      <c r="A1847" s="24" t="s">
        <v>583</v>
      </c>
      <c r="B1847" s="25" t="s">
        <v>2</v>
      </c>
      <c r="C1847" s="24" t="s">
        <v>3</v>
      </c>
      <c r="D1847" s="24" t="s">
        <v>4</v>
      </c>
      <c r="E1847" s="294" t="s">
        <v>2075</v>
      </c>
      <c r="F1847" s="294"/>
      <c r="G1847" s="145" t="s">
        <v>5</v>
      </c>
      <c r="H1847" s="25" t="s">
        <v>6</v>
      </c>
      <c r="I1847" s="25" t="s">
        <v>7</v>
      </c>
      <c r="J1847" s="25" t="s">
        <v>9</v>
      </c>
    </row>
    <row r="1848" spans="1:10" ht="26.4" x14ac:dyDescent="0.25">
      <c r="A1848" s="146" t="s">
        <v>2076</v>
      </c>
      <c r="B1848" s="147" t="s">
        <v>584</v>
      </c>
      <c r="C1848" s="146" t="s">
        <v>19</v>
      </c>
      <c r="D1848" s="146" t="s">
        <v>585</v>
      </c>
      <c r="E1848" s="292" t="s">
        <v>2077</v>
      </c>
      <c r="F1848" s="292"/>
      <c r="G1848" s="148" t="s">
        <v>43</v>
      </c>
      <c r="H1848" s="149">
        <v>1</v>
      </c>
      <c r="I1848" s="150">
        <v>330.24</v>
      </c>
      <c r="J1848" s="150">
        <v>330.24</v>
      </c>
    </row>
    <row r="1849" spans="1:10" ht="26.4" x14ac:dyDescent="0.25">
      <c r="A1849" s="48" t="s">
        <v>2078</v>
      </c>
      <c r="B1849" s="50" t="s">
        <v>2085</v>
      </c>
      <c r="C1849" s="48" t="s">
        <v>41</v>
      </c>
      <c r="D1849" s="48" t="s">
        <v>2086</v>
      </c>
      <c r="E1849" s="289" t="s">
        <v>2081</v>
      </c>
      <c r="F1849" s="289"/>
      <c r="G1849" s="151" t="s">
        <v>2082</v>
      </c>
      <c r="H1849" s="152">
        <v>0.63300000000000001</v>
      </c>
      <c r="I1849" s="153">
        <v>25.7</v>
      </c>
      <c r="J1849" s="153">
        <v>16.260000000000002</v>
      </c>
    </row>
    <row r="1850" spans="1:10" ht="26.4" x14ac:dyDescent="0.25">
      <c r="A1850" s="48" t="s">
        <v>2078</v>
      </c>
      <c r="B1850" s="50" t="s">
        <v>2083</v>
      </c>
      <c r="C1850" s="48" t="s">
        <v>41</v>
      </c>
      <c r="D1850" s="48" t="s">
        <v>2084</v>
      </c>
      <c r="E1850" s="289" t="s">
        <v>2081</v>
      </c>
      <c r="F1850" s="289"/>
      <c r="G1850" s="151" t="s">
        <v>2082</v>
      </c>
      <c r="H1850" s="152">
        <v>0.63300000000000001</v>
      </c>
      <c r="I1850" s="153">
        <v>30.42</v>
      </c>
      <c r="J1850" s="153">
        <v>19.25</v>
      </c>
    </row>
    <row r="1851" spans="1:10" x14ac:dyDescent="0.25">
      <c r="A1851" s="154" t="s">
        <v>2087</v>
      </c>
      <c r="B1851" s="155" t="s">
        <v>2888</v>
      </c>
      <c r="C1851" s="154" t="s">
        <v>2254</v>
      </c>
      <c r="D1851" s="154" t="s">
        <v>2889</v>
      </c>
      <c r="E1851" s="290" t="s">
        <v>2091</v>
      </c>
      <c r="F1851" s="290"/>
      <c r="G1851" s="156" t="s">
        <v>43</v>
      </c>
      <c r="H1851" s="157">
        <v>1</v>
      </c>
      <c r="I1851" s="158">
        <v>294.73</v>
      </c>
      <c r="J1851" s="158">
        <v>294.73</v>
      </c>
    </row>
    <row r="1852" spans="1:10" x14ac:dyDescent="0.25">
      <c r="A1852" s="49"/>
      <c r="B1852" s="49"/>
      <c r="C1852" s="49"/>
      <c r="D1852" s="49"/>
      <c r="E1852" s="49" t="s">
        <v>2093</v>
      </c>
      <c r="F1852" s="159">
        <v>12.38</v>
      </c>
      <c r="G1852" s="49" t="s">
        <v>2094</v>
      </c>
      <c r="H1852" s="159">
        <v>14.21</v>
      </c>
      <c r="I1852" s="49" t="s">
        <v>2095</v>
      </c>
      <c r="J1852" s="159">
        <v>26.59</v>
      </c>
    </row>
    <row r="1853" spans="1:10" x14ac:dyDescent="0.25">
      <c r="A1853" s="49"/>
      <c r="B1853" s="49"/>
      <c r="C1853" s="49"/>
      <c r="D1853" s="49"/>
      <c r="E1853" s="49" t="s">
        <v>2096</v>
      </c>
      <c r="F1853" s="159">
        <v>67.69</v>
      </c>
      <c r="G1853" s="49"/>
      <c r="H1853" s="291" t="s">
        <v>2097</v>
      </c>
      <c r="I1853" s="291"/>
      <c r="J1853" s="159">
        <v>397.93</v>
      </c>
    </row>
    <row r="1854" spans="1:10" ht="14.4" thickBot="1" x14ac:dyDescent="0.3">
      <c r="A1854" s="30"/>
      <c r="B1854" s="30"/>
      <c r="C1854" s="30"/>
      <c r="D1854" s="30"/>
      <c r="E1854" s="30"/>
      <c r="F1854" s="30"/>
      <c r="G1854" s="30" t="s">
        <v>2098</v>
      </c>
      <c r="H1854" s="160" t="s">
        <v>2890</v>
      </c>
      <c r="I1854" s="30" t="s">
        <v>2100</v>
      </c>
      <c r="J1854" s="32">
        <v>22284.080000000002</v>
      </c>
    </row>
    <row r="1855" spans="1:10" ht="14.4" thickTop="1" x14ac:dyDescent="0.25">
      <c r="A1855" s="161"/>
      <c r="B1855" s="161"/>
      <c r="C1855" s="161"/>
      <c r="D1855" s="161"/>
      <c r="E1855" s="161"/>
      <c r="F1855" s="161"/>
      <c r="G1855" s="161"/>
      <c r="H1855" s="161"/>
      <c r="I1855" s="161"/>
      <c r="J1855" s="161"/>
    </row>
    <row r="1856" spans="1:10" x14ac:dyDescent="0.25">
      <c r="A1856" s="24" t="s">
        <v>586</v>
      </c>
      <c r="B1856" s="25" t="s">
        <v>2</v>
      </c>
      <c r="C1856" s="24" t="s">
        <v>3</v>
      </c>
      <c r="D1856" s="24" t="s">
        <v>4</v>
      </c>
      <c r="E1856" s="294" t="s">
        <v>2075</v>
      </c>
      <c r="F1856" s="294"/>
      <c r="G1856" s="145" t="s">
        <v>5</v>
      </c>
      <c r="H1856" s="25" t="s">
        <v>6</v>
      </c>
      <c r="I1856" s="25" t="s">
        <v>7</v>
      </c>
      <c r="J1856" s="25" t="s">
        <v>9</v>
      </c>
    </row>
    <row r="1857" spans="1:10" ht="26.4" x14ac:dyDescent="0.25">
      <c r="A1857" s="146" t="s">
        <v>2076</v>
      </c>
      <c r="B1857" s="147" t="s">
        <v>587</v>
      </c>
      <c r="C1857" s="146" t="s">
        <v>19</v>
      </c>
      <c r="D1857" s="146" t="s">
        <v>588</v>
      </c>
      <c r="E1857" s="292" t="s">
        <v>2077</v>
      </c>
      <c r="F1857" s="292"/>
      <c r="G1857" s="148" t="s">
        <v>43</v>
      </c>
      <c r="H1857" s="149">
        <v>1</v>
      </c>
      <c r="I1857" s="150">
        <v>110.59</v>
      </c>
      <c r="J1857" s="150">
        <v>110.59</v>
      </c>
    </row>
    <row r="1858" spans="1:10" ht="26.4" x14ac:dyDescent="0.25">
      <c r="A1858" s="48" t="s">
        <v>2078</v>
      </c>
      <c r="B1858" s="50" t="s">
        <v>2114</v>
      </c>
      <c r="C1858" s="48" t="s">
        <v>41</v>
      </c>
      <c r="D1858" s="48" t="s">
        <v>2115</v>
      </c>
      <c r="E1858" s="289" t="s">
        <v>2081</v>
      </c>
      <c r="F1858" s="289"/>
      <c r="G1858" s="151" t="s">
        <v>2082</v>
      </c>
      <c r="H1858" s="152">
        <v>0.86399999999999999</v>
      </c>
      <c r="I1858" s="153">
        <v>24.83</v>
      </c>
      <c r="J1858" s="153">
        <v>21.45</v>
      </c>
    </row>
    <row r="1859" spans="1:10" ht="26.4" x14ac:dyDescent="0.25">
      <c r="A1859" s="48" t="s">
        <v>2078</v>
      </c>
      <c r="B1859" s="50" t="s">
        <v>2118</v>
      </c>
      <c r="C1859" s="48" t="s">
        <v>41</v>
      </c>
      <c r="D1859" s="48" t="s">
        <v>2119</v>
      </c>
      <c r="E1859" s="289" t="s">
        <v>2081</v>
      </c>
      <c r="F1859" s="289"/>
      <c r="G1859" s="151" t="s">
        <v>2082</v>
      </c>
      <c r="H1859" s="152">
        <v>0.86399999999999999</v>
      </c>
      <c r="I1859" s="153">
        <v>29.46</v>
      </c>
      <c r="J1859" s="153">
        <v>25.45</v>
      </c>
    </row>
    <row r="1860" spans="1:10" ht="26.4" x14ac:dyDescent="0.25">
      <c r="A1860" s="154" t="s">
        <v>2087</v>
      </c>
      <c r="B1860" s="155" t="s">
        <v>2891</v>
      </c>
      <c r="C1860" s="154" t="s">
        <v>41</v>
      </c>
      <c r="D1860" s="154" t="s">
        <v>2892</v>
      </c>
      <c r="E1860" s="290" t="s">
        <v>2091</v>
      </c>
      <c r="F1860" s="290"/>
      <c r="G1860" s="156" t="s">
        <v>43</v>
      </c>
      <c r="H1860" s="157">
        <v>1</v>
      </c>
      <c r="I1860" s="158">
        <v>9.4600000000000009</v>
      </c>
      <c r="J1860" s="158">
        <v>9.4600000000000009</v>
      </c>
    </row>
    <row r="1861" spans="1:10" x14ac:dyDescent="0.25">
      <c r="A1861" s="154" t="s">
        <v>2087</v>
      </c>
      <c r="B1861" s="155" t="s">
        <v>2893</v>
      </c>
      <c r="C1861" s="154" t="s">
        <v>41</v>
      </c>
      <c r="D1861" s="154" t="s">
        <v>2894</v>
      </c>
      <c r="E1861" s="290" t="s">
        <v>2091</v>
      </c>
      <c r="F1861" s="290"/>
      <c r="G1861" s="156" t="s">
        <v>43</v>
      </c>
      <c r="H1861" s="157">
        <v>1</v>
      </c>
      <c r="I1861" s="158">
        <v>54.23</v>
      </c>
      <c r="J1861" s="158">
        <v>54.23</v>
      </c>
    </row>
    <row r="1862" spans="1:10" x14ac:dyDescent="0.25">
      <c r="A1862" s="49"/>
      <c r="B1862" s="49"/>
      <c r="C1862" s="49"/>
      <c r="D1862" s="49"/>
      <c r="E1862" s="49" t="s">
        <v>2093</v>
      </c>
      <c r="F1862" s="159">
        <v>16.59</v>
      </c>
      <c r="G1862" s="49" t="s">
        <v>2094</v>
      </c>
      <c r="H1862" s="159">
        <v>19.03</v>
      </c>
      <c r="I1862" s="49" t="s">
        <v>2095</v>
      </c>
      <c r="J1862" s="159">
        <v>35.619999999999997</v>
      </c>
    </row>
    <row r="1863" spans="1:10" x14ac:dyDescent="0.25">
      <c r="A1863" s="49"/>
      <c r="B1863" s="49"/>
      <c r="C1863" s="49"/>
      <c r="D1863" s="49"/>
      <c r="E1863" s="49" t="s">
        <v>2096</v>
      </c>
      <c r="F1863" s="159">
        <v>22.67</v>
      </c>
      <c r="G1863" s="49"/>
      <c r="H1863" s="291" t="s">
        <v>2097</v>
      </c>
      <c r="I1863" s="291"/>
      <c r="J1863" s="159">
        <v>133.26</v>
      </c>
    </row>
    <row r="1864" spans="1:10" ht="14.4" thickBot="1" x14ac:dyDescent="0.3">
      <c r="A1864" s="30"/>
      <c r="B1864" s="30"/>
      <c r="C1864" s="30"/>
      <c r="D1864" s="30"/>
      <c r="E1864" s="30"/>
      <c r="F1864" s="30"/>
      <c r="G1864" s="30" t="s">
        <v>2098</v>
      </c>
      <c r="H1864" s="160" t="s">
        <v>2895</v>
      </c>
      <c r="I1864" s="30" t="s">
        <v>2100</v>
      </c>
      <c r="J1864" s="32">
        <v>9061.68</v>
      </c>
    </row>
    <row r="1865" spans="1:10" ht="14.4" thickTop="1" x14ac:dyDescent="0.25">
      <c r="A1865" s="161"/>
      <c r="B1865" s="161"/>
      <c r="C1865" s="161"/>
      <c r="D1865" s="161"/>
      <c r="E1865" s="161"/>
      <c r="F1865" s="161"/>
      <c r="G1865" s="161"/>
      <c r="H1865" s="161"/>
      <c r="I1865" s="161"/>
      <c r="J1865" s="161"/>
    </row>
    <row r="1866" spans="1:10" x14ac:dyDescent="0.25">
      <c r="A1866" s="24" t="s">
        <v>589</v>
      </c>
      <c r="B1866" s="25" t="s">
        <v>2</v>
      </c>
      <c r="C1866" s="24" t="s">
        <v>3</v>
      </c>
      <c r="D1866" s="24" t="s">
        <v>4</v>
      </c>
      <c r="E1866" s="294" t="s">
        <v>2075</v>
      </c>
      <c r="F1866" s="294"/>
      <c r="G1866" s="145" t="s">
        <v>5</v>
      </c>
      <c r="H1866" s="25" t="s">
        <v>6</v>
      </c>
      <c r="I1866" s="25" t="s">
        <v>7</v>
      </c>
      <c r="J1866" s="25" t="s">
        <v>9</v>
      </c>
    </row>
    <row r="1867" spans="1:10" ht="52.8" x14ac:dyDescent="0.25">
      <c r="A1867" s="146" t="s">
        <v>2076</v>
      </c>
      <c r="B1867" s="147" t="s">
        <v>590</v>
      </c>
      <c r="C1867" s="146" t="s">
        <v>19</v>
      </c>
      <c r="D1867" s="146" t="s">
        <v>591</v>
      </c>
      <c r="E1867" s="292" t="s">
        <v>2077</v>
      </c>
      <c r="F1867" s="292"/>
      <c r="G1867" s="148" t="s">
        <v>592</v>
      </c>
      <c r="H1867" s="149">
        <v>1</v>
      </c>
      <c r="I1867" s="150">
        <v>3370.32</v>
      </c>
      <c r="J1867" s="150">
        <v>3370.32</v>
      </c>
    </row>
    <row r="1868" spans="1:10" ht="26.4" x14ac:dyDescent="0.25">
      <c r="A1868" s="48" t="s">
        <v>2078</v>
      </c>
      <c r="B1868" s="50" t="s">
        <v>2118</v>
      </c>
      <c r="C1868" s="48" t="s">
        <v>41</v>
      </c>
      <c r="D1868" s="48" t="s">
        <v>2119</v>
      </c>
      <c r="E1868" s="289" t="s">
        <v>2081</v>
      </c>
      <c r="F1868" s="289"/>
      <c r="G1868" s="151" t="s">
        <v>2082</v>
      </c>
      <c r="H1868" s="152">
        <v>0.1416</v>
      </c>
      <c r="I1868" s="153">
        <v>29.46</v>
      </c>
      <c r="J1868" s="153">
        <v>4.17</v>
      </c>
    </row>
    <row r="1869" spans="1:10" ht="26.4" x14ac:dyDescent="0.25">
      <c r="A1869" s="48" t="s">
        <v>2078</v>
      </c>
      <c r="B1869" s="50" t="s">
        <v>2114</v>
      </c>
      <c r="C1869" s="48" t="s">
        <v>41</v>
      </c>
      <c r="D1869" s="48" t="s">
        <v>2115</v>
      </c>
      <c r="E1869" s="289" t="s">
        <v>2081</v>
      </c>
      <c r="F1869" s="289"/>
      <c r="G1869" s="151" t="s">
        <v>2082</v>
      </c>
      <c r="H1869" s="152">
        <v>0.1416</v>
      </c>
      <c r="I1869" s="153">
        <v>24.83</v>
      </c>
      <c r="J1869" s="153">
        <v>3.51</v>
      </c>
    </row>
    <row r="1870" spans="1:10" ht="52.8" x14ac:dyDescent="0.25">
      <c r="A1870" s="154" t="s">
        <v>2087</v>
      </c>
      <c r="B1870" s="155" t="s">
        <v>2896</v>
      </c>
      <c r="C1870" s="154" t="s">
        <v>19</v>
      </c>
      <c r="D1870" s="154" t="s">
        <v>591</v>
      </c>
      <c r="E1870" s="290" t="s">
        <v>2091</v>
      </c>
      <c r="F1870" s="290"/>
      <c r="G1870" s="156" t="s">
        <v>43</v>
      </c>
      <c r="H1870" s="157">
        <v>1</v>
      </c>
      <c r="I1870" s="158">
        <v>3362.64</v>
      </c>
      <c r="J1870" s="158">
        <v>3362.64</v>
      </c>
    </row>
    <row r="1871" spans="1:10" x14ac:dyDescent="0.25">
      <c r="A1871" s="49"/>
      <c r="B1871" s="49"/>
      <c r="C1871" s="49"/>
      <c r="D1871" s="49"/>
      <c r="E1871" s="49" t="s">
        <v>2093</v>
      </c>
      <c r="F1871" s="159">
        <v>2.71</v>
      </c>
      <c r="G1871" s="49" t="s">
        <v>2094</v>
      </c>
      <c r="H1871" s="159">
        <v>3.12</v>
      </c>
      <c r="I1871" s="49" t="s">
        <v>2095</v>
      </c>
      <c r="J1871" s="159">
        <v>5.83</v>
      </c>
    </row>
    <row r="1872" spans="1:10" x14ac:dyDescent="0.25">
      <c r="A1872" s="49"/>
      <c r="B1872" s="49"/>
      <c r="C1872" s="49"/>
      <c r="D1872" s="49"/>
      <c r="E1872" s="49" t="s">
        <v>2096</v>
      </c>
      <c r="F1872" s="159">
        <v>690.91</v>
      </c>
      <c r="G1872" s="49"/>
      <c r="H1872" s="291" t="s">
        <v>2097</v>
      </c>
      <c r="I1872" s="291"/>
      <c r="J1872" s="159">
        <v>4061.23</v>
      </c>
    </row>
    <row r="1873" spans="1:10" ht="14.4" thickBot="1" x14ac:dyDescent="0.3">
      <c r="A1873" s="30"/>
      <c r="B1873" s="30"/>
      <c r="C1873" s="30"/>
      <c r="D1873" s="30"/>
      <c r="E1873" s="30"/>
      <c r="F1873" s="30"/>
      <c r="G1873" s="30" t="s">
        <v>2098</v>
      </c>
      <c r="H1873" s="160" t="s">
        <v>2572</v>
      </c>
      <c r="I1873" s="30" t="s">
        <v>2100</v>
      </c>
      <c r="J1873" s="32">
        <v>8122.46</v>
      </c>
    </row>
    <row r="1874" spans="1:10" ht="14.4" thickTop="1" x14ac:dyDescent="0.25">
      <c r="A1874" s="161"/>
      <c r="B1874" s="161"/>
      <c r="C1874" s="161"/>
      <c r="D1874" s="161"/>
      <c r="E1874" s="161"/>
      <c r="F1874" s="161"/>
      <c r="G1874" s="161"/>
      <c r="H1874" s="161"/>
      <c r="I1874" s="161"/>
      <c r="J1874" s="161"/>
    </row>
    <row r="1875" spans="1:10" x14ac:dyDescent="0.25">
      <c r="A1875" s="26" t="s">
        <v>593</v>
      </c>
      <c r="B1875" s="26"/>
      <c r="C1875" s="26"/>
      <c r="D1875" s="26" t="s">
        <v>594</v>
      </c>
      <c r="E1875" s="26"/>
      <c r="F1875" s="293"/>
      <c r="G1875" s="293"/>
      <c r="H1875" s="27"/>
      <c r="I1875" s="26"/>
      <c r="J1875" s="28">
        <v>73841.27</v>
      </c>
    </row>
    <row r="1876" spans="1:10" x14ac:dyDescent="0.25">
      <c r="A1876" s="24" t="s">
        <v>595</v>
      </c>
      <c r="B1876" s="25" t="s">
        <v>2</v>
      </c>
      <c r="C1876" s="24" t="s">
        <v>3</v>
      </c>
      <c r="D1876" s="24" t="s">
        <v>4</v>
      </c>
      <c r="E1876" s="294" t="s">
        <v>2075</v>
      </c>
      <c r="F1876" s="294"/>
      <c r="G1876" s="145" t="s">
        <v>5</v>
      </c>
      <c r="H1876" s="25" t="s">
        <v>6</v>
      </c>
      <c r="I1876" s="25" t="s">
        <v>7</v>
      </c>
      <c r="J1876" s="25" t="s">
        <v>9</v>
      </c>
    </row>
    <row r="1877" spans="1:10" ht="39.6" x14ac:dyDescent="0.25">
      <c r="A1877" s="146" t="s">
        <v>2076</v>
      </c>
      <c r="B1877" s="147" t="s">
        <v>596</v>
      </c>
      <c r="C1877" s="146" t="s">
        <v>41</v>
      </c>
      <c r="D1877" s="146" t="s">
        <v>597</v>
      </c>
      <c r="E1877" s="292" t="s">
        <v>2847</v>
      </c>
      <c r="F1877" s="292"/>
      <c r="G1877" s="148" t="s">
        <v>43</v>
      </c>
      <c r="H1877" s="149">
        <v>1</v>
      </c>
      <c r="I1877" s="150">
        <v>592.27</v>
      </c>
      <c r="J1877" s="150">
        <v>592.27</v>
      </c>
    </row>
    <row r="1878" spans="1:10" ht="26.4" x14ac:dyDescent="0.25">
      <c r="A1878" s="48" t="s">
        <v>2078</v>
      </c>
      <c r="B1878" s="50" t="s">
        <v>2897</v>
      </c>
      <c r="C1878" s="48" t="s">
        <v>41</v>
      </c>
      <c r="D1878" s="48" t="s">
        <v>2898</v>
      </c>
      <c r="E1878" s="289" t="s">
        <v>2847</v>
      </c>
      <c r="F1878" s="289"/>
      <c r="G1878" s="151" t="s">
        <v>43</v>
      </c>
      <c r="H1878" s="152">
        <v>1</v>
      </c>
      <c r="I1878" s="153">
        <v>74.44</v>
      </c>
      <c r="J1878" s="153">
        <v>74.44</v>
      </c>
    </row>
    <row r="1879" spans="1:10" ht="26.4" x14ac:dyDescent="0.25">
      <c r="A1879" s="48" t="s">
        <v>2078</v>
      </c>
      <c r="B1879" s="50" t="s">
        <v>2899</v>
      </c>
      <c r="C1879" s="48" t="s">
        <v>41</v>
      </c>
      <c r="D1879" s="48" t="s">
        <v>2900</v>
      </c>
      <c r="E1879" s="289" t="s">
        <v>2847</v>
      </c>
      <c r="F1879" s="289"/>
      <c r="G1879" s="151" t="s">
        <v>43</v>
      </c>
      <c r="H1879" s="152">
        <v>1</v>
      </c>
      <c r="I1879" s="153">
        <v>517.83000000000004</v>
      </c>
      <c r="J1879" s="153">
        <v>517.83000000000004</v>
      </c>
    </row>
    <row r="1880" spans="1:10" x14ac:dyDescent="0.25">
      <c r="A1880" s="49"/>
      <c r="B1880" s="49"/>
      <c r="C1880" s="49"/>
      <c r="D1880" s="49"/>
      <c r="E1880" s="49" t="s">
        <v>2093</v>
      </c>
      <c r="F1880" s="159">
        <v>15.94</v>
      </c>
      <c r="G1880" s="49" t="s">
        <v>2094</v>
      </c>
      <c r="H1880" s="159">
        <v>18.29</v>
      </c>
      <c r="I1880" s="49" t="s">
        <v>2095</v>
      </c>
      <c r="J1880" s="159">
        <v>34.229999999999997</v>
      </c>
    </row>
    <row r="1881" spans="1:10" x14ac:dyDescent="0.25">
      <c r="A1881" s="49"/>
      <c r="B1881" s="49"/>
      <c r="C1881" s="49"/>
      <c r="D1881" s="49"/>
      <c r="E1881" s="49" t="s">
        <v>2096</v>
      </c>
      <c r="F1881" s="159">
        <v>121.41</v>
      </c>
      <c r="G1881" s="49"/>
      <c r="H1881" s="291" t="s">
        <v>2097</v>
      </c>
      <c r="I1881" s="291"/>
      <c r="J1881" s="159">
        <v>713.68</v>
      </c>
    </row>
    <row r="1882" spans="1:10" ht="14.4" thickBot="1" x14ac:dyDescent="0.3">
      <c r="A1882" s="30"/>
      <c r="B1882" s="30"/>
      <c r="C1882" s="30"/>
      <c r="D1882" s="30"/>
      <c r="E1882" s="30"/>
      <c r="F1882" s="30"/>
      <c r="G1882" s="30" t="s">
        <v>2098</v>
      </c>
      <c r="H1882" s="160" t="s">
        <v>2901</v>
      </c>
      <c r="I1882" s="30" t="s">
        <v>2100</v>
      </c>
      <c r="J1882" s="32">
        <v>29974.560000000001</v>
      </c>
    </row>
    <row r="1883" spans="1:10" ht="14.4" thickTop="1" x14ac:dyDescent="0.25">
      <c r="A1883" s="161"/>
      <c r="B1883" s="161"/>
      <c r="C1883" s="161"/>
      <c r="D1883" s="161"/>
      <c r="E1883" s="161"/>
      <c r="F1883" s="161"/>
      <c r="G1883" s="161"/>
      <c r="H1883" s="161"/>
      <c r="I1883" s="161"/>
      <c r="J1883" s="161"/>
    </row>
    <row r="1884" spans="1:10" x14ac:dyDescent="0.25">
      <c r="A1884" s="24" t="s">
        <v>598</v>
      </c>
      <c r="B1884" s="25" t="s">
        <v>2</v>
      </c>
      <c r="C1884" s="24" t="s">
        <v>3</v>
      </c>
      <c r="D1884" s="24" t="s">
        <v>4</v>
      </c>
      <c r="E1884" s="294" t="s">
        <v>2075</v>
      </c>
      <c r="F1884" s="294"/>
      <c r="G1884" s="145" t="s">
        <v>5</v>
      </c>
      <c r="H1884" s="25" t="s">
        <v>6</v>
      </c>
      <c r="I1884" s="25" t="s">
        <v>7</v>
      </c>
      <c r="J1884" s="25" t="s">
        <v>9</v>
      </c>
    </row>
    <row r="1885" spans="1:10" ht="52.8" x14ac:dyDescent="0.25">
      <c r="A1885" s="146" t="s">
        <v>2076</v>
      </c>
      <c r="B1885" s="147" t="s">
        <v>599</v>
      </c>
      <c r="C1885" s="146" t="s">
        <v>19</v>
      </c>
      <c r="D1885" s="146" t="s">
        <v>600</v>
      </c>
      <c r="E1885" s="292" t="s">
        <v>2077</v>
      </c>
      <c r="F1885" s="292"/>
      <c r="G1885" s="148" t="s">
        <v>43</v>
      </c>
      <c r="H1885" s="149">
        <v>1</v>
      </c>
      <c r="I1885" s="150">
        <v>198.08</v>
      </c>
      <c r="J1885" s="150">
        <v>198.08</v>
      </c>
    </row>
    <row r="1886" spans="1:10" ht="26.4" x14ac:dyDescent="0.25">
      <c r="A1886" s="48" t="s">
        <v>2078</v>
      </c>
      <c r="B1886" s="50" t="s">
        <v>2902</v>
      </c>
      <c r="C1886" s="48" t="s">
        <v>41</v>
      </c>
      <c r="D1886" s="48" t="s">
        <v>2903</v>
      </c>
      <c r="E1886" s="289" t="s">
        <v>2847</v>
      </c>
      <c r="F1886" s="289"/>
      <c r="G1886" s="151" t="s">
        <v>43</v>
      </c>
      <c r="H1886" s="152">
        <v>1</v>
      </c>
      <c r="I1886" s="153">
        <v>167.42</v>
      </c>
      <c r="J1886" s="153">
        <v>167.42</v>
      </c>
    </row>
    <row r="1887" spans="1:10" ht="26.4" x14ac:dyDescent="0.25">
      <c r="A1887" s="48" t="s">
        <v>2078</v>
      </c>
      <c r="B1887" s="50" t="s">
        <v>881</v>
      </c>
      <c r="C1887" s="48" t="s">
        <v>41</v>
      </c>
      <c r="D1887" s="48" t="s">
        <v>2904</v>
      </c>
      <c r="E1887" s="289" t="s">
        <v>2847</v>
      </c>
      <c r="F1887" s="289"/>
      <c r="G1887" s="151" t="s">
        <v>43</v>
      </c>
      <c r="H1887" s="152">
        <v>1</v>
      </c>
      <c r="I1887" s="153">
        <v>11.15</v>
      </c>
      <c r="J1887" s="153">
        <v>11.15</v>
      </c>
    </row>
    <row r="1888" spans="1:10" ht="26.4" x14ac:dyDescent="0.25">
      <c r="A1888" s="48" t="s">
        <v>2078</v>
      </c>
      <c r="B1888" s="50" t="s">
        <v>890</v>
      </c>
      <c r="C1888" s="48" t="s">
        <v>41</v>
      </c>
      <c r="D1888" s="48" t="s">
        <v>2905</v>
      </c>
      <c r="E1888" s="289" t="s">
        <v>2847</v>
      </c>
      <c r="F1888" s="289"/>
      <c r="G1888" s="151" t="s">
        <v>43</v>
      </c>
      <c r="H1888" s="152">
        <v>1</v>
      </c>
      <c r="I1888" s="153">
        <v>8.81</v>
      </c>
      <c r="J1888" s="153">
        <v>8.81</v>
      </c>
    </row>
    <row r="1889" spans="1:10" ht="26.4" x14ac:dyDescent="0.25">
      <c r="A1889" s="48" t="s">
        <v>2078</v>
      </c>
      <c r="B1889" s="50" t="s">
        <v>2906</v>
      </c>
      <c r="C1889" s="48" t="s">
        <v>41</v>
      </c>
      <c r="D1889" s="48" t="s">
        <v>2907</v>
      </c>
      <c r="E1889" s="289" t="s">
        <v>2847</v>
      </c>
      <c r="F1889" s="289"/>
      <c r="G1889" s="151" t="s">
        <v>43</v>
      </c>
      <c r="H1889" s="152">
        <v>1</v>
      </c>
      <c r="I1889" s="153">
        <v>10.7</v>
      </c>
      <c r="J1889" s="153">
        <v>10.7</v>
      </c>
    </row>
    <row r="1890" spans="1:10" x14ac:dyDescent="0.25">
      <c r="A1890" s="49"/>
      <c r="B1890" s="49"/>
      <c r="C1890" s="49"/>
      <c r="D1890" s="49"/>
      <c r="E1890" s="49" t="s">
        <v>2093</v>
      </c>
      <c r="F1890" s="159">
        <v>11.32</v>
      </c>
      <c r="G1890" s="49" t="s">
        <v>2094</v>
      </c>
      <c r="H1890" s="159">
        <v>12.99</v>
      </c>
      <c r="I1890" s="49" t="s">
        <v>2095</v>
      </c>
      <c r="J1890" s="159">
        <v>24.31</v>
      </c>
    </row>
    <row r="1891" spans="1:10" x14ac:dyDescent="0.25">
      <c r="A1891" s="49"/>
      <c r="B1891" s="49"/>
      <c r="C1891" s="49"/>
      <c r="D1891" s="49"/>
      <c r="E1891" s="49" t="s">
        <v>2096</v>
      </c>
      <c r="F1891" s="159">
        <v>40.6</v>
      </c>
      <c r="G1891" s="49"/>
      <c r="H1891" s="291" t="s">
        <v>2097</v>
      </c>
      <c r="I1891" s="291"/>
      <c r="J1891" s="159">
        <v>238.68</v>
      </c>
    </row>
    <row r="1892" spans="1:10" ht="14.4" thickBot="1" x14ac:dyDescent="0.3">
      <c r="A1892" s="30"/>
      <c r="B1892" s="30"/>
      <c r="C1892" s="30"/>
      <c r="D1892" s="30"/>
      <c r="E1892" s="30"/>
      <c r="F1892" s="30"/>
      <c r="G1892" s="30" t="s">
        <v>2098</v>
      </c>
      <c r="H1892" s="160" t="s">
        <v>2908</v>
      </c>
      <c r="I1892" s="30" t="s">
        <v>2100</v>
      </c>
      <c r="J1892" s="32">
        <v>24822.720000000001</v>
      </c>
    </row>
    <row r="1893" spans="1:10" ht="14.4" thickTop="1" x14ac:dyDescent="0.25">
      <c r="A1893" s="161"/>
      <c r="B1893" s="161"/>
      <c r="C1893" s="161"/>
      <c r="D1893" s="161"/>
      <c r="E1893" s="161"/>
      <c r="F1893" s="161"/>
      <c r="G1893" s="161"/>
      <c r="H1893" s="161"/>
      <c r="I1893" s="161"/>
      <c r="J1893" s="161"/>
    </row>
    <row r="1894" spans="1:10" x14ac:dyDescent="0.25">
      <c r="A1894" s="24" t="s">
        <v>601</v>
      </c>
      <c r="B1894" s="25" t="s">
        <v>2</v>
      </c>
      <c r="C1894" s="24" t="s">
        <v>3</v>
      </c>
      <c r="D1894" s="24" t="s">
        <v>4</v>
      </c>
      <c r="E1894" s="294" t="s">
        <v>2075</v>
      </c>
      <c r="F1894" s="294"/>
      <c r="G1894" s="145" t="s">
        <v>5</v>
      </c>
      <c r="H1894" s="25" t="s">
        <v>6</v>
      </c>
      <c r="I1894" s="25" t="s">
        <v>7</v>
      </c>
      <c r="J1894" s="25" t="s">
        <v>9</v>
      </c>
    </row>
    <row r="1895" spans="1:10" ht="26.4" x14ac:dyDescent="0.25">
      <c r="A1895" s="146" t="s">
        <v>2076</v>
      </c>
      <c r="B1895" s="147" t="s">
        <v>602</v>
      </c>
      <c r="C1895" s="146" t="s">
        <v>19</v>
      </c>
      <c r="D1895" s="146" t="s">
        <v>603</v>
      </c>
      <c r="E1895" s="292" t="s">
        <v>2077</v>
      </c>
      <c r="F1895" s="292"/>
      <c r="G1895" s="148" t="s">
        <v>43</v>
      </c>
      <c r="H1895" s="149">
        <v>1</v>
      </c>
      <c r="I1895" s="150">
        <v>193.21</v>
      </c>
      <c r="J1895" s="150">
        <v>193.21</v>
      </c>
    </row>
    <row r="1896" spans="1:10" ht="26.4" x14ac:dyDescent="0.25">
      <c r="A1896" s="48" t="s">
        <v>2078</v>
      </c>
      <c r="B1896" s="50" t="s">
        <v>2118</v>
      </c>
      <c r="C1896" s="48" t="s">
        <v>41</v>
      </c>
      <c r="D1896" s="48" t="s">
        <v>2119</v>
      </c>
      <c r="E1896" s="289" t="s">
        <v>2081</v>
      </c>
      <c r="F1896" s="289"/>
      <c r="G1896" s="151" t="s">
        <v>2082</v>
      </c>
      <c r="H1896" s="152">
        <v>1.75</v>
      </c>
      <c r="I1896" s="153">
        <v>29.46</v>
      </c>
      <c r="J1896" s="153">
        <v>51.55</v>
      </c>
    </row>
    <row r="1897" spans="1:10" ht="26.4" x14ac:dyDescent="0.25">
      <c r="A1897" s="48" t="s">
        <v>2078</v>
      </c>
      <c r="B1897" s="50" t="s">
        <v>2079</v>
      </c>
      <c r="C1897" s="48" t="s">
        <v>41</v>
      </c>
      <c r="D1897" s="48" t="s">
        <v>2080</v>
      </c>
      <c r="E1897" s="289" t="s">
        <v>2081</v>
      </c>
      <c r="F1897" s="289"/>
      <c r="G1897" s="151" t="s">
        <v>2082</v>
      </c>
      <c r="H1897" s="152">
        <v>1.75</v>
      </c>
      <c r="I1897" s="153">
        <v>24.25</v>
      </c>
      <c r="J1897" s="153">
        <v>42.43</v>
      </c>
    </row>
    <row r="1898" spans="1:10" ht="26.4" x14ac:dyDescent="0.25">
      <c r="A1898" s="154" t="s">
        <v>2087</v>
      </c>
      <c r="B1898" s="155" t="s">
        <v>2909</v>
      </c>
      <c r="C1898" s="154" t="s">
        <v>41</v>
      </c>
      <c r="D1898" s="154" t="s">
        <v>2910</v>
      </c>
      <c r="E1898" s="290" t="s">
        <v>2091</v>
      </c>
      <c r="F1898" s="290"/>
      <c r="G1898" s="156" t="s">
        <v>43</v>
      </c>
      <c r="H1898" s="157">
        <v>1</v>
      </c>
      <c r="I1898" s="158">
        <v>4.6399999999999997</v>
      </c>
      <c r="J1898" s="158">
        <v>4.6399999999999997</v>
      </c>
    </row>
    <row r="1899" spans="1:10" x14ac:dyDescent="0.25">
      <c r="A1899" s="154" t="s">
        <v>2087</v>
      </c>
      <c r="B1899" s="155" t="s">
        <v>2911</v>
      </c>
      <c r="C1899" s="154" t="s">
        <v>2461</v>
      </c>
      <c r="D1899" s="154" t="s">
        <v>2912</v>
      </c>
      <c r="E1899" s="290" t="s">
        <v>2091</v>
      </c>
      <c r="F1899" s="290"/>
      <c r="G1899" s="156" t="s">
        <v>592</v>
      </c>
      <c r="H1899" s="157">
        <v>1</v>
      </c>
      <c r="I1899" s="158">
        <v>73.83</v>
      </c>
      <c r="J1899" s="158">
        <v>73.83</v>
      </c>
    </row>
    <row r="1900" spans="1:10" ht="26.4" x14ac:dyDescent="0.25">
      <c r="A1900" s="154" t="s">
        <v>2087</v>
      </c>
      <c r="B1900" s="155" t="s">
        <v>2913</v>
      </c>
      <c r="C1900" s="154" t="s">
        <v>41</v>
      </c>
      <c r="D1900" s="154" t="s">
        <v>2914</v>
      </c>
      <c r="E1900" s="290" t="s">
        <v>2091</v>
      </c>
      <c r="F1900" s="290"/>
      <c r="G1900" s="156" t="s">
        <v>43</v>
      </c>
      <c r="H1900" s="157">
        <v>1</v>
      </c>
      <c r="I1900" s="158">
        <v>4.78</v>
      </c>
      <c r="J1900" s="158">
        <v>4.78</v>
      </c>
    </row>
    <row r="1901" spans="1:10" x14ac:dyDescent="0.25">
      <c r="A1901" s="154" t="s">
        <v>2087</v>
      </c>
      <c r="B1901" s="155" t="s">
        <v>2915</v>
      </c>
      <c r="C1901" s="154" t="s">
        <v>41</v>
      </c>
      <c r="D1901" s="154" t="s">
        <v>2916</v>
      </c>
      <c r="E1901" s="290" t="s">
        <v>2091</v>
      </c>
      <c r="F1901" s="290"/>
      <c r="G1901" s="156" t="s">
        <v>43</v>
      </c>
      <c r="H1901" s="157">
        <v>1</v>
      </c>
      <c r="I1901" s="158">
        <v>15.98</v>
      </c>
      <c r="J1901" s="158">
        <v>15.98</v>
      </c>
    </row>
    <row r="1902" spans="1:10" x14ac:dyDescent="0.25">
      <c r="A1902" s="49"/>
      <c r="B1902" s="49"/>
      <c r="C1902" s="49"/>
      <c r="D1902" s="49"/>
      <c r="E1902" s="49" t="s">
        <v>2093</v>
      </c>
      <c r="F1902" s="159">
        <v>32.79</v>
      </c>
      <c r="G1902" s="49" t="s">
        <v>2094</v>
      </c>
      <c r="H1902" s="159">
        <v>37.6</v>
      </c>
      <c r="I1902" s="49" t="s">
        <v>2095</v>
      </c>
      <c r="J1902" s="159">
        <v>70.39</v>
      </c>
    </row>
    <row r="1903" spans="1:10" x14ac:dyDescent="0.25">
      <c r="A1903" s="49"/>
      <c r="B1903" s="49"/>
      <c r="C1903" s="49"/>
      <c r="D1903" s="49"/>
      <c r="E1903" s="49" t="s">
        <v>2096</v>
      </c>
      <c r="F1903" s="159">
        <v>39.6</v>
      </c>
      <c r="G1903" s="49"/>
      <c r="H1903" s="291" t="s">
        <v>2097</v>
      </c>
      <c r="I1903" s="291"/>
      <c r="J1903" s="159">
        <v>232.81</v>
      </c>
    </row>
    <row r="1904" spans="1:10" ht="14.4" thickBot="1" x14ac:dyDescent="0.3">
      <c r="A1904" s="30"/>
      <c r="B1904" s="30"/>
      <c r="C1904" s="30"/>
      <c r="D1904" s="30"/>
      <c r="E1904" s="30"/>
      <c r="F1904" s="30"/>
      <c r="G1904" s="30" t="s">
        <v>2098</v>
      </c>
      <c r="H1904" s="160" t="s">
        <v>2223</v>
      </c>
      <c r="I1904" s="30" t="s">
        <v>2100</v>
      </c>
      <c r="J1904" s="32">
        <v>1396.86</v>
      </c>
    </row>
    <row r="1905" spans="1:10" ht="14.4" thickTop="1" x14ac:dyDescent="0.25">
      <c r="A1905" s="161"/>
      <c r="B1905" s="161"/>
      <c r="C1905" s="161"/>
      <c r="D1905" s="161"/>
      <c r="E1905" s="161"/>
      <c r="F1905" s="161"/>
      <c r="G1905" s="161"/>
      <c r="H1905" s="161"/>
      <c r="I1905" s="161"/>
      <c r="J1905" s="161"/>
    </row>
    <row r="1906" spans="1:10" x14ac:dyDescent="0.25">
      <c r="A1906" s="24" t="s">
        <v>604</v>
      </c>
      <c r="B1906" s="25" t="s">
        <v>2</v>
      </c>
      <c r="C1906" s="24" t="s">
        <v>3</v>
      </c>
      <c r="D1906" s="24" t="s">
        <v>4</v>
      </c>
      <c r="E1906" s="294" t="s">
        <v>2075</v>
      </c>
      <c r="F1906" s="294"/>
      <c r="G1906" s="145" t="s">
        <v>5</v>
      </c>
      <c r="H1906" s="25" t="s">
        <v>6</v>
      </c>
      <c r="I1906" s="25" t="s">
        <v>7</v>
      </c>
      <c r="J1906" s="25" t="s">
        <v>9</v>
      </c>
    </row>
    <row r="1907" spans="1:10" ht="26.4" x14ac:dyDescent="0.25">
      <c r="A1907" s="146" t="s">
        <v>2076</v>
      </c>
      <c r="B1907" s="147" t="s">
        <v>605</v>
      </c>
      <c r="C1907" s="146" t="s">
        <v>19</v>
      </c>
      <c r="D1907" s="146" t="s">
        <v>606</v>
      </c>
      <c r="E1907" s="292" t="s">
        <v>2077</v>
      </c>
      <c r="F1907" s="292"/>
      <c r="G1907" s="148" t="s">
        <v>43</v>
      </c>
      <c r="H1907" s="149">
        <v>1</v>
      </c>
      <c r="I1907" s="150">
        <v>613.87</v>
      </c>
      <c r="J1907" s="150">
        <v>613.87</v>
      </c>
    </row>
    <row r="1908" spans="1:10" ht="26.4" x14ac:dyDescent="0.25">
      <c r="A1908" s="48" t="s">
        <v>2078</v>
      </c>
      <c r="B1908" s="50" t="s">
        <v>2118</v>
      </c>
      <c r="C1908" s="48" t="s">
        <v>41</v>
      </c>
      <c r="D1908" s="48" t="s">
        <v>2119</v>
      </c>
      <c r="E1908" s="289" t="s">
        <v>2081</v>
      </c>
      <c r="F1908" s="289"/>
      <c r="G1908" s="151" t="s">
        <v>2082</v>
      </c>
      <c r="H1908" s="152">
        <v>2.1</v>
      </c>
      <c r="I1908" s="153">
        <v>29.46</v>
      </c>
      <c r="J1908" s="153">
        <v>61.86</v>
      </c>
    </row>
    <row r="1909" spans="1:10" ht="26.4" x14ac:dyDescent="0.25">
      <c r="A1909" s="48" t="s">
        <v>2078</v>
      </c>
      <c r="B1909" s="50" t="s">
        <v>2114</v>
      </c>
      <c r="C1909" s="48" t="s">
        <v>41</v>
      </c>
      <c r="D1909" s="48" t="s">
        <v>2115</v>
      </c>
      <c r="E1909" s="289" t="s">
        <v>2081</v>
      </c>
      <c r="F1909" s="289"/>
      <c r="G1909" s="151" t="s">
        <v>2082</v>
      </c>
      <c r="H1909" s="152">
        <v>2.1</v>
      </c>
      <c r="I1909" s="153">
        <v>24.83</v>
      </c>
      <c r="J1909" s="153">
        <v>52.14</v>
      </c>
    </row>
    <row r="1910" spans="1:10" ht="26.4" x14ac:dyDescent="0.25">
      <c r="A1910" s="154" t="s">
        <v>2087</v>
      </c>
      <c r="B1910" s="155" t="s">
        <v>2917</v>
      </c>
      <c r="C1910" s="154" t="s">
        <v>41</v>
      </c>
      <c r="D1910" s="154" t="s">
        <v>2918</v>
      </c>
      <c r="E1910" s="290" t="s">
        <v>2091</v>
      </c>
      <c r="F1910" s="290"/>
      <c r="G1910" s="156" t="s">
        <v>43</v>
      </c>
      <c r="H1910" s="157">
        <v>1</v>
      </c>
      <c r="I1910" s="158">
        <v>158.1</v>
      </c>
      <c r="J1910" s="158">
        <v>158.1</v>
      </c>
    </row>
    <row r="1911" spans="1:10" x14ac:dyDescent="0.25">
      <c r="A1911" s="154" t="s">
        <v>2087</v>
      </c>
      <c r="B1911" s="155" t="s">
        <v>2919</v>
      </c>
      <c r="C1911" s="154" t="s">
        <v>41</v>
      </c>
      <c r="D1911" s="154" t="s">
        <v>2920</v>
      </c>
      <c r="E1911" s="290" t="s">
        <v>2091</v>
      </c>
      <c r="F1911" s="290"/>
      <c r="G1911" s="156" t="s">
        <v>43</v>
      </c>
      <c r="H1911" s="157">
        <v>1</v>
      </c>
      <c r="I1911" s="158">
        <v>68.239999999999995</v>
      </c>
      <c r="J1911" s="158">
        <v>68.239999999999995</v>
      </c>
    </row>
    <row r="1912" spans="1:10" x14ac:dyDescent="0.25">
      <c r="A1912" s="154" t="s">
        <v>2087</v>
      </c>
      <c r="B1912" s="155" t="s">
        <v>2921</v>
      </c>
      <c r="C1912" s="154" t="s">
        <v>41</v>
      </c>
      <c r="D1912" s="154" t="s">
        <v>2922</v>
      </c>
      <c r="E1912" s="290" t="s">
        <v>2091</v>
      </c>
      <c r="F1912" s="290"/>
      <c r="G1912" s="156" t="s">
        <v>43</v>
      </c>
      <c r="H1912" s="157">
        <v>2</v>
      </c>
      <c r="I1912" s="158">
        <v>0.27</v>
      </c>
      <c r="J1912" s="158">
        <v>0.54</v>
      </c>
    </row>
    <row r="1913" spans="1:10" x14ac:dyDescent="0.25">
      <c r="A1913" s="154" t="s">
        <v>2087</v>
      </c>
      <c r="B1913" s="155" t="s">
        <v>2923</v>
      </c>
      <c r="C1913" s="154" t="s">
        <v>41</v>
      </c>
      <c r="D1913" s="154" t="s">
        <v>2924</v>
      </c>
      <c r="E1913" s="290" t="s">
        <v>2091</v>
      </c>
      <c r="F1913" s="290"/>
      <c r="G1913" s="156" t="s">
        <v>43</v>
      </c>
      <c r="H1913" s="157">
        <v>1</v>
      </c>
      <c r="I1913" s="158">
        <v>272.99</v>
      </c>
      <c r="J1913" s="158">
        <v>272.99</v>
      </c>
    </row>
    <row r="1914" spans="1:10" x14ac:dyDescent="0.25">
      <c r="A1914" s="49"/>
      <c r="B1914" s="49"/>
      <c r="C1914" s="49"/>
      <c r="D1914" s="49"/>
      <c r="E1914" s="49" t="s">
        <v>2093</v>
      </c>
      <c r="F1914" s="159">
        <v>40.33</v>
      </c>
      <c r="G1914" s="49" t="s">
        <v>2094</v>
      </c>
      <c r="H1914" s="159">
        <v>46.25</v>
      </c>
      <c r="I1914" s="49" t="s">
        <v>2095</v>
      </c>
      <c r="J1914" s="159">
        <v>86.58</v>
      </c>
    </row>
    <row r="1915" spans="1:10" x14ac:dyDescent="0.25">
      <c r="A1915" s="49"/>
      <c r="B1915" s="49"/>
      <c r="C1915" s="49"/>
      <c r="D1915" s="49"/>
      <c r="E1915" s="49" t="s">
        <v>2096</v>
      </c>
      <c r="F1915" s="159">
        <v>125.84</v>
      </c>
      <c r="G1915" s="49"/>
      <c r="H1915" s="291" t="s">
        <v>2097</v>
      </c>
      <c r="I1915" s="291"/>
      <c r="J1915" s="159">
        <v>739.71</v>
      </c>
    </row>
    <row r="1916" spans="1:10" ht="14.4" thickBot="1" x14ac:dyDescent="0.3">
      <c r="A1916" s="30"/>
      <c r="B1916" s="30"/>
      <c r="C1916" s="30"/>
      <c r="D1916" s="30"/>
      <c r="E1916" s="30"/>
      <c r="F1916" s="30"/>
      <c r="G1916" s="30" t="s">
        <v>2098</v>
      </c>
      <c r="H1916" s="160" t="s">
        <v>2925</v>
      </c>
      <c r="I1916" s="30" t="s">
        <v>2100</v>
      </c>
      <c r="J1916" s="32">
        <v>8136.81</v>
      </c>
    </row>
    <row r="1917" spans="1:10" ht="14.4" thickTop="1" x14ac:dyDescent="0.25">
      <c r="A1917" s="161"/>
      <c r="B1917" s="161"/>
      <c r="C1917" s="161"/>
      <c r="D1917" s="161"/>
      <c r="E1917" s="161"/>
      <c r="F1917" s="161"/>
      <c r="G1917" s="161"/>
      <c r="H1917" s="161"/>
      <c r="I1917" s="161"/>
      <c r="J1917" s="161"/>
    </row>
    <row r="1918" spans="1:10" x14ac:dyDescent="0.25">
      <c r="A1918" s="24" t="s">
        <v>607</v>
      </c>
      <c r="B1918" s="25" t="s">
        <v>2</v>
      </c>
      <c r="C1918" s="24" t="s">
        <v>3</v>
      </c>
      <c r="D1918" s="24" t="s">
        <v>4</v>
      </c>
      <c r="E1918" s="294" t="s">
        <v>2075</v>
      </c>
      <c r="F1918" s="294"/>
      <c r="G1918" s="145" t="s">
        <v>5</v>
      </c>
      <c r="H1918" s="25" t="s">
        <v>6</v>
      </c>
      <c r="I1918" s="25" t="s">
        <v>7</v>
      </c>
      <c r="J1918" s="25" t="s">
        <v>9</v>
      </c>
    </row>
    <row r="1919" spans="1:10" ht="52.8" x14ac:dyDescent="0.25">
      <c r="A1919" s="146" t="s">
        <v>2076</v>
      </c>
      <c r="B1919" s="147" t="s">
        <v>608</v>
      </c>
      <c r="C1919" s="146" t="s">
        <v>41</v>
      </c>
      <c r="D1919" s="146" t="s">
        <v>609</v>
      </c>
      <c r="E1919" s="292" t="s">
        <v>2847</v>
      </c>
      <c r="F1919" s="292"/>
      <c r="G1919" s="148" t="s">
        <v>43</v>
      </c>
      <c r="H1919" s="149">
        <v>1</v>
      </c>
      <c r="I1919" s="150">
        <v>1004.53</v>
      </c>
      <c r="J1919" s="150">
        <v>1004.53</v>
      </c>
    </row>
    <row r="1920" spans="1:10" ht="39.6" x14ac:dyDescent="0.25">
      <c r="A1920" s="48" t="s">
        <v>2078</v>
      </c>
      <c r="B1920" s="50" t="s">
        <v>2926</v>
      </c>
      <c r="C1920" s="48" t="s">
        <v>41</v>
      </c>
      <c r="D1920" s="48" t="s">
        <v>2927</v>
      </c>
      <c r="E1920" s="289" t="s">
        <v>2847</v>
      </c>
      <c r="F1920" s="289"/>
      <c r="G1920" s="151" t="s">
        <v>43</v>
      </c>
      <c r="H1920" s="152">
        <v>1</v>
      </c>
      <c r="I1920" s="153">
        <v>92.81</v>
      </c>
      <c r="J1920" s="153">
        <v>92.81</v>
      </c>
    </row>
    <row r="1921" spans="1:10" ht="26.4" x14ac:dyDescent="0.25">
      <c r="A1921" s="48" t="s">
        <v>2078</v>
      </c>
      <c r="B1921" s="50" t="s">
        <v>881</v>
      </c>
      <c r="C1921" s="48" t="s">
        <v>41</v>
      </c>
      <c r="D1921" s="48" t="s">
        <v>2904</v>
      </c>
      <c r="E1921" s="289" t="s">
        <v>2847</v>
      </c>
      <c r="F1921" s="289"/>
      <c r="G1921" s="151" t="s">
        <v>43</v>
      </c>
      <c r="H1921" s="152">
        <v>1</v>
      </c>
      <c r="I1921" s="153">
        <v>11.15</v>
      </c>
      <c r="J1921" s="153">
        <v>11.15</v>
      </c>
    </row>
    <row r="1922" spans="1:10" ht="26.4" x14ac:dyDescent="0.25">
      <c r="A1922" s="48" t="s">
        <v>2078</v>
      </c>
      <c r="B1922" s="50" t="s">
        <v>2928</v>
      </c>
      <c r="C1922" s="48" t="s">
        <v>41</v>
      </c>
      <c r="D1922" s="48" t="s">
        <v>2929</v>
      </c>
      <c r="E1922" s="289" t="s">
        <v>2847</v>
      </c>
      <c r="F1922" s="289"/>
      <c r="G1922" s="151" t="s">
        <v>43</v>
      </c>
      <c r="H1922" s="152">
        <v>1</v>
      </c>
      <c r="I1922" s="153">
        <v>113.75</v>
      </c>
      <c r="J1922" s="153">
        <v>113.75</v>
      </c>
    </row>
    <row r="1923" spans="1:10" ht="26.4" x14ac:dyDescent="0.25">
      <c r="A1923" s="48" t="s">
        <v>2078</v>
      </c>
      <c r="B1923" s="50" t="s">
        <v>2930</v>
      </c>
      <c r="C1923" s="48" t="s">
        <v>41</v>
      </c>
      <c r="D1923" s="48" t="s">
        <v>2931</v>
      </c>
      <c r="E1923" s="289" t="s">
        <v>2847</v>
      </c>
      <c r="F1923" s="289"/>
      <c r="G1923" s="151" t="s">
        <v>43</v>
      </c>
      <c r="H1923" s="152">
        <v>1</v>
      </c>
      <c r="I1923" s="153">
        <v>786.82</v>
      </c>
      <c r="J1923" s="153">
        <v>786.82</v>
      </c>
    </row>
    <row r="1924" spans="1:10" x14ac:dyDescent="0.25">
      <c r="A1924" s="49"/>
      <c r="B1924" s="49"/>
      <c r="C1924" s="49"/>
      <c r="D1924" s="49"/>
      <c r="E1924" s="49" t="s">
        <v>2093</v>
      </c>
      <c r="F1924" s="159">
        <v>33.26</v>
      </c>
      <c r="G1924" s="49" t="s">
        <v>2094</v>
      </c>
      <c r="H1924" s="159">
        <v>38.130000000000003</v>
      </c>
      <c r="I1924" s="49" t="s">
        <v>2095</v>
      </c>
      <c r="J1924" s="159">
        <v>71.39</v>
      </c>
    </row>
    <row r="1925" spans="1:10" x14ac:dyDescent="0.25">
      <c r="A1925" s="49"/>
      <c r="B1925" s="49"/>
      <c r="C1925" s="49"/>
      <c r="D1925" s="49"/>
      <c r="E1925" s="49" t="s">
        <v>2096</v>
      </c>
      <c r="F1925" s="159">
        <v>205.92</v>
      </c>
      <c r="G1925" s="49"/>
      <c r="H1925" s="291" t="s">
        <v>2097</v>
      </c>
      <c r="I1925" s="291"/>
      <c r="J1925" s="159">
        <v>1210.45</v>
      </c>
    </row>
    <row r="1926" spans="1:10" ht="14.4" thickBot="1" x14ac:dyDescent="0.3">
      <c r="A1926" s="30"/>
      <c r="B1926" s="30"/>
      <c r="C1926" s="30"/>
      <c r="D1926" s="30"/>
      <c r="E1926" s="30"/>
      <c r="F1926" s="30"/>
      <c r="G1926" s="30" t="s">
        <v>2098</v>
      </c>
      <c r="H1926" s="160" t="s">
        <v>2570</v>
      </c>
      <c r="I1926" s="30" t="s">
        <v>2100</v>
      </c>
      <c r="J1926" s="32">
        <v>8473.15</v>
      </c>
    </row>
    <row r="1927" spans="1:10" ht="14.4" thickTop="1" x14ac:dyDescent="0.25">
      <c r="A1927" s="161"/>
      <c r="B1927" s="161"/>
      <c r="C1927" s="161"/>
      <c r="D1927" s="161"/>
      <c r="E1927" s="161"/>
      <c r="F1927" s="161"/>
      <c r="G1927" s="161"/>
      <c r="H1927" s="161"/>
      <c r="I1927" s="161"/>
      <c r="J1927" s="161"/>
    </row>
    <row r="1928" spans="1:10" x14ac:dyDescent="0.25">
      <c r="A1928" s="24" t="s">
        <v>610</v>
      </c>
      <c r="B1928" s="25" t="s">
        <v>2</v>
      </c>
      <c r="C1928" s="24" t="s">
        <v>3</v>
      </c>
      <c r="D1928" s="24" t="s">
        <v>4</v>
      </c>
      <c r="E1928" s="294" t="s">
        <v>2075</v>
      </c>
      <c r="F1928" s="294"/>
      <c r="G1928" s="145" t="s">
        <v>5</v>
      </c>
      <c r="H1928" s="25" t="s">
        <v>6</v>
      </c>
      <c r="I1928" s="25" t="s">
        <v>7</v>
      </c>
      <c r="J1928" s="25" t="s">
        <v>9</v>
      </c>
    </row>
    <row r="1929" spans="1:10" ht="26.4" x14ac:dyDescent="0.25">
      <c r="A1929" s="146" t="s">
        <v>2076</v>
      </c>
      <c r="B1929" s="147" t="s">
        <v>611</v>
      </c>
      <c r="C1929" s="146" t="s">
        <v>41</v>
      </c>
      <c r="D1929" s="146" t="s">
        <v>612</v>
      </c>
      <c r="E1929" s="292" t="s">
        <v>2847</v>
      </c>
      <c r="F1929" s="292"/>
      <c r="G1929" s="148" t="s">
        <v>43</v>
      </c>
      <c r="H1929" s="149">
        <v>1</v>
      </c>
      <c r="I1929" s="150">
        <v>860.73</v>
      </c>
      <c r="J1929" s="150">
        <v>860.73</v>
      </c>
    </row>
    <row r="1930" spans="1:10" ht="26.4" x14ac:dyDescent="0.25">
      <c r="A1930" s="48" t="s">
        <v>2078</v>
      </c>
      <c r="B1930" s="50" t="s">
        <v>2118</v>
      </c>
      <c r="C1930" s="48" t="s">
        <v>41</v>
      </c>
      <c r="D1930" s="48" t="s">
        <v>2119</v>
      </c>
      <c r="E1930" s="289" t="s">
        <v>2081</v>
      </c>
      <c r="F1930" s="289"/>
      <c r="G1930" s="151" t="s">
        <v>2082</v>
      </c>
      <c r="H1930" s="152">
        <v>1.0697173</v>
      </c>
      <c r="I1930" s="153">
        <v>29.46</v>
      </c>
      <c r="J1930" s="153">
        <v>31.51</v>
      </c>
    </row>
    <row r="1931" spans="1:10" ht="26.4" x14ac:dyDescent="0.25">
      <c r="A1931" s="48" t="s">
        <v>2078</v>
      </c>
      <c r="B1931" s="50" t="s">
        <v>2079</v>
      </c>
      <c r="C1931" s="48" t="s">
        <v>41</v>
      </c>
      <c r="D1931" s="48" t="s">
        <v>2080</v>
      </c>
      <c r="E1931" s="289" t="s">
        <v>2081</v>
      </c>
      <c r="F1931" s="289"/>
      <c r="G1931" s="151" t="s">
        <v>2082</v>
      </c>
      <c r="H1931" s="152">
        <v>0.41059859999999998</v>
      </c>
      <c r="I1931" s="153">
        <v>24.25</v>
      </c>
      <c r="J1931" s="153">
        <v>9.9499999999999993</v>
      </c>
    </row>
    <row r="1932" spans="1:10" x14ac:dyDescent="0.25">
      <c r="A1932" s="154" t="s">
        <v>2087</v>
      </c>
      <c r="B1932" s="155" t="s">
        <v>2848</v>
      </c>
      <c r="C1932" s="154" t="s">
        <v>41</v>
      </c>
      <c r="D1932" s="154" t="s">
        <v>2849</v>
      </c>
      <c r="E1932" s="290" t="s">
        <v>2091</v>
      </c>
      <c r="F1932" s="290"/>
      <c r="G1932" s="156" t="s">
        <v>43</v>
      </c>
      <c r="H1932" s="157">
        <v>2.1000000000000001E-2</v>
      </c>
      <c r="I1932" s="158">
        <v>5.26</v>
      </c>
      <c r="J1932" s="158">
        <v>0.11</v>
      </c>
    </row>
    <row r="1933" spans="1:10" ht="26.4" x14ac:dyDescent="0.25">
      <c r="A1933" s="154" t="s">
        <v>2087</v>
      </c>
      <c r="B1933" s="155" t="s">
        <v>2932</v>
      </c>
      <c r="C1933" s="154" t="s">
        <v>41</v>
      </c>
      <c r="D1933" s="154" t="s">
        <v>2933</v>
      </c>
      <c r="E1933" s="290" t="s">
        <v>2091</v>
      </c>
      <c r="F1933" s="290"/>
      <c r="G1933" s="156" t="s">
        <v>43</v>
      </c>
      <c r="H1933" s="157">
        <v>1</v>
      </c>
      <c r="I1933" s="158">
        <v>399.37</v>
      </c>
      <c r="J1933" s="158">
        <v>399.37</v>
      </c>
    </row>
    <row r="1934" spans="1:10" ht="26.4" x14ac:dyDescent="0.25">
      <c r="A1934" s="154" t="s">
        <v>2087</v>
      </c>
      <c r="B1934" s="155" t="s">
        <v>2934</v>
      </c>
      <c r="C1934" s="154" t="s">
        <v>41</v>
      </c>
      <c r="D1934" s="154" t="s">
        <v>2935</v>
      </c>
      <c r="E1934" s="290" t="s">
        <v>2091</v>
      </c>
      <c r="F1934" s="290"/>
      <c r="G1934" s="156" t="s">
        <v>43</v>
      </c>
      <c r="H1934" s="157">
        <v>1</v>
      </c>
      <c r="I1934" s="158">
        <v>367.71</v>
      </c>
      <c r="J1934" s="158">
        <v>367.71</v>
      </c>
    </row>
    <row r="1935" spans="1:10" ht="39.6" x14ac:dyDescent="0.25">
      <c r="A1935" s="154" t="s">
        <v>2087</v>
      </c>
      <c r="B1935" s="155" t="s">
        <v>2881</v>
      </c>
      <c r="C1935" s="154" t="s">
        <v>41</v>
      </c>
      <c r="D1935" s="154" t="s">
        <v>2882</v>
      </c>
      <c r="E1935" s="290" t="s">
        <v>2091</v>
      </c>
      <c r="F1935" s="290"/>
      <c r="G1935" s="156" t="s">
        <v>43</v>
      </c>
      <c r="H1935" s="157">
        <v>2</v>
      </c>
      <c r="I1935" s="158">
        <v>26.04</v>
      </c>
      <c r="J1935" s="158">
        <v>52.08</v>
      </c>
    </row>
    <row r="1936" spans="1:10" x14ac:dyDescent="0.25">
      <c r="A1936" s="49"/>
      <c r="B1936" s="49"/>
      <c r="C1936" s="49"/>
      <c r="D1936" s="49"/>
      <c r="E1936" s="49" t="s">
        <v>2093</v>
      </c>
      <c r="F1936" s="159">
        <v>14.73</v>
      </c>
      <c r="G1936" s="49" t="s">
        <v>2094</v>
      </c>
      <c r="H1936" s="159">
        <v>16.89</v>
      </c>
      <c r="I1936" s="49" t="s">
        <v>2095</v>
      </c>
      <c r="J1936" s="159">
        <v>31.62</v>
      </c>
    </row>
    <row r="1937" spans="1:10" x14ac:dyDescent="0.25">
      <c r="A1937" s="49"/>
      <c r="B1937" s="49"/>
      <c r="C1937" s="49"/>
      <c r="D1937" s="49"/>
      <c r="E1937" s="49" t="s">
        <v>2096</v>
      </c>
      <c r="F1937" s="159">
        <v>176.44</v>
      </c>
      <c r="G1937" s="49"/>
      <c r="H1937" s="291" t="s">
        <v>2097</v>
      </c>
      <c r="I1937" s="291"/>
      <c r="J1937" s="159">
        <v>1037.17</v>
      </c>
    </row>
    <row r="1938" spans="1:10" ht="14.4" thickBot="1" x14ac:dyDescent="0.3">
      <c r="A1938" s="30"/>
      <c r="B1938" s="30"/>
      <c r="C1938" s="30"/>
      <c r="D1938" s="30"/>
      <c r="E1938" s="30"/>
      <c r="F1938" s="30"/>
      <c r="G1938" s="30" t="s">
        <v>2098</v>
      </c>
      <c r="H1938" s="160" t="s">
        <v>2166</v>
      </c>
      <c r="I1938" s="30" t="s">
        <v>2100</v>
      </c>
      <c r="J1938" s="32">
        <v>1037.17</v>
      </c>
    </row>
    <row r="1939" spans="1:10" ht="14.4" thickTop="1" x14ac:dyDescent="0.25">
      <c r="A1939" s="161"/>
      <c r="B1939" s="161"/>
      <c r="C1939" s="161"/>
      <c r="D1939" s="161"/>
      <c r="E1939" s="161"/>
      <c r="F1939" s="161"/>
      <c r="G1939" s="161"/>
      <c r="H1939" s="161"/>
      <c r="I1939" s="161"/>
      <c r="J1939" s="161"/>
    </row>
    <row r="1940" spans="1:10" x14ac:dyDescent="0.25">
      <c r="A1940" s="26" t="s">
        <v>613</v>
      </c>
      <c r="B1940" s="26"/>
      <c r="C1940" s="26"/>
      <c r="D1940" s="26" t="s">
        <v>614</v>
      </c>
      <c r="E1940" s="26"/>
      <c r="F1940" s="293"/>
      <c r="G1940" s="293"/>
      <c r="H1940" s="27"/>
      <c r="I1940" s="26"/>
      <c r="J1940" s="28">
        <v>16819.830000000002</v>
      </c>
    </row>
    <row r="1941" spans="1:10" x14ac:dyDescent="0.25">
      <c r="A1941" s="24" t="s">
        <v>615</v>
      </c>
      <c r="B1941" s="25" t="s">
        <v>2</v>
      </c>
      <c r="C1941" s="24" t="s">
        <v>3</v>
      </c>
      <c r="D1941" s="24" t="s">
        <v>4</v>
      </c>
      <c r="E1941" s="294" t="s">
        <v>2075</v>
      </c>
      <c r="F1941" s="294"/>
      <c r="G1941" s="145" t="s">
        <v>5</v>
      </c>
      <c r="H1941" s="25" t="s">
        <v>6</v>
      </c>
      <c r="I1941" s="25" t="s">
        <v>7</v>
      </c>
      <c r="J1941" s="25" t="s">
        <v>9</v>
      </c>
    </row>
    <row r="1942" spans="1:10" ht="39.6" x14ac:dyDescent="0.25">
      <c r="A1942" s="146" t="s">
        <v>2076</v>
      </c>
      <c r="B1942" s="147" t="s">
        <v>616</v>
      </c>
      <c r="C1942" s="146" t="s">
        <v>19</v>
      </c>
      <c r="D1942" s="146" t="s">
        <v>617</v>
      </c>
      <c r="E1942" s="292" t="s">
        <v>2077</v>
      </c>
      <c r="F1942" s="292"/>
      <c r="G1942" s="148" t="s">
        <v>91</v>
      </c>
      <c r="H1942" s="149">
        <v>1</v>
      </c>
      <c r="I1942" s="150">
        <v>903.41</v>
      </c>
      <c r="J1942" s="150">
        <v>903.41</v>
      </c>
    </row>
    <row r="1943" spans="1:10" ht="26.4" x14ac:dyDescent="0.25">
      <c r="A1943" s="48" t="s">
        <v>2078</v>
      </c>
      <c r="B1943" s="50" t="s">
        <v>2083</v>
      </c>
      <c r="C1943" s="48" t="s">
        <v>41</v>
      </c>
      <c r="D1943" s="48" t="s">
        <v>2084</v>
      </c>
      <c r="E1943" s="289" t="s">
        <v>2081</v>
      </c>
      <c r="F1943" s="289"/>
      <c r="G1943" s="151" t="s">
        <v>2082</v>
      </c>
      <c r="H1943" s="152">
        <v>3.8</v>
      </c>
      <c r="I1943" s="153">
        <v>30.42</v>
      </c>
      <c r="J1943" s="153">
        <v>115.59</v>
      </c>
    </row>
    <row r="1944" spans="1:10" ht="26.4" x14ac:dyDescent="0.25">
      <c r="A1944" s="48" t="s">
        <v>2078</v>
      </c>
      <c r="B1944" s="50" t="s">
        <v>2079</v>
      </c>
      <c r="C1944" s="48" t="s">
        <v>41</v>
      </c>
      <c r="D1944" s="48" t="s">
        <v>2080</v>
      </c>
      <c r="E1944" s="289" t="s">
        <v>2081</v>
      </c>
      <c r="F1944" s="289"/>
      <c r="G1944" s="151" t="s">
        <v>2082</v>
      </c>
      <c r="H1944" s="152">
        <v>3.9</v>
      </c>
      <c r="I1944" s="153">
        <v>24.25</v>
      </c>
      <c r="J1944" s="153">
        <v>94.57</v>
      </c>
    </row>
    <row r="1945" spans="1:10" ht="26.4" x14ac:dyDescent="0.25">
      <c r="A1945" s="154" t="s">
        <v>2087</v>
      </c>
      <c r="B1945" s="155" t="s">
        <v>2936</v>
      </c>
      <c r="C1945" s="154" t="s">
        <v>2461</v>
      </c>
      <c r="D1945" s="154" t="s">
        <v>2937</v>
      </c>
      <c r="E1945" s="290" t="s">
        <v>2091</v>
      </c>
      <c r="F1945" s="290"/>
      <c r="G1945" s="156" t="s">
        <v>2595</v>
      </c>
      <c r="H1945" s="157">
        <v>1</v>
      </c>
      <c r="I1945" s="158">
        <v>692.33</v>
      </c>
      <c r="J1945" s="158">
        <v>692.33</v>
      </c>
    </row>
    <row r="1946" spans="1:10" x14ac:dyDescent="0.25">
      <c r="A1946" s="154" t="s">
        <v>2087</v>
      </c>
      <c r="B1946" s="155" t="s">
        <v>2938</v>
      </c>
      <c r="C1946" s="154" t="s">
        <v>2461</v>
      </c>
      <c r="D1946" s="154" t="s">
        <v>2939</v>
      </c>
      <c r="E1946" s="290" t="s">
        <v>2091</v>
      </c>
      <c r="F1946" s="290"/>
      <c r="G1946" s="156" t="s">
        <v>2940</v>
      </c>
      <c r="H1946" s="157">
        <v>0.96</v>
      </c>
      <c r="I1946" s="158">
        <v>0.96</v>
      </c>
      <c r="J1946" s="158">
        <v>0.92</v>
      </c>
    </row>
    <row r="1947" spans="1:10" x14ac:dyDescent="0.25">
      <c r="A1947" s="49"/>
      <c r="B1947" s="49"/>
      <c r="C1947" s="49"/>
      <c r="D1947" s="49"/>
      <c r="E1947" s="49" t="s">
        <v>2093</v>
      </c>
      <c r="F1947" s="159">
        <v>72.8</v>
      </c>
      <c r="G1947" s="49" t="s">
        <v>2094</v>
      </c>
      <c r="H1947" s="159">
        <v>83.47</v>
      </c>
      <c r="I1947" s="49" t="s">
        <v>2095</v>
      </c>
      <c r="J1947" s="159">
        <v>156.27000000000001</v>
      </c>
    </row>
    <row r="1948" spans="1:10" x14ac:dyDescent="0.25">
      <c r="A1948" s="49"/>
      <c r="B1948" s="49"/>
      <c r="C1948" s="49"/>
      <c r="D1948" s="49"/>
      <c r="E1948" s="49" t="s">
        <v>2096</v>
      </c>
      <c r="F1948" s="159">
        <v>185.19</v>
      </c>
      <c r="G1948" s="49"/>
      <c r="H1948" s="291" t="s">
        <v>2097</v>
      </c>
      <c r="I1948" s="291"/>
      <c r="J1948" s="159">
        <v>1088.5999999999999</v>
      </c>
    </row>
    <row r="1949" spans="1:10" ht="14.4" thickBot="1" x14ac:dyDescent="0.3">
      <c r="A1949" s="30"/>
      <c r="B1949" s="30"/>
      <c r="C1949" s="30"/>
      <c r="D1949" s="30"/>
      <c r="E1949" s="30"/>
      <c r="F1949" s="30"/>
      <c r="G1949" s="30" t="s">
        <v>2098</v>
      </c>
      <c r="H1949" s="160" t="s">
        <v>2941</v>
      </c>
      <c r="I1949" s="30" t="s">
        <v>2100</v>
      </c>
      <c r="J1949" s="32">
        <v>16470.509999999998</v>
      </c>
    </row>
    <row r="1950" spans="1:10" ht="14.4" thickTop="1" x14ac:dyDescent="0.25">
      <c r="A1950" s="161"/>
      <c r="B1950" s="161"/>
      <c r="C1950" s="161"/>
      <c r="D1950" s="161"/>
      <c r="E1950" s="161"/>
      <c r="F1950" s="161"/>
      <c r="G1950" s="161"/>
      <c r="H1950" s="161"/>
      <c r="I1950" s="161"/>
      <c r="J1950" s="161"/>
    </row>
    <row r="1951" spans="1:10" x14ac:dyDescent="0.25">
      <c r="A1951" s="24" t="s">
        <v>618</v>
      </c>
      <c r="B1951" s="25" t="s">
        <v>2</v>
      </c>
      <c r="C1951" s="24" t="s">
        <v>3</v>
      </c>
      <c r="D1951" s="24" t="s">
        <v>4</v>
      </c>
      <c r="E1951" s="294" t="s">
        <v>2075</v>
      </c>
      <c r="F1951" s="294"/>
      <c r="G1951" s="145" t="s">
        <v>5</v>
      </c>
      <c r="H1951" s="25" t="s">
        <v>6</v>
      </c>
      <c r="I1951" s="25" t="s">
        <v>7</v>
      </c>
      <c r="J1951" s="25" t="s">
        <v>9</v>
      </c>
    </row>
    <row r="1952" spans="1:10" ht="26.4" x14ac:dyDescent="0.25">
      <c r="A1952" s="146" t="s">
        <v>2076</v>
      </c>
      <c r="B1952" s="147" t="s">
        <v>619</v>
      </c>
      <c r="C1952" s="146" t="s">
        <v>19</v>
      </c>
      <c r="D1952" s="146" t="s">
        <v>620</v>
      </c>
      <c r="E1952" s="292" t="s">
        <v>2077</v>
      </c>
      <c r="F1952" s="292"/>
      <c r="G1952" s="148" t="s">
        <v>91</v>
      </c>
      <c r="H1952" s="149">
        <v>1</v>
      </c>
      <c r="I1952" s="150">
        <v>24.16</v>
      </c>
      <c r="J1952" s="150">
        <v>24.16</v>
      </c>
    </row>
    <row r="1953" spans="1:10" ht="26.4" x14ac:dyDescent="0.25">
      <c r="A1953" s="48" t="s">
        <v>2078</v>
      </c>
      <c r="B1953" s="50" t="s">
        <v>2634</v>
      </c>
      <c r="C1953" s="48" t="s">
        <v>41</v>
      </c>
      <c r="D1953" s="48" t="s">
        <v>2635</v>
      </c>
      <c r="E1953" s="289" t="s">
        <v>2081</v>
      </c>
      <c r="F1953" s="289"/>
      <c r="G1953" s="151" t="s">
        <v>2082</v>
      </c>
      <c r="H1953" s="152">
        <v>0.432</v>
      </c>
      <c r="I1953" s="153">
        <v>29.76</v>
      </c>
      <c r="J1953" s="153">
        <v>12.85</v>
      </c>
    </row>
    <row r="1954" spans="1:10" ht="26.4" x14ac:dyDescent="0.25">
      <c r="A1954" s="48" t="s">
        <v>2078</v>
      </c>
      <c r="B1954" s="50" t="s">
        <v>2632</v>
      </c>
      <c r="C1954" s="48" t="s">
        <v>41</v>
      </c>
      <c r="D1954" s="48" t="s">
        <v>2633</v>
      </c>
      <c r="E1954" s="289" t="s">
        <v>2081</v>
      </c>
      <c r="F1954" s="289"/>
      <c r="G1954" s="151" t="s">
        <v>2082</v>
      </c>
      <c r="H1954" s="152">
        <v>0.432</v>
      </c>
      <c r="I1954" s="153">
        <v>25.16</v>
      </c>
      <c r="J1954" s="153">
        <v>10.86</v>
      </c>
    </row>
    <row r="1955" spans="1:10" ht="26.4" x14ac:dyDescent="0.25">
      <c r="A1955" s="154" t="s">
        <v>2087</v>
      </c>
      <c r="B1955" s="155" t="s">
        <v>2564</v>
      </c>
      <c r="C1955" s="154" t="s">
        <v>41</v>
      </c>
      <c r="D1955" s="154" t="s">
        <v>2565</v>
      </c>
      <c r="E1955" s="290" t="s">
        <v>2091</v>
      </c>
      <c r="F1955" s="290"/>
      <c r="G1955" s="156" t="s">
        <v>56</v>
      </c>
      <c r="H1955" s="157">
        <v>3.0000000000000001E-3</v>
      </c>
      <c r="I1955" s="158">
        <v>151.96</v>
      </c>
      <c r="J1955" s="158">
        <v>0.45</v>
      </c>
    </row>
    <row r="1956" spans="1:10" x14ac:dyDescent="0.25">
      <c r="A1956" s="49"/>
      <c r="B1956" s="49"/>
      <c r="C1956" s="49"/>
      <c r="D1956" s="49"/>
      <c r="E1956" s="49" t="s">
        <v>2093</v>
      </c>
      <c r="F1956" s="159">
        <v>8.24</v>
      </c>
      <c r="G1956" s="49" t="s">
        <v>2094</v>
      </c>
      <c r="H1956" s="159">
        <v>9.4499999999999993</v>
      </c>
      <c r="I1956" s="49" t="s">
        <v>2095</v>
      </c>
      <c r="J1956" s="159">
        <v>17.690000000000001</v>
      </c>
    </row>
    <row r="1957" spans="1:10" x14ac:dyDescent="0.25">
      <c r="A1957" s="49"/>
      <c r="B1957" s="49"/>
      <c r="C1957" s="49"/>
      <c r="D1957" s="49"/>
      <c r="E1957" s="49" t="s">
        <v>2096</v>
      </c>
      <c r="F1957" s="159">
        <v>4.95</v>
      </c>
      <c r="G1957" s="49"/>
      <c r="H1957" s="291" t="s">
        <v>2097</v>
      </c>
      <c r="I1957" s="291"/>
      <c r="J1957" s="159">
        <v>29.11</v>
      </c>
    </row>
    <row r="1958" spans="1:10" ht="14.4" thickBot="1" x14ac:dyDescent="0.3">
      <c r="A1958" s="30"/>
      <c r="B1958" s="30"/>
      <c r="C1958" s="30"/>
      <c r="D1958" s="30"/>
      <c r="E1958" s="30"/>
      <c r="F1958" s="30"/>
      <c r="G1958" s="30" t="s">
        <v>2098</v>
      </c>
      <c r="H1958" s="160" t="s">
        <v>2942</v>
      </c>
      <c r="I1958" s="30" t="s">
        <v>2100</v>
      </c>
      <c r="J1958" s="32">
        <v>349.32</v>
      </c>
    </row>
    <row r="1959" spans="1:10" ht="14.4" thickTop="1" x14ac:dyDescent="0.25">
      <c r="A1959" s="161"/>
      <c r="B1959" s="161"/>
      <c r="C1959" s="161"/>
      <c r="D1959" s="161"/>
      <c r="E1959" s="161"/>
      <c r="F1959" s="161"/>
      <c r="G1959" s="161"/>
      <c r="H1959" s="161"/>
      <c r="I1959" s="161"/>
      <c r="J1959" s="161"/>
    </row>
    <row r="1960" spans="1:10" x14ac:dyDescent="0.25">
      <c r="A1960" s="26" t="s">
        <v>621</v>
      </c>
      <c r="B1960" s="26"/>
      <c r="C1960" s="26"/>
      <c r="D1960" s="26" t="s">
        <v>622</v>
      </c>
      <c r="E1960" s="26"/>
      <c r="F1960" s="293"/>
      <c r="G1960" s="293"/>
      <c r="H1960" s="27"/>
      <c r="I1960" s="26"/>
      <c r="J1960" s="28">
        <v>878707.66</v>
      </c>
    </row>
    <row r="1961" spans="1:10" x14ac:dyDescent="0.25">
      <c r="A1961" s="26" t="s">
        <v>623</v>
      </c>
      <c r="B1961" s="26"/>
      <c r="C1961" s="26"/>
      <c r="D1961" s="26" t="s">
        <v>624</v>
      </c>
      <c r="E1961" s="26"/>
      <c r="F1961" s="293"/>
      <c r="G1961" s="293"/>
      <c r="H1961" s="27"/>
      <c r="I1961" s="26"/>
      <c r="J1961" s="28">
        <v>237958.86</v>
      </c>
    </row>
    <row r="1962" spans="1:10" x14ac:dyDescent="0.25">
      <c r="A1962" s="24" t="s">
        <v>625</v>
      </c>
      <c r="B1962" s="25" t="s">
        <v>2</v>
      </c>
      <c r="C1962" s="24" t="s">
        <v>3</v>
      </c>
      <c r="D1962" s="24" t="s">
        <v>4</v>
      </c>
      <c r="E1962" s="294" t="s">
        <v>2075</v>
      </c>
      <c r="F1962" s="294"/>
      <c r="G1962" s="145" t="s">
        <v>5</v>
      </c>
      <c r="H1962" s="25" t="s">
        <v>6</v>
      </c>
      <c r="I1962" s="25" t="s">
        <v>7</v>
      </c>
      <c r="J1962" s="25" t="s">
        <v>9</v>
      </c>
    </row>
    <row r="1963" spans="1:10" ht="26.4" x14ac:dyDescent="0.25">
      <c r="A1963" s="146" t="s">
        <v>2076</v>
      </c>
      <c r="B1963" s="147" t="s">
        <v>626</v>
      </c>
      <c r="C1963" s="146" t="s">
        <v>19</v>
      </c>
      <c r="D1963" s="146" t="s">
        <v>627</v>
      </c>
      <c r="E1963" s="292" t="s">
        <v>2077</v>
      </c>
      <c r="F1963" s="292"/>
      <c r="G1963" s="148" t="s">
        <v>43</v>
      </c>
      <c r="H1963" s="149">
        <v>1</v>
      </c>
      <c r="I1963" s="150">
        <v>6408</v>
      </c>
      <c r="J1963" s="150">
        <v>6408</v>
      </c>
    </row>
    <row r="1964" spans="1:10" ht="26.4" x14ac:dyDescent="0.25">
      <c r="A1964" s="48" t="s">
        <v>2078</v>
      </c>
      <c r="B1964" s="50" t="s">
        <v>2083</v>
      </c>
      <c r="C1964" s="48" t="s">
        <v>41</v>
      </c>
      <c r="D1964" s="48" t="s">
        <v>2084</v>
      </c>
      <c r="E1964" s="289" t="s">
        <v>2081</v>
      </c>
      <c r="F1964" s="289"/>
      <c r="G1964" s="151" t="s">
        <v>2082</v>
      </c>
      <c r="H1964" s="152">
        <v>2</v>
      </c>
      <c r="I1964" s="153">
        <v>30.42</v>
      </c>
      <c r="J1964" s="153">
        <v>60.84</v>
      </c>
    </row>
    <row r="1965" spans="1:10" ht="26.4" x14ac:dyDescent="0.25">
      <c r="A1965" s="48" t="s">
        <v>2078</v>
      </c>
      <c r="B1965" s="50" t="s">
        <v>2114</v>
      </c>
      <c r="C1965" s="48" t="s">
        <v>41</v>
      </c>
      <c r="D1965" s="48" t="s">
        <v>2115</v>
      </c>
      <c r="E1965" s="289" t="s">
        <v>2081</v>
      </c>
      <c r="F1965" s="289"/>
      <c r="G1965" s="151" t="s">
        <v>2082</v>
      </c>
      <c r="H1965" s="152">
        <v>4</v>
      </c>
      <c r="I1965" s="153">
        <v>24.83</v>
      </c>
      <c r="J1965" s="153">
        <v>99.32</v>
      </c>
    </row>
    <row r="1966" spans="1:10" ht="26.4" x14ac:dyDescent="0.25">
      <c r="A1966" s="48" t="s">
        <v>2078</v>
      </c>
      <c r="B1966" s="50" t="s">
        <v>2085</v>
      </c>
      <c r="C1966" s="48" t="s">
        <v>41</v>
      </c>
      <c r="D1966" s="48" t="s">
        <v>2086</v>
      </c>
      <c r="E1966" s="289" t="s">
        <v>2081</v>
      </c>
      <c r="F1966" s="289"/>
      <c r="G1966" s="151" t="s">
        <v>2082</v>
      </c>
      <c r="H1966" s="152">
        <v>4</v>
      </c>
      <c r="I1966" s="153">
        <v>25.7</v>
      </c>
      <c r="J1966" s="153">
        <v>102.8</v>
      </c>
    </row>
    <row r="1967" spans="1:10" ht="26.4" x14ac:dyDescent="0.25">
      <c r="A1967" s="48" t="s">
        <v>2078</v>
      </c>
      <c r="B1967" s="50" t="s">
        <v>2118</v>
      </c>
      <c r="C1967" s="48" t="s">
        <v>41</v>
      </c>
      <c r="D1967" s="48" t="s">
        <v>2119</v>
      </c>
      <c r="E1967" s="289" t="s">
        <v>2081</v>
      </c>
      <c r="F1967" s="289"/>
      <c r="G1967" s="151" t="s">
        <v>2082</v>
      </c>
      <c r="H1967" s="152">
        <v>2</v>
      </c>
      <c r="I1967" s="153">
        <v>29.46</v>
      </c>
      <c r="J1967" s="153">
        <v>58.92</v>
      </c>
    </row>
    <row r="1968" spans="1:10" ht="39.6" x14ac:dyDescent="0.25">
      <c r="A1968" s="154" t="s">
        <v>2087</v>
      </c>
      <c r="B1968" s="155" t="s">
        <v>2943</v>
      </c>
      <c r="C1968" s="154" t="s">
        <v>2089</v>
      </c>
      <c r="D1968" s="154" t="s">
        <v>2944</v>
      </c>
      <c r="E1968" s="290" t="s">
        <v>2091</v>
      </c>
      <c r="F1968" s="290"/>
      <c r="G1968" s="156" t="s">
        <v>592</v>
      </c>
      <c r="H1968" s="157">
        <v>4</v>
      </c>
      <c r="I1968" s="158">
        <v>3.99</v>
      </c>
      <c r="J1968" s="158">
        <v>15.96</v>
      </c>
    </row>
    <row r="1969" spans="1:10" ht="39.6" x14ac:dyDescent="0.25">
      <c r="A1969" s="154" t="s">
        <v>2087</v>
      </c>
      <c r="B1969" s="155" t="s">
        <v>2945</v>
      </c>
      <c r="C1969" s="154" t="s">
        <v>2089</v>
      </c>
      <c r="D1969" s="154" t="s">
        <v>2946</v>
      </c>
      <c r="E1969" s="290" t="s">
        <v>2091</v>
      </c>
      <c r="F1969" s="290"/>
      <c r="G1969" s="156" t="s">
        <v>592</v>
      </c>
      <c r="H1969" s="157">
        <v>1</v>
      </c>
      <c r="I1969" s="158">
        <v>6070.16</v>
      </c>
      <c r="J1969" s="158">
        <v>6070.16</v>
      </c>
    </row>
    <row r="1970" spans="1:10" x14ac:dyDescent="0.25">
      <c r="A1970" s="49"/>
      <c r="B1970" s="49"/>
      <c r="C1970" s="49"/>
      <c r="D1970" s="49"/>
      <c r="E1970" s="49" t="s">
        <v>2093</v>
      </c>
      <c r="F1970" s="159">
        <v>112</v>
      </c>
      <c r="G1970" s="49" t="s">
        <v>2094</v>
      </c>
      <c r="H1970" s="159">
        <v>128.4</v>
      </c>
      <c r="I1970" s="49" t="s">
        <v>2095</v>
      </c>
      <c r="J1970" s="159">
        <v>240.4</v>
      </c>
    </row>
    <row r="1971" spans="1:10" x14ac:dyDescent="0.25">
      <c r="A1971" s="49"/>
      <c r="B1971" s="49"/>
      <c r="C1971" s="49"/>
      <c r="D1971" s="49"/>
      <c r="E1971" s="49" t="s">
        <v>2096</v>
      </c>
      <c r="F1971" s="159">
        <v>1313.64</v>
      </c>
      <c r="G1971" s="49"/>
      <c r="H1971" s="291" t="s">
        <v>2097</v>
      </c>
      <c r="I1971" s="291"/>
      <c r="J1971" s="159">
        <v>7721.64</v>
      </c>
    </row>
    <row r="1972" spans="1:10" ht="14.4" thickBot="1" x14ac:dyDescent="0.3">
      <c r="A1972" s="30"/>
      <c r="B1972" s="30"/>
      <c r="C1972" s="30"/>
      <c r="D1972" s="30"/>
      <c r="E1972" s="30"/>
      <c r="F1972" s="30"/>
      <c r="G1972" s="30" t="s">
        <v>2098</v>
      </c>
      <c r="H1972" s="160" t="s">
        <v>2572</v>
      </c>
      <c r="I1972" s="30" t="s">
        <v>2100</v>
      </c>
      <c r="J1972" s="32">
        <v>15443.28</v>
      </c>
    </row>
    <row r="1973" spans="1:10" ht="14.4" thickTop="1" x14ac:dyDescent="0.25">
      <c r="A1973" s="161"/>
      <c r="B1973" s="161"/>
      <c r="C1973" s="161"/>
      <c r="D1973" s="161"/>
      <c r="E1973" s="161"/>
      <c r="F1973" s="161"/>
      <c r="G1973" s="161"/>
      <c r="H1973" s="161"/>
      <c r="I1973" s="161"/>
      <c r="J1973" s="161"/>
    </row>
    <row r="1974" spans="1:10" x14ac:dyDescent="0.25">
      <c r="A1974" s="24" t="s">
        <v>628</v>
      </c>
      <c r="B1974" s="25" t="s">
        <v>2</v>
      </c>
      <c r="C1974" s="24" t="s">
        <v>3</v>
      </c>
      <c r="D1974" s="24" t="s">
        <v>4</v>
      </c>
      <c r="E1974" s="294" t="s">
        <v>2075</v>
      </c>
      <c r="F1974" s="294"/>
      <c r="G1974" s="145" t="s">
        <v>5</v>
      </c>
      <c r="H1974" s="25" t="s">
        <v>6</v>
      </c>
      <c r="I1974" s="25" t="s">
        <v>7</v>
      </c>
      <c r="J1974" s="25" t="s">
        <v>9</v>
      </c>
    </row>
    <row r="1975" spans="1:10" ht="26.4" x14ac:dyDescent="0.25">
      <c r="A1975" s="146" t="s">
        <v>2076</v>
      </c>
      <c r="B1975" s="147" t="s">
        <v>629</v>
      </c>
      <c r="C1975" s="146" t="s">
        <v>19</v>
      </c>
      <c r="D1975" s="146" t="s">
        <v>630</v>
      </c>
      <c r="E1975" s="292" t="s">
        <v>2077</v>
      </c>
      <c r="F1975" s="292"/>
      <c r="G1975" s="148" t="s">
        <v>43</v>
      </c>
      <c r="H1975" s="149">
        <v>1</v>
      </c>
      <c r="I1975" s="150">
        <v>5.91</v>
      </c>
      <c r="J1975" s="150">
        <v>5.91</v>
      </c>
    </row>
    <row r="1976" spans="1:10" ht="26.4" x14ac:dyDescent="0.25">
      <c r="A1976" s="48" t="s">
        <v>2078</v>
      </c>
      <c r="B1976" s="50" t="s">
        <v>2114</v>
      </c>
      <c r="C1976" s="48" t="s">
        <v>41</v>
      </c>
      <c r="D1976" s="48" t="s">
        <v>2115</v>
      </c>
      <c r="E1976" s="289" t="s">
        <v>2081</v>
      </c>
      <c r="F1976" s="289"/>
      <c r="G1976" s="151" t="s">
        <v>2082</v>
      </c>
      <c r="H1976" s="152">
        <v>0.109</v>
      </c>
      <c r="I1976" s="153">
        <v>24.83</v>
      </c>
      <c r="J1976" s="153">
        <v>2.7</v>
      </c>
    </row>
    <row r="1977" spans="1:10" ht="26.4" x14ac:dyDescent="0.25">
      <c r="A1977" s="48" t="s">
        <v>2078</v>
      </c>
      <c r="B1977" s="50" t="s">
        <v>2118</v>
      </c>
      <c r="C1977" s="48" t="s">
        <v>41</v>
      </c>
      <c r="D1977" s="48" t="s">
        <v>2119</v>
      </c>
      <c r="E1977" s="289" t="s">
        <v>2081</v>
      </c>
      <c r="F1977" s="289"/>
      <c r="G1977" s="151" t="s">
        <v>2082</v>
      </c>
      <c r="H1977" s="152">
        <v>0.109</v>
      </c>
      <c r="I1977" s="153">
        <v>29.46</v>
      </c>
      <c r="J1977" s="153">
        <v>3.21</v>
      </c>
    </row>
    <row r="1978" spans="1:10" x14ac:dyDescent="0.25">
      <c r="A1978" s="49"/>
      <c r="B1978" s="49"/>
      <c r="C1978" s="49"/>
      <c r="D1978" s="49"/>
      <c r="E1978" s="49" t="s">
        <v>2093</v>
      </c>
      <c r="F1978" s="159">
        <v>2.08</v>
      </c>
      <c r="G1978" s="49" t="s">
        <v>2094</v>
      </c>
      <c r="H1978" s="159">
        <v>2.4</v>
      </c>
      <c r="I1978" s="49" t="s">
        <v>2095</v>
      </c>
      <c r="J1978" s="159">
        <v>4.4800000000000004</v>
      </c>
    </row>
    <row r="1979" spans="1:10" x14ac:dyDescent="0.25">
      <c r="A1979" s="49"/>
      <c r="B1979" s="49"/>
      <c r="C1979" s="49"/>
      <c r="D1979" s="49"/>
      <c r="E1979" s="49" t="s">
        <v>2096</v>
      </c>
      <c r="F1979" s="159">
        <v>1.21</v>
      </c>
      <c r="G1979" s="49"/>
      <c r="H1979" s="291" t="s">
        <v>2097</v>
      </c>
      <c r="I1979" s="291"/>
      <c r="J1979" s="159">
        <v>7.12</v>
      </c>
    </row>
    <row r="1980" spans="1:10" ht="14.4" thickBot="1" x14ac:dyDescent="0.3">
      <c r="A1980" s="30"/>
      <c r="B1980" s="30"/>
      <c r="C1980" s="30"/>
      <c r="D1980" s="30"/>
      <c r="E1980" s="30"/>
      <c r="F1980" s="30"/>
      <c r="G1980" s="30" t="s">
        <v>2098</v>
      </c>
      <c r="H1980" s="160" t="s">
        <v>2166</v>
      </c>
      <c r="I1980" s="30" t="s">
        <v>2100</v>
      </c>
      <c r="J1980" s="32">
        <v>7.12</v>
      </c>
    </row>
    <row r="1981" spans="1:10" ht="14.4" thickTop="1" x14ac:dyDescent="0.25">
      <c r="A1981" s="161"/>
      <c r="B1981" s="161"/>
      <c r="C1981" s="161"/>
      <c r="D1981" s="161"/>
      <c r="E1981" s="161"/>
      <c r="F1981" s="161"/>
      <c r="G1981" s="161"/>
      <c r="H1981" s="161"/>
      <c r="I1981" s="161"/>
      <c r="J1981" s="161"/>
    </row>
    <row r="1982" spans="1:10" x14ac:dyDescent="0.25">
      <c r="A1982" s="24" t="s">
        <v>631</v>
      </c>
      <c r="B1982" s="25" t="s">
        <v>2</v>
      </c>
      <c r="C1982" s="24" t="s">
        <v>3</v>
      </c>
      <c r="D1982" s="24" t="s">
        <v>4</v>
      </c>
      <c r="E1982" s="294" t="s">
        <v>2075</v>
      </c>
      <c r="F1982" s="294"/>
      <c r="G1982" s="145" t="s">
        <v>5</v>
      </c>
      <c r="H1982" s="25" t="s">
        <v>6</v>
      </c>
      <c r="I1982" s="25" t="s">
        <v>7</v>
      </c>
      <c r="J1982" s="25" t="s">
        <v>9</v>
      </c>
    </row>
    <row r="1983" spans="1:10" ht="26.4" x14ac:dyDescent="0.25">
      <c r="A1983" s="146" t="s">
        <v>2076</v>
      </c>
      <c r="B1983" s="147" t="s">
        <v>632</v>
      </c>
      <c r="C1983" s="146" t="s">
        <v>41</v>
      </c>
      <c r="D1983" s="146" t="s">
        <v>633</v>
      </c>
      <c r="E1983" s="292" t="s">
        <v>2947</v>
      </c>
      <c r="F1983" s="292"/>
      <c r="G1983" s="148" t="s">
        <v>43</v>
      </c>
      <c r="H1983" s="149">
        <v>1</v>
      </c>
      <c r="I1983" s="150">
        <v>73.34</v>
      </c>
      <c r="J1983" s="150">
        <v>73.34</v>
      </c>
    </row>
    <row r="1984" spans="1:10" ht="26.4" x14ac:dyDescent="0.25">
      <c r="A1984" s="48" t="s">
        <v>2078</v>
      </c>
      <c r="B1984" s="50" t="s">
        <v>2118</v>
      </c>
      <c r="C1984" s="48" t="s">
        <v>41</v>
      </c>
      <c r="D1984" s="48" t="s">
        <v>2119</v>
      </c>
      <c r="E1984" s="289" t="s">
        <v>2081</v>
      </c>
      <c r="F1984" s="289"/>
      <c r="G1984" s="151" t="s">
        <v>2082</v>
      </c>
      <c r="H1984" s="152">
        <v>0.26329999999999998</v>
      </c>
      <c r="I1984" s="153">
        <v>29.46</v>
      </c>
      <c r="J1984" s="153">
        <v>7.75</v>
      </c>
    </row>
    <row r="1985" spans="1:10" ht="26.4" x14ac:dyDescent="0.25">
      <c r="A1985" s="48" t="s">
        <v>2078</v>
      </c>
      <c r="B1985" s="50" t="s">
        <v>2114</v>
      </c>
      <c r="C1985" s="48" t="s">
        <v>41</v>
      </c>
      <c r="D1985" s="48" t="s">
        <v>2115</v>
      </c>
      <c r="E1985" s="289" t="s">
        <v>2081</v>
      </c>
      <c r="F1985" s="289"/>
      <c r="G1985" s="151" t="s">
        <v>2082</v>
      </c>
      <c r="H1985" s="152">
        <v>0.26329999999999998</v>
      </c>
      <c r="I1985" s="153">
        <v>24.83</v>
      </c>
      <c r="J1985" s="153">
        <v>6.53</v>
      </c>
    </row>
    <row r="1986" spans="1:10" ht="26.4" x14ac:dyDescent="0.25">
      <c r="A1986" s="154" t="s">
        <v>2087</v>
      </c>
      <c r="B1986" s="155" t="s">
        <v>2948</v>
      </c>
      <c r="C1986" s="154" t="s">
        <v>41</v>
      </c>
      <c r="D1986" s="154" t="s">
        <v>2949</v>
      </c>
      <c r="E1986" s="290" t="s">
        <v>2091</v>
      </c>
      <c r="F1986" s="290"/>
      <c r="G1986" s="156" t="s">
        <v>43</v>
      </c>
      <c r="H1986" s="157">
        <v>1</v>
      </c>
      <c r="I1986" s="158">
        <v>58.67</v>
      </c>
      <c r="J1986" s="158">
        <v>58.67</v>
      </c>
    </row>
    <row r="1987" spans="1:10" x14ac:dyDescent="0.25">
      <c r="A1987" s="154" t="s">
        <v>2087</v>
      </c>
      <c r="B1987" s="155" t="s">
        <v>2148</v>
      </c>
      <c r="C1987" s="154" t="s">
        <v>41</v>
      </c>
      <c r="D1987" s="154" t="s">
        <v>2149</v>
      </c>
      <c r="E1987" s="290" t="s">
        <v>2091</v>
      </c>
      <c r="F1987" s="290"/>
      <c r="G1987" s="156" t="s">
        <v>43</v>
      </c>
      <c r="H1987" s="157">
        <v>1.9199999999999998E-2</v>
      </c>
      <c r="I1987" s="158">
        <v>20.66</v>
      </c>
      <c r="J1987" s="158">
        <v>0.39</v>
      </c>
    </row>
    <row r="1988" spans="1:10" x14ac:dyDescent="0.25">
      <c r="A1988" s="49"/>
      <c r="B1988" s="49"/>
      <c r="C1988" s="49"/>
      <c r="D1988" s="49"/>
      <c r="E1988" s="49" t="s">
        <v>2093</v>
      </c>
      <c r="F1988" s="159">
        <v>5.05</v>
      </c>
      <c r="G1988" s="49" t="s">
        <v>2094</v>
      </c>
      <c r="H1988" s="159">
        <v>5.79</v>
      </c>
      <c r="I1988" s="49" t="s">
        <v>2095</v>
      </c>
      <c r="J1988" s="159">
        <v>10.84</v>
      </c>
    </row>
    <row r="1989" spans="1:10" x14ac:dyDescent="0.25">
      <c r="A1989" s="49"/>
      <c r="B1989" s="49"/>
      <c r="C1989" s="49"/>
      <c r="D1989" s="49"/>
      <c r="E1989" s="49" t="s">
        <v>2096</v>
      </c>
      <c r="F1989" s="159">
        <v>15.03</v>
      </c>
      <c r="G1989" s="49"/>
      <c r="H1989" s="291" t="s">
        <v>2097</v>
      </c>
      <c r="I1989" s="291"/>
      <c r="J1989" s="159">
        <v>88.37</v>
      </c>
    </row>
    <row r="1990" spans="1:10" ht="14.4" thickBot="1" x14ac:dyDescent="0.3">
      <c r="A1990" s="30"/>
      <c r="B1990" s="30"/>
      <c r="C1990" s="30"/>
      <c r="D1990" s="30"/>
      <c r="E1990" s="30"/>
      <c r="F1990" s="30"/>
      <c r="G1990" s="30" t="s">
        <v>2098</v>
      </c>
      <c r="H1990" s="160" t="s">
        <v>2166</v>
      </c>
      <c r="I1990" s="30" t="s">
        <v>2100</v>
      </c>
      <c r="J1990" s="32">
        <v>88.37</v>
      </c>
    </row>
    <row r="1991" spans="1:10" ht="14.4" thickTop="1" x14ac:dyDescent="0.25">
      <c r="A1991" s="161"/>
      <c r="B1991" s="161"/>
      <c r="C1991" s="161"/>
      <c r="D1991" s="161"/>
      <c r="E1991" s="161"/>
      <c r="F1991" s="161"/>
      <c r="G1991" s="161"/>
      <c r="H1991" s="161"/>
      <c r="I1991" s="161"/>
      <c r="J1991" s="161"/>
    </row>
    <row r="1992" spans="1:10" x14ac:dyDescent="0.25">
      <c r="A1992" s="24" t="s">
        <v>634</v>
      </c>
      <c r="B1992" s="25" t="s">
        <v>2</v>
      </c>
      <c r="C1992" s="24" t="s">
        <v>3</v>
      </c>
      <c r="D1992" s="24" t="s">
        <v>4</v>
      </c>
      <c r="E1992" s="294" t="s">
        <v>2075</v>
      </c>
      <c r="F1992" s="294"/>
      <c r="G1992" s="145" t="s">
        <v>5</v>
      </c>
      <c r="H1992" s="25" t="s">
        <v>6</v>
      </c>
      <c r="I1992" s="25" t="s">
        <v>7</v>
      </c>
      <c r="J1992" s="25" t="s">
        <v>9</v>
      </c>
    </row>
    <row r="1993" spans="1:10" ht="26.4" x14ac:dyDescent="0.25">
      <c r="A1993" s="146" t="s">
        <v>2076</v>
      </c>
      <c r="B1993" s="147" t="s">
        <v>635</v>
      </c>
      <c r="C1993" s="146" t="s">
        <v>41</v>
      </c>
      <c r="D1993" s="146" t="s">
        <v>636</v>
      </c>
      <c r="E1993" s="292" t="s">
        <v>2947</v>
      </c>
      <c r="F1993" s="292"/>
      <c r="G1993" s="148" t="s">
        <v>43</v>
      </c>
      <c r="H1993" s="149">
        <v>1</v>
      </c>
      <c r="I1993" s="150">
        <v>66.06</v>
      </c>
      <c r="J1993" s="150">
        <v>66.06</v>
      </c>
    </row>
    <row r="1994" spans="1:10" ht="26.4" x14ac:dyDescent="0.25">
      <c r="A1994" s="48" t="s">
        <v>2078</v>
      </c>
      <c r="B1994" s="50" t="s">
        <v>2114</v>
      </c>
      <c r="C1994" s="48" t="s">
        <v>41</v>
      </c>
      <c r="D1994" s="48" t="s">
        <v>2115</v>
      </c>
      <c r="E1994" s="289" t="s">
        <v>2081</v>
      </c>
      <c r="F1994" s="289"/>
      <c r="G1994" s="151" t="s">
        <v>2082</v>
      </c>
      <c r="H1994" s="152">
        <v>0.1133</v>
      </c>
      <c r="I1994" s="153">
        <v>24.83</v>
      </c>
      <c r="J1994" s="153">
        <v>2.81</v>
      </c>
    </row>
    <row r="1995" spans="1:10" ht="26.4" x14ac:dyDescent="0.25">
      <c r="A1995" s="48" t="s">
        <v>2078</v>
      </c>
      <c r="B1995" s="50" t="s">
        <v>2118</v>
      </c>
      <c r="C1995" s="48" t="s">
        <v>41</v>
      </c>
      <c r="D1995" s="48" t="s">
        <v>2119</v>
      </c>
      <c r="E1995" s="289" t="s">
        <v>2081</v>
      </c>
      <c r="F1995" s="289"/>
      <c r="G1995" s="151" t="s">
        <v>2082</v>
      </c>
      <c r="H1995" s="152">
        <v>0.1133</v>
      </c>
      <c r="I1995" s="153">
        <v>29.46</v>
      </c>
      <c r="J1995" s="153">
        <v>3.33</v>
      </c>
    </row>
    <row r="1996" spans="1:10" ht="26.4" x14ac:dyDescent="0.25">
      <c r="A1996" s="154" t="s">
        <v>2087</v>
      </c>
      <c r="B1996" s="155" t="s">
        <v>2950</v>
      </c>
      <c r="C1996" s="154" t="s">
        <v>41</v>
      </c>
      <c r="D1996" s="154" t="s">
        <v>2951</v>
      </c>
      <c r="E1996" s="290" t="s">
        <v>2091</v>
      </c>
      <c r="F1996" s="290"/>
      <c r="G1996" s="156" t="s">
        <v>43</v>
      </c>
      <c r="H1996" s="157">
        <v>1</v>
      </c>
      <c r="I1996" s="158">
        <v>57.03</v>
      </c>
      <c r="J1996" s="158">
        <v>57.03</v>
      </c>
    </row>
    <row r="1997" spans="1:10" x14ac:dyDescent="0.25">
      <c r="A1997" s="154" t="s">
        <v>2087</v>
      </c>
      <c r="B1997" s="155" t="s">
        <v>2952</v>
      </c>
      <c r="C1997" s="154" t="s">
        <v>41</v>
      </c>
      <c r="D1997" s="154" t="s">
        <v>2953</v>
      </c>
      <c r="E1997" s="290" t="s">
        <v>2091</v>
      </c>
      <c r="F1997" s="290"/>
      <c r="G1997" s="156" t="s">
        <v>43</v>
      </c>
      <c r="H1997" s="157">
        <v>7.1400000000000005E-2</v>
      </c>
      <c r="I1997" s="158">
        <v>21.47</v>
      </c>
      <c r="J1997" s="158">
        <v>1.53</v>
      </c>
    </row>
    <row r="1998" spans="1:10" x14ac:dyDescent="0.25">
      <c r="A1998" s="154" t="s">
        <v>2087</v>
      </c>
      <c r="B1998" s="155" t="s">
        <v>2712</v>
      </c>
      <c r="C1998" s="154" t="s">
        <v>41</v>
      </c>
      <c r="D1998" s="154" t="s">
        <v>2713</v>
      </c>
      <c r="E1998" s="290" t="s">
        <v>2091</v>
      </c>
      <c r="F1998" s="290"/>
      <c r="G1998" s="156" t="s">
        <v>43</v>
      </c>
      <c r="H1998" s="157">
        <v>1.14E-2</v>
      </c>
      <c r="I1998" s="158">
        <v>2.06</v>
      </c>
      <c r="J1998" s="158">
        <v>0.02</v>
      </c>
    </row>
    <row r="1999" spans="1:10" ht="26.4" x14ac:dyDescent="0.25">
      <c r="A1999" s="154" t="s">
        <v>2087</v>
      </c>
      <c r="B1999" s="155" t="s">
        <v>2954</v>
      </c>
      <c r="C1999" s="154" t="s">
        <v>41</v>
      </c>
      <c r="D1999" s="154" t="s">
        <v>2955</v>
      </c>
      <c r="E1999" s="290" t="s">
        <v>2091</v>
      </c>
      <c r="F1999" s="290"/>
      <c r="G1999" s="156" t="s">
        <v>43</v>
      </c>
      <c r="H1999" s="157">
        <v>1.7999999999999999E-2</v>
      </c>
      <c r="I1999" s="158">
        <v>74.53</v>
      </c>
      <c r="J1999" s="158">
        <v>1.34</v>
      </c>
    </row>
    <row r="2000" spans="1:10" x14ac:dyDescent="0.25">
      <c r="A2000" s="49"/>
      <c r="B2000" s="49"/>
      <c r="C2000" s="49"/>
      <c r="D2000" s="49"/>
      <c r="E2000" s="49" t="s">
        <v>2093</v>
      </c>
      <c r="F2000" s="159">
        <v>2.17</v>
      </c>
      <c r="G2000" s="49" t="s">
        <v>2094</v>
      </c>
      <c r="H2000" s="159">
        <v>2.4900000000000002</v>
      </c>
      <c r="I2000" s="49" t="s">
        <v>2095</v>
      </c>
      <c r="J2000" s="159">
        <v>4.66</v>
      </c>
    </row>
    <row r="2001" spans="1:10" x14ac:dyDescent="0.25">
      <c r="A2001" s="49"/>
      <c r="B2001" s="49"/>
      <c r="C2001" s="49"/>
      <c r="D2001" s="49"/>
      <c r="E2001" s="49" t="s">
        <v>2096</v>
      </c>
      <c r="F2001" s="159">
        <v>13.54</v>
      </c>
      <c r="G2001" s="49"/>
      <c r="H2001" s="291" t="s">
        <v>2097</v>
      </c>
      <c r="I2001" s="291"/>
      <c r="J2001" s="159">
        <v>79.599999999999994</v>
      </c>
    </row>
    <row r="2002" spans="1:10" ht="14.4" thickBot="1" x14ac:dyDescent="0.3">
      <c r="A2002" s="30"/>
      <c r="B2002" s="30"/>
      <c r="C2002" s="30"/>
      <c r="D2002" s="30"/>
      <c r="E2002" s="30"/>
      <c r="F2002" s="30"/>
      <c r="G2002" s="30" t="s">
        <v>2098</v>
      </c>
      <c r="H2002" s="160" t="s">
        <v>2570</v>
      </c>
      <c r="I2002" s="30" t="s">
        <v>2100</v>
      </c>
      <c r="J2002" s="32">
        <v>557.20000000000005</v>
      </c>
    </row>
    <row r="2003" spans="1:10" ht="14.4" thickTop="1" x14ac:dyDescent="0.25">
      <c r="A2003" s="161"/>
      <c r="B2003" s="161"/>
      <c r="C2003" s="161"/>
      <c r="D2003" s="161"/>
      <c r="E2003" s="161"/>
      <c r="F2003" s="161"/>
      <c r="G2003" s="161"/>
      <c r="H2003" s="161"/>
      <c r="I2003" s="161"/>
      <c r="J2003" s="161"/>
    </row>
    <row r="2004" spans="1:10" x14ac:dyDescent="0.25">
      <c r="A2004" s="24" t="s">
        <v>637</v>
      </c>
      <c r="B2004" s="25" t="s">
        <v>2</v>
      </c>
      <c r="C2004" s="24" t="s">
        <v>3</v>
      </c>
      <c r="D2004" s="24" t="s">
        <v>4</v>
      </c>
      <c r="E2004" s="294" t="s">
        <v>2075</v>
      </c>
      <c r="F2004" s="294"/>
      <c r="G2004" s="145" t="s">
        <v>5</v>
      </c>
      <c r="H2004" s="25" t="s">
        <v>6</v>
      </c>
      <c r="I2004" s="25" t="s">
        <v>7</v>
      </c>
      <c r="J2004" s="25" t="s">
        <v>9</v>
      </c>
    </row>
    <row r="2005" spans="1:10" ht="26.4" x14ac:dyDescent="0.25">
      <c r="A2005" s="146" t="s">
        <v>2076</v>
      </c>
      <c r="B2005" s="147" t="s">
        <v>638</v>
      </c>
      <c r="C2005" s="146" t="s">
        <v>41</v>
      </c>
      <c r="D2005" s="146" t="s">
        <v>639</v>
      </c>
      <c r="E2005" s="292" t="s">
        <v>2947</v>
      </c>
      <c r="F2005" s="292"/>
      <c r="G2005" s="148" t="s">
        <v>43</v>
      </c>
      <c r="H2005" s="149">
        <v>1</v>
      </c>
      <c r="I2005" s="150">
        <v>173.33</v>
      </c>
      <c r="J2005" s="150">
        <v>173.33</v>
      </c>
    </row>
    <row r="2006" spans="1:10" ht="26.4" x14ac:dyDescent="0.25">
      <c r="A2006" s="48" t="s">
        <v>2078</v>
      </c>
      <c r="B2006" s="50" t="s">
        <v>2118</v>
      </c>
      <c r="C2006" s="48" t="s">
        <v>41</v>
      </c>
      <c r="D2006" s="48" t="s">
        <v>2119</v>
      </c>
      <c r="E2006" s="289" t="s">
        <v>2081</v>
      </c>
      <c r="F2006" s="289"/>
      <c r="G2006" s="151" t="s">
        <v>2082</v>
      </c>
      <c r="H2006" s="152">
        <v>0.26329999999999998</v>
      </c>
      <c r="I2006" s="153">
        <v>29.46</v>
      </c>
      <c r="J2006" s="153">
        <v>7.75</v>
      </c>
    </row>
    <row r="2007" spans="1:10" ht="26.4" x14ac:dyDescent="0.25">
      <c r="A2007" s="48" t="s">
        <v>2078</v>
      </c>
      <c r="B2007" s="50" t="s">
        <v>2114</v>
      </c>
      <c r="C2007" s="48" t="s">
        <v>41</v>
      </c>
      <c r="D2007" s="48" t="s">
        <v>2115</v>
      </c>
      <c r="E2007" s="289" t="s">
        <v>2081</v>
      </c>
      <c r="F2007" s="289"/>
      <c r="G2007" s="151" t="s">
        <v>2082</v>
      </c>
      <c r="H2007" s="152">
        <v>0.26329999999999998</v>
      </c>
      <c r="I2007" s="153">
        <v>24.83</v>
      </c>
      <c r="J2007" s="153">
        <v>6.53</v>
      </c>
    </row>
    <row r="2008" spans="1:10" x14ac:dyDescent="0.25">
      <c r="A2008" s="154" t="s">
        <v>2087</v>
      </c>
      <c r="B2008" s="155" t="s">
        <v>2148</v>
      </c>
      <c r="C2008" s="154" t="s">
        <v>41</v>
      </c>
      <c r="D2008" s="154" t="s">
        <v>2149</v>
      </c>
      <c r="E2008" s="290" t="s">
        <v>2091</v>
      </c>
      <c r="F2008" s="290"/>
      <c r="G2008" s="156" t="s">
        <v>43</v>
      </c>
      <c r="H2008" s="157">
        <v>1.9199999999999998E-2</v>
      </c>
      <c r="I2008" s="158">
        <v>20.66</v>
      </c>
      <c r="J2008" s="158">
        <v>0.39</v>
      </c>
    </row>
    <row r="2009" spans="1:10" ht="26.4" x14ac:dyDescent="0.25">
      <c r="A2009" s="154" t="s">
        <v>2087</v>
      </c>
      <c r="B2009" s="155" t="s">
        <v>2956</v>
      </c>
      <c r="C2009" s="154" t="s">
        <v>41</v>
      </c>
      <c r="D2009" s="154" t="s">
        <v>2957</v>
      </c>
      <c r="E2009" s="290" t="s">
        <v>2091</v>
      </c>
      <c r="F2009" s="290"/>
      <c r="G2009" s="156" t="s">
        <v>43</v>
      </c>
      <c r="H2009" s="157">
        <v>1</v>
      </c>
      <c r="I2009" s="158">
        <v>158.66</v>
      </c>
      <c r="J2009" s="158">
        <v>158.66</v>
      </c>
    </row>
    <row r="2010" spans="1:10" x14ac:dyDescent="0.25">
      <c r="A2010" s="49"/>
      <c r="B2010" s="49"/>
      <c r="C2010" s="49"/>
      <c r="D2010" s="49"/>
      <c r="E2010" s="49" t="s">
        <v>2093</v>
      </c>
      <c r="F2010" s="159">
        <v>5.05</v>
      </c>
      <c r="G2010" s="49" t="s">
        <v>2094</v>
      </c>
      <c r="H2010" s="159">
        <v>5.79</v>
      </c>
      <c r="I2010" s="49" t="s">
        <v>2095</v>
      </c>
      <c r="J2010" s="159">
        <v>10.84</v>
      </c>
    </row>
    <row r="2011" spans="1:10" x14ac:dyDescent="0.25">
      <c r="A2011" s="49"/>
      <c r="B2011" s="49"/>
      <c r="C2011" s="49"/>
      <c r="D2011" s="49"/>
      <c r="E2011" s="49" t="s">
        <v>2096</v>
      </c>
      <c r="F2011" s="159">
        <v>35.53</v>
      </c>
      <c r="G2011" s="49"/>
      <c r="H2011" s="291" t="s">
        <v>2097</v>
      </c>
      <c r="I2011" s="291"/>
      <c r="J2011" s="159">
        <v>208.86</v>
      </c>
    </row>
    <row r="2012" spans="1:10" ht="14.4" thickBot="1" x14ac:dyDescent="0.3">
      <c r="A2012" s="30"/>
      <c r="B2012" s="30"/>
      <c r="C2012" s="30"/>
      <c r="D2012" s="30"/>
      <c r="E2012" s="30"/>
      <c r="F2012" s="30"/>
      <c r="G2012" s="30" t="s">
        <v>2098</v>
      </c>
      <c r="H2012" s="160" t="s">
        <v>2166</v>
      </c>
      <c r="I2012" s="30" t="s">
        <v>2100</v>
      </c>
      <c r="J2012" s="32">
        <v>208.86</v>
      </c>
    </row>
    <row r="2013" spans="1:10" ht="14.4" thickTop="1" x14ac:dyDescent="0.25">
      <c r="A2013" s="161"/>
      <c r="B2013" s="161"/>
      <c r="C2013" s="161"/>
      <c r="D2013" s="161"/>
      <c r="E2013" s="161"/>
      <c r="F2013" s="161"/>
      <c r="G2013" s="161"/>
      <c r="H2013" s="161"/>
      <c r="I2013" s="161"/>
      <c r="J2013" s="161"/>
    </row>
    <row r="2014" spans="1:10" x14ac:dyDescent="0.25">
      <c r="A2014" s="24" t="s">
        <v>640</v>
      </c>
      <c r="B2014" s="25" t="s">
        <v>2</v>
      </c>
      <c r="C2014" s="24" t="s">
        <v>3</v>
      </c>
      <c r="D2014" s="24" t="s">
        <v>4</v>
      </c>
      <c r="E2014" s="294" t="s">
        <v>2075</v>
      </c>
      <c r="F2014" s="294"/>
      <c r="G2014" s="145" t="s">
        <v>5</v>
      </c>
      <c r="H2014" s="25" t="s">
        <v>6</v>
      </c>
      <c r="I2014" s="25" t="s">
        <v>7</v>
      </c>
      <c r="J2014" s="25" t="s">
        <v>9</v>
      </c>
    </row>
    <row r="2015" spans="1:10" ht="26.4" x14ac:dyDescent="0.25">
      <c r="A2015" s="146" t="s">
        <v>2076</v>
      </c>
      <c r="B2015" s="147" t="s">
        <v>641</v>
      </c>
      <c r="C2015" s="146" t="s">
        <v>41</v>
      </c>
      <c r="D2015" s="146" t="s">
        <v>642</v>
      </c>
      <c r="E2015" s="292" t="s">
        <v>2947</v>
      </c>
      <c r="F2015" s="292"/>
      <c r="G2015" s="148" t="s">
        <v>43</v>
      </c>
      <c r="H2015" s="149">
        <v>1</v>
      </c>
      <c r="I2015" s="150">
        <v>312.69</v>
      </c>
      <c r="J2015" s="150">
        <v>312.69</v>
      </c>
    </row>
    <row r="2016" spans="1:10" ht="26.4" x14ac:dyDescent="0.25">
      <c r="A2016" s="48" t="s">
        <v>2078</v>
      </c>
      <c r="B2016" s="50" t="s">
        <v>2118</v>
      </c>
      <c r="C2016" s="48" t="s">
        <v>41</v>
      </c>
      <c r="D2016" s="48" t="s">
        <v>2119</v>
      </c>
      <c r="E2016" s="289" t="s">
        <v>2081</v>
      </c>
      <c r="F2016" s="289"/>
      <c r="G2016" s="151" t="s">
        <v>2082</v>
      </c>
      <c r="H2016" s="152">
        <v>0.26329999999999998</v>
      </c>
      <c r="I2016" s="153">
        <v>29.46</v>
      </c>
      <c r="J2016" s="153">
        <v>7.75</v>
      </c>
    </row>
    <row r="2017" spans="1:10" ht="26.4" x14ac:dyDescent="0.25">
      <c r="A2017" s="48" t="s">
        <v>2078</v>
      </c>
      <c r="B2017" s="50" t="s">
        <v>2114</v>
      </c>
      <c r="C2017" s="48" t="s">
        <v>41</v>
      </c>
      <c r="D2017" s="48" t="s">
        <v>2115</v>
      </c>
      <c r="E2017" s="289" t="s">
        <v>2081</v>
      </c>
      <c r="F2017" s="289"/>
      <c r="G2017" s="151" t="s">
        <v>2082</v>
      </c>
      <c r="H2017" s="152">
        <v>0.26329999999999998</v>
      </c>
      <c r="I2017" s="153">
        <v>24.83</v>
      </c>
      <c r="J2017" s="153">
        <v>6.53</v>
      </c>
    </row>
    <row r="2018" spans="1:10" x14ac:dyDescent="0.25">
      <c r="A2018" s="154" t="s">
        <v>2087</v>
      </c>
      <c r="B2018" s="155" t="s">
        <v>2148</v>
      </c>
      <c r="C2018" s="154" t="s">
        <v>41</v>
      </c>
      <c r="D2018" s="154" t="s">
        <v>2149</v>
      </c>
      <c r="E2018" s="290" t="s">
        <v>2091</v>
      </c>
      <c r="F2018" s="290"/>
      <c r="G2018" s="156" t="s">
        <v>43</v>
      </c>
      <c r="H2018" s="157">
        <v>1.9199999999999998E-2</v>
      </c>
      <c r="I2018" s="158">
        <v>20.66</v>
      </c>
      <c r="J2018" s="158">
        <v>0.39</v>
      </c>
    </row>
    <row r="2019" spans="1:10" ht="26.4" x14ac:dyDescent="0.25">
      <c r="A2019" s="154" t="s">
        <v>2087</v>
      </c>
      <c r="B2019" s="155" t="s">
        <v>2958</v>
      </c>
      <c r="C2019" s="154" t="s">
        <v>41</v>
      </c>
      <c r="D2019" s="154" t="s">
        <v>2959</v>
      </c>
      <c r="E2019" s="290" t="s">
        <v>2091</v>
      </c>
      <c r="F2019" s="290"/>
      <c r="G2019" s="156" t="s">
        <v>43</v>
      </c>
      <c r="H2019" s="157">
        <v>1</v>
      </c>
      <c r="I2019" s="158">
        <v>298.02</v>
      </c>
      <c r="J2019" s="158">
        <v>298.02</v>
      </c>
    </row>
    <row r="2020" spans="1:10" x14ac:dyDescent="0.25">
      <c r="A2020" s="49"/>
      <c r="B2020" s="49"/>
      <c r="C2020" s="49"/>
      <c r="D2020" s="49"/>
      <c r="E2020" s="49" t="s">
        <v>2093</v>
      </c>
      <c r="F2020" s="159">
        <v>5.05</v>
      </c>
      <c r="G2020" s="49" t="s">
        <v>2094</v>
      </c>
      <c r="H2020" s="159">
        <v>5.79</v>
      </c>
      <c r="I2020" s="49" t="s">
        <v>2095</v>
      </c>
      <c r="J2020" s="159">
        <v>10.84</v>
      </c>
    </row>
    <row r="2021" spans="1:10" x14ac:dyDescent="0.25">
      <c r="A2021" s="49"/>
      <c r="B2021" s="49"/>
      <c r="C2021" s="49"/>
      <c r="D2021" s="49"/>
      <c r="E2021" s="49" t="s">
        <v>2096</v>
      </c>
      <c r="F2021" s="159">
        <v>64.099999999999994</v>
      </c>
      <c r="G2021" s="49"/>
      <c r="H2021" s="291" t="s">
        <v>2097</v>
      </c>
      <c r="I2021" s="291"/>
      <c r="J2021" s="159">
        <v>376.79</v>
      </c>
    </row>
    <row r="2022" spans="1:10" ht="14.4" thickBot="1" x14ac:dyDescent="0.3">
      <c r="A2022" s="30"/>
      <c r="B2022" s="30"/>
      <c r="C2022" s="30"/>
      <c r="D2022" s="30"/>
      <c r="E2022" s="30"/>
      <c r="F2022" s="30"/>
      <c r="G2022" s="30" t="s">
        <v>2098</v>
      </c>
      <c r="H2022" s="160" t="s">
        <v>2572</v>
      </c>
      <c r="I2022" s="30" t="s">
        <v>2100</v>
      </c>
      <c r="J2022" s="32">
        <v>753.58</v>
      </c>
    </row>
    <row r="2023" spans="1:10" ht="14.4" thickTop="1" x14ac:dyDescent="0.25">
      <c r="A2023" s="161"/>
      <c r="B2023" s="161"/>
      <c r="C2023" s="161"/>
      <c r="D2023" s="161"/>
      <c r="E2023" s="161"/>
      <c r="F2023" s="161"/>
      <c r="G2023" s="161"/>
      <c r="H2023" s="161"/>
      <c r="I2023" s="161"/>
      <c r="J2023" s="161"/>
    </row>
    <row r="2024" spans="1:10" x14ac:dyDescent="0.25">
      <c r="A2024" s="24" t="s">
        <v>643</v>
      </c>
      <c r="B2024" s="25" t="s">
        <v>2</v>
      </c>
      <c r="C2024" s="24" t="s">
        <v>3</v>
      </c>
      <c r="D2024" s="24" t="s">
        <v>4</v>
      </c>
      <c r="E2024" s="294" t="s">
        <v>2075</v>
      </c>
      <c r="F2024" s="294"/>
      <c r="G2024" s="145" t="s">
        <v>5</v>
      </c>
      <c r="H2024" s="25" t="s">
        <v>6</v>
      </c>
      <c r="I2024" s="25" t="s">
        <v>7</v>
      </c>
      <c r="J2024" s="25" t="s">
        <v>9</v>
      </c>
    </row>
    <row r="2025" spans="1:10" ht="39.6" x14ac:dyDescent="0.25">
      <c r="A2025" s="146" t="s">
        <v>2076</v>
      </c>
      <c r="B2025" s="147" t="s">
        <v>644</v>
      </c>
      <c r="C2025" s="146" t="s">
        <v>41</v>
      </c>
      <c r="D2025" s="146" t="s">
        <v>645</v>
      </c>
      <c r="E2025" s="292" t="s">
        <v>2960</v>
      </c>
      <c r="F2025" s="292"/>
      <c r="G2025" s="148" t="s">
        <v>43</v>
      </c>
      <c r="H2025" s="149">
        <v>1</v>
      </c>
      <c r="I2025" s="150">
        <v>51.49</v>
      </c>
      <c r="J2025" s="150">
        <v>51.49</v>
      </c>
    </row>
    <row r="2026" spans="1:10" ht="26.4" x14ac:dyDescent="0.25">
      <c r="A2026" s="48" t="s">
        <v>2078</v>
      </c>
      <c r="B2026" s="50" t="s">
        <v>2118</v>
      </c>
      <c r="C2026" s="48" t="s">
        <v>41</v>
      </c>
      <c r="D2026" s="48" t="s">
        <v>2119</v>
      </c>
      <c r="E2026" s="289" t="s">
        <v>2081</v>
      </c>
      <c r="F2026" s="289"/>
      <c r="G2026" s="151" t="s">
        <v>2082</v>
      </c>
      <c r="H2026" s="152">
        <v>0.1885</v>
      </c>
      <c r="I2026" s="153">
        <v>29.46</v>
      </c>
      <c r="J2026" s="153">
        <v>5.55</v>
      </c>
    </row>
    <row r="2027" spans="1:10" ht="26.4" x14ac:dyDescent="0.25">
      <c r="A2027" s="48" t="s">
        <v>2078</v>
      </c>
      <c r="B2027" s="50" t="s">
        <v>2114</v>
      </c>
      <c r="C2027" s="48" t="s">
        <v>41</v>
      </c>
      <c r="D2027" s="48" t="s">
        <v>2115</v>
      </c>
      <c r="E2027" s="289" t="s">
        <v>2081</v>
      </c>
      <c r="F2027" s="289"/>
      <c r="G2027" s="151" t="s">
        <v>2082</v>
      </c>
      <c r="H2027" s="152">
        <v>0.1885</v>
      </c>
      <c r="I2027" s="153">
        <v>24.83</v>
      </c>
      <c r="J2027" s="153">
        <v>4.68</v>
      </c>
    </row>
    <row r="2028" spans="1:10" ht="26.4" x14ac:dyDescent="0.25">
      <c r="A2028" s="154" t="s">
        <v>2087</v>
      </c>
      <c r="B2028" s="155" t="s">
        <v>2954</v>
      </c>
      <c r="C2028" s="154" t="s">
        <v>41</v>
      </c>
      <c r="D2028" s="154" t="s">
        <v>2955</v>
      </c>
      <c r="E2028" s="290" t="s">
        <v>2091</v>
      </c>
      <c r="F2028" s="290"/>
      <c r="G2028" s="156" t="s">
        <v>43</v>
      </c>
      <c r="H2028" s="157">
        <v>0.03</v>
      </c>
      <c r="I2028" s="158">
        <v>74.53</v>
      </c>
      <c r="J2028" s="158">
        <v>2.23</v>
      </c>
    </row>
    <row r="2029" spans="1:10" ht="26.4" x14ac:dyDescent="0.25">
      <c r="A2029" s="154" t="s">
        <v>2087</v>
      </c>
      <c r="B2029" s="155" t="s">
        <v>2961</v>
      </c>
      <c r="C2029" s="154" t="s">
        <v>41</v>
      </c>
      <c r="D2029" s="154" t="s">
        <v>2962</v>
      </c>
      <c r="E2029" s="290" t="s">
        <v>2091</v>
      </c>
      <c r="F2029" s="290"/>
      <c r="G2029" s="156" t="s">
        <v>43</v>
      </c>
      <c r="H2029" s="157">
        <v>1</v>
      </c>
      <c r="I2029" s="158">
        <v>37.6</v>
      </c>
      <c r="J2029" s="158">
        <v>37.6</v>
      </c>
    </row>
    <row r="2030" spans="1:10" x14ac:dyDescent="0.25">
      <c r="A2030" s="154" t="s">
        <v>2087</v>
      </c>
      <c r="B2030" s="155" t="s">
        <v>2712</v>
      </c>
      <c r="C2030" s="154" t="s">
        <v>41</v>
      </c>
      <c r="D2030" s="154" t="s">
        <v>2713</v>
      </c>
      <c r="E2030" s="290" t="s">
        <v>2091</v>
      </c>
      <c r="F2030" s="290"/>
      <c r="G2030" s="156" t="s">
        <v>43</v>
      </c>
      <c r="H2030" s="157">
        <v>2.1000000000000001E-2</v>
      </c>
      <c r="I2030" s="158">
        <v>2.06</v>
      </c>
      <c r="J2030" s="158">
        <v>0.04</v>
      </c>
    </row>
    <row r="2031" spans="1:10" x14ac:dyDescent="0.25">
      <c r="A2031" s="154" t="s">
        <v>2087</v>
      </c>
      <c r="B2031" s="155" t="s">
        <v>2963</v>
      </c>
      <c r="C2031" s="154" t="s">
        <v>41</v>
      </c>
      <c r="D2031" s="154" t="s">
        <v>2964</v>
      </c>
      <c r="E2031" s="290" t="s">
        <v>2091</v>
      </c>
      <c r="F2031" s="290"/>
      <c r="G2031" s="156" t="s">
        <v>43</v>
      </c>
      <c r="H2031" s="157">
        <v>2.12E-2</v>
      </c>
      <c r="I2031" s="158">
        <v>65.78</v>
      </c>
      <c r="J2031" s="158">
        <v>1.39</v>
      </c>
    </row>
    <row r="2032" spans="1:10" x14ac:dyDescent="0.25">
      <c r="A2032" s="49"/>
      <c r="B2032" s="49"/>
      <c r="C2032" s="49"/>
      <c r="D2032" s="49"/>
      <c r="E2032" s="49" t="s">
        <v>2093</v>
      </c>
      <c r="F2032" s="159">
        <v>3.61</v>
      </c>
      <c r="G2032" s="49" t="s">
        <v>2094</v>
      </c>
      <c r="H2032" s="159">
        <v>4.1500000000000004</v>
      </c>
      <c r="I2032" s="49" t="s">
        <v>2095</v>
      </c>
      <c r="J2032" s="159">
        <v>7.76</v>
      </c>
    </row>
    <row r="2033" spans="1:10" x14ac:dyDescent="0.25">
      <c r="A2033" s="49"/>
      <c r="B2033" s="49"/>
      <c r="C2033" s="49"/>
      <c r="D2033" s="49"/>
      <c r="E2033" s="49" t="s">
        <v>2096</v>
      </c>
      <c r="F2033" s="159">
        <v>10.55</v>
      </c>
      <c r="G2033" s="49"/>
      <c r="H2033" s="291" t="s">
        <v>2097</v>
      </c>
      <c r="I2033" s="291"/>
      <c r="J2033" s="159">
        <v>62.04</v>
      </c>
    </row>
    <row r="2034" spans="1:10" ht="14.4" thickBot="1" x14ac:dyDescent="0.3">
      <c r="A2034" s="30"/>
      <c r="B2034" s="30"/>
      <c r="C2034" s="30"/>
      <c r="D2034" s="30"/>
      <c r="E2034" s="30"/>
      <c r="F2034" s="30"/>
      <c r="G2034" s="30" t="s">
        <v>2098</v>
      </c>
      <c r="H2034" s="160" t="s">
        <v>2166</v>
      </c>
      <c r="I2034" s="30" t="s">
        <v>2100</v>
      </c>
      <c r="J2034" s="32">
        <v>62.04</v>
      </c>
    </row>
    <row r="2035" spans="1:10" ht="14.4" thickTop="1" x14ac:dyDescent="0.25">
      <c r="A2035" s="161"/>
      <c r="B2035" s="161"/>
      <c r="C2035" s="161"/>
      <c r="D2035" s="161"/>
      <c r="E2035" s="161"/>
      <c r="F2035" s="161"/>
      <c r="G2035" s="161"/>
      <c r="H2035" s="161"/>
      <c r="I2035" s="161"/>
      <c r="J2035" s="161"/>
    </row>
    <row r="2036" spans="1:10" x14ac:dyDescent="0.25">
      <c r="A2036" s="24" t="s">
        <v>646</v>
      </c>
      <c r="B2036" s="25" t="s">
        <v>2</v>
      </c>
      <c r="C2036" s="24" t="s">
        <v>3</v>
      </c>
      <c r="D2036" s="24" t="s">
        <v>4</v>
      </c>
      <c r="E2036" s="294" t="s">
        <v>2075</v>
      </c>
      <c r="F2036" s="294"/>
      <c r="G2036" s="145" t="s">
        <v>5</v>
      </c>
      <c r="H2036" s="25" t="s">
        <v>6</v>
      </c>
      <c r="I2036" s="25" t="s">
        <v>7</v>
      </c>
      <c r="J2036" s="25" t="s">
        <v>9</v>
      </c>
    </row>
    <row r="2037" spans="1:10" ht="39.6" x14ac:dyDescent="0.25">
      <c r="A2037" s="146" t="s">
        <v>2076</v>
      </c>
      <c r="B2037" s="147" t="s">
        <v>647</v>
      </c>
      <c r="C2037" s="146" t="s">
        <v>41</v>
      </c>
      <c r="D2037" s="146" t="s">
        <v>648</v>
      </c>
      <c r="E2037" s="292" t="s">
        <v>2960</v>
      </c>
      <c r="F2037" s="292"/>
      <c r="G2037" s="148" t="s">
        <v>43</v>
      </c>
      <c r="H2037" s="149">
        <v>1</v>
      </c>
      <c r="I2037" s="150">
        <v>38.25</v>
      </c>
      <c r="J2037" s="150">
        <v>38.25</v>
      </c>
    </row>
    <row r="2038" spans="1:10" ht="26.4" x14ac:dyDescent="0.25">
      <c r="A2038" s="48" t="s">
        <v>2078</v>
      </c>
      <c r="B2038" s="50" t="s">
        <v>2114</v>
      </c>
      <c r="C2038" s="48" t="s">
        <v>41</v>
      </c>
      <c r="D2038" s="48" t="s">
        <v>2115</v>
      </c>
      <c r="E2038" s="289" t="s">
        <v>2081</v>
      </c>
      <c r="F2038" s="289"/>
      <c r="G2038" s="151" t="s">
        <v>2082</v>
      </c>
      <c r="H2038" s="152">
        <v>0.1472</v>
      </c>
      <c r="I2038" s="153">
        <v>24.83</v>
      </c>
      <c r="J2038" s="153">
        <v>3.65</v>
      </c>
    </row>
    <row r="2039" spans="1:10" ht="26.4" x14ac:dyDescent="0.25">
      <c r="A2039" s="48" t="s">
        <v>2078</v>
      </c>
      <c r="B2039" s="50" t="s">
        <v>2118</v>
      </c>
      <c r="C2039" s="48" t="s">
        <v>41</v>
      </c>
      <c r="D2039" s="48" t="s">
        <v>2119</v>
      </c>
      <c r="E2039" s="289" t="s">
        <v>2081</v>
      </c>
      <c r="F2039" s="289"/>
      <c r="G2039" s="151" t="s">
        <v>2082</v>
      </c>
      <c r="H2039" s="152">
        <v>0.1472</v>
      </c>
      <c r="I2039" s="153">
        <v>29.46</v>
      </c>
      <c r="J2039" s="153">
        <v>4.33</v>
      </c>
    </row>
    <row r="2040" spans="1:10" ht="26.4" x14ac:dyDescent="0.25">
      <c r="A2040" s="154" t="s">
        <v>2087</v>
      </c>
      <c r="B2040" s="155" t="s">
        <v>2965</v>
      </c>
      <c r="C2040" s="154" t="s">
        <v>41</v>
      </c>
      <c r="D2040" s="154" t="s">
        <v>2966</v>
      </c>
      <c r="E2040" s="290" t="s">
        <v>2091</v>
      </c>
      <c r="F2040" s="290"/>
      <c r="G2040" s="156" t="s">
        <v>43</v>
      </c>
      <c r="H2040" s="157">
        <v>1</v>
      </c>
      <c r="I2040" s="158">
        <v>28.92</v>
      </c>
      <c r="J2040" s="158">
        <v>28.92</v>
      </c>
    </row>
    <row r="2041" spans="1:10" x14ac:dyDescent="0.25">
      <c r="A2041" s="154" t="s">
        <v>2087</v>
      </c>
      <c r="B2041" s="155" t="s">
        <v>2712</v>
      </c>
      <c r="C2041" s="154" t="s">
        <v>41</v>
      </c>
      <c r="D2041" s="154" t="s">
        <v>2713</v>
      </c>
      <c r="E2041" s="290" t="s">
        <v>2091</v>
      </c>
      <c r="F2041" s="290"/>
      <c r="G2041" s="156" t="s">
        <v>43</v>
      </c>
      <c r="H2041" s="157">
        <v>7.7999999999999996E-3</v>
      </c>
      <c r="I2041" s="158">
        <v>2.06</v>
      </c>
      <c r="J2041" s="158">
        <v>0.01</v>
      </c>
    </row>
    <row r="2042" spans="1:10" ht="26.4" x14ac:dyDescent="0.25">
      <c r="A2042" s="154" t="s">
        <v>2087</v>
      </c>
      <c r="B2042" s="155" t="s">
        <v>2954</v>
      </c>
      <c r="C2042" s="154" t="s">
        <v>41</v>
      </c>
      <c r="D2042" s="154" t="s">
        <v>2955</v>
      </c>
      <c r="E2042" s="290" t="s">
        <v>2091</v>
      </c>
      <c r="F2042" s="290"/>
      <c r="G2042" s="156" t="s">
        <v>43</v>
      </c>
      <c r="H2042" s="157">
        <v>1.0999999999999999E-2</v>
      </c>
      <c r="I2042" s="158">
        <v>74.53</v>
      </c>
      <c r="J2042" s="158">
        <v>0.81</v>
      </c>
    </row>
    <row r="2043" spans="1:10" x14ac:dyDescent="0.25">
      <c r="A2043" s="154" t="s">
        <v>2087</v>
      </c>
      <c r="B2043" s="155" t="s">
        <v>2963</v>
      </c>
      <c r="C2043" s="154" t="s">
        <v>41</v>
      </c>
      <c r="D2043" s="154" t="s">
        <v>2964</v>
      </c>
      <c r="E2043" s="290" t="s">
        <v>2091</v>
      </c>
      <c r="F2043" s="290"/>
      <c r="G2043" s="156" t="s">
        <v>43</v>
      </c>
      <c r="H2043" s="157">
        <v>8.2000000000000007E-3</v>
      </c>
      <c r="I2043" s="158">
        <v>65.78</v>
      </c>
      <c r="J2043" s="158">
        <v>0.53</v>
      </c>
    </row>
    <row r="2044" spans="1:10" x14ac:dyDescent="0.25">
      <c r="A2044" s="49"/>
      <c r="B2044" s="49"/>
      <c r="C2044" s="49"/>
      <c r="D2044" s="49"/>
      <c r="E2044" s="49" t="s">
        <v>2093</v>
      </c>
      <c r="F2044" s="159">
        <v>2.82</v>
      </c>
      <c r="G2044" s="49" t="s">
        <v>2094</v>
      </c>
      <c r="H2044" s="159">
        <v>3.24</v>
      </c>
      <c r="I2044" s="49" t="s">
        <v>2095</v>
      </c>
      <c r="J2044" s="159">
        <v>6.06</v>
      </c>
    </row>
    <row r="2045" spans="1:10" x14ac:dyDescent="0.25">
      <c r="A2045" s="49"/>
      <c r="B2045" s="49"/>
      <c r="C2045" s="49"/>
      <c r="D2045" s="49"/>
      <c r="E2045" s="49" t="s">
        <v>2096</v>
      </c>
      <c r="F2045" s="159">
        <v>7.84</v>
      </c>
      <c r="G2045" s="49"/>
      <c r="H2045" s="291" t="s">
        <v>2097</v>
      </c>
      <c r="I2045" s="291"/>
      <c r="J2045" s="159">
        <v>46.09</v>
      </c>
    </row>
    <row r="2046" spans="1:10" ht="14.4" thickBot="1" x14ac:dyDescent="0.3">
      <c r="A2046" s="30"/>
      <c r="B2046" s="30"/>
      <c r="C2046" s="30"/>
      <c r="D2046" s="30"/>
      <c r="E2046" s="30"/>
      <c r="F2046" s="30"/>
      <c r="G2046" s="30" t="s">
        <v>2098</v>
      </c>
      <c r="H2046" s="160" t="s">
        <v>2166</v>
      </c>
      <c r="I2046" s="30" t="s">
        <v>2100</v>
      </c>
      <c r="J2046" s="32">
        <v>46.09</v>
      </c>
    </row>
    <row r="2047" spans="1:10" ht="14.4" thickTop="1" x14ac:dyDescent="0.25">
      <c r="A2047" s="161"/>
      <c r="B2047" s="161"/>
      <c r="C2047" s="161"/>
      <c r="D2047" s="161"/>
      <c r="E2047" s="161"/>
      <c r="F2047" s="161"/>
      <c r="G2047" s="161"/>
      <c r="H2047" s="161"/>
      <c r="I2047" s="161"/>
      <c r="J2047" s="161"/>
    </row>
    <row r="2048" spans="1:10" x14ac:dyDescent="0.25">
      <c r="A2048" s="24" t="s">
        <v>649</v>
      </c>
      <c r="B2048" s="25" t="s">
        <v>2</v>
      </c>
      <c r="C2048" s="24" t="s">
        <v>3</v>
      </c>
      <c r="D2048" s="24" t="s">
        <v>4</v>
      </c>
      <c r="E2048" s="294" t="s">
        <v>2075</v>
      </c>
      <c r="F2048" s="294"/>
      <c r="G2048" s="145" t="s">
        <v>5</v>
      </c>
      <c r="H2048" s="25" t="s">
        <v>6</v>
      </c>
      <c r="I2048" s="25" t="s">
        <v>7</v>
      </c>
      <c r="J2048" s="25" t="s">
        <v>9</v>
      </c>
    </row>
    <row r="2049" spans="1:10" ht="39.6" x14ac:dyDescent="0.25">
      <c r="A2049" s="146" t="s">
        <v>2076</v>
      </c>
      <c r="B2049" s="147" t="s">
        <v>650</v>
      </c>
      <c r="C2049" s="146" t="s">
        <v>41</v>
      </c>
      <c r="D2049" s="146" t="s">
        <v>651</v>
      </c>
      <c r="E2049" s="292" t="s">
        <v>2960</v>
      </c>
      <c r="F2049" s="292"/>
      <c r="G2049" s="148" t="s">
        <v>43</v>
      </c>
      <c r="H2049" s="149">
        <v>1</v>
      </c>
      <c r="I2049" s="150">
        <v>11.52</v>
      </c>
      <c r="J2049" s="150">
        <v>11.52</v>
      </c>
    </row>
    <row r="2050" spans="1:10" ht="26.4" x14ac:dyDescent="0.25">
      <c r="A2050" s="48" t="s">
        <v>2078</v>
      </c>
      <c r="B2050" s="50" t="s">
        <v>2118</v>
      </c>
      <c r="C2050" s="48" t="s">
        <v>41</v>
      </c>
      <c r="D2050" s="48" t="s">
        <v>2119</v>
      </c>
      <c r="E2050" s="289" t="s">
        <v>2081</v>
      </c>
      <c r="F2050" s="289"/>
      <c r="G2050" s="151" t="s">
        <v>2082</v>
      </c>
      <c r="H2050" s="152">
        <v>9.3399999999999997E-2</v>
      </c>
      <c r="I2050" s="153">
        <v>29.46</v>
      </c>
      <c r="J2050" s="153">
        <v>2.75</v>
      </c>
    </row>
    <row r="2051" spans="1:10" ht="26.4" x14ac:dyDescent="0.25">
      <c r="A2051" s="48" t="s">
        <v>2078</v>
      </c>
      <c r="B2051" s="50" t="s">
        <v>2114</v>
      </c>
      <c r="C2051" s="48" t="s">
        <v>41</v>
      </c>
      <c r="D2051" s="48" t="s">
        <v>2115</v>
      </c>
      <c r="E2051" s="289" t="s">
        <v>2081</v>
      </c>
      <c r="F2051" s="289"/>
      <c r="G2051" s="151" t="s">
        <v>2082</v>
      </c>
      <c r="H2051" s="152">
        <v>9.3399999999999997E-2</v>
      </c>
      <c r="I2051" s="153">
        <v>24.83</v>
      </c>
      <c r="J2051" s="153">
        <v>2.31</v>
      </c>
    </row>
    <row r="2052" spans="1:10" ht="26.4" x14ac:dyDescent="0.25">
      <c r="A2052" s="154" t="s">
        <v>2087</v>
      </c>
      <c r="B2052" s="155" t="s">
        <v>2967</v>
      </c>
      <c r="C2052" s="154" t="s">
        <v>41</v>
      </c>
      <c r="D2052" s="154" t="s">
        <v>2968</v>
      </c>
      <c r="E2052" s="290" t="s">
        <v>2091</v>
      </c>
      <c r="F2052" s="290"/>
      <c r="G2052" s="156" t="s">
        <v>43</v>
      </c>
      <c r="H2052" s="157">
        <v>1</v>
      </c>
      <c r="I2052" s="158">
        <v>4.92</v>
      </c>
      <c r="J2052" s="158">
        <v>4.92</v>
      </c>
    </row>
    <row r="2053" spans="1:10" ht="26.4" x14ac:dyDescent="0.25">
      <c r="A2053" s="154" t="s">
        <v>2087</v>
      </c>
      <c r="B2053" s="155" t="s">
        <v>2954</v>
      </c>
      <c r="C2053" s="154" t="s">
        <v>41</v>
      </c>
      <c r="D2053" s="154" t="s">
        <v>2955</v>
      </c>
      <c r="E2053" s="290" t="s">
        <v>2091</v>
      </c>
      <c r="F2053" s="290"/>
      <c r="G2053" s="156" t="s">
        <v>43</v>
      </c>
      <c r="H2053" s="157">
        <v>1.0999999999999999E-2</v>
      </c>
      <c r="I2053" s="158">
        <v>74.53</v>
      </c>
      <c r="J2053" s="158">
        <v>0.81</v>
      </c>
    </row>
    <row r="2054" spans="1:10" x14ac:dyDescent="0.25">
      <c r="A2054" s="154" t="s">
        <v>2087</v>
      </c>
      <c r="B2054" s="155" t="s">
        <v>2148</v>
      </c>
      <c r="C2054" s="154" t="s">
        <v>41</v>
      </c>
      <c r="D2054" s="154" t="s">
        <v>2149</v>
      </c>
      <c r="E2054" s="290" t="s">
        <v>2091</v>
      </c>
      <c r="F2054" s="290"/>
      <c r="G2054" s="156" t="s">
        <v>43</v>
      </c>
      <c r="H2054" s="157">
        <v>9.5999999999999992E-3</v>
      </c>
      <c r="I2054" s="158">
        <v>20.66</v>
      </c>
      <c r="J2054" s="158">
        <v>0.19</v>
      </c>
    </row>
    <row r="2055" spans="1:10" x14ac:dyDescent="0.25">
      <c r="A2055" s="154" t="s">
        <v>2087</v>
      </c>
      <c r="B2055" s="155" t="s">
        <v>2712</v>
      </c>
      <c r="C2055" s="154" t="s">
        <v>41</v>
      </c>
      <c r="D2055" s="154" t="s">
        <v>2713</v>
      </c>
      <c r="E2055" s="290" t="s">
        <v>2091</v>
      </c>
      <c r="F2055" s="290"/>
      <c r="G2055" s="156" t="s">
        <v>43</v>
      </c>
      <c r="H2055" s="157">
        <v>7.7999999999999996E-3</v>
      </c>
      <c r="I2055" s="158">
        <v>2.06</v>
      </c>
      <c r="J2055" s="158">
        <v>0.01</v>
      </c>
    </row>
    <row r="2056" spans="1:10" x14ac:dyDescent="0.25">
      <c r="A2056" s="154" t="s">
        <v>2087</v>
      </c>
      <c r="B2056" s="155" t="s">
        <v>2963</v>
      </c>
      <c r="C2056" s="154" t="s">
        <v>41</v>
      </c>
      <c r="D2056" s="154" t="s">
        <v>2964</v>
      </c>
      <c r="E2056" s="290" t="s">
        <v>2091</v>
      </c>
      <c r="F2056" s="290"/>
      <c r="G2056" s="156" t="s">
        <v>43</v>
      </c>
      <c r="H2056" s="157">
        <v>8.2000000000000007E-3</v>
      </c>
      <c r="I2056" s="158">
        <v>65.78</v>
      </c>
      <c r="J2056" s="158">
        <v>0.53</v>
      </c>
    </row>
    <row r="2057" spans="1:10" x14ac:dyDescent="0.25">
      <c r="A2057" s="49"/>
      <c r="B2057" s="49"/>
      <c r="C2057" s="49"/>
      <c r="D2057" s="49"/>
      <c r="E2057" s="49" t="s">
        <v>2093</v>
      </c>
      <c r="F2057" s="159">
        <v>1.78</v>
      </c>
      <c r="G2057" s="49" t="s">
        <v>2094</v>
      </c>
      <c r="H2057" s="159">
        <v>2.06</v>
      </c>
      <c r="I2057" s="49" t="s">
        <v>2095</v>
      </c>
      <c r="J2057" s="159">
        <v>3.84</v>
      </c>
    </row>
    <row r="2058" spans="1:10" x14ac:dyDescent="0.25">
      <c r="A2058" s="49"/>
      <c r="B2058" s="49"/>
      <c r="C2058" s="49"/>
      <c r="D2058" s="49"/>
      <c r="E2058" s="49" t="s">
        <v>2096</v>
      </c>
      <c r="F2058" s="159">
        <v>2.36</v>
      </c>
      <c r="G2058" s="49"/>
      <c r="H2058" s="291" t="s">
        <v>2097</v>
      </c>
      <c r="I2058" s="291"/>
      <c r="J2058" s="159">
        <v>13.88</v>
      </c>
    </row>
    <row r="2059" spans="1:10" ht="14.4" thickBot="1" x14ac:dyDescent="0.3">
      <c r="A2059" s="30"/>
      <c r="B2059" s="30"/>
      <c r="C2059" s="30"/>
      <c r="D2059" s="30"/>
      <c r="E2059" s="30"/>
      <c r="F2059" s="30"/>
      <c r="G2059" s="30" t="s">
        <v>2098</v>
      </c>
      <c r="H2059" s="160" t="s">
        <v>2857</v>
      </c>
      <c r="I2059" s="30" t="s">
        <v>2100</v>
      </c>
      <c r="J2059" s="32">
        <v>291.48</v>
      </c>
    </row>
    <row r="2060" spans="1:10" ht="14.4" thickTop="1" x14ac:dyDescent="0.25">
      <c r="A2060" s="161"/>
      <c r="B2060" s="161"/>
      <c r="C2060" s="161"/>
      <c r="D2060" s="161"/>
      <c r="E2060" s="161"/>
      <c r="F2060" s="161"/>
      <c r="G2060" s="161"/>
      <c r="H2060" s="161"/>
      <c r="I2060" s="161"/>
      <c r="J2060" s="161"/>
    </row>
    <row r="2061" spans="1:10" x14ac:dyDescent="0.25">
      <c r="A2061" s="24" t="s">
        <v>652</v>
      </c>
      <c r="B2061" s="25" t="s">
        <v>2</v>
      </c>
      <c r="C2061" s="24" t="s">
        <v>3</v>
      </c>
      <c r="D2061" s="24" t="s">
        <v>4</v>
      </c>
      <c r="E2061" s="294" t="s">
        <v>2075</v>
      </c>
      <c r="F2061" s="294"/>
      <c r="G2061" s="145" t="s">
        <v>5</v>
      </c>
      <c r="H2061" s="25" t="s">
        <v>6</v>
      </c>
      <c r="I2061" s="25" t="s">
        <v>7</v>
      </c>
      <c r="J2061" s="25" t="s">
        <v>9</v>
      </c>
    </row>
    <row r="2062" spans="1:10" ht="39.6" x14ac:dyDescent="0.25">
      <c r="A2062" s="146" t="s">
        <v>2076</v>
      </c>
      <c r="B2062" s="147" t="s">
        <v>653</v>
      </c>
      <c r="C2062" s="146" t="s">
        <v>41</v>
      </c>
      <c r="D2062" s="146" t="s">
        <v>654</v>
      </c>
      <c r="E2062" s="292" t="s">
        <v>2969</v>
      </c>
      <c r="F2062" s="292"/>
      <c r="G2062" s="148" t="s">
        <v>43</v>
      </c>
      <c r="H2062" s="149">
        <v>1</v>
      </c>
      <c r="I2062" s="150">
        <v>25.48</v>
      </c>
      <c r="J2062" s="150">
        <v>25.48</v>
      </c>
    </row>
    <row r="2063" spans="1:10" ht="26.4" x14ac:dyDescent="0.25">
      <c r="A2063" s="48" t="s">
        <v>2078</v>
      </c>
      <c r="B2063" s="50" t="s">
        <v>2114</v>
      </c>
      <c r="C2063" s="48" t="s">
        <v>41</v>
      </c>
      <c r="D2063" s="48" t="s">
        <v>2115</v>
      </c>
      <c r="E2063" s="289" t="s">
        <v>2081</v>
      </c>
      <c r="F2063" s="289"/>
      <c r="G2063" s="151" t="s">
        <v>2082</v>
      </c>
      <c r="H2063" s="152">
        <v>0.22939999999999999</v>
      </c>
      <c r="I2063" s="153">
        <v>24.83</v>
      </c>
      <c r="J2063" s="153">
        <v>5.69</v>
      </c>
    </row>
    <row r="2064" spans="1:10" ht="26.4" x14ac:dyDescent="0.25">
      <c r="A2064" s="48" t="s">
        <v>2078</v>
      </c>
      <c r="B2064" s="50" t="s">
        <v>2118</v>
      </c>
      <c r="C2064" s="48" t="s">
        <v>41</v>
      </c>
      <c r="D2064" s="48" t="s">
        <v>2119</v>
      </c>
      <c r="E2064" s="289" t="s">
        <v>2081</v>
      </c>
      <c r="F2064" s="289"/>
      <c r="G2064" s="151" t="s">
        <v>2082</v>
      </c>
      <c r="H2064" s="152">
        <v>0.22939999999999999</v>
      </c>
      <c r="I2064" s="153">
        <v>29.46</v>
      </c>
      <c r="J2064" s="153">
        <v>6.75</v>
      </c>
    </row>
    <row r="2065" spans="1:10" x14ac:dyDescent="0.25">
      <c r="A2065" s="154" t="s">
        <v>2087</v>
      </c>
      <c r="B2065" s="155" t="s">
        <v>2963</v>
      </c>
      <c r="C2065" s="154" t="s">
        <v>41</v>
      </c>
      <c r="D2065" s="154" t="s">
        <v>2964</v>
      </c>
      <c r="E2065" s="290" t="s">
        <v>2091</v>
      </c>
      <c r="F2065" s="290"/>
      <c r="G2065" s="156" t="s">
        <v>43</v>
      </c>
      <c r="H2065" s="157">
        <v>1.6500000000000001E-2</v>
      </c>
      <c r="I2065" s="158">
        <v>65.78</v>
      </c>
      <c r="J2065" s="158">
        <v>1.08</v>
      </c>
    </row>
    <row r="2066" spans="1:10" ht="26.4" x14ac:dyDescent="0.25">
      <c r="A2066" s="154" t="s">
        <v>2087</v>
      </c>
      <c r="B2066" s="155" t="s">
        <v>2954</v>
      </c>
      <c r="C2066" s="154" t="s">
        <v>41</v>
      </c>
      <c r="D2066" s="154" t="s">
        <v>2955</v>
      </c>
      <c r="E2066" s="290" t="s">
        <v>2091</v>
      </c>
      <c r="F2066" s="290"/>
      <c r="G2066" s="156" t="s">
        <v>43</v>
      </c>
      <c r="H2066" s="157">
        <v>2.1999999999999999E-2</v>
      </c>
      <c r="I2066" s="158">
        <v>74.53</v>
      </c>
      <c r="J2066" s="158">
        <v>1.63</v>
      </c>
    </row>
    <row r="2067" spans="1:10" x14ac:dyDescent="0.25">
      <c r="A2067" s="154" t="s">
        <v>2087</v>
      </c>
      <c r="B2067" s="155" t="s">
        <v>2712</v>
      </c>
      <c r="C2067" s="154" t="s">
        <v>41</v>
      </c>
      <c r="D2067" s="154" t="s">
        <v>2713</v>
      </c>
      <c r="E2067" s="290" t="s">
        <v>2091</v>
      </c>
      <c r="F2067" s="290"/>
      <c r="G2067" s="156" t="s">
        <v>43</v>
      </c>
      <c r="H2067" s="157">
        <v>5.0999999999999997E-2</v>
      </c>
      <c r="I2067" s="158">
        <v>2.06</v>
      </c>
      <c r="J2067" s="158">
        <v>0.1</v>
      </c>
    </row>
    <row r="2068" spans="1:10" ht="26.4" x14ac:dyDescent="0.25">
      <c r="A2068" s="154" t="s">
        <v>2087</v>
      </c>
      <c r="B2068" s="155" t="s">
        <v>2970</v>
      </c>
      <c r="C2068" s="154" t="s">
        <v>41</v>
      </c>
      <c r="D2068" s="154" t="s">
        <v>2971</v>
      </c>
      <c r="E2068" s="290" t="s">
        <v>2091</v>
      </c>
      <c r="F2068" s="290"/>
      <c r="G2068" s="156" t="s">
        <v>43</v>
      </c>
      <c r="H2068" s="157">
        <v>1</v>
      </c>
      <c r="I2068" s="158">
        <v>10.23</v>
      </c>
      <c r="J2068" s="158">
        <v>10.23</v>
      </c>
    </row>
    <row r="2069" spans="1:10" x14ac:dyDescent="0.25">
      <c r="A2069" s="49"/>
      <c r="B2069" s="49"/>
      <c r="C2069" s="49"/>
      <c r="D2069" s="49"/>
      <c r="E2069" s="49" t="s">
        <v>2093</v>
      </c>
      <c r="F2069" s="159">
        <v>4.4000000000000004</v>
      </c>
      <c r="G2069" s="49" t="s">
        <v>2094</v>
      </c>
      <c r="H2069" s="159">
        <v>5.05</v>
      </c>
      <c r="I2069" s="49" t="s">
        <v>2095</v>
      </c>
      <c r="J2069" s="159">
        <v>9.4499999999999993</v>
      </c>
    </row>
    <row r="2070" spans="1:10" x14ac:dyDescent="0.25">
      <c r="A2070" s="49"/>
      <c r="B2070" s="49"/>
      <c r="C2070" s="49"/>
      <c r="D2070" s="49"/>
      <c r="E2070" s="49" t="s">
        <v>2096</v>
      </c>
      <c r="F2070" s="159">
        <v>5.22</v>
      </c>
      <c r="G2070" s="49"/>
      <c r="H2070" s="291" t="s">
        <v>2097</v>
      </c>
      <c r="I2070" s="291"/>
      <c r="J2070" s="159">
        <v>30.7</v>
      </c>
    </row>
    <row r="2071" spans="1:10" ht="14.4" thickBot="1" x14ac:dyDescent="0.3">
      <c r="A2071" s="30"/>
      <c r="B2071" s="30"/>
      <c r="C2071" s="30"/>
      <c r="D2071" s="30"/>
      <c r="E2071" s="30"/>
      <c r="F2071" s="30"/>
      <c r="G2071" s="30" t="s">
        <v>2098</v>
      </c>
      <c r="H2071" s="160" t="s">
        <v>2852</v>
      </c>
      <c r="I2071" s="30" t="s">
        <v>2100</v>
      </c>
      <c r="J2071" s="32">
        <v>153.5</v>
      </c>
    </row>
    <row r="2072" spans="1:10" ht="14.4" thickTop="1" x14ac:dyDescent="0.25">
      <c r="A2072" s="161"/>
      <c r="B2072" s="161"/>
      <c r="C2072" s="161"/>
      <c r="D2072" s="161"/>
      <c r="E2072" s="161"/>
      <c r="F2072" s="161"/>
      <c r="G2072" s="161"/>
      <c r="H2072" s="161"/>
      <c r="I2072" s="161"/>
      <c r="J2072" s="161"/>
    </row>
    <row r="2073" spans="1:10" x14ac:dyDescent="0.25">
      <c r="A2073" s="24" t="s">
        <v>655</v>
      </c>
      <c r="B2073" s="25" t="s">
        <v>2</v>
      </c>
      <c r="C2073" s="24" t="s">
        <v>3</v>
      </c>
      <c r="D2073" s="24" t="s">
        <v>4</v>
      </c>
      <c r="E2073" s="294" t="s">
        <v>2075</v>
      </c>
      <c r="F2073" s="294"/>
      <c r="G2073" s="145" t="s">
        <v>5</v>
      </c>
      <c r="H2073" s="25" t="s">
        <v>6</v>
      </c>
      <c r="I2073" s="25" t="s">
        <v>7</v>
      </c>
      <c r="J2073" s="25" t="s">
        <v>9</v>
      </c>
    </row>
    <row r="2074" spans="1:10" ht="39.6" x14ac:dyDescent="0.25">
      <c r="A2074" s="146" t="s">
        <v>2076</v>
      </c>
      <c r="B2074" s="147" t="s">
        <v>656</v>
      </c>
      <c r="C2074" s="146" t="s">
        <v>41</v>
      </c>
      <c r="D2074" s="146" t="s">
        <v>657</v>
      </c>
      <c r="E2074" s="292" t="s">
        <v>2969</v>
      </c>
      <c r="F2074" s="292"/>
      <c r="G2074" s="148" t="s">
        <v>43</v>
      </c>
      <c r="H2074" s="149">
        <v>1</v>
      </c>
      <c r="I2074" s="150">
        <v>29.63</v>
      </c>
      <c r="J2074" s="150">
        <v>29.63</v>
      </c>
    </row>
    <row r="2075" spans="1:10" ht="26.4" x14ac:dyDescent="0.25">
      <c r="A2075" s="48" t="s">
        <v>2078</v>
      </c>
      <c r="B2075" s="50" t="s">
        <v>2114</v>
      </c>
      <c r="C2075" s="48" t="s">
        <v>41</v>
      </c>
      <c r="D2075" s="48" t="s">
        <v>2115</v>
      </c>
      <c r="E2075" s="289" t="s">
        <v>2081</v>
      </c>
      <c r="F2075" s="289"/>
      <c r="G2075" s="151" t="s">
        <v>2082</v>
      </c>
      <c r="H2075" s="152">
        <v>0.22939999999999999</v>
      </c>
      <c r="I2075" s="153">
        <v>24.83</v>
      </c>
      <c r="J2075" s="153">
        <v>5.69</v>
      </c>
    </row>
    <row r="2076" spans="1:10" ht="26.4" x14ac:dyDescent="0.25">
      <c r="A2076" s="48" t="s">
        <v>2078</v>
      </c>
      <c r="B2076" s="50" t="s">
        <v>2118</v>
      </c>
      <c r="C2076" s="48" t="s">
        <v>41</v>
      </c>
      <c r="D2076" s="48" t="s">
        <v>2119</v>
      </c>
      <c r="E2076" s="289" t="s">
        <v>2081</v>
      </c>
      <c r="F2076" s="289"/>
      <c r="G2076" s="151" t="s">
        <v>2082</v>
      </c>
      <c r="H2076" s="152">
        <v>0.22939999999999999</v>
      </c>
      <c r="I2076" s="153">
        <v>29.46</v>
      </c>
      <c r="J2076" s="153">
        <v>6.75</v>
      </c>
    </row>
    <row r="2077" spans="1:10" x14ac:dyDescent="0.25">
      <c r="A2077" s="154" t="s">
        <v>2087</v>
      </c>
      <c r="B2077" s="155" t="s">
        <v>2963</v>
      </c>
      <c r="C2077" s="154" t="s">
        <v>41</v>
      </c>
      <c r="D2077" s="154" t="s">
        <v>2964</v>
      </c>
      <c r="E2077" s="290" t="s">
        <v>2091</v>
      </c>
      <c r="F2077" s="290"/>
      <c r="G2077" s="156" t="s">
        <v>43</v>
      </c>
      <c r="H2077" s="157">
        <v>1.6500000000000001E-2</v>
      </c>
      <c r="I2077" s="158">
        <v>65.78</v>
      </c>
      <c r="J2077" s="158">
        <v>1.08</v>
      </c>
    </row>
    <row r="2078" spans="1:10" x14ac:dyDescent="0.25">
      <c r="A2078" s="154" t="s">
        <v>2087</v>
      </c>
      <c r="B2078" s="155" t="s">
        <v>2712</v>
      </c>
      <c r="C2078" s="154" t="s">
        <v>41</v>
      </c>
      <c r="D2078" s="154" t="s">
        <v>2713</v>
      </c>
      <c r="E2078" s="290" t="s">
        <v>2091</v>
      </c>
      <c r="F2078" s="290"/>
      <c r="G2078" s="156" t="s">
        <v>43</v>
      </c>
      <c r="H2078" s="157">
        <v>5.0999999999999997E-2</v>
      </c>
      <c r="I2078" s="158">
        <v>2.06</v>
      </c>
      <c r="J2078" s="158">
        <v>0.1</v>
      </c>
    </row>
    <row r="2079" spans="1:10" ht="26.4" x14ac:dyDescent="0.25">
      <c r="A2079" s="154" t="s">
        <v>2087</v>
      </c>
      <c r="B2079" s="155" t="s">
        <v>2972</v>
      </c>
      <c r="C2079" s="154" t="s">
        <v>41</v>
      </c>
      <c r="D2079" s="154" t="s">
        <v>2973</v>
      </c>
      <c r="E2079" s="290" t="s">
        <v>2091</v>
      </c>
      <c r="F2079" s="290"/>
      <c r="G2079" s="156" t="s">
        <v>43</v>
      </c>
      <c r="H2079" s="157">
        <v>1</v>
      </c>
      <c r="I2079" s="158">
        <v>14.38</v>
      </c>
      <c r="J2079" s="158">
        <v>14.38</v>
      </c>
    </row>
    <row r="2080" spans="1:10" ht="26.4" x14ac:dyDescent="0.25">
      <c r="A2080" s="154" t="s">
        <v>2087</v>
      </c>
      <c r="B2080" s="155" t="s">
        <v>2954</v>
      </c>
      <c r="C2080" s="154" t="s">
        <v>41</v>
      </c>
      <c r="D2080" s="154" t="s">
        <v>2955</v>
      </c>
      <c r="E2080" s="290" t="s">
        <v>2091</v>
      </c>
      <c r="F2080" s="290"/>
      <c r="G2080" s="156" t="s">
        <v>43</v>
      </c>
      <c r="H2080" s="157">
        <v>2.1999999999999999E-2</v>
      </c>
      <c r="I2080" s="158">
        <v>74.53</v>
      </c>
      <c r="J2080" s="158">
        <v>1.63</v>
      </c>
    </row>
    <row r="2081" spans="1:10" x14ac:dyDescent="0.25">
      <c r="A2081" s="49"/>
      <c r="B2081" s="49"/>
      <c r="C2081" s="49"/>
      <c r="D2081" s="49"/>
      <c r="E2081" s="49" t="s">
        <v>2093</v>
      </c>
      <c r="F2081" s="159">
        <v>4.4000000000000004</v>
      </c>
      <c r="G2081" s="49" t="s">
        <v>2094</v>
      </c>
      <c r="H2081" s="159">
        <v>5.05</v>
      </c>
      <c r="I2081" s="49" t="s">
        <v>2095</v>
      </c>
      <c r="J2081" s="159">
        <v>9.4499999999999993</v>
      </c>
    </row>
    <row r="2082" spans="1:10" x14ac:dyDescent="0.25">
      <c r="A2082" s="49"/>
      <c r="B2082" s="49"/>
      <c r="C2082" s="49"/>
      <c r="D2082" s="49"/>
      <c r="E2082" s="49" t="s">
        <v>2096</v>
      </c>
      <c r="F2082" s="159">
        <v>6.07</v>
      </c>
      <c r="G2082" s="49"/>
      <c r="H2082" s="291" t="s">
        <v>2097</v>
      </c>
      <c r="I2082" s="291"/>
      <c r="J2082" s="159">
        <v>35.700000000000003</v>
      </c>
    </row>
    <row r="2083" spans="1:10" ht="14.4" thickBot="1" x14ac:dyDescent="0.3">
      <c r="A2083" s="30"/>
      <c r="B2083" s="30"/>
      <c r="C2083" s="30"/>
      <c r="D2083" s="30"/>
      <c r="E2083" s="30"/>
      <c r="F2083" s="30"/>
      <c r="G2083" s="30" t="s">
        <v>2098</v>
      </c>
      <c r="H2083" s="160" t="s">
        <v>2653</v>
      </c>
      <c r="I2083" s="30" t="s">
        <v>2100</v>
      </c>
      <c r="J2083" s="32">
        <v>1320.9</v>
      </c>
    </row>
    <row r="2084" spans="1:10" ht="14.4" thickTop="1" x14ac:dyDescent="0.25">
      <c r="A2084" s="161"/>
      <c r="B2084" s="161"/>
      <c r="C2084" s="161"/>
      <c r="D2084" s="161"/>
      <c r="E2084" s="161"/>
      <c r="F2084" s="161"/>
      <c r="G2084" s="161"/>
      <c r="H2084" s="161"/>
      <c r="I2084" s="161"/>
      <c r="J2084" s="161"/>
    </row>
    <row r="2085" spans="1:10" x14ac:dyDescent="0.25">
      <c r="A2085" s="24" t="s">
        <v>658</v>
      </c>
      <c r="B2085" s="25" t="s">
        <v>2</v>
      </c>
      <c r="C2085" s="24" t="s">
        <v>3</v>
      </c>
      <c r="D2085" s="24" t="s">
        <v>4</v>
      </c>
      <c r="E2085" s="294" t="s">
        <v>2075</v>
      </c>
      <c r="F2085" s="294"/>
      <c r="G2085" s="145" t="s">
        <v>5</v>
      </c>
      <c r="H2085" s="25" t="s">
        <v>6</v>
      </c>
      <c r="I2085" s="25" t="s">
        <v>7</v>
      </c>
      <c r="J2085" s="25" t="s">
        <v>9</v>
      </c>
    </row>
    <row r="2086" spans="1:10" ht="26.4" x14ac:dyDescent="0.25">
      <c r="A2086" s="146" t="s">
        <v>2076</v>
      </c>
      <c r="B2086" s="147" t="s">
        <v>659</v>
      </c>
      <c r="C2086" s="146" t="s">
        <v>41</v>
      </c>
      <c r="D2086" s="146" t="s">
        <v>660</v>
      </c>
      <c r="E2086" s="292" t="s">
        <v>2947</v>
      </c>
      <c r="F2086" s="292"/>
      <c r="G2086" s="148" t="s">
        <v>43</v>
      </c>
      <c r="H2086" s="149">
        <v>1</v>
      </c>
      <c r="I2086" s="150">
        <v>153.22999999999999</v>
      </c>
      <c r="J2086" s="150">
        <v>153.22999999999999</v>
      </c>
    </row>
    <row r="2087" spans="1:10" ht="26.4" x14ac:dyDescent="0.25">
      <c r="A2087" s="48" t="s">
        <v>2078</v>
      </c>
      <c r="B2087" s="50" t="s">
        <v>2114</v>
      </c>
      <c r="C2087" s="48" t="s">
        <v>41</v>
      </c>
      <c r="D2087" s="48" t="s">
        <v>2115</v>
      </c>
      <c r="E2087" s="289" t="s">
        <v>2081</v>
      </c>
      <c r="F2087" s="289"/>
      <c r="G2087" s="151" t="s">
        <v>2082</v>
      </c>
      <c r="H2087" s="152">
        <v>0.45479999999999998</v>
      </c>
      <c r="I2087" s="153">
        <v>24.83</v>
      </c>
      <c r="J2087" s="153">
        <v>11.29</v>
      </c>
    </row>
    <row r="2088" spans="1:10" ht="26.4" x14ac:dyDescent="0.25">
      <c r="A2088" s="48" t="s">
        <v>2078</v>
      </c>
      <c r="B2088" s="50" t="s">
        <v>2118</v>
      </c>
      <c r="C2088" s="48" t="s">
        <v>41</v>
      </c>
      <c r="D2088" s="48" t="s">
        <v>2119</v>
      </c>
      <c r="E2088" s="289" t="s">
        <v>2081</v>
      </c>
      <c r="F2088" s="289"/>
      <c r="G2088" s="151" t="s">
        <v>2082</v>
      </c>
      <c r="H2088" s="152">
        <v>0.45479999999999998</v>
      </c>
      <c r="I2088" s="153">
        <v>29.46</v>
      </c>
      <c r="J2088" s="153">
        <v>13.39</v>
      </c>
    </row>
    <row r="2089" spans="1:10" x14ac:dyDescent="0.25">
      <c r="A2089" s="154" t="s">
        <v>2087</v>
      </c>
      <c r="B2089" s="155" t="s">
        <v>2148</v>
      </c>
      <c r="C2089" s="154" t="s">
        <v>41</v>
      </c>
      <c r="D2089" s="154" t="s">
        <v>2149</v>
      </c>
      <c r="E2089" s="290" t="s">
        <v>2091</v>
      </c>
      <c r="F2089" s="290"/>
      <c r="G2089" s="156" t="s">
        <v>43</v>
      </c>
      <c r="H2089" s="157">
        <v>9.5999999999999992E-3</v>
      </c>
      <c r="I2089" s="158">
        <v>20.66</v>
      </c>
      <c r="J2089" s="158">
        <v>0.19</v>
      </c>
    </row>
    <row r="2090" spans="1:10" ht="26.4" x14ac:dyDescent="0.25">
      <c r="A2090" s="154" t="s">
        <v>2087</v>
      </c>
      <c r="B2090" s="155" t="s">
        <v>2974</v>
      </c>
      <c r="C2090" s="154" t="s">
        <v>41</v>
      </c>
      <c r="D2090" s="154" t="s">
        <v>2975</v>
      </c>
      <c r="E2090" s="290" t="s">
        <v>2091</v>
      </c>
      <c r="F2090" s="290"/>
      <c r="G2090" s="156" t="s">
        <v>43</v>
      </c>
      <c r="H2090" s="157">
        <v>1</v>
      </c>
      <c r="I2090" s="158">
        <v>128.36000000000001</v>
      </c>
      <c r="J2090" s="158">
        <v>128.36000000000001</v>
      </c>
    </row>
    <row r="2091" spans="1:10" x14ac:dyDescent="0.25">
      <c r="A2091" s="49"/>
      <c r="B2091" s="49"/>
      <c r="C2091" s="49"/>
      <c r="D2091" s="49"/>
      <c r="E2091" s="49" t="s">
        <v>2093</v>
      </c>
      <c r="F2091" s="159">
        <v>8.73</v>
      </c>
      <c r="G2091" s="49" t="s">
        <v>2094</v>
      </c>
      <c r="H2091" s="159">
        <v>10.01</v>
      </c>
      <c r="I2091" s="49" t="s">
        <v>2095</v>
      </c>
      <c r="J2091" s="159">
        <v>18.739999999999998</v>
      </c>
    </row>
    <row r="2092" spans="1:10" x14ac:dyDescent="0.25">
      <c r="A2092" s="49"/>
      <c r="B2092" s="49"/>
      <c r="C2092" s="49"/>
      <c r="D2092" s="49"/>
      <c r="E2092" s="49" t="s">
        <v>2096</v>
      </c>
      <c r="F2092" s="159">
        <v>31.41</v>
      </c>
      <c r="G2092" s="49"/>
      <c r="H2092" s="291" t="s">
        <v>2097</v>
      </c>
      <c r="I2092" s="291"/>
      <c r="J2092" s="159">
        <v>184.64</v>
      </c>
    </row>
    <row r="2093" spans="1:10" ht="14.4" thickBot="1" x14ac:dyDescent="0.3">
      <c r="A2093" s="30"/>
      <c r="B2093" s="30"/>
      <c r="C2093" s="30"/>
      <c r="D2093" s="30"/>
      <c r="E2093" s="30"/>
      <c r="F2093" s="30"/>
      <c r="G2093" s="30" t="s">
        <v>2098</v>
      </c>
      <c r="H2093" s="160" t="s">
        <v>2572</v>
      </c>
      <c r="I2093" s="30" t="s">
        <v>2100</v>
      </c>
      <c r="J2093" s="32">
        <v>369.28</v>
      </c>
    </row>
    <row r="2094" spans="1:10" ht="14.4" thickTop="1" x14ac:dyDescent="0.25">
      <c r="A2094" s="161"/>
      <c r="B2094" s="161"/>
      <c r="C2094" s="161"/>
      <c r="D2094" s="161"/>
      <c r="E2094" s="161"/>
      <c r="F2094" s="161"/>
      <c r="G2094" s="161"/>
      <c r="H2094" s="161"/>
      <c r="I2094" s="161"/>
      <c r="J2094" s="161"/>
    </row>
    <row r="2095" spans="1:10" x14ac:dyDescent="0.25">
      <c r="A2095" s="24" t="s">
        <v>661</v>
      </c>
      <c r="B2095" s="25" t="s">
        <v>2</v>
      </c>
      <c r="C2095" s="24" t="s">
        <v>3</v>
      </c>
      <c r="D2095" s="24" t="s">
        <v>4</v>
      </c>
      <c r="E2095" s="294" t="s">
        <v>2075</v>
      </c>
      <c r="F2095" s="294"/>
      <c r="G2095" s="145" t="s">
        <v>5</v>
      </c>
      <c r="H2095" s="25" t="s">
        <v>6</v>
      </c>
      <c r="I2095" s="25" t="s">
        <v>7</v>
      </c>
      <c r="J2095" s="25" t="s">
        <v>9</v>
      </c>
    </row>
    <row r="2096" spans="1:10" ht="26.4" x14ac:dyDescent="0.25">
      <c r="A2096" s="146" t="s">
        <v>2076</v>
      </c>
      <c r="B2096" s="147" t="s">
        <v>662</v>
      </c>
      <c r="C2096" s="146" t="s">
        <v>41</v>
      </c>
      <c r="D2096" s="146" t="s">
        <v>663</v>
      </c>
      <c r="E2096" s="292" t="s">
        <v>2969</v>
      </c>
      <c r="F2096" s="292"/>
      <c r="G2096" s="148" t="s">
        <v>91</v>
      </c>
      <c r="H2096" s="149">
        <v>1</v>
      </c>
      <c r="I2096" s="150">
        <v>32.43</v>
      </c>
      <c r="J2096" s="150">
        <v>32.43</v>
      </c>
    </row>
    <row r="2097" spans="1:10" ht="26.4" x14ac:dyDescent="0.25">
      <c r="A2097" s="48" t="s">
        <v>2078</v>
      </c>
      <c r="B2097" s="50" t="s">
        <v>2114</v>
      </c>
      <c r="C2097" s="48" t="s">
        <v>41</v>
      </c>
      <c r="D2097" s="48" t="s">
        <v>2115</v>
      </c>
      <c r="E2097" s="289" t="s">
        <v>2081</v>
      </c>
      <c r="F2097" s="289"/>
      <c r="G2097" s="151" t="s">
        <v>2082</v>
      </c>
      <c r="H2097" s="152">
        <v>0.26769999999999999</v>
      </c>
      <c r="I2097" s="153">
        <v>24.83</v>
      </c>
      <c r="J2097" s="153">
        <v>6.64</v>
      </c>
    </row>
    <row r="2098" spans="1:10" ht="26.4" x14ac:dyDescent="0.25">
      <c r="A2098" s="48" t="s">
        <v>2078</v>
      </c>
      <c r="B2098" s="50" t="s">
        <v>2118</v>
      </c>
      <c r="C2098" s="48" t="s">
        <v>41</v>
      </c>
      <c r="D2098" s="48" t="s">
        <v>2119</v>
      </c>
      <c r="E2098" s="289" t="s">
        <v>2081</v>
      </c>
      <c r="F2098" s="289"/>
      <c r="G2098" s="151" t="s">
        <v>2082</v>
      </c>
      <c r="H2098" s="152">
        <v>0.26769999999999999</v>
      </c>
      <c r="I2098" s="153">
        <v>29.46</v>
      </c>
      <c r="J2098" s="153">
        <v>7.88</v>
      </c>
    </row>
    <row r="2099" spans="1:10" x14ac:dyDescent="0.25">
      <c r="A2099" s="154" t="s">
        <v>2087</v>
      </c>
      <c r="B2099" s="155" t="s">
        <v>2976</v>
      </c>
      <c r="C2099" s="154" t="s">
        <v>41</v>
      </c>
      <c r="D2099" s="154" t="s">
        <v>2977</v>
      </c>
      <c r="E2099" s="290" t="s">
        <v>2091</v>
      </c>
      <c r="F2099" s="290"/>
      <c r="G2099" s="156" t="s">
        <v>91</v>
      </c>
      <c r="H2099" s="157">
        <v>1.0492999999999999</v>
      </c>
      <c r="I2099" s="158">
        <v>17.02</v>
      </c>
      <c r="J2099" s="158">
        <v>17.850000000000001</v>
      </c>
    </row>
    <row r="2100" spans="1:10" x14ac:dyDescent="0.25">
      <c r="A2100" s="154" t="s">
        <v>2087</v>
      </c>
      <c r="B2100" s="155" t="s">
        <v>2712</v>
      </c>
      <c r="C2100" s="154" t="s">
        <v>41</v>
      </c>
      <c r="D2100" s="154" t="s">
        <v>2713</v>
      </c>
      <c r="E2100" s="290" t="s">
        <v>2091</v>
      </c>
      <c r="F2100" s="290"/>
      <c r="G2100" s="156" t="s">
        <v>43</v>
      </c>
      <c r="H2100" s="157">
        <v>3.1199999999999999E-2</v>
      </c>
      <c r="I2100" s="158">
        <v>2.06</v>
      </c>
      <c r="J2100" s="158">
        <v>0.06</v>
      </c>
    </row>
    <row r="2101" spans="1:10" x14ac:dyDescent="0.25">
      <c r="A2101" s="49"/>
      <c r="B2101" s="49"/>
      <c r="C2101" s="49"/>
      <c r="D2101" s="49"/>
      <c r="E2101" s="49" t="s">
        <v>2093</v>
      </c>
      <c r="F2101" s="159">
        <v>5.13</v>
      </c>
      <c r="G2101" s="49" t="s">
        <v>2094</v>
      </c>
      <c r="H2101" s="159">
        <v>5.89</v>
      </c>
      <c r="I2101" s="49" t="s">
        <v>2095</v>
      </c>
      <c r="J2101" s="159">
        <v>11.02</v>
      </c>
    </row>
    <row r="2102" spans="1:10" x14ac:dyDescent="0.25">
      <c r="A2102" s="49"/>
      <c r="B2102" s="49"/>
      <c r="C2102" s="49"/>
      <c r="D2102" s="49"/>
      <c r="E2102" s="49" t="s">
        <v>2096</v>
      </c>
      <c r="F2102" s="159">
        <v>6.64</v>
      </c>
      <c r="G2102" s="49"/>
      <c r="H2102" s="291" t="s">
        <v>2097</v>
      </c>
      <c r="I2102" s="291"/>
      <c r="J2102" s="159">
        <v>39.07</v>
      </c>
    </row>
    <row r="2103" spans="1:10" ht="14.4" thickBot="1" x14ac:dyDescent="0.3">
      <c r="A2103" s="30"/>
      <c r="B2103" s="30"/>
      <c r="C2103" s="30"/>
      <c r="D2103" s="30"/>
      <c r="E2103" s="30"/>
      <c r="F2103" s="30"/>
      <c r="G2103" s="30" t="s">
        <v>2098</v>
      </c>
      <c r="H2103" s="160" t="s">
        <v>2978</v>
      </c>
      <c r="I2103" s="30" t="s">
        <v>2100</v>
      </c>
      <c r="J2103" s="32">
        <v>19718.62</v>
      </c>
    </row>
    <row r="2104" spans="1:10" ht="14.4" thickTop="1" x14ac:dyDescent="0.25">
      <c r="A2104" s="161"/>
      <c r="B2104" s="161"/>
      <c r="C2104" s="161"/>
      <c r="D2104" s="161"/>
      <c r="E2104" s="161"/>
      <c r="F2104" s="161"/>
      <c r="G2104" s="161"/>
      <c r="H2104" s="161"/>
      <c r="I2104" s="161"/>
      <c r="J2104" s="161"/>
    </row>
    <row r="2105" spans="1:10" x14ac:dyDescent="0.25">
      <c r="A2105" s="24" t="s">
        <v>664</v>
      </c>
      <c r="B2105" s="25" t="s">
        <v>2</v>
      </c>
      <c r="C2105" s="24" t="s">
        <v>3</v>
      </c>
      <c r="D2105" s="24" t="s">
        <v>4</v>
      </c>
      <c r="E2105" s="294" t="s">
        <v>2075</v>
      </c>
      <c r="F2105" s="294"/>
      <c r="G2105" s="145" t="s">
        <v>5</v>
      </c>
      <c r="H2105" s="25" t="s">
        <v>6</v>
      </c>
      <c r="I2105" s="25" t="s">
        <v>7</v>
      </c>
      <c r="J2105" s="25" t="s">
        <v>9</v>
      </c>
    </row>
    <row r="2106" spans="1:10" ht="39.6" x14ac:dyDescent="0.25">
      <c r="A2106" s="146" t="s">
        <v>2076</v>
      </c>
      <c r="B2106" s="147" t="s">
        <v>665</v>
      </c>
      <c r="C2106" s="146" t="s">
        <v>41</v>
      </c>
      <c r="D2106" s="146" t="s">
        <v>666</v>
      </c>
      <c r="E2106" s="292" t="s">
        <v>2969</v>
      </c>
      <c r="F2106" s="292"/>
      <c r="G2106" s="148" t="s">
        <v>43</v>
      </c>
      <c r="H2106" s="149">
        <v>1</v>
      </c>
      <c r="I2106" s="150">
        <v>33.72</v>
      </c>
      <c r="J2106" s="150">
        <v>33.72</v>
      </c>
    </row>
    <row r="2107" spans="1:10" ht="26.4" x14ac:dyDescent="0.25">
      <c r="A2107" s="48" t="s">
        <v>2078</v>
      </c>
      <c r="B2107" s="50" t="s">
        <v>2114</v>
      </c>
      <c r="C2107" s="48" t="s">
        <v>41</v>
      </c>
      <c r="D2107" s="48" t="s">
        <v>2115</v>
      </c>
      <c r="E2107" s="289" t="s">
        <v>2081</v>
      </c>
      <c r="F2107" s="289"/>
      <c r="G2107" s="151" t="s">
        <v>2082</v>
      </c>
      <c r="H2107" s="152">
        <v>0.26100000000000001</v>
      </c>
      <c r="I2107" s="153">
        <v>24.83</v>
      </c>
      <c r="J2107" s="153">
        <v>6.48</v>
      </c>
    </row>
    <row r="2108" spans="1:10" ht="26.4" x14ac:dyDescent="0.25">
      <c r="A2108" s="48" t="s">
        <v>2078</v>
      </c>
      <c r="B2108" s="50" t="s">
        <v>2118</v>
      </c>
      <c r="C2108" s="48" t="s">
        <v>41</v>
      </c>
      <c r="D2108" s="48" t="s">
        <v>2119</v>
      </c>
      <c r="E2108" s="289" t="s">
        <v>2081</v>
      </c>
      <c r="F2108" s="289"/>
      <c r="G2108" s="151" t="s">
        <v>2082</v>
      </c>
      <c r="H2108" s="152">
        <v>0.26100000000000001</v>
      </c>
      <c r="I2108" s="153">
        <v>29.46</v>
      </c>
      <c r="J2108" s="153">
        <v>7.68</v>
      </c>
    </row>
    <row r="2109" spans="1:10" x14ac:dyDescent="0.25">
      <c r="A2109" s="154" t="s">
        <v>2087</v>
      </c>
      <c r="B2109" s="155" t="s">
        <v>2963</v>
      </c>
      <c r="C2109" s="154" t="s">
        <v>41</v>
      </c>
      <c r="D2109" s="154" t="s">
        <v>2964</v>
      </c>
      <c r="E2109" s="290" t="s">
        <v>2091</v>
      </c>
      <c r="F2109" s="290"/>
      <c r="G2109" s="156" t="s">
        <v>43</v>
      </c>
      <c r="H2109" s="157">
        <v>1.9400000000000001E-2</v>
      </c>
      <c r="I2109" s="158">
        <v>65.78</v>
      </c>
      <c r="J2109" s="158">
        <v>1.27</v>
      </c>
    </row>
    <row r="2110" spans="1:10" x14ac:dyDescent="0.25">
      <c r="A2110" s="154" t="s">
        <v>2087</v>
      </c>
      <c r="B2110" s="155" t="s">
        <v>2712</v>
      </c>
      <c r="C2110" s="154" t="s">
        <v>41</v>
      </c>
      <c r="D2110" s="154" t="s">
        <v>2713</v>
      </c>
      <c r="E2110" s="290" t="s">
        <v>2091</v>
      </c>
      <c r="F2110" s="290"/>
      <c r="G2110" s="156" t="s">
        <v>43</v>
      </c>
      <c r="H2110" s="157">
        <v>6.9000000000000006E-2</v>
      </c>
      <c r="I2110" s="158">
        <v>2.06</v>
      </c>
      <c r="J2110" s="158">
        <v>0.14000000000000001</v>
      </c>
    </row>
    <row r="2111" spans="1:10" ht="26.4" x14ac:dyDescent="0.25">
      <c r="A2111" s="154" t="s">
        <v>2087</v>
      </c>
      <c r="B2111" s="155" t="s">
        <v>2954</v>
      </c>
      <c r="C2111" s="154" t="s">
        <v>41</v>
      </c>
      <c r="D2111" s="154" t="s">
        <v>2955</v>
      </c>
      <c r="E2111" s="290" t="s">
        <v>2091</v>
      </c>
      <c r="F2111" s="290"/>
      <c r="G2111" s="156" t="s">
        <v>43</v>
      </c>
      <c r="H2111" s="157">
        <v>2.4799999999999999E-2</v>
      </c>
      <c r="I2111" s="158">
        <v>74.53</v>
      </c>
      <c r="J2111" s="158">
        <v>1.84</v>
      </c>
    </row>
    <row r="2112" spans="1:10" ht="26.4" x14ac:dyDescent="0.25">
      <c r="A2112" s="154" t="s">
        <v>2087</v>
      </c>
      <c r="B2112" s="155" t="s">
        <v>2979</v>
      </c>
      <c r="C2112" s="154" t="s">
        <v>41</v>
      </c>
      <c r="D2112" s="154" t="s">
        <v>2980</v>
      </c>
      <c r="E2112" s="290" t="s">
        <v>2091</v>
      </c>
      <c r="F2112" s="290"/>
      <c r="G2112" s="156" t="s">
        <v>43</v>
      </c>
      <c r="H2112" s="157">
        <v>1</v>
      </c>
      <c r="I2112" s="158">
        <v>16.309999999999999</v>
      </c>
      <c r="J2112" s="158">
        <v>16.309999999999999</v>
      </c>
    </row>
    <row r="2113" spans="1:10" x14ac:dyDescent="0.25">
      <c r="A2113" s="49"/>
      <c r="B2113" s="49"/>
      <c r="C2113" s="49"/>
      <c r="D2113" s="49"/>
      <c r="E2113" s="49" t="s">
        <v>2093</v>
      </c>
      <c r="F2113" s="159">
        <v>5</v>
      </c>
      <c r="G2113" s="49" t="s">
        <v>2094</v>
      </c>
      <c r="H2113" s="159">
        <v>5.75</v>
      </c>
      <c r="I2113" s="49" t="s">
        <v>2095</v>
      </c>
      <c r="J2113" s="159">
        <v>10.75</v>
      </c>
    </row>
    <row r="2114" spans="1:10" x14ac:dyDescent="0.25">
      <c r="A2114" s="49"/>
      <c r="B2114" s="49"/>
      <c r="C2114" s="49"/>
      <c r="D2114" s="49"/>
      <c r="E2114" s="49" t="s">
        <v>2096</v>
      </c>
      <c r="F2114" s="159">
        <v>6.91</v>
      </c>
      <c r="G2114" s="49"/>
      <c r="H2114" s="291" t="s">
        <v>2097</v>
      </c>
      <c r="I2114" s="291"/>
      <c r="J2114" s="159">
        <v>40.630000000000003</v>
      </c>
    </row>
    <row r="2115" spans="1:10" ht="14.4" thickBot="1" x14ac:dyDescent="0.3">
      <c r="A2115" s="30"/>
      <c r="B2115" s="30"/>
      <c r="C2115" s="30"/>
      <c r="D2115" s="30"/>
      <c r="E2115" s="30"/>
      <c r="F2115" s="30"/>
      <c r="G2115" s="30" t="s">
        <v>2098</v>
      </c>
      <c r="H2115" s="160" t="s">
        <v>2981</v>
      </c>
      <c r="I2115" s="30" t="s">
        <v>2100</v>
      </c>
      <c r="J2115" s="32">
        <v>528.19000000000005</v>
      </c>
    </row>
    <row r="2116" spans="1:10" ht="14.4" thickTop="1" x14ac:dyDescent="0.25">
      <c r="A2116" s="161"/>
      <c r="B2116" s="161"/>
      <c r="C2116" s="161"/>
      <c r="D2116" s="161"/>
      <c r="E2116" s="161"/>
      <c r="F2116" s="161"/>
      <c r="G2116" s="161"/>
      <c r="H2116" s="161"/>
      <c r="I2116" s="161"/>
      <c r="J2116" s="161"/>
    </row>
    <row r="2117" spans="1:10" x14ac:dyDescent="0.25">
      <c r="A2117" s="24" t="s">
        <v>667</v>
      </c>
      <c r="B2117" s="25" t="s">
        <v>2</v>
      </c>
      <c r="C2117" s="24" t="s">
        <v>3</v>
      </c>
      <c r="D2117" s="24" t="s">
        <v>4</v>
      </c>
      <c r="E2117" s="294" t="s">
        <v>2075</v>
      </c>
      <c r="F2117" s="294"/>
      <c r="G2117" s="145" t="s">
        <v>5</v>
      </c>
      <c r="H2117" s="25" t="s">
        <v>6</v>
      </c>
      <c r="I2117" s="25" t="s">
        <v>7</v>
      </c>
      <c r="J2117" s="25" t="s">
        <v>9</v>
      </c>
    </row>
    <row r="2118" spans="1:10" ht="26.4" x14ac:dyDescent="0.25">
      <c r="A2118" s="146" t="s">
        <v>2076</v>
      </c>
      <c r="B2118" s="147" t="s">
        <v>668</v>
      </c>
      <c r="C2118" s="146" t="s">
        <v>19</v>
      </c>
      <c r="D2118" s="146" t="s">
        <v>669</v>
      </c>
      <c r="E2118" s="292" t="s">
        <v>2077</v>
      </c>
      <c r="F2118" s="292"/>
      <c r="G2118" s="148" t="s">
        <v>43</v>
      </c>
      <c r="H2118" s="149">
        <v>1</v>
      </c>
      <c r="I2118" s="150">
        <v>8022.37</v>
      </c>
      <c r="J2118" s="150">
        <v>8022.37</v>
      </c>
    </row>
    <row r="2119" spans="1:10" ht="26.4" x14ac:dyDescent="0.25">
      <c r="A2119" s="48" t="s">
        <v>2078</v>
      </c>
      <c r="B2119" s="50" t="s">
        <v>2079</v>
      </c>
      <c r="C2119" s="48" t="s">
        <v>41</v>
      </c>
      <c r="D2119" s="48" t="s">
        <v>2080</v>
      </c>
      <c r="E2119" s="289" t="s">
        <v>2081</v>
      </c>
      <c r="F2119" s="289"/>
      <c r="G2119" s="151" t="s">
        <v>2082</v>
      </c>
      <c r="H2119" s="152">
        <v>2</v>
      </c>
      <c r="I2119" s="153">
        <v>24.25</v>
      </c>
      <c r="J2119" s="153">
        <v>48.5</v>
      </c>
    </row>
    <row r="2120" spans="1:10" ht="26.4" x14ac:dyDescent="0.25">
      <c r="A2120" s="48" t="s">
        <v>2078</v>
      </c>
      <c r="B2120" s="50" t="s">
        <v>2083</v>
      </c>
      <c r="C2120" s="48" t="s">
        <v>41</v>
      </c>
      <c r="D2120" s="48" t="s">
        <v>2084</v>
      </c>
      <c r="E2120" s="289" t="s">
        <v>2081</v>
      </c>
      <c r="F2120" s="289"/>
      <c r="G2120" s="151" t="s">
        <v>2082</v>
      </c>
      <c r="H2120" s="152">
        <v>2</v>
      </c>
      <c r="I2120" s="153">
        <v>30.42</v>
      </c>
      <c r="J2120" s="153">
        <v>60.84</v>
      </c>
    </row>
    <row r="2121" spans="1:10" ht="39.6" x14ac:dyDescent="0.25">
      <c r="A2121" s="154" t="s">
        <v>2087</v>
      </c>
      <c r="B2121" s="155" t="s">
        <v>2982</v>
      </c>
      <c r="C2121" s="154" t="s">
        <v>2461</v>
      </c>
      <c r="D2121" s="154" t="s">
        <v>2983</v>
      </c>
      <c r="E2121" s="290" t="s">
        <v>2091</v>
      </c>
      <c r="F2121" s="290"/>
      <c r="G2121" s="156" t="s">
        <v>592</v>
      </c>
      <c r="H2121" s="157">
        <v>1</v>
      </c>
      <c r="I2121" s="158">
        <v>7613.03</v>
      </c>
      <c r="J2121" s="158">
        <v>7613.03</v>
      </c>
    </row>
    <row r="2122" spans="1:10" x14ac:dyDescent="0.25">
      <c r="A2122" s="154" t="s">
        <v>2087</v>
      </c>
      <c r="B2122" s="155" t="s">
        <v>2984</v>
      </c>
      <c r="C2122" s="154" t="s">
        <v>2461</v>
      </c>
      <c r="D2122" s="154" t="s">
        <v>2985</v>
      </c>
      <c r="E2122" s="290" t="s">
        <v>2091</v>
      </c>
      <c r="F2122" s="290"/>
      <c r="G2122" s="156" t="s">
        <v>592</v>
      </c>
      <c r="H2122" s="157">
        <v>1</v>
      </c>
      <c r="I2122" s="158">
        <v>300</v>
      </c>
      <c r="J2122" s="158">
        <v>300</v>
      </c>
    </row>
    <row r="2123" spans="1:10" x14ac:dyDescent="0.25">
      <c r="A2123" s="49"/>
      <c r="B2123" s="49"/>
      <c r="C2123" s="49"/>
      <c r="D2123" s="49"/>
      <c r="E2123" s="49" t="s">
        <v>2093</v>
      </c>
      <c r="F2123" s="159">
        <v>37.89</v>
      </c>
      <c r="G2123" s="49" t="s">
        <v>2094</v>
      </c>
      <c r="H2123" s="159">
        <v>43.45</v>
      </c>
      <c r="I2123" s="49" t="s">
        <v>2095</v>
      </c>
      <c r="J2123" s="159">
        <v>81.34</v>
      </c>
    </row>
    <row r="2124" spans="1:10" x14ac:dyDescent="0.25">
      <c r="A2124" s="49"/>
      <c r="B2124" s="49"/>
      <c r="C2124" s="49"/>
      <c r="D2124" s="49"/>
      <c r="E2124" s="49" t="s">
        <v>2096</v>
      </c>
      <c r="F2124" s="159">
        <v>1644.58</v>
      </c>
      <c r="G2124" s="49"/>
      <c r="H2124" s="291" t="s">
        <v>2097</v>
      </c>
      <c r="I2124" s="291"/>
      <c r="J2124" s="159">
        <v>9666.9500000000007</v>
      </c>
    </row>
    <row r="2125" spans="1:10" ht="14.4" thickBot="1" x14ac:dyDescent="0.3">
      <c r="A2125" s="30"/>
      <c r="B2125" s="30"/>
      <c r="C2125" s="30"/>
      <c r="D2125" s="30"/>
      <c r="E2125" s="30"/>
      <c r="F2125" s="30"/>
      <c r="G2125" s="30" t="s">
        <v>2098</v>
      </c>
      <c r="H2125" s="160" t="s">
        <v>2572</v>
      </c>
      <c r="I2125" s="30" t="s">
        <v>2100</v>
      </c>
      <c r="J2125" s="32">
        <v>19333.900000000001</v>
      </c>
    </row>
    <row r="2126" spans="1:10" ht="14.4" thickTop="1" x14ac:dyDescent="0.25">
      <c r="A2126" s="161"/>
      <c r="B2126" s="161"/>
      <c r="C2126" s="161"/>
      <c r="D2126" s="161"/>
      <c r="E2126" s="161"/>
      <c r="F2126" s="161"/>
      <c r="G2126" s="161"/>
      <c r="H2126" s="161"/>
      <c r="I2126" s="161"/>
      <c r="J2126" s="161"/>
    </row>
    <row r="2127" spans="1:10" x14ac:dyDescent="0.25">
      <c r="A2127" s="24" t="s">
        <v>670</v>
      </c>
      <c r="B2127" s="25" t="s">
        <v>2</v>
      </c>
      <c r="C2127" s="24" t="s">
        <v>3</v>
      </c>
      <c r="D2127" s="24" t="s">
        <v>4</v>
      </c>
      <c r="E2127" s="294" t="s">
        <v>2075</v>
      </c>
      <c r="F2127" s="294"/>
      <c r="G2127" s="145" t="s">
        <v>5</v>
      </c>
      <c r="H2127" s="25" t="s">
        <v>6</v>
      </c>
      <c r="I2127" s="25" t="s">
        <v>7</v>
      </c>
      <c r="J2127" s="25" t="s">
        <v>9</v>
      </c>
    </row>
    <row r="2128" spans="1:10" ht="26.4" x14ac:dyDescent="0.25">
      <c r="A2128" s="146" t="s">
        <v>2076</v>
      </c>
      <c r="B2128" s="147" t="s">
        <v>671</v>
      </c>
      <c r="C2128" s="146" t="s">
        <v>19</v>
      </c>
      <c r="D2128" s="146" t="s">
        <v>672</v>
      </c>
      <c r="E2128" s="292" t="s">
        <v>2077</v>
      </c>
      <c r="F2128" s="292"/>
      <c r="G2128" s="148" t="s">
        <v>43</v>
      </c>
      <c r="H2128" s="149">
        <v>1</v>
      </c>
      <c r="I2128" s="150">
        <v>6171.4</v>
      </c>
      <c r="J2128" s="150">
        <v>6171.4</v>
      </c>
    </row>
    <row r="2129" spans="1:10" ht="26.4" x14ac:dyDescent="0.25">
      <c r="A2129" s="48" t="s">
        <v>2078</v>
      </c>
      <c r="B2129" s="50" t="s">
        <v>2083</v>
      </c>
      <c r="C2129" s="48" t="s">
        <v>41</v>
      </c>
      <c r="D2129" s="48" t="s">
        <v>2084</v>
      </c>
      <c r="E2129" s="289" t="s">
        <v>2081</v>
      </c>
      <c r="F2129" s="289"/>
      <c r="G2129" s="151" t="s">
        <v>2082</v>
      </c>
      <c r="H2129" s="152">
        <v>2</v>
      </c>
      <c r="I2129" s="153">
        <v>30.42</v>
      </c>
      <c r="J2129" s="153">
        <v>60.84</v>
      </c>
    </row>
    <row r="2130" spans="1:10" ht="26.4" x14ac:dyDescent="0.25">
      <c r="A2130" s="48" t="s">
        <v>2078</v>
      </c>
      <c r="B2130" s="50" t="s">
        <v>2079</v>
      </c>
      <c r="C2130" s="48" t="s">
        <v>41</v>
      </c>
      <c r="D2130" s="48" t="s">
        <v>2080</v>
      </c>
      <c r="E2130" s="289" t="s">
        <v>2081</v>
      </c>
      <c r="F2130" s="289"/>
      <c r="G2130" s="151" t="s">
        <v>2082</v>
      </c>
      <c r="H2130" s="152">
        <v>2</v>
      </c>
      <c r="I2130" s="153">
        <v>24.25</v>
      </c>
      <c r="J2130" s="153">
        <v>48.5</v>
      </c>
    </row>
    <row r="2131" spans="1:10" ht="26.4" x14ac:dyDescent="0.25">
      <c r="A2131" s="154" t="s">
        <v>2087</v>
      </c>
      <c r="B2131" s="155" t="s">
        <v>2986</v>
      </c>
      <c r="C2131" s="154" t="s">
        <v>2461</v>
      </c>
      <c r="D2131" s="154" t="s">
        <v>2987</v>
      </c>
      <c r="E2131" s="290" t="s">
        <v>2091</v>
      </c>
      <c r="F2131" s="290"/>
      <c r="G2131" s="156" t="s">
        <v>2988</v>
      </c>
      <c r="H2131" s="157">
        <v>1</v>
      </c>
      <c r="I2131" s="158">
        <v>5762.06</v>
      </c>
      <c r="J2131" s="158">
        <v>5762.06</v>
      </c>
    </row>
    <row r="2132" spans="1:10" x14ac:dyDescent="0.25">
      <c r="A2132" s="154" t="s">
        <v>2087</v>
      </c>
      <c r="B2132" s="155" t="s">
        <v>2984</v>
      </c>
      <c r="C2132" s="154" t="s">
        <v>2461</v>
      </c>
      <c r="D2132" s="154" t="s">
        <v>2985</v>
      </c>
      <c r="E2132" s="290" t="s">
        <v>2091</v>
      </c>
      <c r="F2132" s="290"/>
      <c r="G2132" s="156" t="s">
        <v>592</v>
      </c>
      <c r="H2132" s="157">
        <v>1</v>
      </c>
      <c r="I2132" s="158">
        <v>300</v>
      </c>
      <c r="J2132" s="158">
        <v>300</v>
      </c>
    </row>
    <row r="2133" spans="1:10" x14ac:dyDescent="0.25">
      <c r="A2133" s="49"/>
      <c r="B2133" s="49"/>
      <c r="C2133" s="49"/>
      <c r="D2133" s="49"/>
      <c r="E2133" s="49" t="s">
        <v>2093</v>
      </c>
      <c r="F2133" s="159">
        <v>37.89</v>
      </c>
      <c r="G2133" s="49" t="s">
        <v>2094</v>
      </c>
      <c r="H2133" s="159">
        <v>43.45</v>
      </c>
      <c r="I2133" s="49" t="s">
        <v>2095</v>
      </c>
      <c r="J2133" s="159">
        <v>81.34</v>
      </c>
    </row>
    <row r="2134" spans="1:10" x14ac:dyDescent="0.25">
      <c r="A2134" s="49"/>
      <c r="B2134" s="49"/>
      <c r="C2134" s="49"/>
      <c r="D2134" s="49"/>
      <c r="E2134" s="49" t="s">
        <v>2096</v>
      </c>
      <c r="F2134" s="159">
        <v>1265.1300000000001</v>
      </c>
      <c r="G2134" s="49"/>
      <c r="H2134" s="291" t="s">
        <v>2097</v>
      </c>
      <c r="I2134" s="291"/>
      <c r="J2134" s="159">
        <v>7436.53</v>
      </c>
    </row>
    <row r="2135" spans="1:10" ht="14.4" thickBot="1" x14ac:dyDescent="0.3">
      <c r="A2135" s="30"/>
      <c r="B2135" s="30"/>
      <c r="C2135" s="30"/>
      <c r="D2135" s="30"/>
      <c r="E2135" s="30"/>
      <c r="F2135" s="30"/>
      <c r="G2135" s="30" t="s">
        <v>2098</v>
      </c>
      <c r="H2135" s="160" t="s">
        <v>2572</v>
      </c>
      <c r="I2135" s="30" t="s">
        <v>2100</v>
      </c>
      <c r="J2135" s="32">
        <v>14873.06</v>
      </c>
    </row>
    <row r="2136" spans="1:10" ht="14.4" thickTop="1" x14ac:dyDescent="0.25">
      <c r="A2136" s="161"/>
      <c r="B2136" s="161"/>
      <c r="C2136" s="161"/>
      <c r="D2136" s="161"/>
      <c r="E2136" s="161"/>
      <c r="F2136" s="161"/>
      <c r="G2136" s="161"/>
      <c r="H2136" s="161"/>
      <c r="I2136" s="161"/>
      <c r="J2136" s="161"/>
    </row>
    <row r="2137" spans="1:10" x14ac:dyDescent="0.25">
      <c r="A2137" s="24" t="s">
        <v>673</v>
      </c>
      <c r="B2137" s="25" t="s">
        <v>2</v>
      </c>
      <c r="C2137" s="24" t="s">
        <v>3</v>
      </c>
      <c r="D2137" s="24" t="s">
        <v>4</v>
      </c>
      <c r="E2137" s="294" t="s">
        <v>2075</v>
      </c>
      <c r="F2137" s="294"/>
      <c r="G2137" s="145" t="s">
        <v>5</v>
      </c>
      <c r="H2137" s="25" t="s">
        <v>6</v>
      </c>
      <c r="I2137" s="25" t="s">
        <v>7</v>
      </c>
      <c r="J2137" s="25" t="s">
        <v>9</v>
      </c>
    </row>
    <row r="2138" spans="1:10" ht="26.4" x14ac:dyDescent="0.25">
      <c r="A2138" s="146" t="s">
        <v>2076</v>
      </c>
      <c r="B2138" s="147" t="s">
        <v>674</v>
      </c>
      <c r="C2138" s="146" t="s">
        <v>19</v>
      </c>
      <c r="D2138" s="146" t="s">
        <v>675</v>
      </c>
      <c r="E2138" s="292" t="s">
        <v>2077</v>
      </c>
      <c r="F2138" s="292"/>
      <c r="G2138" s="148" t="s">
        <v>43</v>
      </c>
      <c r="H2138" s="149">
        <v>1</v>
      </c>
      <c r="I2138" s="150">
        <v>4612.07</v>
      </c>
      <c r="J2138" s="150">
        <v>4612.07</v>
      </c>
    </row>
    <row r="2139" spans="1:10" ht="39.6" x14ac:dyDescent="0.25">
      <c r="A2139" s="48" t="s">
        <v>2078</v>
      </c>
      <c r="B2139" s="50" t="s">
        <v>2989</v>
      </c>
      <c r="C2139" s="48" t="s">
        <v>41</v>
      </c>
      <c r="D2139" s="48" t="s">
        <v>2990</v>
      </c>
      <c r="E2139" s="289" t="s">
        <v>2991</v>
      </c>
      <c r="F2139" s="289"/>
      <c r="G2139" s="151" t="s">
        <v>25</v>
      </c>
      <c r="H2139" s="152">
        <v>5</v>
      </c>
      <c r="I2139" s="153">
        <v>3.69</v>
      </c>
      <c r="J2139" s="153">
        <v>18.45</v>
      </c>
    </row>
    <row r="2140" spans="1:10" ht="52.8" x14ac:dyDescent="0.25">
      <c r="A2140" s="48" t="s">
        <v>2078</v>
      </c>
      <c r="B2140" s="50" t="s">
        <v>2992</v>
      </c>
      <c r="C2140" s="48" t="s">
        <v>41</v>
      </c>
      <c r="D2140" s="48" t="s">
        <v>2993</v>
      </c>
      <c r="E2140" s="289" t="s">
        <v>2994</v>
      </c>
      <c r="F2140" s="289"/>
      <c r="G2140" s="151" t="s">
        <v>56</v>
      </c>
      <c r="H2140" s="152">
        <v>2.16</v>
      </c>
      <c r="I2140" s="153">
        <v>742.08</v>
      </c>
      <c r="J2140" s="153">
        <v>1602.89</v>
      </c>
    </row>
    <row r="2141" spans="1:10" ht="26.4" x14ac:dyDescent="0.25">
      <c r="A2141" s="48" t="s">
        <v>2078</v>
      </c>
      <c r="B2141" s="50" t="s">
        <v>96</v>
      </c>
      <c r="C2141" s="48" t="s">
        <v>41</v>
      </c>
      <c r="D2141" s="48" t="s">
        <v>97</v>
      </c>
      <c r="E2141" s="289" t="s">
        <v>2303</v>
      </c>
      <c r="F2141" s="289"/>
      <c r="G2141" s="151" t="s">
        <v>56</v>
      </c>
      <c r="H2141" s="152">
        <v>15</v>
      </c>
      <c r="I2141" s="153">
        <v>95.92</v>
      </c>
      <c r="J2141" s="153">
        <v>1438.8</v>
      </c>
    </row>
    <row r="2142" spans="1:10" ht="39.6" x14ac:dyDescent="0.25">
      <c r="A2142" s="48" t="s">
        <v>2078</v>
      </c>
      <c r="B2142" s="50" t="s">
        <v>2995</v>
      </c>
      <c r="C2142" s="48" t="s">
        <v>41</v>
      </c>
      <c r="D2142" s="48" t="s">
        <v>2996</v>
      </c>
      <c r="E2142" s="289" t="s">
        <v>2322</v>
      </c>
      <c r="F2142" s="289"/>
      <c r="G2142" s="151" t="s">
        <v>25</v>
      </c>
      <c r="H2142" s="152">
        <v>20.3</v>
      </c>
      <c r="I2142" s="153">
        <v>76.45</v>
      </c>
      <c r="J2142" s="153">
        <v>1551.93</v>
      </c>
    </row>
    <row r="2143" spans="1:10" x14ac:dyDescent="0.25">
      <c r="A2143" s="49"/>
      <c r="B2143" s="49"/>
      <c r="C2143" s="49"/>
      <c r="D2143" s="49"/>
      <c r="E2143" s="49" t="s">
        <v>2093</v>
      </c>
      <c r="F2143" s="159">
        <v>983.1</v>
      </c>
      <c r="G2143" s="49" t="s">
        <v>2094</v>
      </c>
      <c r="H2143" s="159">
        <v>1126.93</v>
      </c>
      <c r="I2143" s="49" t="s">
        <v>2095</v>
      </c>
      <c r="J2143" s="159">
        <v>2110.0300000000002</v>
      </c>
    </row>
    <row r="2144" spans="1:10" x14ac:dyDescent="0.25">
      <c r="A2144" s="49"/>
      <c r="B2144" s="49"/>
      <c r="C2144" s="49"/>
      <c r="D2144" s="49"/>
      <c r="E2144" s="49" t="s">
        <v>2096</v>
      </c>
      <c r="F2144" s="159">
        <v>945.47</v>
      </c>
      <c r="G2144" s="49"/>
      <c r="H2144" s="291" t="s">
        <v>2097</v>
      </c>
      <c r="I2144" s="291"/>
      <c r="J2144" s="159">
        <v>5557.54</v>
      </c>
    </row>
    <row r="2145" spans="1:10" ht="14.4" thickBot="1" x14ac:dyDescent="0.3">
      <c r="A2145" s="30"/>
      <c r="B2145" s="30"/>
      <c r="C2145" s="30"/>
      <c r="D2145" s="30"/>
      <c r="E2145" s="30"/>
      <c r="F2145" s="30"/>
      <c r="G2145" s="30" t="s">
        <v>2098</v>
      </c>
      <c r="H2145" s="160" t="s">
        <v>2166</v>
      </c>
      <c r="I2145" s="30" t="s">
        <v>2100</v>
      </c>
      <c r="J2145" s="32">
        <v>5557.54</v>
      </c>
    </row>
    <row r="2146" spans="1:10" ht="14.4" thickTop="1" x14ac:dyDescent="0.25">
      <c r="A2146" s="161"/>
      <c r="B2146" s="161"/>
      <c r="C2146" s="161"/>
      <c r="D2146" s="161"/>
      <c r="E2146" s="161"/>
      <c r="F2146" s="161"/>
      <c r="G2146" s="161"/>
      <c r="H2146" s="161"/>
      <c r="I2146" s="161"/>
      <c r="J2146" s="161"/>
    </row>
    <row r="2147" spans="1:10" x14ac:dyDescent="0.25">
      <c r="A2147" s="24" t="s">
        <v>676</v>
      </c>
      <c r="B2147" s="25" t="s">
        <v>2</v>
      </c>
      <c r="C2147" s="24" t="s">
        <v>3</v>
      </c>
      <c r="D2147" s="24" t="s">
        <v>4</v>
      </c>
      <c r="E2147" s="294" t="s">
        <v>2075</v>
      </c>
      <c r="F2147" s="294"/>
      <c r="G2147" s="145" t="s">
        <v>5</v>
      </c>
      <c r="H2147" s="25" t="s">
        <v>6</v>
      </c>
      <c r="I2147" s="25" t="s">
        <v>7</v>
      </c>
      <c r="J2147" s="25" t="s">
        <v>9</v>
      </c>
    </row>
    <row r="2148" spans="1:10" ht="26.4" x14ac:dyDescent="0.25">
      <c r="A2148" s="146" t="s">
        <v>2076</v>
      </c>
      <c r="B2148" s="147" t="s">
        <v>677</v>
      </c>
      <c r="C2148" s="146" t="s">
        <v>41</v>
      </c>
      <c r="D2148" s="146" t="s">
        <v>678</v>
      </c>
      <c r="E2148" s="292" t="s">
        <v>2947</v>
      </c>
      <c r="F2148" s="292"/>
      <c r="G2148" s="148" t="s">
        <v>43</v>
      </c>
      <c r="H2148" s="149">
        <v>1</v>
      </c>
      <c r="I2148" s="150">
        <v>822.17</v>
      </c>
      <c r="J2148" s="150">
        <v>822.17</v>
      </c>
    </row>
    <row r="2149" spans="1:10" ht="26.4" x14ac:dyDescent="0.25">
      <c r="A2149" s="48" t="s">
        <v>2078</v>
      </c>
      <c r="B2149" s="50" t="s">
        <v>2114</v>
      </c>
      <c r="C2149" s="48" t="s">
        <v>41</v>
      </c>
      <c r="D2149" s="48" t="s">
        <v>2115</v>
      </c>
      <c r="E2149" s="289" t="s">
        <v>2081</v>
      </c>
      <c r="F2149" s="289"/>
      <c r="G2149" s="151" t="s">
        <v>2082</v>
      </c>
      <c r="H2149" s="152">
        <v>0.72250000000000003</v>
      </c>
      <c r="I2149" s="153">
        <v>24.83</v>
      </c>
      <c r="J2149" s="153">
        <v>17.93</v>
      </c>
    </row>
    <row r="2150" spans="1:10" ht="26.4" x14ac:dyDescent="0.25">
      <c r="A2150" s="48" t="s">
        <v>2078</v>
      </c>
      <c r="B2150" s="50" t="s">
        <v>2118</v>
      </c>
      <c r="C2150" s="48" t="s">
        <v>41</v>
      </c>
      <c r="D2150" s="48" t="s">
        <v>2119</v>
      </c>
      <c r="E2150" s="289" t="s">
        <v>2081</v>
      </c>
      <c r="F2150" s="289"/>
      <c r="G2150" s="151" t="s">
        <v>2082</v>
      </c>
      <c r="H2150" s="152">
        <v>0.72250000000000003</v>
      </c>
      <c r="I2150" s="153">
        <v>29.46</v>
      </c>
      <c r="J2150" s="153">
        <v>21.28</v>
      </c>
    </row>
    <row r="2151" spans="1:10" x14ac:dyDescent="0.25">
      <c r="A2151" s="154" t="s">
        <v>2087</v>
      </c>
      <c r="B2151" s="155" t="s">
        <v>2148</v>
      </c>
      <c r="C2151" s="154" t="s">
        <v>41</v>
      </c>
      <c r="D2151" s="154" t="s">
        <v>2149</v>
      </c>
      <c r="E2151" s="290" t="s">
        <v>2091</v>
      </c>
      <c r="F2151" s="290"/>
      <c r="G2151" s="156" t="s">
        <v>43</v>
      </c>
      <c r="H2151" s="157">
        <v>4.5199999999999997E-2</v>
      </c>
      <c r="I2151" s="158">
        <v>20.66</v>
      </c>
      <c r="J2151" s="158">
        <v>0.93</v>
      </c>
    </row>
    <row r="2152" spans="1:10" x14ac:dyDescent="0.25">
      <c r="A2152" s="154" t="s">
        <v>2087</v>
      </c>
      <c r="B2152" s="155" t="s">
        <v>2997</v>
      </c>
      <c r="C2152" s="154" t="s">
        <v>41</v>
      </c>
      <c r="D2152" s="154" t="s">
        <v>2998</v>
      </c>
      <c r="E2152" s="290" t="s">
        <v>2091</v>
      </c>
      <c r="F2152" s="290"/>
      <c r="G2152" s="156" t="s">
        <v>43</v>
      </c>
      <c r="H2152" s="157">
        <v>1</v>
      </c>
      <c r="I2152" s="158">
        <v>782.03</v>
      </c>
      <c r="J2152" s="158">
        <v>782.03</v>
      </c>
    </row>
    <row r="2153" spans="1:10" x14ac:dyDescent="0.25">
      <c r="A2153" s="49"/>
      <c r="B2153" s="49"/>
      <c r="C2153" s="49"/>
      <c r="D2153" s="49"/>
      <c r="E2153" s="49" t="s">
        <v>2093</v>
      </c>
      <c r="F2153" s="159">
        <v>13.87</v>
      </c>
      <c r="G2153" s="49" t="s">
        <v>2094</v>
      </c>
      <c r="H2153" s="159">
        <v>15.91</v>
      </c>
      <c r="I2153" s="49" t="s">
        <v>2095</v>
      </c>
      <c r="J2153" s="159">
        <v>29.78</v>
      </c>
    </row>
    <row r="2154" spans="1:10" x14ac:dyDescent="0.25">
      <c r="A2154" s="49"/>
      <c r="B2154" s="49"/>
      <c r="C2154" s="49"/>
      <c r="D2154" s="49"/>
      <c r="E2154" s="49" t="s">
        <v>2096</v>
      </c>
      <c r="F2154" s="159">
        <v>168.54</v>
      </c>
      <c r="G2154" s="49"/>
      <c r="H2154" s="291" t="s">
        <v>2097</v>
      </c>
      <c r="I2154" s="291"/>
      <c r="J2154" s="159">
        <v>990.71</v>
      </c>
    </row>
    <row r="2155" spans="1:10" ht="14.4" thickBot="1" x14ac:dyDescent="0.3">
      <c r="A2155" s="30"/>
      <c r="B2155" s="30"/>
      <c r="C2155" s="30"/>
      <c r="D2155" s="30"/>
      <c r="E2155" s="30"/>
      <c r="F2155" s="30"/>
      <c r="G2155" s="30" t="s">
        <v>2098</v>
      </c>
      <c r="H2155" s="160" t="s">
        <v>2572</v>
      </c>
      <c r="I2155" s="30" t="s">
        <v>2100</v>
      </c>
      <c r="J2155" s="32">
        <v>1981.42</v>
      </c>
    </row>
    <row r="2156" spans="1:10" ht="14.4" thickTop="1" x14ac:dyDescent="0.25">
      <c r="A2156" s="161"/>
      <c r="B2156" s="161"/>
      <c r="C2156" s="161"/>
      <c r="D2156" s="161"/>
      <c r="E2156" s="161"/>
      <c r="F2156" s="161"/>
      <c r="G2156" s="161"/>
      <c r="H2156" s="161"/>
      <c r="I2156" s="161"/>
      <c r="J2156" s="161"/>
    </row>
    <row r="2157" spans="1:10" x14ac:dyDescent="0.25">
      <c r="A2157" s="24" t="s">
        <v>679</v>
      </c>
      <c r="B2157" s="25" t="s">
        <v>2</v>
      </c>
      <c r="C2157" s="24" t="s">
        <v>3</v>
      </c>
      <c r="D2157" s="24" t="s">
        <v>4</v>
      </c>
      <c r="E2157" s="294" t="s">
        <v>2075</v>
      </c>
      <c r="F2157" s="294"/>
      <c r="G2157" s="145" t="s">
        <v>5</v>
      </c>
      <c r="H2157" s="25" t="s">
        <v>6</v>
      </c>
      <c r="I2157" s="25" t="s">
        <v>7</v>
      </c>
      <c r="J2157" s="25" t="s">
        <v>9</v>
      </c>
    </row>
    <row r="2158" spans="1:10" ht="26.4" x14ac:dyDescent="0.25">
      <c r="A2158" s="146" t="s">
        <v>2076</v>
      </c>
      <c r="B2158" s="147" t="s">
        <v>680</v>
      </c>
      <c r="C2158" s="146" t="s">
        <v>41</v>
      </c>
      <c r="D2158" s="146" t="s">
        <v>681</v>
      </c>
      <c r="E2158" s="292" t="s">
        <v>2947</v>
      </c>
      <c r="F2158" s="292"/>
      <c r="G2158" s="148" t="s">
        <v>43</v>
      </c>
      <c r="H2158" s="149">
        <v>1</v>
      </c>
      <c r="I2158" s="150">
        <v>918.08</v>
      </c>
      <c r="J2158" s="150">
        <v>918.08</v>
      </c>
    </row>
    <row r="2159" spans="1:10" ht="26.4" x14ac:dyDescent="0.25">
      <c r="A2159" s="48" t="s">
        <v>2078</v>
      </c>
      <c r="B2159" s="50" t="s">
        <v>2118</v>
      </c>
      <c r="C2159" s="48" t="s">
        <v>41</v>
      </c>
      <c r="D2159" s="48" t="s">
        <v>2119</v>
      </c>
      <c r="E2159" s="289" t="s">
        <v>2081</v>
      </c>
      <c r="F2159" s="289"/>
      <c r="G2159" s="151" t="s">
        <v>2082</v>
      </c>
      <c r="H2159" s="152">
        <v>0.72250000000000003</v>
      </c>
      <c r="I2159" s="153">
        <v>29.46</v>
      </c>
      <c r="J2159" s="153">
        <v>21.28</v>
      </c>
    </row>
    <row r="2160" spans="1:10" ht="26.4" x14ac:dyDescent="0.25">
      <c r="A2160" s="48" t="s">
        <v>2078</v>
      </c>
      <c r="B2160" s="50" t="s">
        <v>2114</v>
      </c>
      <c r="C2160" s="48" t="s">
        <v>41</v>
      </c>
      <c r="D2160" s="48" t="s">
        <v>2115</v>
      </c>
      <c r="E2160" s="289" t="s">
        <v>2081</v>
      </c>
      <c r="F2160" s="289"/>
      <c r="G2160" s="151" t="s">
        <v>2082</v>
      </c>
      <c r="H2160" s="152">
        <v>0.72250000000000003</v>
      </c>
      <c r="I2160" s="153">
        <v>24.83</v>
      </c>
      <c r="J2160" s="153">
        <v>17.93</v>
      </c>
    </row>
    <row r="2161" spans="1:10" x14ac:dyDescent="0.25">
      <c r="A2161" s="154" t="s">
        <v>2087</v>
      </c>
      <c r="B2161" s="155" t="s">
        <v>2148</v>
      </c>
      <c r="C2161" s="154" t="s">
        <v>41</v>
      </c>
      <c r="D2161" s="154" t="s">
        <v>2149</v>
      </c>
      <c r="E2161" s="290" t="s">
        <v>2091</v>
      </c>
      <c r="F2161" s="290"/>
      <c r="G2161" s="156" t="s">
        <v>43</v>
      </c>
      <c r="H2161" s="157">
        <v>4.5199999999999997E-2</v>
      </c>
      <c r="I2161" s="158">
        <v>20.66</v>
      </c>
      <c r="J2161" s="158">
        <v>0.93</v>
      </c>
    </row>
    <row r="2162" spans="1:10" ht="26.4" x14ac:dyDescent="0.25">
      <c r="A2162" s="154" t="s">
        <v>2087</v>
      </c>
      <c r="B2162" s="155" t="s">
        <v>2999</v>
      </c>
      <c r="C2162" s="154" t="s">
        <v>41</v>
      </c>
      <c r="D2162" s="154" t="s">
        <v>3000</v>
      </c>
      <c r="E2162" s="290" t="s">
        <v>2091</v>
      </c>
      <c r="F2162" s="290"/>
      <c r="G2162" s="156" t="s">
        <v>43</v>
      </c>
      <c r="H2162" s="157">
        <v>1</v>
      </c>
      <c r="I2162" s="158">
        <v>877.94</v>
      </c>
      <c r="J2162" s="158">
        <v>877.94</v>
      </c>
    </row>
    <row r="2163" spans="1:10" x14ac:dyDescent="0.25">
      <c r="A2163" s="49"/>
      <c r="B2163" s="49"/>
      <c r="C2163" s="49"/>
      <c r="D2163" s="49"/>
      <c r="E2163" s="49" t="s">
        <v>2093</v>
      </c>
      <c r="F2163" s="159">
        <v>13.87</v>
      </c>
      <c r="G2163" s="49" t="s">
        <v>2094</v>
      </c>
      <c r="H2163" s="159">
        <v>15.91</v>
      </c>
      <c r="I2163" s="49" t="s">
        <v>2095</v>
      </c>
      <c r="J2163" s="159">
        <v>29.78</v>
      </c>
    </row>
    <row r="2164" spans="1:10" x14ac:dyDescent="0.25">
      <c r="A2164" s="49"/>
      <c r="B2164" s="49"/>
      <c r="C2164" s="49"/>
      <c r="D2164" s="49"/>
      <c r="E2164" s="49" t="s">
        <v>2096</v>
      </c>
      <c r="F2164" s="159">
        <v>188.2</v>
      </c>
      <c r="G2164" s="49"/>
      <c r="H2164" s="291" t="s">
        <v>2097</v>
      </c>
      <c r="I2164" s="291"/>
      <c r="J2164" s="159">
        <v>1106.28</v>
      </c>
    </row>
    <row r="2165" spans="1:10" ht="14.4" thickBot="1" x14ac:dyDescent="0.3">
      <c r="A2165" s="30"/>
      <c r="B2165" s="30"/>
      <c r="C2165" s="30"/>
      <c r="D2165" s="30"/>
      <c r="E2165" s="30"/>
      <c r="F2165" s="30"/>
      <c r="G2165" s="30" t="s">
        <v>2098</v>
      </c>
      <c r="H2165" s="160" t="s">
        <v>2572</v>
      </c>
      <c r="I2165" s="30" t="s">
        <v>2100</v>
      </c>
      <c r="J2165" s="32">
        <v>2212.56</v>
      </c>
    </row>
    <row r="2166" spans="1:10" ht="14.4" thickTop="1" x14ac:dyDescent="0.25">
      <c r="A2166" s="161"/>
      <c r="B2166" s="161"/>
      <c r="C2166" s="161"/>
      <c r="D2166" s="161"/>
      <c r="E2166" s="161"/>
      <c r="F2166" s="161"/>
      <c r="G2166" s="161"/>
      <c r="H2166" s="161"/>
      <c r="I2166" s="161"/>
      <c r="J2166" s="161"/>
    </row>
    <row r="2167" spans="1:10" x14ac:dyDescent="0.25">
      <c r="A2167" s="24" t="s">
        <v>682</v>
      </c>
      <c r="B2167" s="25" t="s">
        <v>2</v>
      </c>
      <c r="C2167" s="24" t="s">
        <v>3</v>
      </c>
      <c r="D2167" s="24" t="s">
        <v>4</v>
      </c>
      <c r="E2167" s="294" t="s">
        <v>2075</v>
      </c>
      <c r="F2167" s="294"/>
      <c r="G2167" s="145" t="s">
        <v>5</v>
      </c>
      <c r="H2167" s="25" t="s">
        <v>6</v>
      </c>
      <c r="I2167" s="25" t="s">
        <v>7</v>
      </c>
      <c r="J2167" s="25" t="s">
        <v>9</v>
      </c>
    </row>
    <row r="2168" spans="1:10" ht="39.6" x14ac:dyDescent="0.25">
      <c r="A2168" s="146" t="s">
        <v>2076</v>
      </c>
      <c r="B2168" s="147" t="s">
        <v>683</v>
      </c>
      <c r="C2168" s="146" t="s">
        <v>41</v>
      </c>
      <c r="D2168" s="146" t="s">
        <v>684</v>
      </c>
      <c r="E2168" s="292" t="s">
        <v>3001</v>
      </c>
      <c r="F2168" s="292"/>
      <c r="G2168" s="148" t="s">
        <v>43</v>
      </c>
      <c r="H2168" s="149">
        <v>1</v>
      </c>
      <c r="I2168" s="150">
        <v>41.96</v>
      </c>
      <c r="J2168" s="150">
        <v>41.96</v>
      </c>
    </row>
    <row r="2169" spans="1:10" ht="26.4" x14ac:dyDescent="0.25">
      <c r="A2169" s="48" t="s">
        <v>2078</v>
      </c>
      <c r="B2169" s="50" t="s">
        <v>2114</v>
      </c>
      <c r="C2169" s="48" t="s">
        <v>41</v>
      </c>
      <c r="D2169" s="48" t="s">
        <v>2115</v>
      </c>
      <c r="E2169" s="289" t="s">
        <v>2081</v>
      </c>
      <c r="F2169" s="289"/>
      <c r="G2169" s="151" t="s">
        <v>2082</v>
      </c>
      <c r="H2169" s="152">
        <v>0.2172</v>
      </c>
      <c r="I2169" s="153">
        <v>24.83</v>
      </c>
      <c r="J2169" s="153">
        <v>5.39</v>
      </c>
    </row>
    <row r="2170" spans="1:10" ht="26.4" x14ac:dyDescent="0.25">
      <c r="A2170" s="48" t="s">
        <v>2078</v>
      </c>
      <c r="B2170" s="50" t="s">
        <v>2118</v>
      </c>
      <c r="C2170" s="48" t="s">
        <v>41</v>
      </c>
      <c r="D2170" s="48" t="s">
        <v>2119</v>
      </c>
      <c r="E2170" s="289" t="s">
        <v>2081</v>
      </c>
      <c r="F2170" s="289"/>
      <c r="G2170" s="151" t="s">
        <v>2082</v>
      </c>
      <c r="H2170" s="152">
        <v>0.2172</v>
      </c>
      <c r="I2170" s="153">
        <v>29.46</v>
      </c>
      <c r="J2170" s="153">
        <v>6.39</v>
      </c>
    </row>
    <row r="2171" spans="1:10" x14ac:dyDescent="0.25">
      <c r="A2171" s="154" t="s">
        <v>2087</v>
      </c>
      <c r="B2171" s="155" t="s">
        <v>3002</v>
      </c>
      <c r="C2171" s="154" t="s">
        <v>41</v>
      </c>
      <c r="D2171" s="154" t="s">
        <v>3003</v>
      </c>
      <c r="E2171" s="290" t="s">
        <v>2091</v>
      </c>
      <c r="F2171" s="290"/>
      <c r="G2171" s="156" t="s">
        <v>43</v>
      </c>
      <c r="H2171" s="157">
        <v>1</v>
      </c>
      <c r="I2171" s="158">
        <v>20.059999999999999</v>
      </c>
      <c r="J2171" s="158">
        <v>20.059999999999999</v>
      </c>
    </row>
    <row r="2172" spans="1:10" x14ac:dyDescent="0.25">
      <c r="A2172" s="154" t="s">
        <v>2087</v>
      </c>
      <c r="B2172" s="155" t="s">
        <v>3004</v>
      </c>
      <c r="C2172" s="154" t="s">
        <v>41</v>
      </c>
      <c r="D2172" s="154" t="s">
        <v>3005</v>
      </c>
      <c r="E2172" s="290" t="s">
        <v>2091</v>
      </c>
      <c r="F2172" s="290"/>
      <c r="G2172" s="156" t="s">
        <v>43</v>
      </c>
      <c r="H2172" s="157">
        <v>2</v>
      </c>
      <c r="I2172" s="158">
        <v>3.5</v>
      </c>
      <c r="J2172" s="158">
        <v>7</v>
      </c>
    </row>
    <row r="2173" spans="1:10" ht="39.6" x14ac:dyDescent="0.25">
      <c r="A2173" s="154" t="s">
        <v>2087</v>
      </c>
      <c r="B2173" s="155" t="s">
        <v>3006</v>
      </c>
      <c r="C2173" s="154" t="s">
        <v>41</v>
      </c>
      <c r="D2173" s="154" t="s">
        <v>3007</v>
      </c>
      <c r="E2173" s="290" t="s">
        <v>2091</v>
      </c>
      <c r="F2173" s="290"/>
      <c r="G2173" s="156" t="s">
        <v>43</v>
      </c>
      <c r="H2173" s="157">
        <v>0.115</v>
      </c>
      <c r="I2173" s="158">
        <v>27.15</v>
      </c>
      <c r="J2173" s="158">
        <v>3.12</v>
      </c>
    </row>
    <row r="2174" spans="1:10" x14ac:dyDescent="0.25">
      <c r="A2174" s="49"/>
      <c r="B2174" s="49"/>
      <c r="C2174" s="49"/>
      <c r="D2174" s="49"/>
      <c r="E2174" s="49" t="s">
        <v>2093</v>
      </c>
      <c r="F2174" s="159">
        <v>4.16</v>
      </c>
      <c r="G2174" s="49" t="s">
        <v>2094</v>
      </c>
      <c r="H2174" s="159">
        <v>4.79</v>
      </c>
      <c r="I2174" s="49" t="s">
        <v>2095</v>
      </c>
      <c r="J2174" s="159">
        <v>8.9499999999999993</v>
      </c>
    </row>
    <row r="2175" spans="1:10" x14ac:dyDescent="0.25">
      <c r="A2175" s="49"/>
      <c r="B2175" s="49"/>
      <c r="C2175" s="49"/>
      <c r="D2175" s="49"/>
      <c r="E2175" s="49" t="s">
        <v>2096</v>
      </c>
      <c r="F2175" s="159">
        <v>8.6</v>
      </c>
      <c r="G2175" s="49"/>
      <c r="H2175" s="291" t="s">
        <v>2097</v>
      </c>
      <c r="I2175" s="291"/>
      <c r="J2175" s="159">
        <v>50.56</v>
      </c>
    </row>
    <row r="2176" spans="1:10" ht="14.4" thickBot="1" x14ac:dyDescent="0.3">
      <c r="A2176" s="30"/>
      <c r="B2176" s="30"/>
      <c r="C2176" s="30"/>
      <c r="D2176" s="30"/>
      <c r="E2176" s="30"/>
      <c r="F2176" s="30"/>
      <c r="G2176" s="30" t="s">
        <v>2098</v>
      </c>
      <c r="H2176" s="160" t="s">
        <v>2643</v>
      </c>
      <c r="I2176" s="30" t="s">
        <v>2100</v>
      </c>
      <c r="J2176" s="32">
        <v>151.68</v>
      </c>
    </row>
    <row r="2177" spans="1:10" ht="14.4" thickTop="1" x14ac:dyDescent="0.25">
      <c r="A2177" s="161"/>
      <c r="B2177" s="161"/>
      <c r="C2177" s="161"/>
      <c r="D2177" s="161"/>
      <c r="E2177" s="161"/>
      <c r="F2177" s="161"/>
      <c r="G2177" s="161"/>
      <c r="H2177" s="161"/>
      <c r="I2177" s="161"/>
      <c r="J2177" s="161"/>
    </row>
    <row r="2178" spans="1:10" x14ac:dyDescent="0.25">
      <c r="A2178" s="24" t="s">
        <v>685</v>
      </c>
      <c r="B2178" s="25" t="s">
        <v>2</v>
      </c>
      <c r="C2178" s="24" t="s">
        <v>3</v>
      </c>
      <c r="D2178" s="24" t="s">
        <v>4</v>
      </c>
      <c r="E2178" s="294" t="s">
        <v>2075</v>
      </c>
      <c r="F2178" s="294"/>
      <c r="G2178" s="145" t="s">
        <v>5</v>
      </c>
      <c r="H2178" s="25" t="s">
        <v>6</v>
      </c>
      <c r="I2178" s="25" t="s">
        <v>7</v>
      </c>
      <c r="J2178" s="25" t="s">
        <v>9</v>
      </c>
    </row>
    <row r="2179" spans="1:10" ht="39.6" x14ac:dyDescent="0.25">
      <c r="A2179" s="146" t="s">
        <v>2076</v>
      </c>
      <c r="B2179" s="147" t="s">
        <v>686</v>
      </c>
      <c r="C2179" s="146" t="s">
        <v>41</v>
      </c>
      <c r="D2179" s="146" t="s">
        <v>687</v>
      </c>
      <c r="E2179" s="292" t="s">
        <v>3008</v>
      </c>
      <c r="F2179" s="292"/>
      <c r="G2179" s="148" t="s">
        <v>43</v>
      </c>
      <c r="H2179" s="149">
        <v>1</v>
      </c>
      <c r="I2179" s="150">
        <v>31.89</v>
      </c>
      <c r="J2179" s="150">
        <v>31.89</v>
      </c>
    </row>
    <row r="2180" spans="1:10" ht="26.4" x14ac:dyDescent="0.25">
      <c r="A2180" s="48" t="s">
        <v>2078</v>
      </c>
      <c r="B2180" s="50" t="s">
        <v>2118</v>
      </c>
      <c r="C2180" s="48" t="s">
        <v>41</v>
      </c>
      <c r="D2180" s="48" t="s">
        <v>2119</v>
      </c>
      <c r="E2180" s="289" t="s">
        <v>2081</v>
      </c>
      <c r="F2180" s="289"/>
      <c r="G2180" s="151" t="s">
        <v>2082</v>
      </c>
      <c r="H2180" s="152">
        <v>0.18190000000000001</v>
      </c>
      <c r="I2180" s="153">
        <v>29.46</v>
      </c>
      <c r="J2180" s="153">
        <v>5.35</v>
      </c>
    </row>
    <row r="2181" spans="1:10" ht="26.4" x14ac:dyDescent="0.25">
      <c r="A2181" s="48" t="s">
        <v>2078</v>
      </c>
      <c r="B2181" s="50" t="s">
        <v>2114</v>
      </c>
      <c r="C2181" s="48" t="s">
        <v>41</v>
      </c>
      <c r="D2181" s="48" t="s">
        <v>2115</v>
      </c>
      <c r="E2181" s="289" t="s">
        <v>2081</v>
      </c>
      <c r="F2181" s="289"/>
      <c r="G2181" s="151" t="s">
        <v>2082</v>
      </c>
      <c r="H2181" s="152">
        <v>0.18190000000000001</v>
      </c>
      <c r="I2181" s="153">
        <v>24.83</v>
      </c>
      <c r="J2181" s="153">
        <v>4.51</v>
      </c>
    </row>
    <row r="2182" spans="1:10" ht="39.6" x14ac:dyDescent="0.25">
      <c r="A2182" s="154" t="s">
        <v>2087</v>
      </c>
      <c r="B2182" s="155" t="s">
        <v>3006</v>
      </c>
      <c r="C2182" s="154" t="s">
        <v>41</v>
      </c>
      <c r="D2182" s="154" t="s">
        <v>3007</v>
      </c>
      <c r="E2182" s="290" t="s">
        <v>2091</v>
      </c>
      <c r="F2182" s="290"/>
      <c r="G2182" s="156" t="s">
        <v>43</v>
      </c>
      <c r="H2182" s="157">
        <v>5.7500000000000002E-2</v>
      </c>
      <c r="I2182" s="158">
        <v>27.15</v>
      </c>
      <c r="J2182" s="158">
        <v>1.56</v>
      </c>
    </row>
    <row r="2183" spans="1:10" x14ac:dyDescent="0.25">
      <c r="A2183" s="154" t="s">
        <v>2087</v>
      </c>
      <c r="B2183" s="155" t="s">
        <v>2712</v>
      </c>
      <c r="C2183" s="154" t="s">
        <v>41</v>
      </c>
      <c r="D2183" s="154" t="s">
        <v>2713</v>
      </c>
      <c r="E2183" s="290" t="s">
        <v>2091</v>
      </c>
      <c r="F2183" s="290"/>
      <c r="G2183" s="156" t="s">
        <v>43</v>
      </c>
      <c r="H2183" s="157">
        <v>5.0999999999999997E-2</v>
      </c>
      <c r="I2183" s="158">
        <v>2.06</v>
      </c>
      <c r="J2183" s="158">
        <v>0.1</v>
      </c>
    </row>
    <row r="2184" spans="1:10" x14ac:dyDescent="0.25">
      <c r="A2184" s="154" t="s">
        <v>2087</v>
      </c>
      <c r="B2184" s="155" t="s">
        <v>2963</v>
      </c>
      <c r="C2184" s="154" t="s">
        <v>41</v>
      </c>
      <c r="D2184" s="154" t="s">
        <v>2964</v>
      </c>
      <c r="E2184" s="290" t="s">
        <v>2091</v>
      </c>
      <c r="F2184" s="290"/>
      <c r="G2184" s="156" t="s">
        <v>43</v>
      </c>
      <c r="H2184" s="157">
        <v>2.4500000000000001E-2</v>
      </c>
      <c r="I2184" s="158">
        <v>65.78</v>
      </c>
      <c r="J2184" s="158">
        <v>1.61</v>
      </c>
    </row>
    <row r="2185" spans="1:10" ht="26.4" x14ac:dyDescent="0.25">
      <c r="A2185" s="154" t="s">
        <v>2087</v>
      </c>
      <c r="B2185" s="155" t="s">
        <v>3009</v>
      </c>
      <c r="C2185" s="154" t="s">
        <v>41</v>
      </c>
      <c r="D2185" s="154" t="s">
        <v>3010</v>
      </c>
      <c r="E2185" s="290" t="s">
        <v>2091</v>
      </c>
      <c r="F2185" s="290"/>
      <c r="G2185" s="156" t="s">
        <v>43</v>
      </c>
      <c r="H2185" s="157">
        <v>1</v>
      </c>
      <c r="I2185" s="158">
        <v>4.0999999999999996</v>
      </c>
      <c r="J2185" s="158">
        <v>4.0999999999999996</v>
      </c>
    </row>
    <row r="2186" spans="1:10" x14ac:dyDescent="0.25">
      <c r="A2186" s="154" t="s">
        <v>2087</v>
      </c>
      <c r="B2186" s="155" t="s">
        <v>3011</v>
      </c>
      <c r="C2186" s="154" t="s">
        <v>41</v>
      </c>
      <c r="D2186" s="154" t="s">
        <v>3012</v>
      </c>
      <c r="E2186" s="290" t="s">
        <v>2091</v>
      </c>
      <c r="F2186" s="290"/>
      <c r="G2186" s="156" t="s">
        <v>43</v>
      </c>
      <c r="H2186" s="157">
        <v>1</v>
      </c>
      <c r="I2186" s="158">
        <v>11.68</v>
      </c>
      <c r="J2186" s="158">
        <v>11.68</v>
      </c>
    </row>
    <row r="2187" spans="1:10" ht="26.4" x14ac:dyDescent="0.25">
      <c r="A2187" s="154" t="s">
        <v>2087</v>
      </c>
      <c r="B2187" s="155" t="s">
        <v>2954</v>
      </c>
      <c r="C2187" s="154" t="s">
        <v>41</v>
      </c>
      <c r="D2187" s="154" t="s">
        <v>2955</v>
      </c>
      <c r="E2187" s="290" t="s">
        <v>2091</v>
      </c>
      <c r="F2187" s="290"/>
      <c r="G2187" s="156" t="s">
        <v>43</v>
      </c>
      <c r="H2187" s="157">
        <v>0.04</v>
      </c>
      <c r="I2187" s="158">
        <v>74.53</v>
      </c>
      <c r="J2187" s="158">
        <v>2.98</v>
      </c>
    </row>
    <row r="2188" spans="1:10" x14ac:dyDescent="0.25">
      <c r="A2188" s="49"/>
      <c r="B2188" s="49"/>
      <c r="C2188" s="49"/>
      <c r="D2188" s="49"/>
      <c r="E2188" s="49" t="s">
        <v>2093</v>
      </c>
      <c r="F2188" s="159">
        <v>3.48</v>
      </c>
      <c r="G2188" s="49" t="s">
        <v>2094</v>
      </c>
      <c r="H2188" s="159">
        <v>4.01</v>
      </c>
      <c r="I2188" s="49" t="s">
        <v>2095</v>
      </c>
      <c r="J2188" s="159">
        <v>7.49</v>
      </c>
    </row>
    <row r="2189" spans="1:10" x14ac:dyDescent="0.25">
      <c r="A2189" s="49"/>
      <c r="B2189" s="49"/>
      <c r="C2189" s="49"/>
      <c r="D2189" s="49"/>
      <c r="E2189" s="49" t="s">
        <v>2096</v>
      </c>
      <c r="F2189" s="159">
        <v>6.53</v>
      </c>
      <c r="G2189" s="49"/>
      <c r="H2189" s="291" t="s">
        <v>2097</v>
      </c>
      <c r="I2189" s="291"/>
      <c r="J2189" s="159">
        <v>38.42</v>
      </c>
    </row>
    <row r="2190" spans="1:10" ht="14.4" thickBot="1" x14ac:dyDescent="0.3">
      <c r="A2190" s="30"/>
      <c r="B2190" s="30"/>
      <c r="C2190" s="30"/>
      <c r="D2190" s="30"/>
      <c r="E2190" s="30"/>
      <c r="F2190" s="30"/>
      <c r="G2190" s="30" t="s">
        <v>2098</v>
      </c>
      <c r="H2190" s="160" t="s">
        <v>3013</v>
      </c>
      <c r="I2190" s="30" t="s">
        <v>2100</v>
      </c>
      <c r="J2190" s="32">
        <v>384.2</v>
      </c>
    </row>
    <row r="2191" spans="1:10" ht="14.4" thickTop="1" x14ac:dyDescent="0.25">
      <c r="A2191" s="161"/>
      <c r="B2191" s="161"/>
      <c r="C2191" s="161"/>
      <c r="D2191" s="161"/>
      <c r="E2191" s="161"/>
      <c r="F2191" s="161"/>
      <c r="G2191" s="161"/>
      <c r="H2191" s="161"/>
      <c r="I2191" s="161"/>
      <c r="J2191" s="161"/>
    </row>
    <row r="2192" spans="1:10" x14ac:dyDescent="0.25">
      <c r="A2192" s="24" t="s">
        <v>688</v>
      </c>
      <c r="B2192" s="25" t="s">
        <v>2</v>
      </c>
      <c r="C2192" s="24" t="s">
        <v>3</v>
      </c>
      <c r="D2192" s="24" t="s">
        <v>4</v>
      </c>
      <c r="E2192" s="294" t="s">
        <v>2075</v>
      </c>
      <c r="F2192" s="294"/>
      <c r="G2192" s="145" t="s">
        <v>5</v>
      </c>
      <c r="H2192" s="25" t="s">
        <v>6</v>
      </c>
      <c r="I2192" s="25" t="s">
        <v>7</v>
      </c>
      <c r="J2192" s="25" t="s">
        <v>9</v>
      </c>
    </row>
    <row r="2193" spans="1:10" ht="26.4" x14ac:dyDescent="0.25">
      <c r="A2193" s="146" t="s">
        <v>2076</v>
      </c>
      <c r="B2193" s="147" t="s">
        <v>689</v>
      </c>
      <c r="C2193" s="146" t="s">
        <v>19</v>
      </c>
      <c r="D2193" s="146" t="s">
        <v>690</v>
      </c>
      <c r="E2193" s="292" t="s">
        <v>2077</v>
      </c>
      <c r="F2193" s="292"/>
      <c r="G2193" s="148" t="s">
        <v>91</v>
      </c>
      <c r="H2193" s="149">
        <v>1</v>
      </c>
      <c r="I2193" s="150">
        <v>55.09</v>
      </c>
      <c r="J2193" s="150">
        <v>55.09</v>
      </c>
    </row>
    <row r="2194" spans="1:10" ht="26.4" x14ac:dyDescent="0.25">
      <c r="A2194" s="48" t="s">
        <v>2078</v>
      </c>
      <c r="B2194" s="50" t="s">
        <v>2118</v>
      </c>
      <c r="C2194" s="48" t="s">
        <v>41</v>
      </c>
      <c r="D2194" s="48" t="s">
        <v>2119</v>
      </c>
      <c r="E2194" s="289" t="s">
        <v>2081</v>
      </c>
      <c r="F2194" s="289"/>
      <c r="G2194" s="151" t="s">
        <v>2082</v>
      </c>
      <c r="H2194" s="152">
        <v>0.5</v>
      </c>
      <c r="I2194" s="153">
        <v>29.46</v>
      </c>
      <c r="J2194" s="153">
        <v>14.73</v>
      </c>
    </row>
    <row r="2195" spans="1:10" ht="26.4" x14ac:dyDescent="0.25">
      <c r="A2195" s="48" t="s">
        <v>2078</v>
      </c>
      <c r="B2195" s="50" t="s">
        <v>2114</v>
      </c>
      <c r="C2195" s="48" t="s">
        <v>41</v>
      </c>
      <c r="D2195" s="48" t="s">
        <v>2115</v>
      </c>
      <c r="E2195" s="289" t="s">
        <v>2081</v>
      </c>
      <c r="F2195" s="289"/>
      <c r="G2195" s="151" t="s">
        <v>2082</v>
      </c>
      <c r="H2195" s="152">
        <v>0.5</v>
      </c>
      <c r="I2195" s="153">
        <v>24.83</v>
      </c>
      <c r="J2195" s="153">
        <v>12.41</v>
      </c>
    </row>
    <row r="2196" spans="1:10" ht="39.6" x14ac:dyDescent="0.25">
      <c r="A2196" s="154" t="s">
        <v>2087</v>
      </c>
      <c r="B2196" s="155" t="s">
        <v>3014</v>
      </c>
      <c r="C2196" s="154" t="s">
        <v>2089</v>
      </c>
      <c r="D2196" s="154" t="s">
        <v>3015</v>
      </c>
      <c r="E2196" s="290" t="s">
        <v>2091</v>
      </c>
      <c r="F2196" s="290"/>
      <c r="G2196" s="156" t="s">
        <v>2595</v>
      </c>
      <c r="H2196" s="157">
        <v>1.05</v>
      </c>
      <c r="I2196" s="158">
        <v>26.62</v>
      </c>
      <c r="J2196" s="158">
        <v>27.95</v>
      </c>
    </row>
    <row r="2197" spans="1:10" x14ac:dyDescent="0.25">
      <c r="A2197" s="49"/>
      <c r="B2197" s="49"/>
      <c r="C2197" s="49"/>
      <c r="D2197" s="49"/>
      <c r="E2197" s="49" t="s">
        <v>2093</v>
      </c>
      <c r="F2197" s="159">
        <v>9.6</v>
      </c>
      <c r="G2197" s="49" t="s">
        <v>2094</v>
      </c>
      <c r="H2197" s="159">
        <v>11.01</v>
      </c>
      <c r="I2197" s="49" t="s">
        <v>2095</v>
      </c>
      <c r="J2197" s="159">
        <v>20.61</v>
      </c>
    </row>
    <row r="2198" spans="1:10" x14ac:dyDescent="0.25">
      <c r="A2198" s="49"/>
      <c r="B2198" s="49"/>
      <c r="C2198" s="49"/>
      <c r="D2198" s="49"/>
      <c r="E2198" s="49" t="s">
        <v>2096</v>
      </c>
      <c r="F2198" s="159">
        <v>11.29</v>
      </c>
      <c r="G2198" s="49"/>
      <c r="H2198" s="291" t="s">
        <v>2097</v>
      </c>
      <c r="I2198" s="291"/>
      <c r="J2198" s="159">
        <v>66.38</v>
      </c>
    </row>
    <row r="2199" spans="1:10" ht="14.4" thickBot="1" x14ac:dyDescent="0.3">
      <c r="A2199" s="30"/>
      <c r="B2199" s="30"/>
      <c r="C2199" s="30"/>
      <c r="D2199" s="30"/>
      <c r="E2199" s="30"/>
      <c r="F2199" s="30"/>
      <c r="G2199" s="30" t="s">
        <v>2098</v>
      </c>
      <c r="H2199" s="160" t="s">
        <v>2852</v>
      </c>
      <c r="I2199" s="30" t="s">
        <v>2100</v>
      </c>
      <c r="J2199" s="32">
        <v>331.9</v>
      </c>
    </row>
    <row r="2200" spans="1:10" ht="14.4" thickTop="1" x14ac:dyDescent="0.25">
      <c r="A2200" s="161"/>
      <c r="B2200" s="161"/>
      <c r="C2200" s="161"/>
      <c r="D2200" s="161"/>
      <c r="E2200" s="161"/>
      <c r="F2200" s="161"/>
      <c r="G2200" s="161"/>
      <c r="H2200" s="161"/>
      <c r="I2200" s="161"/>
      <c r="J2200" s="161"/>
    </row>
    <row r="2201" spans="1:10" x14ac:dyDescent="0.25">
      <c r="A2201" s="24" t="s">
        <v>691</v>
      </c>
      <c r="B2201" s="25" t="s">
        <v>2</v>
      </c>
      <c r="C2201" s="24" t="s">
        <v>3</v>
      </c>
      <c r="D2201" s="24" t="s">
        <v>4</v>
      </c>
      <c r="E2201" s="294" t="s">
        <v>2075</v>
      </c>
      <c r="F2201" s="294"/>
      <c r="G2201" s="145" t="s">
        <v>5</v>
      </c>
      <c r="H2201" s="25" t="s">
        <v>6</v>
      </c>
      <c r="I2201" s="25" t="s">
        <v>7</v>
      </c>
      <c r="J2201" s="25" t="s">
        <v>9</v>
      </c>
    </row>
    <row r="2202" spans="1:10" ht="39.6" x14ac:dyDescent="0.25">
      <c r="A2202" s="146" t="s">
        <v>2076</v>
      </c>
      <c r="B2202" s="147" t="s">
        <v>692</v>
      </c>
      <c r="C2202" s="146" t="s">
        <v>41</v>
      </c>
      <c r="D2202" s="146" t="s">
        <v>693</v>
      </c>
      <c r="E2202" s="292" t="s">
        <v>3001</v>
      </c>
      <c r="F2202" s="292"/>
      <c r="G2202" s="148" t="s">
        <v>43</v>
      </c>
      <c r="H2202" s="149">
        <v>1</v>
      </c>
      <c r="I2202" s="150">
        <v>44.66</v>
      </c>
      <c r="J2202" s="150">
        <v>44.66</v>
      </c>
    </row>
    <row r="2203" spans="1:10" ht="26.4" x14ac:dyDescent="0.25">
      <c r="A2203" s="48" t="s">
        <v>2078</v>
      </c>
      <c r="B2203" s="50" t="s">
        <v>2114</v>
      </c>
      <c r="C2203" s="48" t="s">
        <v>41</v>
      </c>
      <c r="D2203" s="48" t="s">
        <v>2115</v>
      </c>
      <c r="E2203" s="289" t="s">
        <v>2081</v>
      </c>
      <c r="F2203" s="289"/>
      <c r="G2203" s="151" t="s">
        <v>2082</v>
      </c>
      <c r="H2203" s="152">
        <v>0.28960000000000002</v>
      </c>
      <c r="I2203" s="153">
        <v>24.83</v>
      </c>
      <c r="J2203" s="153">
        <v>7.19</v>
      </c>
    </row>
    <row r="2204" spans="1:10" ht="26.4" x14ac:dyDescent="0.25">
      <c r="A2204" s="48" t="s">
        <v>2078</v>
      </c>
      <c r="B2204" s="50" t="s">
        <v>2118</v>
      </c>
      <c r="C2204" s="48" t="s">
        <v>41</v>
      </c>
      <c r="D2204" s="48" t="s">
        <v>2119</v>
      </c>
      <c r="E2204" s="289" t="s">
        <v>2081</v>
      </c>
      <c r="F2204" s="289"/>
      <c r="G2204" s="151" t="s">
        <v>2082</v>
      </c>
      <c r="H2204" s="152">
        <v>0.28960000000000002</v>
      </c>
      <c r="I2204" s="153">
        <v>29.46</v>
      </c>
      <c r="J2204" s="153">
        <v>8.5299999999999994</v>
      </c>
    </row>
    <row r="2205" spans="1:10" ht="39.6" x14ac:dyDescent="0.25">
      <c r="A2205" s="154" t="s">
        <v>2087</v>
      </c>
      <c r="B2205" s="155" t="s">
        <v>3006</v>
      </c>
      <c r="C2205" s="154" t="s">
        <v>41</v>
      </c>
      <c r="D2205" s="154" t="s">
        <v>3007</v>
      </c>
      <c r="E2205" s="290" t="s">
        <v>2091</v>
      </c>
      <c r="F2205" s="290"/>
      <c r="G2205" s="156" t="s">
        <v>43</v>
      </c>
      <c r="H2205" s="157">
        <v>0.17249999999999999</v>
      </c>
      <c r="I2205" s="158">
        <v>27.15</v>
      </c>
      <c r="J2205" s="158">
        <v>4.68</v>
      </c>
    </row>
    <row r="2206" spans="1:10" x14ac:dyDescent="0.25">
      <c r="A2206" s="154" t="s">
        <v>2087</v>
      </c>
      <c r="B2206" s="155" t="s">
        <v>3004</v>
      </c>
      <c r="C2206" s="154" t="s">
        <v>41</v>
      </c>
      <c r="D2206" s="154" t="s">
        <v>3005</v>
      </c>
      <c r="E2206" s="290" t="s">
        <v>2091</v>
      </c>
      <c r="F2206" s="290"/>
      <c r="G2206" s="156" t="s">
        <v>43</v>
      </c>
      <c r="H2206" s="157">
        <v>3</v>
      </c>
      <c r="I2206" s="158">
        <v>3.5</v>
      </c>
      <c r="J2206" s="158">
        <v>10.5</v>
      </c>
    </row>
    <row r="2207" spans="1:10" ht="26.4" x14ac:dyDescent="0.25">
      <c r="A2207" s="154" t="s">
        <v>2087</v>
      </c>
      <c r="B2207" s="155" t="s">
        <v>3016</v>
      </c>
      <c r="C2207" s="154" t="s">
        <v>41</v>
      </c>
      <c r="D2207" s="154" t="s">
        <v>3017</v>
      </c>
      <c r="E2207" s="290" t="s">
        <v>2091</v>
      </c>
      <c r="F2207" s="290"/>
      <c r="G2207" s="156" t="s">
        <v>43</v>
      </c>
      <c r="H2207" s="157">
        <v>1</v>
      </c>
      <c r="I2207" s="158">
        <v>13.76</v>
      </c>
      <c r="J2207" s="158">
        <v>13.76</v>
      </c>
    </row>
    <row r="2208" spans="1:10" x14ac:dyDescent="0.25">
      <c r="A2208" s="49"/>
      <c r="B2208" s="49"/>
      <c r="C2208" s="49"/>
      <c r="D2208" s="49"/>
      <c r="E2208" s="49" t="s">
        <v>2093</v>
      </c>
      <c r="F2208" s="159">
        <v>5.55</v>
      </c>
      <c r="G2208" s="49" t="s">
        <v>2094</v>
      </c>
      <c r="H2208" s="159">
        <v>6.38</v>
      </c>
      <c r="I2208" s="49" t="s">
        <v>2095</v>
      </c>
      <c r="J2208" s="159">
        <v>11.93</v>
      </c>
    </row>
    <row r="2209" spans="1:10" x14ac:dyDescent="0.25">
      <c r="A2209" s="49"/>
      <c r="B2209" s="49"/>
      <c r="C2209" s="49"/>
      <c r="D2209" s="49"/>
      <c r="E2209" s="49" t="s">
        <v>2096</v>
      </c>
      <c r="F2209" s="159">
        <v>9.15</v>
      </c>
      <c r="G2209" s="49"/>
      <c r="H2209" s="291" t="s">
        <v>2097</v>
      </c>
      <c r="I2209" s="291"/>
      <c r="J2209" s="159">
        <v>53.81</v>
      </c>
    </row>
    <row r="2210" spans="1:10" ht="14.4" thickBot="1" x14ac:dyDescent="0.3">
      <c r="A2210" s="30"/>
      <c r="B2210" s="30"/>
      <c r="C2210" s="30"/>
      <c r="D2210" s="30"/>
      <c r="E2210" s="30"/>
      <c r="F2210" s="30"/>
      <c r="G2210" s="30" t="s">
        <v>2098</v>
      </c>
      <c r="H2210" s="160" t="s">
        <v>2166</v>
      </c>
      <c r="I2210" s="30" t="s">
        <v>2100</v>
      </c>
      <c r="J2210" s="32">
        <v>53.81</v>
      </c>
    </row>
    <row r="2211" spans="1:10" ht="14.4" thickTop="1" x14ac:dyDescent="0.25">
      <c r="A2211" s="161"/>
      <c r="B2211" s="161"/>
      <c r="C2211" s="161"/>
      <c r="D2211" s="161"/>
      <c r="E2211" s="161"/>
      <c r="F2211" s="161"/>
      <c r="G2211" s="161"/>
      <c r="H2211" s="161"/>
      <c r="I2211" s="161"/>
      <c r="J2211" s="161"/>
    </row>
    <row r="2212" spans="1:10" x14ac:dyDescent="0.25">
      <c r="A2212" s="24" t="s">
        <v>694</v>
      </c>
      <c r="B2212" s="25" t="s">
        <v>2</v>
      </c>
      <c r="C2212" s="24" t="s">
        <v>3</v>
      </c>
      <c r="D2212" s="24" t="s">
        <v>4</v>
      </c>
      <c r="E2212" s="294" t="s">
        <v>2075</v>
      </c>
      <c r="F2212" s="294"/>
      <c r="G2212" s="145" t="s">
        <v>5</v>
      </c>
      <c r="H2212" s="25" t="s">
        <v>6</v>
      </c>
      <c r="I2212" s="25" t="s">
        <v>7</v>
      </c>
      <c r="J2212" s="25" t="s">
        <v>9</v>
      </c>
    </row>
    <row r="2213" spans="1:10" ht="39.6" x14ac:dyDescent="0.25">
      <c r="A2213" s="146" t="s">
        <v>2076</v>
      </c>
      <c r="B2213" s="147" t="s">
        <v>695</v>
      </c>
      <c r="C2213" s="146" t="s">
        <v>41</v>
      </c>
      <c r="D2213" s="146" t="s">
        <v>696</v>
      </c>
      <c r="E2213" s="292" t="s">
        <v>2960</v>
      </c>
      <c r="F2213" s="292"/>
      <c r="G2213" s="148" t="s">
        <v>43</v>
      </c>
      <c r="H2213" s="149">
        <v>1</v>
      </c>
      <c r="I2213" s="150">
        <v>73.09</v>
      </c>
      <c r="J2213" s="150">
        <v>73.09</v>
      </c>
    </row>
    <row r="2214" spans="1:10" ht="26.4" x14ac:dyDescent="0.25">
      <c r="A2214" s="48" t="s">
        <v>2078</v>
      </c>
      <c r="B2214" s="50" t="s">
        <v>2118</v>
      </c>
      <c r="C2214" s="48" t="s">
        <v>41</v>
      </c>
      <c r="D2214" s="48" t="s">
        <v>2119</v>
      </c>
      <c r="E2214" s="289" t="s">
        <v>2081</v>
      </c>
      <c r="F2214" s="289"/>
      <c r="G2214" s="151" t="s">
        <v>2082</v>
      </c>
      <c r="H2214" s="152">
        <v>0.375</v>
      </c>
      <c r="I2214" s="153">
        <v>29.46</v>
      </c>
      <c r="J2214" s="153">
        <v>11.04</v>
      </c>
    </row>
    <row r="2215" spans="1:10" ht="26.4" x14ac:dyDescent="0.25">
      <c r="A2215" s="48" t="s">
        <v>2078</v>
      </c>
      <c r="B2215" s="50" t="s">
        <v>2114</v>
      </c>
      <c r="C2215" s="48" t="s">
        <v>41</v>
      </c>
      <c r="D2215" s="48" t="s">
        <v>2115</v>
      </c>
      <c r="E2215" s="289" t="s">
        <v>2081</v>
      </c>
      <c r="F2215" s="289"/>
      <c r="G2215" s="151" t="s">
        <v>2082</v>
      </c>
      <c r="H2215" s="152">
        <v>0.375</v>
      </c>
      <c r="I2215" s="153">
        <v>24.83</v>
      </c>
      <c r="J2215" s="153">
        <v>9.31</v>
      </c>
    </row>
    <row r="2216" spans="1:10" ht="26.4" x14ac:dyDescent="0.25">
      <c r="A2216" s="154" t="s">
        <v>2087</v>
      </c>
      <c r="B2216" s="155" t="s">
        <v>3018</v>
      </c>
      <c r="C2216" s="154" t="s">
        <v>41</v>
      </c>
      <c r="D2216" s="154" t="s">
        <v>3019</v>
      </c>
      <c r="E2216" s="290" t="s">
        <v>2091</v>
      </c>
      <c r="F2216" s="290"/>
      <c r="G2216" s="156" t="s">
        <v>43</v>
      </c>
      <c r="H2216" s="157">
        <v>1</v>
      </c>
      <c r="I2216" s="158">
        <v>47.7</v>
      </c>
      <c r="J2216" s="158">
        <v>47.7</v>
      </c>
    </row>
    <row r="2217" spans="1:10" x14ac:dyDescent="0.25">
      <c r="A2217" s="154" t="s">
        <v>2087</v>
      </c>
      <c r="B2217" s="155" t="s">
        <v>2712</v>
      </c>
      <c r="C2217" s="154" t="s">
        <v>41</v>
      </c>
      <c r="D2217" s="154" t="s">
        <v>2713</v>
      </c>
      <c r="E2217" s="290" t="s">
        <v>2091</v>
      </c>
      <c r="F2217" s="290"/>
      <c r="G2217" s="156" t="s">
        <v>43</v>
      </c>
      <c r="H2217" s="157">
        <v>3.1300000000000001E-2</v>
      </c>
      <c r="I2217" s="158">
        <v>2.06</v>
      </c>
      <c r="J2217" s="158">
        <v>0.06</v>
      </c>
    </row>
    <row r="2218" spans="1:10" x14ac:dyDescent="0.25">
      <c r="A2218" s="154" t="s">
        <v>2087</v>
      </c>
      <c r="B2218" s="155" t="s">
        <v>2963</v>
      </c>
      <c r="C2218" s="154" t="s">
        <v>41</v>
      </c>
      <c r="D2218" s="154" t="s">
        <v>2964</v>
      </c>
      <c r="E2218" s="290" t="s">
        <v>2091</v>
      </c>
      <c r="F2218" s="290"/>
      <c r="G2218" s="156" t="s">
        <v>43</v>
      </c>
      <c r="H2218" s="157">
        <v>2.35E-2</v>
      </c>
      <c r="I2218" s="158">
        <v>65.78</v>
      </c>
      <c r="J2218" s="158">
        <v>1.54</v>
      </c>
    </row>
    <row r="2219" spans="1:10" x14ac:dyDescent="0.25">
      <c r="A2219" s="154" t="s">
        <v>2087</v>
      </c>
      <c r="B2219" s="155" t="s">
        <v>2148</v>
      </c>
      <c r="C2219" s="154" t="s">
        <v>41</v>
      </c>
      <c r="D2219" s="154" t="s">
        <v>2149</v>
      </c>
      <c r="E2219" s="290" t="s">
        <v>2091</v>
      </c>
      <c r="F2219" s="290"/>
      <c r="G2219" s="156" t="s">
        <v>43</v>
      </c>
      <c r="H2219" s="157">
        <v>2.2599999999999999E-2</v>
      </c>
      <c r="I2219" s="158">
        <v>20.66</v>
      </c>
      <c r="J2219" s="158">
        <v>0.46</v>
      </c>
    </row>
    <row r="2220" spans="1:10" ht="26.4" x14ac:dyDescent="0.25">
      <c r="A2220" s="154" t="s">
        <v>2087</v>
      </c>
      <c r="B2220" s="155" t="s">
        <v>2954</v>
      </c>
      <c r="C2220" s="154" t="s">
        <v>41</v>
      </c>
      <c r="D2220" s="154" t="s">
        <v>2955</v>
      </c>
      <c r="E2220" s="290" t="s">
        <v>2091</v>
      </c>
      <c r="F2220" s="290"/>
      <c r="G2220" s="156" t="s">
        <v>43</v>
      </c>
      <c r="H2220" s="157">
        <v>0.04</v>
      </c>
      <c r="I2220" s="158">
        <v>74.53</v>
      </c>
      <c r="J2220" s="158">
        <v>2.98</v>
      </c>
    </row>
    <row r="2221" spans="1:10" x14ac:dyDescent="0.25">
      <c r="A2221" s="49"/>
      <c r="B2221" s="49"/>
      <c r="C2221" s="49"/>
      <c r="D2221" s="49"/>
      <c r="E2221" s="49" t="s">
        <v>2093</v>
      </c>
      <c r="F2221" s="159">
        <v>7.19</v>
      </c>
      <c r="G2221" s="49" t="s">
        <v>2094</v>
      </c>
      <c r="H2221" s="159">
        <v>8.26</v>
      </c>
      <c r="I2221" s="49" t="s">
        <v>2095</v>
      </c>
      <c r="J2221" s="159">
        <v>15.45</v>
      </c>
    </row>
    <row r="2222" spans="1:10" x14ac:dyDescent="0.25">
      <c r="A2222" s="49"/>
      <c r="B2222" s="49"/>
      <c r="C2222" s="49"/>
      <c r="D2222" s="49"/>
      <c r="E2222" s="49" t="s">
        <v>2096</v>
      </c>
      <c r="F2222" s="159">
        <v>14.98</v>
      </c>
      <c r="G2222" s="49"/>
      <c r="H2222" s="291" t="s">
        <v>2097</v>
      </c>
      <c r="I2222" s="291"/>
      <c r="J2222" s="159">
        <v>88.07</v>
      </c>
    </row>
    <row r="2223" spans="1:10" ht="14.4" thickBot="1" x14ac:dyDescent="0.3">
      <c r="A2223" s="30"/>
      <c r="B2223" s="30"/>
      <c r="C2223" s="30"/>
      <c r="D2223" s="30"/>
      <c r="E2223" s="30"/>
      <c r="F2223" s="30"/>
      <c r="G2223" s="30" t="s">
        <v>2098</v>
      </c>
      <c r="H2223" s="160" t="s">
        <v>3020</v>
      </c>
      <c r="I2223" s="30" t="s">
        <v>2100</v>
      </c>
      <c r="J2223" s="32">
        <v>704.56</v>
      </c>
    </row>
    <row r="2224" spans="1:10" ht="14.4" thickTop="1" x14ac:dyDescent="0.25">
      <c r="A2224" s="161"/>
      <c r="B2224" s="161"/>
      <c r="C2224" s="161"/>
      <c r="D2224" s="161"/>
      <c r="E2224" s="161"/>
      <c r="F2224" s="161"/>
      <c r="G2224" s="161"/>
      <c r="H2224" s="161"/>
      <c r="I2224" s="161"/>
      <c r="J2224" s="161"/>
    </row>
    <row r="2225" spans="1:10" x14ac:dyDescent="0.25">
      <c r="A2225" s="24" t="s">
        <v>697</v>
      </c>
      <c r="B2225" s="25" t="s">
        <v>2</v>
      </c>
      <c r="C2225" s="24" t="s">
        <v>3</v>
      </c>
      <c r="D2225" s="24" t="s">
        <v>4</v>
      </c>
      <c r="E2225" s="294" t="s">
        <v>2075</v>
      </c>
      <c r="F2225" s="294"/>
      <c r="G2225" s="145" t="s">
        <v>5</v>
      </c>
      <c r="H2225" s="25" t="s">
        <v>6</v>
      </c>
      <c r="I2225" s="25" t="s">
        <v>7</v>
      </c>
      <c r="J2225" s="25" t="s">
        <v>9</v>
      </c>
    </row>
    <row r="2226" spans="1:10" ht="26.4" x14ac:dyDescent="0.25">
      <c r="A2226" s="146" t="s">
        <v>2076</v>
      </c>
      <c r="B2226" s="147" t="s">
        <v>698</v>
      </c>
      <c r="C2226" s="146" t="s">
        <v>19</v>
      </c>
      <c r="D2226" s="146" t="s">
        <v>699</v>
      </c>
      <c r="E2226" s="292" t="s">
        <v>2077</v>
      </c>
      <c r="F2226" s="292"/>
      <c r="G2226" s="148" t="s">
        <v>43</v>
      </c>
      <c r="H2226" s="149">
        <v>1</v>
      </c>
      <c r="I2226" s="150">
        <v>996.36</v>
      </c>
      <c r="J2226" s="150">
        <v>996.36</v>
      </c>
    </row>
    <row r="2227" spans="1:10" ht="26.4" x14ac:dyDescent="0.25">
      <c r="A2227" s="48" t="s">
        <v>2078</v>
      </c>
      <c r="B2227" s="50" t="s">
        <v>2118</v>
      </c>
      <c r="C2227" s="48" t="s">
        <v>41</v>
      </c>
      <c r="D2227" s="48" t="s">
        <v>2119</v>
      </c>
      <c r="E2227" s="289" t="s">
        <v>2081</v>
      </c>
      <c r="F2227" s="289"/>
      <c r="G2227" s="151" t="s">
        <v>2082</v>
      </c>
      <c r="H2227" s="152">
        <v>1.2</v>
      </c>
      <c r="I2227" s="153">
        <v>29.46</v>
      </c>
      <c r="J2227" s="153">
        <v>35.35</v>
      </c>
    </row>
    <row r="2228" spans="1:10" ht="26.4" x14ac:dyDescent="0.25">
      <c r="A2228" s="48" t="s">
        <v>2078</v>
      </c>
      <c r="B2228" s="50" t="s">
        <v>2114</v>
      </c>
      <c r="C2228" s="48" t="s">
        <v>41</v>
      </c>
      <c r="D2228" s="48" t="s">
        <v>2115</v>
      </c>
      <c r="E2228" s="289" t="s">
        <v>2081</v>
      </c>
      <c r="F2228" s="289"/>
      <c r="G2228" s="151" t="s">
        <v>2082</v>
      </c>
      <c r="H2228" s="152">
        <v>1.2</v>
      </c>
      <c r="I2228" s="153">
        <v>24.83</v>
      </c>
      <c r="J2228" s="153">
        <v>29.79</v>
      </c>
    </row>
    <row r="2229" spans="1:10" ht="39.6" x14ac:dyDescent="0.25">
      <c r="A2229" s="154" t="s">
        <v>2087</v>
      </c>
      <c r="B2229" s="155" t="s">
        <v>3021</v>
      </c>
      <c r="C2229" s="154" t="s">
        <v>2089</v>
      </c>
      <c r="D2229" s="154" t="s">
        <v>3022</v>
      </c>
      <c r="E2229" s="290" t="s">
        <v>2091</v>
      </c>
      <c r="F2229" s="290"/>
      <c r="G2229" s="156" t="s">
        <v>592</v>
      </c>
      <c r="H2229" s="157">
        <v>1</v>
      </c>
      <c r="I2229" s="158">
        <v>931.22</v>
      </c>
      <c r="J2229" s="158">
        <v>931.22</v>
      </c>
    </row>
    <row r="2230" spans="1:10" x14ac:dyDescent="0.25">
      <c r="A2230" s="49"/>
      <c r="B2230" s="49"/>
      <c r="C2230" s="49"/>
      <c r="D2230" s="49"/>
      <c r="E2230" s="49" t="s">
        <v>2093</v>
      </c>
      <c r="F2230" s="159">
        <v>23.04</v>
      </c>
      <c r="G2230" s="49" t="s">
        <v>2094</v>
      </c>
      <c r="H2230" s="159">
        <v>26.43</v>
      </c>
      <c r="I2230" s="49" t="s">
        <v>2095</v>
      </c>
      <c r="J2230" s="159">
        <v>49.47</v>
      </c>
    </row>
    <row r="2231" spans="1:10" x14ac:dyDescent="0.25">
      <c r="A2231" s="49"/>
      <c r="B2231" s="49"/>
      <c r="C2231" s="49"/>
      <c r="D2231" s="49"/>
      <c r="E2231" s="49" t="s">
        <v>2096</v>
      </c>
      <c r="F2231" s="159">
        <v>204.25</v>
      </c>
      <c r="G2231" s="49"/>
      <c r="H2231" s="291" t="s">
        <v>2097</v>
      </c>
      <c r="I2231" s="291"/>
      <c r="J2231" s="159">
        <v>1200.6099999999999</v>
      </c>
    </row>
    <row r="2232" spans="1:10" ht="14.4" thickBot="1" x14ac:dyDescent="0.3">
      <c r="A2232" s="30"/>
      <c r="B2232" s="30"/>
      <c r="C2232" s="30"/>
      <c r="D2232" s="30"/>
      <c r="E2232" s="30"/>
      <c r="F2232" s="30"/>
      <c r="G2232" s="30" t="s">
        <v>2098</v>
      </c>
      <c r="H2232" s="160" t="s">
        <v>2166</v>
      </c>
      <c r="I2232" s="30" t="s">
        <v>2100</v>
      </c>
      <c r="J2232" s="32">
        <v>1200.6099999999999</v>
      </c>
    </row>
    <row r="2233" spans="1:10" ht="14.4" thickTop="1" x14ac:dyDescent="0.25">
      <c r="A2233" s="161"/>
      <c r="B2233" s="161"/>
      <c r="C2233" s="161"/>
      <c r="D2233" s="161"/>
      <c r="E2233" s="161"/>
      <c r="F2233" s="161"/>
      <c r="G2233" s="161"/>
      <c r="H2233" s="161"/>
      <c r="I2233" s="161"/>
      <c r="J2233" s="161"/>
    </row>
    <row r="2234" spans="1:10" x14ac:dyDescent="0.25">
      <c r="A2234" s="24" t="s">
        <v>700</v>
      </c>
      <c r="B2234" s="25" t="s">
        <v>2</v>
      </c>
      <c r="C2234" s="24" t="s">
        <v>3</v>
      </c>
      <c r="D2234" s="24" t="s">
        <v>4</v>
      </c>
      <c r="E2234" s="294" t="s">
        <v>2075</v>
      </c>
      <c r="F2234" s="294"/>
      <c r="G2234" s="145" t="s">
        <v>5</v>
      </c>
      <c r="H2234" s="25" t="s">
        <v>6</v>
      </c>
      <c r="I2234" s="25" t="s">
        <v>7</v>
      </c>
      <c r="J2234" s="25" t="s">
        <v>9</v>
      </c>
    </row>
    <row r="2235" spans="1:10" ht="26.4" x14ac:dyDescent="0.25">
      <c r="A2235" s="146" t="s">
        <v>2076</v>
      </c>
      <c r="B2235" s="147" t="s">
        <v>701</v>
      </c>
      <c r="C2235" s="146" t="s">
        <v>41</v>
      </c>
      <c r="D2235" s="146" t="s">
        <v>702</v>
      </c>
      <c r="E2235" s="292" t="s">
        <v>2947</v>
      </c>
      <c r="F2235" s="292"/>
      <c r="G2235" s="148" t="s">
        <v>43</v>
      </c>
      <c r="H2235" s="149">
        <v>1</v>
      </c>
      <c r="I2235" s="150">
        <v>45.69</v>
      </c>
      <c r="J2235" s="150">
        <v>45.69</v>
      </c>
    </row>
    <row r="2236" spans="1:10" ht="26.4" x14ac:dyDescent="0.25">
      <c r="A2236" s="48" t="s">
        <v>2078</v>
      </c>
      <c r="B2236" s="50" t="s">
        <v>2114</v>
      </c>
      <c r="C2236" s="48" t="s">
        <v>41</v>
      </c>
      <c r="D2236" s="48" t="s">
        <v>2115</v>
      </c>
      <c r="E2236" s="289" t="s">
        <v>2081</v>
      </c>
      <c r="F2236" s="289"/>
      <c r="G2236" s="151" t="s">
        <v>2082</v>
      </c>
      <c r="H2236" s="152">
        <v>0.11020000000000001</v>
      </c>
      <c r="I2236" s="153">
        <v>24.83</v>
      </c>
      <c r="J2236" s="153">
        <v>2.73</v>
      </c>
    </row>
    <row r="2237" spans="1:10" ht="26.4" x14ac:dyDescent="0.25">
      <c r="A2237" s="48" t="s">
        <v>2078</v>
      </c>
      <c r="B2237" s="50" t="s">
        <v>2118</v>
      </c>
      <c r="C2237" s="48" t="s">
        <v>41</v>
      </c>
      <c r="D2237" s="48" t="s">
        <v>2119</v>
      </c>
      <c r="E2237" s="289" t="s">
        <v>2081</v>
      </c>
      <c r="F2237" s="289"/>
      <c r="G2237" s="151" t="s">
        <v>2082</v>
      </c>
      <c r="H2237" s="152">
        <v>0.11020000000000001</v>
      </c>
      <c r="I2237" s="153">
        <v>29.46</v>
      </c>
      <c r="J2237" s="153">
        <v>3.24</v>
      </c>
    </row>
    <row r="2238" spans="1:10" x14ac:dyDescent="0.25">
      <c r="A2238" s="154" t="s">
        <v>2087</v>
      </c>
      <c r="B2238" s="155" t="s">
        <v>2148</v>
      </c>
      <c r="C2238" s="154" t="s">
        <v>41</v>
      </c>
      <c r="D2238" s="154" t="s">
        <v>2149</v>
      </c>
      <c r="E2238" s="290" t="s">
        <v>2091</v>
      </c>
      <c r="F2238" s="290"/>
      <c r="G2238" s="156" t="s">
        <v>43</v>
      </c>
      <c r="H2238" s="157">
        <v>1.06E-2</v>
      </c>
      <c r="I2238" s="158">
        <v>20.66</v>
      </c>
      <c r="J2238" s="158">
        <v>0.21</v>
      </c>
    </row>
    <row r="2239" spans="1:10" x14ac:dyDescent="0.25">
      <c r="A2239" s="154" t="s">
        <v>2087</v>
      </c>
      <c r="B2239" s="155" t="s">
        <v>3023</v>
      </c>
      <c r="C2239" s="154" t="s">
        <v>41</v>
      </c>
      <c r="D2239" s="154" t="s">
        <v>3024</v>
      </c>
      <c r="E2239" s="290" t="s">
        <v>2091</v>
      </c>
      <c r="F2239" s="290"/>
      <c r="G2239" s="156" t="s">
        <v>43</v>
      </c>
      <c r="H2239" s="157">
        <v>1</v>
      </c>
      <c r="I2239" s="158">
        <v>39.51</v>
      </c>
      <c r="J2239" s="158">
        <v>39.51</v>
      </c>
    </row>
    <row r="2240" spans="1:10" x14ac:dyDescent="0.25">
      <c r="A2240" s="49"/>
      <c r="B2240" s="49"/>
      <c r="C2240" s="49"/>
      <c r="D2240" s="49"/>
      <c r="E2240" s="49" t="s">
        <v>2093</v>
      </c>
      <c r="F2240" s="159">
        <v>2.11</v>
      </c>
      <c r="G2240" s="49" t="s">
        <v>2094</v>
      </c>
      <c r="H2240" s="159">
        <v>2.42</v>
      </c>
      <c r="I2240" s="49" t="s">
        <v>2095</v>
      </c>
      <c r="J2240" s="159">
        <v>4.53</v>
      </c>
    </row>
    <row r="2241" spans="1:10" x14ac:dyDescent="0.25">
      <c r="A2241" s="49"/>
      <c r="B2241" s="49"/>
      <c r="C2241" s="49"/>
      <c r="D2241" s="49"/>
      <c r="E2241" s="49" t="s">
        <v>2096</v>
      </c>
      <c r="F2241" s="159">
        <v>9.36</v>
      </c>
      <c r="G2241" s="49"/>
      <c r="H2241" s="291" t="s">
        <v>2097</v>
      </c>
      <c r="I2241" s="291"/>
      <c r="J2241" s="159">
        <v>55.05</v>
      </c>
    </row>
    <row r="2242" spans="1:10" ht="14.4" thickBot="1" x14ac:dyDescent="0.3">
      <c r="A2242" s="30"/>
      <c r="B2242" s="30"/>
      <c r="C2242" s="30"/>
      <c r="D2242" s="30"/>
      <c r="E2242" s="30"/>
      <c r="F2242" s="30"/>
      <c r="G2242" s="30" t="s">
        <v>2098</v>
      </c>
      <c r="H2242" s="160" t="s">
        <v>2166</v>
      </c>
      <c r="I2242" s="30" t="s">
        <v>2100</v>
      </c>
      <c r="J2242" s="32">
        <v>55.05</v>
      </c>
    </row>
    <row r="2243" spans="1:10" ht="14.4" thickTop="1" x14ac:dyDescent="0.25">
      <c r="A2243" s="161"/>
      <c r="B2243" s="161"/>
      <c r="C2243" s="161"/>
      <c r="D2243" s="161"/>
      <c r="E2243" s="161"/>
      <c r="F2243" s="161"/>
      <c r="G2243" s="161"/>
      <c r="H2243" s="161"/>
      <c r="I2243" s="161"/>
      <c r="J2243" s="161"/>
    </row>
    <row r="2244" spans="1:10" x14ac:dyDescent="0.25">
      <c r="A2244" s="24" t="s">
        <v>703</v>
      </c>
      <c r="B2244" s="25" t="s">
        <v>2</v>
      </c>
      <c r="C2244" s="24" t="s">
        <v>3</v>
      </c>
      <c r="D2244" s="24" t="s">
        <v>4</v>
      </c>
      <c r="E2244" s="294" t="s">
        <v>2075</v>
      </c>
      <c r="F2244" s="294"/>
      <c r="G2244" s="145" t="s">
        <v>5</v>
      </c>
      <c r="H2244" s="25" t="s">
        <v>6</v>
      </c>
      <c r="I2244" s="25" t="s">
        <v>7</v>
      </c>
      <c r="J2244" s="25" t="s">
        <v>9</v>
      </c>
    </row>
    <row r="2245" spans="1:10" ht="39.6" x14ac:dyDescent="0.25">
      <c r="A2245" s="146" t="s">
        <v>2076</v>
      </c>
      <c r="B2245" s="147" t="s">
        <v>704</v>
      </c>
      <c r="C2245" s="146" t="s">
        <v>41</v>
      </c>
      <c r="D2245" s="146" t="s">
        <v>705</v>
      </c>
      <c r="E2245" s="292" t="s">
        <v>2947</v>
      </c>
      <c r="F2245" s="292"/>
      <c r="G2245" s="148" t="s">
        <v>43</v>
      </c>
      <c r="H2245" s="149">
        <v>1</v>
      </c>
      <c r="I2245" s="150">
        <v>192.31</v>
      </c>
      <c r="J2245" s="150">
        <v>192.31</v>
      </c>
    </row>
    <row r="2246" spans="1:10" ht="26.4" x14ac:dyDescent="0.25">
      <c r="A2246" s="48" t="s">
        <v>2078</v>
      </c>
      <c r="B2246" s="50" t="s">
        <v>2114</v>
      </c>
      <c r="C2246" s="48" t="s">
        <v>41</v>
      </c>
      <c r="D2246" s="48" t="s">
        <v>2115</v>
      </c>
      <c r="E2246" s="289" t="s">
        <v>2081</v>
      </c>
      <c r="F2246" s="289"/>
      <c r="G2246" s="151" t="s">
        <v>2082</v>
      </c>
      <c r="H2246" s="152">
        <v>0.37430000000000002</v>
      </c>
      <c r="I2246" s="153">
        <v>24.83</v>
      </c>
      <c r="J2246" s="153">
        <v>9.2899999999999991</v>
      </c>
    </row>
    <row r="2247" spans="1:10" ht="26.4" x14ac:dyDescent="0.25">
      <c r="A2247" s="48" t="s">
        <v>2078</v>
      </c>
      <c r="B2247" s="50" t="s">
        <v>2118</v>
      </c>
      <c r="C2247" s="48" t="s">
        <v>41</v>
      </c>
      <c r="D2247" s="48" t="s">
        <v>2119</v>
      </c>
      <c r="E2247" s="289" t="s">
        <v>2081</v>
      </c>
      <c r="F2247" s="289"/>
      <c r="G2247" s="151" t="s">
        <v>2082</v>
      </c>
      <c r="H2247" s="152">
        <v>0.37430000000000002</v>
      </c>
      <c r="I2247" s="153">
        <v>29.46</v>
      </c>
      <c r="J2247" s="153">
        <v>11.02</v>
      </c>
    </row>
    <row r="2248" spans="1:10" ht="26.4" x14ac:dyDescent="0.25">
      <c r="A2248" s="154" t="s">
        <v>2087</v>
      </c>
      <c r="B2248" s="155" t="s">
        <v>3025</v>
      </c>
      <c r="C2248" s="154" t="s">
        <v>41</v>
      </c>
      <c r="D2248" s="154" t="s">
        <v>3026</v>
      </c>
      <c r="E2248" s="290" t="s">
        <v>2091</v>
      </c>
      <c r="F2248" s="290"/>
      <c r="G2248" s="156" t="s">
        <v>43</v>
      </c>
      <c r="H2248" s="157">
        <v>1</v>
      </c>
      <c r="I2248" s="158">
        <v>171.61</v>
      </c>
      <c r="J2248" s="158">
        <v>171.61</v>
      </c>
    </row>
    <row r="2249" spans="1:10" x14ac:dyDescent="0.25">
      <c r="A2249" s="154" t="s">
        <v>2087</v>
      </c>
      <c r="B2249" s="155" t="s">
        <v>2148</v>
      </c>
      <c r="C2249" s="154" t="s">
        <v>41</v>
      </c>
      <c r="D2249" s="154" t="s">
        <v>2149</v>
      </c>
      <c r="E2249" s="290" t="s">
        <v>2091</v>
      </c>
      <c r="F2249" s="290"/>
      <c r="G2249" s="156" t="s">
        <v>43</v>
      </c>
      <c r="H2249" s="157">
        <v>1.9199999999999998E-2</v>
      </c>
      <c r="I2249" s="158">
        <v>20.66</v>
      </c>
      <c r="J2249" s="158">
        <v>0.39</v>
      </c>
    </row>
    <row r="2250" spans="1:10" x14ac:dyDescent="0.25">
      <c r="A2250" s="49"/>
      <c r="B2250" s="49"/>
      <c r="C2250" s="49"/>
      <c r="D2250" s="49"/>
      <c r="E2250" s="49" t="s">
        <v>2093</v>
      </c>
      <c r="F2250" s="159">
        <v>7.18</v>
      </c>
      <c r="G2250" s="49" t="s">
        <v>2094</v>
      </c>
      <c r="H2250" s="159">
        <v>8.24</v>
      </c>
      <c r="I2250" s="49" t="s">
        <v>2095</v>
      </c>
      <c r="J2250" s="159">
        <v>15.42</v>
      </c>
    </row>
    <row r="2251" spans="1:10" x14ac:dyDescent="0.25">
      <c r="A2251" s="49"/>
      <c r="B2251" s="49"/>
      <c r="C2251" s="49"/>
      <c r="D2251" s="49"/>
      <c r="E2251" s="49" t="s">
        <v>2096</v>
      </c>
      <c r="F2251" s="159">
        <v>39.42</v>
      </c>
      <c r="G2251" s="49"/>
      <c r="H2251" s="291" t="s">
        <v>2097</v>
      </c>
      <c r="I2251" s="291"/>
      <c r="J2251" s="159">
        <v>231.73</v>
      </c>
    </row>
    <row r="2252" spans="1:10" ht="14.4" thickBot="1" x14ac:dyDescent="0.3">
      <c r="A2252" s="30"/>
      <c r="B2252" s="30"/>
      <c r="C2252" s="30"/>
      <c r="D2252" s="30"/>
      <c r="E2252" s="30"/>
      <c r="F2252" s="30"/>
      <c r="G2252" s="30" t="s">
        <v>2098</v>
      </c>
      <c r="H2252" s="160" t="s">
        <v>2223</v>
      </c>
      <c r="I2252" s="30" t="s">
        <v>2100</v>
      </c>
      <c r="J2252" s="32">
        <v>1390.38</v>
      </c>
    </row>
    <row r="2253" spans="1:10" ht="14.4" thickTop="1" x14ac:dyDescent="0.25">
      <c r="A2253" s="161"/>
      <c r="B2253" s="161"/>
      <c r="C2253" s="161"/>
      <c r="D2253" s="161"/>
      <c r="E2253" s="161"/>
      <c r="F2253" s="161"/>
      <c r="G2253" s="161"/>
      <c r="H2253" s="161"/>
      <c r="I2253" s="161"/>
      <c r="J2253" s="161"/>
    </row>
    <row r="2254" spans="1:10" x14ac:dyDescent="0.25">
      <c r="A2254" s="24" t="s">
        <v>706</v>
      </c>
      <c r="B2254" s="25" t="s">
        <v>2</v>
      </c>
      <c r="C2254" s="24" t="s">
        <v>3</v>
      </c>
      <c r="D2254" s="24" t="s">
        <v>4</v>
      </c>
      <c r="E2254" s="294" t="s">
        <v>2075</v>
      </c>
      <c r="F2254" s="294"/>
      <c r="G2254" s="145" t="s">
        <v>5</v>
      </c>
      <c r="H2254" s="25" t="s">
        <v>6</v>
      </c>
      <c r="I2254" s="25" t="s">
        <v>7</v>
      </c>
      <c r="J2254" s="25" t="s">
        <v>9</v>
      </c>
    </row>
    <row r="2255" spans="1:10" ht="39.6" x14ac:dyDescent="0.25">
      <c r="A2255" s="146" t="s">
        <v>2076</v>
      </c>
      <c r="B2255" s="147" t="s">
        <v>707</v>
      </c>
      <c r="C2255" s="146" t="s">
        <v>41</v>
      </c>
      <c r="D2255" s="146" t="s">
        <v>708</v>
      </c>
      <c r="E2255" s="292" t="s">
        <v>2947</v>
      </c>
      <c r="F2255" s="292"/>
      <c r="G2255" s="148" t="s">
        <v>43</v>
      </c>
      <c r="H2255" s="149">
        <v>1</v>
      </c>
      <c r="I2255" s="150">
        <v>108.61</v>
      </c>
      <c r="J2255" s="150">
        <v>108.61</v>
      </c>
    </row>
    <row r="2256" spans="1:10" ht="26.4" x14ac:dyDescent="0.25">
      <c r="A2256" s="48" t="s">
        <v>2078</v>
      </c>
      <c r="B2256" s="50" t="s">
        <v>2114</v>
      </c>
      <c r="C2256" s="48" t="s">
        <v>41</v>
      </c>
      <c r="D2256" s="48" t="s">
        <v>2115</v>
      </c>
      <c r="E2256" s="289" t="s">
        <v>2081</v>
      </c>
      <c r="F2256" s="289"/>
      <c r="G2256" s="151" t="s">
        <v>2082</v>
      </c>
      <c r="H2256" s="152">
        <v>0.22120000000000001</v>
      </c>
      <c r="I2256" s="153">
        <v>24.83</v>
      </c>
      <c r="J2256" s="153">
        <v>5.49</v>
      </c>
    </row>
    <row r="2257" spans="1:10" ht="26.4" x14ac:dyDescent="0.25">
      <c r="A2257" s="48" t="s">
        <v>2078</v>
      </c>
      <c r="B2257" s="50" t="s">
        <v>2118</v>
      </c>
      <c r="C2257" s="48" t="s">
        <v>41</v>
      </c>
      <c r="D2257" s="48" t="s">
        <v>2119</v>
      </c>
      <c r="E2257" s="289" t="s">
        <v>2081</v>
      </c>
      <c r="F2257" s="289"/>
      <c r="G2257" s="151" t="s">
        <v>2082</v>
      </c>
      <c r="H2257" s="152">
        <v>0.22120000000000001</v>
      </c>
      <c r="I2257" s="153">
        <v>29.46</v>
      </c>
      <c r="J2257" s="153">
        <v>6.51</v>
      </c>
    </row>
    <row r="2258" spans="1:10" x14ac:dyDescent="0.25">
      <c r="A2258" s="154" t="s">
        <v>2087</v>
      </c>
      <c r="B2258" s="155" t="s">
        <v>2148</v>
      </c>
      <c r="C2258" s="154" t="s">
        <v>41</v>
      </c>
      <c r="D2258" s="154" t="s">
        <v>2149</v>
      </c>
      <c r="E2258" s="290" t="s">
        <v>2091</v>
      </c>
      <c r="F2258" s="290"/>
      <c r="G2258" s="156" t="s">
        <v>43</v>
      </c>
      <c r="H2258" s="157">
        <v>1.06E-2</v>
      </c>
      <c r="I2258" s="158">
        <v>20.66</v>
      </c>
      <c r="J2258" s="158">
        <v>0.21</v>
      </c>
    </row>
    <row r="2259" spans="1:10" ht="26.4" x14ac:dyDescent="0.25">
      <c r="A2259" s="154" t="s">
        <v>2087</v>
      </c>
      <c r="B2259" s="155" t="s">
        <v>3027</v>
      </c>
      <c r="C2259" s="154" t="s">
        <v>41</v>
      </c>
      <c r="D2259" s="154" t="s">
        <v>3028</v>
      </c>
      <c r="E2259" s="290" t="s">
        <v>2091</v>
      </c>
      <c r="F2259" s="290"/>
      <c r="G2259" s="156" t="s">
        <v>43</v>
      </c>
      <c r="H2259" s="157">
        <v>1</v>
      </c>
      <c r="I2259" s="158">
        <v>96.4</v>
      </c>
      <c r="J2259" s="158">
        <v>96.4</v>
      </c>
    </row>
    <row r="2260" spans="1:10" x14ac:dyDescent="0.25">
      <c r="A2260" s="49"/>
      <c r="B2260" s="49"/>
      <c r="C2260" s="49"/>
      <c r="D2260" s="49"/>
      <c r="E2260" s="49" t="s">
        <v>2093</v>
      </c>
      <c r="F2260" s="159">
        <v>4.24</v>
      </c>
      <c r="G2260" s="49" t="s">
        <v>2094</v>
      </c>
      <c r="H2260" s="159">
        <v>4.87</v>
      </c>
      <c r="I2260" s="49" t="s">
        <v>2095</v>
      </c>
      <c r="J2260" s="159">
        <v>9.11</v>
      </c>
    </row>
    <row r="2261" spans="1:10" x14ac:dyDescent="0.25">
      <c r="A2261" s="49"/>
      <c r="B2261" s="49"/>
      <c r="C2261" s="49"/>
      <c r="D2261" s="49"/>
      <c r="E2261" s="49" t="s">
        <v>2096</v>
      </c>
      <c r="F2261" s="159">
        <v>22.26</v>
      </c>
      <c r="G2261" s="49"/>
      <c r="H2261" s="291" t="s">
        <v>2097</v>
      </c>
      <c r="I2261" s="291"/>
      <c r="J2261" s="159">
        <v>130.87</v>
      </c>
    </row>
    <row r="2262" spans="1:10" ht="14.4" thickBot="1" x14ac:dyDescent="0.3">
      <c r="A2262" s="30"/>
      <c r="B2262" s="30"/>
      <c r="C2262" s="30"/>
      <c r="D2262" s="30"/>
      <c r="E2262" s="30"/>
      <c r="F2262" s="30"/>
      <c r="G2262" s="30" t="s">
        <v>2098</v>
      </c>
      <c r="H2262" s="160" t="s">
        <v>3029</v>
      </c>
      <c r="I2262" s="30" t="s">
        <v>2100</v>
      </c>
      <c r="J2262" s="32">
        <v>17798.32</v>
      </c>
    </row>
    <row r="2263" spans="1:10" ht="14.4" thickTop="1" x14ac:dyDescent="0.25">
      <c r="A2263" s="161"/>
      <c r="B2263" s="161"/>
      <c r="C2263" s="161"/>
      <c r="D2263" s="161"/>
      <c r="E2263" s="161"/>
      <c r="F2263" s="161"/>
      <c r="G2263" s="161"/>
      <c r="H2263" s="161"/>
      <c r="I2263" s="161"/>
      <c r="J2263" s="161"/>
    </row>
    <row r="2264" spans="1:10" x14ac:dyDescent="0.25">
      <c r="A2264" s="24" t="s">
        <v>709</v>
      </c>
      <c r="B2264" s="25" t="s">
        <v>2</v>
      </c>
      <c r="C2264" s="24" t="s">
        <v>3</v>
      </c>
      <c r="D2264" s="24" t="s">
        <v>4</v>
      </c>
      <c r="E2264" s="294" t="s">
        <v>2075</v>
      </c>
      <c r="F2264" s="294"/>
      <c r="G2264" s="145" t="s">
        <v>5</v>
      </c>
      <c r="H2264" s="25" t="s">
        <v>6</v>
      </c>
      <c r="I2264" s="25" t="s">
        <v>7</v>
      </c>
      <c r="J2264" s="25" t="s">
        <v>9</v>
      </c>
    </row>
    <row r="2265" spans="1:10" ht="39.6" x14ac:dyDescent="0.25">
      <c r="A2265" s="146" t="s">
        <v>2076</v>
      </c>
      <c r="B2265" s="147" t="s">
        <v>710</v>
      </c>
      <c r="C2265" s="146" t="s">
        <v>41</v>
      </c>
      <c r="D2265" s="146" t="s">
        <v>711</v>
      </c>
      <c r="E2265" s="292" t="s">
        <v>2947</v>
      </c>
      <c r="F2265" s="292"/>
      <c r="G2265" s="148" t="s">
        <v>43</v>
      </c>
      <c r="H2265" s="149">
        <v>1</v>
      </c>
      <c r="I2265" s="150">
        <v>103.13</v>
      </c>
      <c r="J2265" s="150">
        <v>103.13</v>
      </c>
    </row>
    <row r="2266" spans="1:10" ht="26.4" x14ac:dyDescent="0.25">
      <c r="A2266" s="48" t="s">
        <v>2078</v>
      </c>
      <c r="B2266" s="50" t="s">
        <v>2114</v>
      </c>
      <c r="C2266" s="48" t="s">
        <v>41</v>
      </c>
      <c r="D2266" s="48" t="s">
        <v>2115</v>
      </c>
      <c r="E2266" s="289" t="s">
        <v>2081</v>
      </c>
      <c r="F2266" s="289"/>
      <c r="G2266" s="151" t="s">
        <v>2082</v>
      </c>
      <c r="H2266" s="152">
        <v>0.22120000000000001</v>
      </c>
      <c r="I2266" s="153">
        <v>24.83</v>
      </c>
      <c r="J2266" s="153">
        <v>5.49</v>
      </c>
    </row>
    <row r="2267" spans="1:10" ht="26.4" x14ac:dyDescent="0.25">
      <c r="A2267" s="48" t="s">
        <v>2078</v>
      </c>
      <c r="B2267" s="50" t="s">
        <v>2118</v>
      </c>
      <c r="C2267" s="48" t="s">
        <v>41</v>
      </c>
      <c r="D2267" s="48" t="s">
        <v>2119</v>
      </c>
      <c r="E2267" s="289" t="s">
        <v>2081</v>
      </c>
      <c r="F2267" s="289"/>
      <c r="G2267" s="151" t="s">
        <v>2082</v>
      </c>
      <c r="H2267" s="152">
        <v>0.22120000000000001</v>
      </c>
      <c r="I2267" s="153">
        <v>29.46</v>
      </c>
      <c r="J2267" s="153">
        <v>6.51</v>
      </c>
    </row>
    <row r="2268" spans="1:10" x14ac:dyDescent="0.25">
      <c r="A2268" s="154" t="s">
        <v>2087</v>
      </c>
      <c r="B2268" s="155" t="s">
        <v>2148</v>
      </c>
      <c r="C2268" s="154" t="s">
        <v>41</v>
      </c>
      <c r="D2268" s="154" t="s">
        <v>2149</v>
      </c>
      <c r="E2268" s="290" t="s">
        <v>2091</v>
      </c>
      <c r="F2268" s="290"/>
      <c r="G2268" s="156" t="s">
        <v>43</v>
      </c>
      <c r="H2268" s="157">
        <v>1.06E-2</v>
      </c>
      <c r="I2268" s="158">
        <v>20.66</v>
      </c>
      <c r="J2268" s="158">
        <v>0.21</v>
      </c>
    </row>
    <row r="2269" spans="1:10" ht="26.4" x14ac:dyDescent="0.25">
      <c r="A2269" s="154" t="s">
        <v>2087</v>
      </c>
      <c r="B2269" s="155" t="s">
        <v>3030</v>
      </c>
      <c r="C2269" s="154" t="s">
        <v>41</v>
      </c>
      <c r="D2269" s="154" t="s">
        <v>3031</v>
      </c>
      <c r="E2269" s="290" t="s">
        <v>2091</v>
      </c>
      <c r="F2269" s="290"/>
      <c r="G2269" s="156" t="s">
        <v>43</v>
      </c>
      <c r="H2269" s="157">
        <v>1</v>
      </c>
      <c r="I2269" s="158">
        <v>90.92</v>
      </c>
      <c r="J2269" s="158">
        <v>90.92</v>
      </c>
    </row>
    <row r="2270" spans="1:10" x14ac:dyDescent="0.25">
      <c r="A2270" s="49"/>
      <c r="B2270" s="49"/>
      <c r="C2270" s="49"/>
      <c r="D2270" s="49"/>
      <c r="E2270" s="49" t="s">
        <v>2093</v>
      </c>
      <c r="F2270" s="159">
        <v>4.24</v>
      </c>
      <c r="G2270" s="49" t="s">
        <v>2094</v>
      </c>
      <c r="H2270" s="159">
        <v>4.87</v>
      </c>
      <c r="I2270" s="49" t="s">
        <v>2095</v>
      </c>
      <c r="J2270" s="159">
        <v>9.11</v>
      </c>
    </row>
    <row r="2271" spans="1:10" x14ac:dyDescent="0.25">
      <c r="A2271" s="49"/>
      <c r="B2271" s="49"/>
      <c r="C2271" s="49"/>
      <c r="D2271" s="49"/>
      <c r="E2271" s="49" t="s">
        <v>2096</v>
      </c>
      <c r="F2271" s="159">
        <v>21.14</v>
      </c>
      <c r="G2271" s="49"/>
      <c r="H2271" s="291" t="s">
        <v>2097</v>
      </c>
      <c r="I2271" s="291"/>
      <c r="J2271" s="159">
        <v>124.27</v>
      </c>
    </row>
    <row r="2272" spans="1:10" ht="14.4" thickBot="1" x14ac:dyDescent="0.3">
      <c r="A2272" s="30"/>
      <c r="B2272" s="30"/>
      <c r="C2272" s="30"/>
      <c r="D2272" s="30"/>
      <c r="E2272" s="30"/>
      <c r="F2272" s="30"/>
      <c r="G2272" s="30" t="s">
        <v>2098</v>
      </c>
      <c r="H2272" s="160" t="s">
        <v>2570</v>
      </c>
      <c r="I2272" s="30" t="s">
        <v>2100</v>
      </c>
      <c r="J2272" s="32">
        <v>869.89</v>
      </c>
    </row>
    <row r="2273" spans="1:10" ht="14.4" thickTop="1" x14ac:dyDescent="0.25">
      <c r="A2273" s="161"/>
      <c r="B2273" s="161"/>
      <c r="C2273" s="161"/>
      <c r="D2273" s="161"/>
      <c r="E2273" s="161"/>
      <c r="F2273" s="161"/>
      <c r="G2273" s="161"/>
      <c r="H2273" s="161"/>
      <c r="I2273" s="161"/>
      <c r="J2273" s="161"/>
    </row>
    <row r="2274" spans="1:10" x14ac:dyDescent="0.25">
      <c r="A2274" s="24" t="s">
        <v>712</v>
      </c>
      <c r="B2274" s="25" t="s">
        <v>2</v>
      </c>
      <c r="C2274" s="24" t="s">
        <v>3</v>
      </c>
      <c r="D2274" s="24" t="s">
        <v>4</v>
      </c>
      <c r="E2274" s="294" t="s">
        <v>2075</v>
      </c>
      <c r="F2274" s="294"/>
      <c r="G2274" s="145" t="s">
        <v>5</v>
      </c>
      <c r="H2274" s="25" t="s">
        <v>6</v>
      </c>
      <c r="I2274" s="25" t="s">
        <v>7</v>
      </c>
      <c r="J2274" s="25" t="s">
        <v>9</v>
      </c>
    </row>
    <row r="2275" spans="1:10" ht="26.4" x14ac:dyDescent="0.25">
      <c r="A2275" s="146" t="s">
        <v>2076</v>
      </c>
      <c r="B2275" s="147" t="s">
        <v>713</v>
      </c>
      <c r="C2275" s="146" t="s">
        <v>41</v>
      </c>
      <c r="D2275" s="146" t="s">
        <v>714</v>
      </c>
      <c r="E2275" s="292" t="s">
        <v>2947</v>
      </c>
      <c r="F2275" s="292"/>
      <c r="G2275" s="148" t="s">
        <v>43</v>
      </c>
      <c r="H2275" s="149">
        <v>1</v>
      </c>
      <c r="I2275" s="150">
        <v>120.81</v>
      </c>
      <c r="J2275" s="150">
        <v>120.81</v>
      </c>
    </row>
    <row r="2276" spans="1:10" ht="26.4" x14ac:dyDescent="0.25">
      <c r="A2276" s="48" t="s">
        <v>2078</v>
      </c>
      <c r="B2276" s="50" t="s">
        <v>2114</v>
      </c>
      <c r="C2276" s="48" t="s">
        <v>41</v>
      </c>
      <c r="D2276" s="48" t="s">
        <v>2115</v>
      </c>
      <c r="E2276" s="289" t="s">
        <v>2081</v>
      </c>
      <c r="F2276" s="289"/>
      <c r="G2276" s="151" t="s">
        <v>2082</v>
      </c>
      <c r="H2276" s="152">
        <v>0.18379999999999999</v>
      </c>
      <c r="I2276" s="153">
        <v>24.83</v>
      </c>
      <c r="J2276" s="153">
        <v>4.5599999999999996</v>
      </c>
    </row>
    <row r="2277" spans="1:10" ht="26.4" x14ac:dyDescent="0.25">
      <c r="A2277" s="48" t="s">
        <v>2078</v>
      </c>
      <c r="B2277" s="50" t="s">
        <v>2118</v>
      </c>
      <c r="C2277" s="48" t="s">
        <v>41</v>
      </c>
      <c r="D2277" s="48" t="s">
        <v>2119</v>
      </c>
      <c r="E2277" s="289" t="s">
        <v>2081</v>
      </c>
      <c r="F2277" s="289"/>
      <c r="G2277" s="151" t="s">
        <v>2082</v>
      </c>
      <c r="H2277" s="152">
        <v>0.18379999999999999</v>
      </c>
      <c r="I2277" s="153">
        <v>29.46</v>
      </c>
      <c r="J2277" s="153">
        <v>5.41</v>
      </c>
    </row>
    <row r="2278" spans="1:10" x14ac:dyDescent="0.25">
      <c r="A2278" s="154" t="s">
        <v>2087</v>
      </c>
      <c r="B2278" s="155" t="s">
        <v>2952</v>
      </c>
      <c r="C2278" s="154" t="s">
        <v>41</v>
      </c>
      <c r="D2278" s="154" t="s">
        <v>2953</v>
      </c>
      <c r="E2278" s="290" t="s">
        <v>2091</v>
      </c>
      <c r="F2278" s="290"/>
      <c r="G2278" s="156" t="s">
        <v>43</v>
      </c>
      <c r="H2278" s="157">
        <v>0.15429999999999999</v>
      </c>
      <c r="I2278" s="158">
        <v>21.47</v>
      </c>
      <c r="J2278" s="158">
        <v>3.31</v>
      </c>
    </row>
    <row r="2279" spans="1:10" x14ac:dyDescent="0.25">
      <c r="A2279" s="154" t="s">
        <v>2087</v>
      </c>
      <c r="B2279" s="155" t="s">
        <v>2712</v>
      </c>
      <c r="C2279" s="154" t="s">
        <v>41</v>
      </c>
      <c r="D2279" s="154" t="s">
        <v>2713</v>
      </c>
      <c r="E2279" s="290" t="s">
        <v>2091</v>
      </c>
      <c r="F2279" s="290"/>
      <c r="G2279" s="156" t="s">
        <v>43</v>
      </c>
      <c r="H2279" s="157">
        <v>1.84E-2</v>
      </c>
      <c r="I2279" s="158">
        <v>2.06</v>
      </c>
      <c r="J2279" s="158">
        <v>0.03</v>
      </c>
    </row>
    <row r="2280" spans="1:10" ht="26.4" x14ac:dyDescent="0.25">
      <c r="A2280" s="154" t="s">
        <v>2087</v>
      </c>
      <c r="B2280" s="155" t="s">
        <v>3032</v>
      </c>
      <c r="C2280" s="154" t="s">
        <v>41</v>
      </c>
      <c r="D2280" s="154" t="s">
        <v>3033</v>
      </c>
      <c r="E2280" s="290" t="s">
        <v>2091</v>
      </c>
      <c r="F2280" s="290"/>
      <c r="G2280" s="156" t="s">
        <v>43</v>
      </c>
      <c r="H2280" s="157">
        <v>1</v>
      </c>
      <c r="I2280" s="158">
        <v>104.45</v>
      </c>
      <c r="J2280" s="158">
        <v>104.45</v>
      </c>
    </row>
    <row r="2281" spans="1:10" ht="26.4" x14ac:dyDescent="0.25">
      <c r="A2281" s="154" t="s">
        <v>2087</v>
      </c>
      <c r="B2281" s="155" t="s">
        <v>2954</v>
      </c>
      <c r="C2281" s="154" t="s">
        <v>41</v>
      </c>
      <c r="D2281" s="154" t="s">
        <v>2955</v>
      </c>
      <c r="E2281" s="290" t="s">
        <v>2091</v>
      </c>
      <c r="F2281" s="290"/>
      <c r="G2281" s="156" t="s">
        <v>43</v>
      </c>
      <c r="H2281" s="157">
        <v>4.1000000000000002E-2</v>
      </c>
      <c r="I2281" s="158">
        <v>74.53</v>
      </c>
      <c r="J2281" s="158">
        <v>3.05</v>
      </c>
    </row>
    <row r="2282" spans="1:10" x14ac:dyDescent="0.25">
      <c r="A2282" s="49"/>
      <c r="B2282" s="49"/>
      <c r="C2282" s="49"/>
      <c r="D2282" s="49"/>
      <c r="E2282" s="49" t="s">
        <v>2093</v>
      </c>
      <c r="F2282" s="159">
        <v>3.52</v>
      </c>
      <c r="G2282" s="49" t="s">
        <v>2094</v>
      </c>
      <c r="H2282" s="159">
        <v>4.05</v>
      </c>
      <c r="I2282" s="49" t="s">
        <v>2095</v>
      </c>
      <c r="J2282" s="159">
        <v>7.57</v>
      </c>
    </row>
    <row r="2283" spans="1:10" x14ac:dyDescent="0.25">
      <c r="A2283" s="49"/>
      <c r="B2283" s="49"/>
      <c r="C2283" s="49"/>
      <c r="D2283" s="49"/>
      <c r="E2283" s="49" t="s">
        <v>2096</v>
      </c>
      <c r="F2283" s="159">
        <v>24.76</v>
      </c>
      <c r="G2283" s="49"/>
      <c r="H2283" s="291" t="s">
        <v>2097</v>
      </c>
      <c r="I2283" s="291"/>
      <c r="J2283" s="159">
        <v>145.57</v>
      </c>
    </row>
    <row r="2284" spans="1:10" ht="14.4" thickBot="1" x14ac:dyDescent="0.3">
      <c r="A2284" s="30"/>
      <c r="B2284" s="30"/>
      <c r="C2284" s="30"/>
      <c r="D2284" s="30"/>
      <c r="E2284" s="30"/>
      <c r="F2284" s="30"/>
      <c r="G2284" s="30" t="s">
        <v>2098</v>
      </c>
      <c r="H2284" s="160" t="s">
        <v>2166</v>
      </c>
      <c r="I2284" s="30" t="s">
        <v>2100</v>
      </c>
      <c r="J2284" s="32">
        <v>145.57</v>
      </c>
    </row>
    <row r="2285" spans="1:10" ht="14.4" thickTop="1" x14ac:dyDescent="0.25">
      <c r="A2285" s="161"/>
      <c r="B2285" s="161"/>
      <c r="C2285" s="161"/>
      <c r="D2285" s="161"/>
      <c r="E2285" s="161"/>
      <c r="F2285" s="161"/>
      <c r="G2285" s="161"/>
      <c r="H2285" s="161"/>
      <c r="I2285" s="161"/>
      <c r="J2285" s="161"/>
    </row>
    <row r="2286" spans="1:10" x14ac:dyDescent="0.25">
      <c r="A2286" s="24" t="s">
        <v>715</v>
      </c>
      <c r="B2286" s="25" t="s">
        <v>2</v>
      </c>
      <c r="C2286" s="24" t="s">
        <v>3</v>
      </c>
      <c r="D2286" s="24" t="s">
        <v>4</v>
      </c>
      <c r="E2286" s="294" t="s">
        <v>2075</v>
      </c>
      <c r="F2286" s="294"/>
      <c r="G2286" s="145" t="s">
        <v>5</v>
      </c>
      <c r="H2286" s="25" t="s">
        <v>6</v>
      </c>
      <c r="I2286" s="25" t="s">
        <v>7</v>
      </c>
      <c r="J2286" s="25" t="s">
        <v>9</v>
      </c>
    </row>
    <row r="2287" spans="1:10" ht="39.6" x14ac:dyDescent="0.25">
      <c r="A2287" s="146" t="s">
        <v>2076</v>
      </c>
      <c r="B2287" s="147" t="s">
        <v>716</v>
      </c>
      <c r="C2287" s="146" t="s">
        <v>41</v>
      </c>
      <c r="D2287" s="146" t="s">
        <v>717</v>
      </c>
      <c r="E2287" s="292" t="s">
        <v>3034</v>
      </c>
      <c r="F2287" s="292"/>
      <c r="G2287" s="148" t="s">
        <v>91</v>
      </c>
      <c r="H2287" s="149">
        <v>1</v>
      </c>
      <c r="I2287" s="150">
        <v>57.55</v>
      </c>
      <c r="J2287" s="150">
        <v>57.55</v>
      </c>
    </row>
    <row r="2288" spans="1:10" ht="26.4" x14ac:dyDescent="0.25">
      <c r="A2288" s="48" t="s">
        <v>2078</v>
      </c>
      <c r="B2288" s="50" t="s">
        <v>2118</v>
      </c>
      <c r="C2288" s="48" t="s">
        <v>41</v>
      </c>
      <c r="D2288" s="48" t="s">
        <v>2119</v>
      </c>
      <c r="E2288" s="289" t="s">
        <v>2081</v>
      </c>
      <c r="F2288" s="289"/>
      <c r="G2288" s="151" t="s">
        <v>2082</v>
      </c>
      <c r="H2288" s="152">
        <v>0.197209</v>
      </c>
      <c r="I2288" s="153">
        <v>29.46</v>
      </c>
      <c r="J2288" s="153">
        <v>5.8</v>
      </c>
    </row>
    <row r="2289" spans="1:10" ht="26.4" x14ac:dyDescent="0.25">
      <c r="A2289" s="48" t="s">
        <v>2078</v>
      </c>
      <c r="B2289" s="50" t="s">
        <v>2114</v>
      </c>
      <c r="C2289" s="48" t="s">
        <v>41</v>
      </c>
      <c r="D2289" s="48" t="s">
        <v>2115</v>
      </c>
      <c r="E2289" s="289" t="s">
        <v>2081</v>
      </c>
      <c r="F2289" s="289"/>
      <c r="G2289" s="151" t="s">
        <v>2082</v>
      </c>
      <c r="H2289" s="152">
        <v>0.197209</v>
      </c>
      <c r="I2289" s="153">
        <v>24.83</v>
      </c>
      <c r="J2289" s="153">
        <v>4.8899999999999997</v>
      </c>
    </row>
    <row r="2290" spans="1:10" ht="26.4" x14ac:dyDescent="0.25">
      <c r="A2290" s="154" t="s">
        <v>2087</v>
      </c>
      <c r="B2290" s="155" t="s">
        <v>3035</v>
      </c>
      <c r="C2290" s="154" t="s">
        <v>41</v>
      </c>
      <c r="D2290" s="154" t="s">
        <v>3036</v>
      </c>
      <c r="E2290" s="290" t="s">
        <v>2091</v>
      </c>
      <c r="F2290" s="290"/>
      <c r="G2290" s="156" t="s">
        <v>91</v>
      </c>
      <c r="H2290" s="157">
        <v>1.0357749999999999</v>
      </c>
      <c r="I2290" s="158">
        <v>45.25</v>
      </c>
      <c r="J2290" s="158">
        <v>46.86</v>
      </c>
    </row>
    <row r="2291" spans="1:10" x14ac:dyDescent="0.25">
      <c r="A2291" s="49"/>
      <c r="B2291" s="49"/>
      <c r="C2291" s="49"/>
      <c r="D2291" s="49"/>
      <c r="E2291" s="49" t="s">
        <v>2093</v>
      </c>
      <c r="F2291" s="159">
        <v>3.78</v>
      </c>
      <c r="G2291" s="49" t="s">
        <v>2094</v>
      </c>
      <c r="H2291" s="159">
        <v>4.34</v>
      </c>
      <c r="I2291" s="49" t="s">
        <v>2095</v>
      </c>
      <c r="J2291" s="159">
        <v>8.1199999999999992</v>
      </c>
    </row>
    <row r="2292" spans="1:10" x14ac:dyDescent="0.25">
      <c r="A2292" s="49"/>
      <c r="B2292" s="49"/>
      <c r="C2292" s="49"/>
      <c r="D2292" s="49"/>
      <c r="E2292" s="49" t="s">
        <v>2096</v>
      </c>
      <c r="F2292" s="159">
        <v>11.79</v>
      </c>
      <c r="G2292" s="49"/>
      <c r="H2292" s="291" t="s">
        <v>2097</v>
      </c>
      <c r="I2292" s="291"/>
      <c r="J2292" s="159">
        <v>69.34</v>
      </c>
    </row>
    <row r="2293" spans="1:10" ht="14.4" thickBot="1" x14ac:dyDescent="0.3">
      <c r="A2293" s="30"/>
      <c r="B2293" s="30"/>
      <c r="C2293" s="30"/>
      <c r="D2293" s="30"/>
      <c r="E2293" s="30"/>
      <c r="F2293" s="30"/>
      <c r="G2293" s="30" t="s">
        <v>2098</v>
      </c>
      <c r="H2293" s="160" t="s">
        <v>2572</v>
      </c>
      <c r="I2293" s="30" t="s">
        <v>2100</v>
      </c>
      <c r="J2293" s="32">
        <v>138.68</v>
      </c>
    </row>
    <row r="2294" spans="1:10" ht="14.4" thickTop="1" x14ac:dyDescent="0.25">
      <c r="A2294" s="161"/>
      <c r="B2294" s="161"/>
      <c r="C2294" s="161"/>
      <c r="D2294" s="161"/>
      <c r="E2294" s="161"/>
      <c r="F2294" s="161"/>
      <c r="G2294" s="161"/>
      <c r="H2294" s="161"/>
      <c r="I2294" s="161"/>
      <c r="J2294" s="161"/>
    </row>
    <row r="2295" spans="1:10" x14ac:dyDescent="0.25">
      <c r="A2295" s="24" t="s">
        <v>718</v>
      </c>
      <c r="B2295" s="25" t="s">
        <v>2</v>
      </c>
      <c r="C2295" s="24" t="s">
        <v>3</v>
      </c>
      <c r="D2295" s="24" t="s">
        <v>4</v>
      </c>
      <c r="E2295" s="294" t="s">
        <v>2075</v>
      </c>
      <c r="F2295" s="294"/>
      <c r="G2295" s="145" t="s">
        <v>5</v>
      </c>
      <c r="H2295" s="25" t="s">
        <v>6</v>
      </c>
      <c r="I2295" s="25" t="s">
        <v>7</v>
      </c>
      <c r="J2295" s="25" t="s">
        <v>9</v>
      </c>
    </row>
    <row r="2296" spans="1:10" ht="39.6" x14ac:dyDescent="0.25">
      <c r="A2296" s="146" t="s">
        <v>2076</v>
      </c>
      <c r="B2296" s="147" t="s">
        <v>719</v>
      </c>
      <c r="C2296" s="146" t="s">
        <v>41</v>
      </c>
      <c r="D2296" s="146" t="s">
        <v>720</v>
      </c>
      <c r="E2296" s="292" t="s">
        <v>3034</v>
      </c>
      <c r="F2296" s="292"/>
      <c r="G2296" s="148" t="s">
        <v>91</v>
      </c>
      <c r="H2296" s="149">
        <v>1</v>
      </c>
      <c r="I2296" s="150">
        <v>99.91</v>
      </c>
      <c r="J2296" s="150">
        <v>99.91</v>
      </c>
    </row>
    <row r="2297" spans="1:10" ht="26.4" x14ac:dyDescent="0.25">
      <c r="A2297" s="48" t="s">
        <v>2078</v>
      </c>
      <c r="B2297" s="50" t="s">
        <v>2118</v>
      </c>
      <c r="C2297" s="48" t="s">
        <v>41</v>
      </c>
      <c r="D2297" s="48" t="s">
        <v>2119</v>
      </c>
      <c r="E2297" s="289" t="s">
        <v>2081</v>
      </c>
      <c r="F2297" s="289"/>
      <c r="G2297" s="151" t="s">
        <v>2082</v>
      </c>
      <c r="H2297" s="152">
        <v>0.29563200000000001</v>
      </c>
      <c r="I2297" s="153">
        <v>29.46</v>
      </c>
      <c r="J2297" s="153">
        <v>8.6999999999999993</v>
      </c>
    </row>
    <row r="2298" spans="1:10" ht="26.4" x14ac:dyDescent="0.25">
      <c r="A2298" s="48" t="s">
        <v>2078</v>
      </c>
      <c r="B2298" s="50" t="s">
        <v>2114</v>
      </c>
      <c r="C2298" s="48" t="s">
        <v>41</v>
      </c>
      <c r="D2298" s="48" t="s">
        <v>2115</v>
      </c>
      <c r="E2298" s="289" t="s">
        <v>2081</v>
      </c>
      <c r="F2298" s="289"/>
      <c r="G2298" s="151" t="s">
        <v>2082</v>
      </c>
      <c r="H2298" s="152">
        <v>0.29563200000000001</v>
      </c>
      <c r="I2298" s="153">
        <v>24.83</v>
      </c>
      <c r="J2298" s="153">
        <v>7.34</v>
      </c>
    </row>
    <row r="2299" spans="1:10" ht="26.4" x14ac:dyDescent="0.25">
      <c r="A2299" s="154" t="s">
        <v>2087</v>
      </c>
      <c r="B2299" s="155" t="s">
        <v>2721</v>
      </c>
      <c r="C2299" s="154" t="s">
        <v>41</v>
      </c>
      <c r="D2299" s="154" t="s">
        <v>2722</v>
      </c>
      <c r="E2299" s="290" t="s">
        <v>2091</v>
      </c>
      <c r="F2299" s="290"/>
      <c r="G2299" s="156" t="s">
        <v>91</v>
      </c>
      <c r="H2299" s="157">
        <v>1.0357749999999999</v>
      </c>
      <c r="I2299" s="158">
        <v>80.98</v>
      </c>
      <c r="J2299" s="158">
        <v>83.87</v>
      </c>
    </row>
    <row r="2300" spans="1:10" x14ac:dyDescent="0.25">
      <c r="A2300" s="49"/>
      <c r="B2300" s="49"/>
      <c r="C2300" s="49"/>
      <c r="D2300" s="49"/>
      <c r="E2300" s="49" t="s">
        <v>2093</v>
      </c>
      <c r="F2300" s="159">
        <v>5.67</v>
      </c>
      <c r="G2300" s="49" t="s">
        <v>2094</v>
      </c>
      <c r="H2300" s="159">
        <v>6.51</v>
      </c>
      <c r="I2300" s="49" t="s">
        <v>2095</v>
      </c>
      <c r="J2300" s="159">
        <v>12.18</v>
      </c>
    </row>
    <row r="2301" spans="1:10" x14ac:dyDescent="0.25">
      <c r="A2301" s="49"/>
      <c r="B2301" s="49"/>
      <c r="C2301" s="49"/>
      <c r="D2301" s="49"/>
      <c r="E2301" s="49" t="s">
        <v>2096</v>
      </c>
      <c r="F2301" s="159">
        <v>20.48</v>
      </c>
      <c r="G2301" s="49"/>
      <c r="H2301" s="291" t="s">
        <v>2097</v>
      </c>
      <c r="I2301" s="291"/>
      <c r="J2301" s="159">
        <v>120.39</v>
      </c>
    </row>
    <row r="2302" spans="1:10" ht="14.4" thickBot="1" x14ac:dyDescent="0.3">
      <c r="A2302" s="30"/>
      <c r="B2302" s="30"/>
      <c r="C2302" s="30"/>
      <c r="D2302" s="30"/>
      <c r="E2302" s="30"/>
      <c r="F2302" s="30"/>
      <c r="G2302" s="30" t="s">
        <v>2098</v>
      </c>
      <c r="H2302" s="160" t="s">
        <v>2852</v>
      </c>
      <c r="I2302" s="30" t="s">
        <v>2100</v>
      </c>
      <c r="J2302" s="32">
        <v>601.95000000000005</v>
      </c>
    </row>
    <row r="2303" spans="1:10" ht="14.4" thickTop="1" x14ac:dyDescent="0.25">
      <c r="A2303" s="161"/>
      <c r="B2303" s="161"/>
      <c r="C2303" s="161"/>
      <c r="D2303" s="161"/>
      <c r="E2303" s="161"/>
      <c r="F2303" s="161"/>
      <c r="G2303" s="161"/>
      <c r="H2303" s="161"/>
      <c r="I2303" s="161"/>
      <c r="J2303" s="161"/>
    </row>
    <row r="2304" spans="1:10" x14ac:dyDescent="0.25">
      <c r="A2304" s="24" t="s">
        <v>721</v>
      </c>
      <c r="B2304" s="25" t="s">
        <v>2</v>
      </c>
      <c r="C2304" s="24" t="s">
        <v>3</v>
      </c>
      <c r="D2304" s="24" t="s">
        <v>4</v>
      </c>
      <c r="E2304" s="294" t="s">
        <v>2075</v>
      </c>
      <c r="F2304" s="294"/>
      <c r="G2304" s="145" t="s">
        <v>5</v>
      </c>
      <c r="H2304" s="25" t="s">
        <v>6</v>
      </c>
      <c r="I2304" s="25" t="s">
        <v>7</v>
      </c>
      <c r="J2304" s="25" t="s">
        <v>9</v>
      </c>
    </row>
    <row r="2305" spans="1:10" ht="26.4" x14ac:dyDescent="0.25">
      <c r="A2305" s="146" t="s">
        <v>2076</v>
      </c>
      <c r="B2305" s="147" t="s">
        <v>722</v>
      </c>
      <c r="C2305" s="146" t="s">
        <v>41</v>
      </c>
      <c r="D2305" s="146" t="s">
        <v>723</v>
      </c>
      <c r="E2305" s="292" t="s">
        <v>2947</v>
      </c>
      <c r="F2305" s="292"/>
      <c r="G2305" s="148" t="s">
        <v>43</v>
      </c>
      <c r="H2305" s="149">
        <v>1</v>
      </c>
      <c r="I2305" s="150">
        <v>514.54</v>
      </c>
      <c r="J2305" s="150">
        <v>514.54</v>
      </c>
    </row>
    <row r="2306" spans="1:10" ht="26.4" x14ac:dyDescent="0.25">
      <c r="A2306" s="48" t="s">
        <v>2078</v>
      </c>
      <c r="B2306" s="50" t="s">
        <v>2118</v>
      </c>
      <c r="C2306" s="48" t="s">
        <v>41</v>
      </c>
      <c r="D2306" s="48" t="s">
        <v>2119</v>
      </c>
      <c r="E2306" s="289" t="s">
        <v>2081</v>
      </c>
      <c r="F2306" s="289"/>
      <c r="G2306" s="151" t="s">
        <v>2082</v>
      </c>
      <c r="H2306" s="152">
        <v>0.92490000000000006</v>
      </c>
      <c r="I2306" s="153">
        <v>29.46</v>
      </c>
      <c r="J2306" s="153">
        <v>27.24</v>
      </c>
    </row>
    <row r="2307" spans="1:10" ht="26.4" x14ac:dyDescent="0.25">
      <c r="A2307" s="48" t="s">
        <v>2078</v>
      </c>
      <c r="B2307" s="50" t="s">
        <v>2114</v>
      </c>
      <c r="C2307" s="48" t="s">
        <v>41</v>
      </c>
      <c r="D2307" s="48" t="s">
        <v>2115</v>
      </c>
      <c r="E2307" s="289" t="s">
        <v>2081</v>
      </c>
      <c r="F2307" s="289"/>
      <c r="G2307" s="151" t="s">
        <v>2082</v>
      </c>
      <c r="H2307" s="152">
        <v>0.92490000000000006</v>
      </c>
      <c r="I2307" s="153">
        <v>24.83</v>
      </c>
      <c r="J2307" s="153">
        <v>22.96</v>
      </c>
    </row>
    <row r="2308" spans="1:10" ht="26.4" x14ac:dyDescent="0.25">
      <c r="A2308" s="154" t="s">
        <v>2087</v>
      </c>
      <c r="B2308" s="155" t="s">
        <v>3037</v>
      </c>
      <c r="C2308" s="154" t="s">
        <v>41</v>
      </c>
      <c r="D2308" s="154" t="s">
        <v>3038</v>
      </c>
      <c r="E2308" s="290" t="s">
        <v>2091</v>
      </c>
      <c r="F2308" s="290"/>
      <c r="G2308" s="156" t="s">
        <v>43</v>
      </c>
      <c r="H2308" s="157">
        <v>1</v>
      </c>
      <c r="I2308" s="158">
        <v>463.95</v>
      </c>
      <c r="J2308" s="158">
        <v>463.95</v>
      </c>
    </row>
    <row r="2309" spans="1:10" x14ac:dyDescent="0.25">
      <c r="A2309" s="154" t="s">
        <v>2087</v>
      </c>
      <c r="B2309" s="155" t="s">
        <v>2148</v>
      </c>
      <c r="C2309" s="154" t="s">
        <v>41</v>
      </c>
      <c r="D2309" s="154" t="s">
        <v>2149</v>
      </c>
      <c r="E2309" s="290" t="s">
        <v>2091</v>
      </c>
      <c r="F2309" s="290"/>
      <c r="G2309" s="156" t="s">
        <v>43</v>
      </c>
      <c r="H2309" s="157">
        <v>1.9199999999999998E-2</v>
      </c>
      <c r="I2309" s="158">
        <v>20.66</v>
      </c>
      <c r="J2309" s="158">
        <v>0.39</v>
      </c>
    </row>
    <row r="2310" spans="1:10" x14ac:dyDescent="0.25">
      <c r="A2310" s="49"/>
      <c r="B2310" s="49"/>
      <c r="C2310" s="49"/>
      <c r="D2310" s="49"/>
      <c r="E2310" s="49" t="s">
        <v>2093</v>
      </c>
      <c r="F2310" s="159">
        <v>17.760000000000002</v>
      </c>
      <c r="G2310" s="49" t="s">
        <v>2094</v>
      </c>
      <c r="H2310" s="159">
        <v>20.36</v>
      </c>
      <c r="I2310" s="49" t="s">
        <v>2095</v>
      </c>
      <c r="J2310" s="159">
        <v>38.119999999999997</v>
      </c>
    </row>
    <row r="2311" spans="1:10" x14ac:dyDescent="0.25">
      <c r="A2311" s="49"/>
      <c r="B2311" s="49"/>
      <c r="C2311" s="49"/>
      <c r="D2311" s="49"/>
      <c r="E2311" s="49" t="s">
        <v>2096</v>
      </c>
      <c r="F2311" s="159">
        <v>105.48</v>
      </c>
      <c r="G2311" s="49"/>
      <c r="H2311" s="291" t="s">
        <v>2097</v>
      </c>
      <c r="I2311" s="291"/>
      <c r="J2311" s="159">
        <v>620.02</v>
      </c>
    </row>
    <row r="2312" spans="1:10" ht="14.4" thickBot="1" x14ac:dyDescent="0.3">
      <c r="A2312" s="30"/>
      <c r="B2312" s="30"/>
      <c r="C2312" s="30"/>
      <c r="D2312" s="30"/>
      <c r="E2312" s="30"/>
      <c r="F2312" s="30"/>
      <c r="G2312" s="30" t="s">
        <v>2098</v>
      </c>
      <c r="H2312" s="160" t="s">
        <v>2166</v>
      </c>
      <c r="I2312" s="30" t="s">
        <v>2100</v>
      </c>
      <c r="J2312" s="32">
        <v>620.02</v>
      </c>
    </row>
    <row r="2313" spans="1:10" ht="14.4" thickTop="1" x14ac:dyDescent="0.25">
      <c r="A2313" s="161"/>
      <c r="B2313" s="161"/>
      <c r="C2313" s="161"/>
      <c r="D2313" s="161"/>
      <c r="E2313" s="161"/>
      <c r="F2313" s="161"/>
      <c r="G2313" s="161"/>
      <c r="H2313" s="161"/>
      <c r="I2313" s="161"/>
      <c r="J2313" s="161"/>
    </row>
    <row r="2314" spans="1:10" x14ac:dyDescent="0.25">
      <c r="A2314" s="24" t="s">
        <v>724</v>
      </c>
      <c r="B2314" s="25" t="s">
        <v>2</v>
      </c>
      <c r="C2314" s="24" t="s">
        <v>3</v>
      </c>
      <c r="D2314" s="24" t="s">
        <v>4</v>
      </c>
      <c r="E2314" s="294" t="s">
        <v>2075</v>
      </c>
      <c r="F2314" s="294"/>
      <c r="G2314" s="145" t="s">
        <v>5</v>
      </c>
      <c r="H2314" s="25" t="s">
        <v>6</v>
      </c>
      <c r="I2314" s="25" t="s">
        <v>7</v>
      </c>
      <c r="J2314" s="25" t="s">
        <v>9</v>
      </c>
    </row>
    <row r="2315" spans="1:10" ht="39.6" x14ac:dyDescent="0.25">
      <c r="A2315" s="146" t="s">
        <v>2076</v>
      </c>
      <c r="B2315" s="147" t="s">
        <v>725</v>
      </c>
      <c r="C2315" s="146" t="s">
        <v>41</v>
      </c>
      <c r="D2315" s="146" t="s">
        <v>726</v>
      </c>
      <c r="E2315" s="292" t="s">
        <v>2969</v>
      </c>
      <c r="F2315" s="292"/>
      <c r="G2315" s="148" t="s">
        <v>43</v>
      </c>
      <c r="H2315" s="149">
        <v>1</v>
      </c>
      <c r="I2315" s="150">
        <v>7.63</v>
      </c>
      <c r="J2315" s="150">
        <v>7.63</v>
      </c>
    </row>
    <row r="2316" spans="1:10" ht="26.4" x14ac:dyDescent="0.25">
      <c r="A2316" s="48" t="s">
        <v>2078</v>
      </c>
      <c r="B2316" s="50" t="s">
        <v>2118</v>
      </c>
      <c r="C2316" s="48" t="s">
        <v>41</v>
      </c>
      <c r="D2316" s="48" t="s">
        <v>2119</v>
      </c>
      <c r="E2316" s="289" t="s">
        <v>2081</v>
      </c>
      <c r="F2316" s="289"/>
      <c r="G2316" s="151" t="s">
        <v>2082</v>
      </c>
      <c r="H2316" s="152">
        <v>9.4399999999999998E-2</v>
      </c>
      <c r="I2316" s="153">
        <v>29.46</v>
      </c>
      <c r="J2316" s="153">
        <v>2.78</v>
      </c>
    </row>
    <row r="2317" spans="1:10" ht="26.4" x14ac:dyDescent="0.25">
      <c r="A2317" s="48" t="s">
        <v>2078</v>
      </c>
      <c r="B2317" s="50" t="s">
        <v>2114</v>
      </c>
      <c r="C2317" s="48" t="s">
        <v>41</v>
      </c>
      <c r="D2317" s="48" t="s">
        <v>2115</v>
      </c>
      <c r="E2317" s="289" t="s">
        <v>2081</v>
      </c>
      <c r="F2317" s="289"/>
      <c r="G2317" s="151" t="s">
        <v>2082</v>
      </c>
      <c r="H2317" s="152">
        <v>9.4399999999999998E-2</v>
      </c>
      <c r="I2317" s="153">
        <v>24.83</v>
      </c>
      <c r="J2317" s="153">
        <v>2.34</v>
      </c>
    </row>
    <row r="2318" spans="1:10" x14ac:dyDescent="0.25">
      <c r="A2318" s="154" t="s">
        <v>2087</v>
      </c>
      <c r="B2318" s="155" t="s">
        <v>2712</v>
      </c>
      <c r="C2318" s="154" t="s">
        <v>41</v>
      </c>
      <c r="D2318" s="154" t="s">
        <v>2713</v>
      </c>
      <c r="E2318" s="290" t="s">
        <v>2091</v>
      </c>
      <c r="F2318" s="290"/>
      <c r="G2318" s="156" t="s">
        <v>43</v>
      </c>
      <c r="H2318" s="157">
        <v>3.15E-2</v>
      </c>
      <c r="I2318" s="158">
        <v>2.06</v>
      </c>
      <c r="J2318" s="158">
        <v>0.06</v>
      </c>
    </row>
    <row r="2319" spans="1:10" ht="26.4" x14ac:dyDescent="0.25">
      <c r="A2319" s="154" t="s">
        <v>2087</v>
      </c>
      <c r="B2319" s="155" t="s">
        <v>2954</v>
      </c>
      <c r="C2319" s="154" t="s">
        <v>41</v>
      </c>
      <c r="D2319" s="154" t="s">
        <v>2955</v>
      </c>
      <c r="E2319" s="290" t="s">
        <v>2091</v>
      </c>
      <c r="F2319" s="290"/>
      <c r="G2319" s="156" t="s">
        <v>43</v>
      </c>
      <c r="H2319" s="157">
        <v>7.0000000000000001E-3</v>
      </c>
      <c r="I2319" s="158">
        <v>74.53</v>
      </c>
      <c r="J2319" s="158">
        <v>0.52</v>
      </c>
    </row>
    <row r="2320" spans="1:10" x14ac:dyDescent="0.25">
      <c r="A2320" s="154" t="s">
        <v>2087</v>
      </c>
      <c r="B2320" s="155" t="s">
        <v>2963</v>
      </c>
      <c r="C2320" s="154" t="s">
        <v>41</v>
      </c>
      <c r="D2320" s="154" t="s">
        <v>2964</v>
      </c>
      <c r="E2320" s="290" t="s">
        <v>2091</v>
      </c>
      <c r="F2320" s="290"/>
      <c r="G2320" s="156" t="s">
        <v>43</v>
      </c>
      <c r="H2320" s="157">
        <v>5.8999999999999999E-3</v>
      </c>
      <c r="I2320" s="158">
        <v>65.78</v>
      </c>
      <c r="J2320" s="158">
        <v>0.38</v>
      </c>
    </row>
    <row r="2321" spans="1:10" ht="26.4" x14ac:dyDescent="0.25">
      <c r="A2321" s="154" t="s">
        <v>2087</v>
      </c>
      <c r="B2321" s="155" t="s">
        <v>3039</v>
      </c>
      <c r="C2321" s="154" t="s">
        <v>41</v>
      </c>
      <c r="D2321" s="154" t="s">
        <v>3040</v>
      </c>
      <c r="E2321" s="290" t="s">
        <v>2091</v>
      </c>
      <c r="F2321" s="290"/>
      <c r="G2321" s="156" t="s">
        <v>43</v>
      </c>
      <c r="H2321" s="157">
        <v>1</v>
      </c>
      <c r="I2321" s="158">
        <v>1.55</v>
      </c>
      <c r="J2321" s="158">
        <v>1.55</v>
      </c>
    </row>
    <row r="2322" spans="1:10" x14ac:dyDescent="0.25">
      <c r="A2322" s="49"/>
      <c r="B2322" s="49"/>
      <c r="C2322" s="49"/>
      <c r="D2322" s="49"/>
      <c r="E2322" s="49" t="s">
        <v>2093</v>
      </c>
      <c r="F2322" s="159">
        <v>1.8</v>
      </c>
      <c r="G2322" s="49" t="s">
        <v>2094</v>
      </c>
      <c r="H2322" s="159">
        <v>2.08</v>
      </c>
      <c r="I2322" s="49" t="s">
        <v>2095</v>
      </c>
      <c r="J2322" s="159">
        <v>3.88</v>
      </c>
    </row>
    <row r="2323" spans="1:10" x14ac:dyDescent="0.25">
      <c r="A2323" s="49"/>
      <c r="B2323" s="49"/>
      <c r="C2323" s="49"/>
      <c r="D2323" s="49"/>
      <c r="E2323" s="49" t="s">
        <v>2096</v>
      </c>
      <c r="F2323" s="159">
        <v>1.56</v>
      </c>
      <c r="G2323" s="49"/>
      <c r="H2323" s="291" t="s">
        <v>2097</v>
      </c>
      <c r="I2323" s="291"/>
      <c r="J2323" s="159">
        <v>9.19</v>
      </c>
    </row>
    <row r="2324" spans="1:10" ht="14.4" thickBot="1" x14ac:dyDescent="0.3">
      <c r="A2324" s="30"/>
      <c r="B2324" s="30"/>
      <c r="C2324" s="30"/>
      <c r="D2324" s="30"/>
      <c r="E2324" s="30"/>
      <c r="F2324" s="30"/>
      <c r="G2324" s="30" t="s">
        <v>2098</v>
      </c>
      <c r="H2324" s="160" t="s">
        <v>2570</v>
      </c>
      <c r="I2324" s="30" t="s">
        <v>2100</v>
      </c>
      <c r="J2324" s="32">
        <v>64.33</v>
      </c>
    </row>
    <row r="2325" spans="1:10" ht="14.4" thickTop="1" x14ac:dyDescent="0.25">
      <c r="A2325" s="161"/>
      <c r="B2325" s="161"/>
      <c r="C2325" s="161"/>
      <c r="D2325" s="161"/>
      <c r="E2325" s="161"/>
      <c r="F2325" s="161"/>
      <c r="G2325" s="161"/>
      <c r="H2325" s="161"/>
      <c r="I2325" s="161"/>
      <c r="J2325" s="161"/>
    </row>
    <row r="2326" spans="1:10" x14ac:dyDescent="0.25">
      <c r="A2326" s="24" t="s">
        <v>727</v>
      </c>
      <c r="B2326" s="25" t="s">
        <v>2</v>
      </c>
      <c r="C2326" s="24" t="s">
        <v>3</v>
      </c>
      <c r="D2326" s="24" t="s">
        <v>4</v>
      </c>
      <c r="E2326" s="294" t="s">
        <v>2075</v>
      </c>
      <c r="F2326" s="294"/>
      <c r="G2326" s="145" t="s">
        <v>5</v>
      </c>
      <c r="H2326" s="25" t="s">
        <v>6</v>
      </c>
      <c r="I2326" s="25" t="s">
        <v>7</v>
      </c>
      <c r="J2326" s="25" t="s">
        <v>9</v>
      </c>
    </row>
    <row r="2327" spans="1:10" ht="26.4" x14ac:dyDescent="0.25">
      <c r="A2327" s="146" t="s">
        <v>2076</v>
      </c>
      <c r="B2327" s="147" t="s">
        <v>728</v>
      </c>
      <c r="C2327" s="146" t="s">
        <v>41</v>
      </c>
      <c r="D2327" s="146" t="s">
        <v>729</v>
      </c>
      <c r="E2327" s="292" t="s">
        <v>2969</v>
      </c>
      <c r="F2327" s="292"/>
      <c r="G2327" s="148" t="s">
        <v>43</v>
      </c>
      <c r="H2327" s="149">
        <v>1</v>
      </c>
      <c r="I2327" s="150">
        <v>26.22</v>
      </c>
      <c r="J2327" s="150">
        <v>26.22</v>
      </c>
    </row>
    <row r="2328" spans="1:10" ht="26.4" x14ac:dyDescent="0.25">
      <c r="A2328" s="48" t="s">
        <v>2078</v>
      </c>
      <c r="B2328" s="50" t="s">
        <v>2114</v>
      </c>
      <c r="C2328" s="48" t="s">
        <v>41</v>
      </c>
      <c r="D2328" s="48" t="s">
        <v>2115</v>
      </c>
      <c r="E2328" s="289" t="s">
        <v>2081</v>
      </c>
      <c r="F2328" s="289"/>
      <c r="G2328" s="151" t="s">
        <v>2082</v>
      </c>
      <c r="H2328" s="152">
        <v>7.3499999999999996E-2</v>
      </c>
      <c r="I2328" s="153">
        <v>24.83</v>
      </c>
      <c r="J2328" s="153">
        <v>1.82</v>
      </c>
    </row>
    <row r="2329" spans="1:10" ht="26.4" x14ac:dyDescent="0.25">
      <c r="A2329" s="48" t="s">
        <v>2078</v>
      </c>
      <c r="B2329" s="50" t="s">
        <v>2118</v>
      </c>
      <c r="C2329" s="48" t="s">
        <v>41</v>
      </c>
      <c r="D2329" s="48" t="s">
        <v>2119</v>
      </c>
      <c r="E2329" s="289" t="s">
        <v>2081</v>
      </c>
      <c r="F2329" s="289"/>
      <c r="G2329" s="151" t="s">
        <v>2082</v>
      </c>
      <c r="H2329" s="152">
        <v>7.3499999999999996E-2</v>
      </c>
      <c r="I2329" s="153">
        <v>29.46</v>
      </c>
      <c r="J2329" s="153">
        <v>2.16</v>
      </c>
    </row>
    <row r="2330" spans="1:10" x14ac:dyDescent="0.25">
      <c r="A2330" s="154" t="s">
        <v>2087</v>
      </c>
      <c r="B2330" s="155" t="s">
        <v>2712</v>
      </c>
      <c r="C2330" s="154" t="s">
        <v>41</v>
      </c>
      <c r="D2330" s="154" t="s">
        <v>2713</v>
      </c>
      <c r="E2330" s="290" t="s">
        <v>2091</v>
      </c>
      <c r="F2330" s="290"/>
      <c r="G2330" s="156" t="s">
        <v>43</v>
      </c>
      <c r="H2330" s="157">
        <v>1.61E-2</v>
      </c>
      <c r="I2330" s="158">
        <v>2.06</v>
      </c>
      <c r="J2330" s="158">
        <v>0.03</v>
      </c>
    </row>
    <row r="2331" spans="1:10" x14ac:dyDescent="0.25">
      <c r="A2331" s="154" t="s">
        <v>2087</v>
      </c>
      <c r="B2331" s="155" t="s">
        <v>2963</v>
      </c>
      <c r="C2331" s="154" t="s">
        <v>41</v>
      </c>
      <c r="D2331" s="154" t="s">
        <v>2964</v>
      </c>
      <c r="E2331" s="290" t="s">
        <v>2091</v>
      </c>
      <c r="F2331" s="290"/>
      <c r="G2331" s="156" t="s">
        <v>43</v>
      </c>
      <c r="H2331" s="157">
        <v>1.29E-2</v>
      </c>
      <c r="I2331" s="158">
        <v>65.78</v>
      </c>
      <c r="J2331" s="158">
        <v>0.84</v>
      </c>
    </row>
    <row r="2332" spans="1:10" ht="26.4" x14ac:dyDescent="0.25">
      <c r="A2332" s="154" t="s">
        <v>2087</v>
      </c>
      <c r="B2332" s="155" t="s">
        <v>2954</v>
      </c>
      <c r="C2332" s="154" t="s">
        <v>41</v>
      </c>
      <c r="D2332" s="154" t="s">
        <v>2955</v>
      </c>
      <c r="E2332" s="290" t="s">
        <v>2091</v>
      </c>
      <c r="F2332" s="290"/>
      <c r="G2332" s="156" t="s">
        <v>43</v>
      </c>
      <c r="H2332" s="157">
        <v>1.6500000000000001E-2</v>
      </c>
      <c r="I2332" s="158">
        <v>74.53</v>
      </c>
      <c r="J2332" s="158">
        <v>1.22</v>
      </c>
    </row>
    <row r="2333" spans="1:10" ht="26.4" x14ac:dyDescent="0.25">
      <c r="A2333" s="154" t="s">
        <v>2087</v>
      </c>
      <c r="B2333" s="155" t="s">
        <v>3041</v>
      </c>
      <c r="C2333" s="154" t="s">
        <v>41</v>
      </c>
      <c r="D2333" s="154" t="s">
        <v>3042</v>
      </c>
      <c r="E2333" s="290" t="s">
        <v>2091</v>
      </c>
      <c r="F2333" s="290"/>
      <c r="G2333" s="156" t="s">
        <v>43</v>
      </c>
      <c r="H2333" s="157">
        <v>1</v>
      </c>
      <c r="I2333" s="158">
        <v>20.149999999999999</v>
      </c>
      <c r="J2333" s="158">
        <v>20.149999999999999</v>
      </c>
    </row>
    <row r="2334" spans="1:10" x14ac:dyDescent="0.25">
      <c r="A2334" s="49"/>
      <c r="B2334" s="49"/>
      <c r="C2334" s="49"/>
      <c r="D2334" s="49"/>
      <c r="E2334" s="49" t="s">
        <v>2093</v>
      </c>
      <c r="F2334" s="159">
        <v>1.4</v>
      </c>
      <c r="G2334" s="49" t="s">
        <v>2094</v>
      </c>
      <c r="H2334" s="159">
        <v>1.62</v>
      </c>
      <c r="I2334" s="49" t="s">
        <v>2095</v>
      </c>
      <c r="J2334" s="159">
        <v>3.02</v>
      </c>
    </row>
    <row r="2335" spans="1:10" x14ac:dyDescent="0.25">
      <c r="A2335" s="49"/>
      <c r="B2335" s="49"/>
      <c r="C2335" s="49"/>
      <c r="D2335" s="49"/>
      <c r="E2335" s="49" t="s">
        <v>2096</v>
      </c>
      <c r="F2335" s="159">
        <v>5.37</v>
      </c>
      <c r="G2335" s="49"/>
      <c r="H2335" s="291" t="s">
        <v>2097</v>
      </c>
      <c r="I2335" s="291"/>
      <c r="J2335" s="159">
        <v>31.59</v>
      </c>
    </row>
    <row r="2336" spans="1:10" ht="14.4" thickBot="1" x14ac:dyDescent="0.3">
      <c r="A2336" s="30"/>
      <c r="B2336" s="30"/>
      <c r="C2336" s="30"/>
      <c r="D2336" s="30"/>
      <c r="E2336" s="30"/>
      <c r="F2336" s="30"/>
      <c r="G2336" s="30" t="s">
        <v>2098</v>
      </c>
      <c r="H2336" s="160" t="s">
        <v>2572</v>
      </c>
      <c r="I2336" s="30" t="s">
        <v>2100</v>
      </c>
      <c r="J2336" s="32">
        <v>63.18</v>
      </c>
    </row>
    <row r="2337" spans="1:10" ht="14.4" thickTop="1" x14ac:dyDescent="0.25">
      <c r="A2337" s="161"/>
      <c r="B2337" s="161"/>
      <c r="C2337" s="161"/>
      <c r="D2337" s="161"/>
      <c r="E2337" s="161"/>
      <c r="F2337" s="161"/>
      <c r="G2337" s="161"/>
      <c r="H2337" s="161"/>
      <c r="I2337" s="161"/>
      <c r="J2337" s="161"/>
    </row>
    <row r="2338" spans="1:10" x14ac:dyDescent="0.25">
      <c r="A2338" s="24" t="s">
        <v>730</v>
      </c>
      <c r="B2338" s="25" t="s">
        <v>2</v>
      </c>
      <c r="C2338" s="24" t="s">
        <v>3</v>
      </c>
      <c r="D2338" s="24" t="s">
        <v>4</v>
      </c>
      <c r="E2338" s="294" t="s">
        <v>2075</v>
      </c>
      <c r="F2338" s="294"/>
      <c r="G2338" s="145" t="s">
        <v>5</v>
      </c>
      <c r="H2338" s="25" t="s">
        <v>6</v>
      </c>
      <c r="I2338" s="25" t="s">
        <v>7</v>
      </c>
      <c r="J2338" s="25" t="s">
        <v>9</v>
      </c>
    </row>
    <row r="2339" spans="1:10" ht="39.6" x14ac:dyDescent="0.25">
      <c r="A2339" s="146" t="s">
        <v>2076</v>
      </c>
      <c r="B2339" s="147" t="s">
        <v>731</v>
      </c>
      <c r="C2339" s="146" t="s">
        <v>41</v>
      </c>
      <c r="D2339" s="146" t="s">
        <v>732</v>
      </c>
      <c r="E2339" s="292" t="s">
        <v>2960</v>
      </c>
      <c r="F2339" s="292"/>
      <c r="G2339" s="148" t="s">
        <v>43</v>
      </c>
      <c r="H2339" s="149">
        <v>1</v>
      </c>
      <c r="I2339" s="150">
        <v>60.62</v>
      </c>
      <c r="J2339" s="150">
        <v>60.62</v>
      </c>
    </row>
    <row r="2340" spans="1:10" ht="26.4" x14ac:dyDescent="0.25">
      <c r="A2340" s="48" t="s">
        <v>2078</v>
      </c>
      <c r="B2340" s="50" t="s">
        <v>2118</v>
      </c>
      <c r="C2340" s="48" t="s">
        <v>41</v>
      </c>
      <c r="D2340" s="48" t="s">
        <v>2119</v>
      </c>
      <c r="E2340" s="289" t="s">
        <v>2081</v>
      </c>
      <c r="F2340" s="289"/>
      <c r="G2340" s="151" t="s">
        <v>2082</v>
      </c>
      <c r="H2340" s="152">
        <v>0.1525</v>
      </c>
      <c r="I2340" s="153">
        <v>29.46</v>
      </c>
      <c r="J2340" s="153">
        <v>4.49</v>
      </c>
    </row>
    <row r="2341" spans="1:10" ht="26.4" x14ac:dyDescent="0.25">
      <c r="A2341" s="48" t="s">
        <v>2078</v>
      </c>
      <c r="B2341" s="50" t="s">
        <v>2114</v>
      </c>
      <c r="C2341" s="48" t="s">
        <v>41</v>
      </c>
      <c r="D2341" s="48" t="s">
        <v>2115</v>
      </c>
      <c r="E2341" s="289" t="s">
        <v>2081</v>
      </c>
      <c r="F2341" s="289"/>
      <c r="G2341" s="151" t="s">
        <v>2082</v>
      </c>
      <c r="H2341" s="152">
        <v>0.1525</v>
      </c>
      <c r="I2341" s="153">
        <v>24.83</v>
      </c>
      <c r="J2341" s="153">
        <v>3.78</v>
      </c>
    </row>
    <row r="2342" spans="1:10" x14ac:dyDescent="0.25">
      <c r="A2342" s="154" t="s">
        <v>2087</v>
      </c>
      <c r="B2342" s="155" t="s">
        <v>2963</v>
      </c>
      <c r="C2342" s="154" t="s">
        <v>41</v>
      </c>
      <c r="D2342" s="154" t="s">
        <v>2964</v>
      </c>
      <c r="E2342" s="290" t="s">
        <v>2091</v>
      </c>
      <c r="F2342" s="290"/>
      <c r="G2342" s="156" t="s">
        <v>43</v>
      </c>
      <c r="H2342" s="157">
        <v>1.06E-2</v>
      </c>
      <c r="I2342" s="158">
        <v>65.78</v>
      </c>
      <c r="J2342" s="158">
        <v>0.69</v>
      </c>
    </row>
    <row r="2343" spans="1:10" ht="26.4" x14ac:dyDescent="0.25">
      <c r="A2343" s="154" t="s">
        <v>2087</v>
      </c>
      <c r="B2343" s="155" t="s">
        <v>2954</v>
      </c>
      <c r="C2343" s="154" t="s">
        <v>41</v>
      </c>
      <c r="D2343" s="154" t="s">
        <v>2955</v>
      </c>
      <c r="E2343" s="290" t="s">
        <v>2091</v>
      </c>
      <c r="F2343" s="290"/>
      <c r="G2343" s="156" t="s">
        <v>43</v>
      </c>
      <c r="H2343" s="157">
        <v>1.4999999999999999E-2</v>
      </c>
      <c r="I2343" s="158">
        <v>74.53</v>
      </c>
      <c r="J2343" s="158">
        <v>1.1100000000000001</v>
      </c>
    </row>
    <row r="2344" spans="1:10" ht="26.4" x14ac:dyDescent="0.25">
      <c r="A2344" s="154" t="s">
        <v>2087</v>
      </c>
      <c r="B2344" s="155" t="s">
        <v>3043</v>
      </c>
      <c r="C2344" s="154" t="s">
        <v>41</v>
      </c>
      <c r="D2344" s="154" t="s">
        <v>3044</v>
      </c>
      <c r="E2344" s="290" t="s">
        <v>2091</v>
      </c>
      <c r="F2344" s="290"/>
      <c r="G2344" s="156" t="s">
        <v>43</v>
      </c>
      <c r="H2344" s="157">
        <v>1</v>
      </c>
      <c r="I2344" s="158">
        <v>50.53</v>
      </c>
      <c r="J2344" s="158">
        <v>50.53</v>
      </c>
    </row>
    <row r="2345" spans="1:10" x14ac:dyDescent="0.25">
      <c r="A2345" s="154" t="s">
        <v>2087</v>
      </c>
      <c r="B2345" s="155" t="s">
        <v>2712</v>
      </c>
      <c r="C2345" s="154" t="s">
        <v>41</v>
      </c>
      <c r="D2345" s="154" t="s">
        <v>2713</v>
      </c>
      <c r="E2345" s="290" t="s">
        <v>2091</v>
      </c>
      <c r="F2345" s="290"/>
      <c r="G2345" s="156" t="s">
        <v>43</v>
      </c>
      <c r="H2345" s="157">
        <v>1.0500000000000001E-2</v>
      </c>
      <c r="I2345" s="158">
        <v>2.06</v>
      </c>
      <c r="J2345" s="158">
        <v>0.02</v>
      </c>
    </row>
    <row r="2346" spans="1:10" x14ac:dyDescent="0.25">
      <c r="A2346" s="49"/>
      <c r="B2346" s="49"/>
      <c r="C2346" s="49"/>
      <c r="D2346" s="49"/>
      <c r="E2346" s="49" t="s">
        <v>2093</v>
      </c>
      <c r="F2346" s="159">
        <v>2.92</v>
      </c>
      <c r="G2346" s="49" t="s">
        <v>2094</v>
      </c>
      <c r="H2346" s="159">
        <v>3.36</v>
      </c>
      <c r="I2346" s="49" t="s">
        <v>2095</v>
      </c>
      <c r="J2346" s="159">
        <v>6.28</v>
      </c>
    </row>
    <row r="2347" spans="1:10" x14ac:dyDescent="0.25">
      <c r="A2347" s="49"/>
      <c r="B2347" s="49"/>
      <c r="C2347" s="49"/>
      <c r="D2347" s="49"/>
      <c r="E2347" s="49" t="s">
        <v>2096</v>
      </c>
      <c r="F2347" s="159">
        <v>12.42</v>
      </c>
      <c r="G2347" s="49"/>
      <c r="H2347" s="291" t="s">
        <v>2097</v>
      </c>
      <c r="I2347" s="291"/>
      <c r="J2347" s="159">
        <v>73.040000000000006</v>
      </c>
    </row>
    <row r="2348" spans="1:10" ht="14.4" thickBot="1" x14ac:dyDescent="0.3">
      <c r="A2348" s="30"/>
      <c r="B2348" s="30"/>
      <c r="C2348" s="30"/>
      <c r="D2348" s="30"/>
      <c r="E2348" s="30"/>
      <c r="F2348" s="30"/>
      <c r="G2348" s="30" t="s">
        <v>2098</v>
      </c>
      <c r="H2348" s="160" t="s">
        <v>2166</v>
      </c>
      <c r="I2348" s="30" t="s">
        <v>2100</v>
      </c>
      <c r="J2348" s="32">
        <v>73.040000000000006</v>
      </c>
    </row>
    <row r="2349" spans="1:10" ht="14.4" thickTop="1" x14ac:dyDescent="0.25">
      <c r="A2349" s="161"/>
      <c r="B2349" s="161"/>
      <c r="C2349" s="161"/>
      <c r="D2349" s="161"/>
      <c r="E2349" s="161"/>
      <c r="F2349" s="161"/>
      <c r="G2349" s="161"/>
      <c r="H2349" s="161"/>
      <c r="I2349" s="161"/>
      <c r="J2349" s="161"/>
    </row>
    <row r="2350" spans="1:10" x14ac:dyDescent="0.25">
      <c r="A2350" s="24" t="s">
        <v>733</v>
      </c>
      <c r="B2350" s="25" t="s">
        <v>2</v>
      </c>
      <c r="C2350" s="24" t="s">
        <v>3</v>
      </c>
      <c r="D2350" s="24" t="s">
        <v>4</v>
      </c>
      <c r="E2350" s="294" t="s">
        <v>2075</v>
      </c>
      <c r="F2350" s="294"/>
      <c r="G2350" s="145" t="s">
        <v>5</v>
      </c>
      <c r="H2350" s="25" t="s">
        <v>6</v>
      </c>
      <c r="I2350" s="25" t="s">
        <v>7</v>
      </c>
      <c r="J2350" s="25" t="s">
        <v>9</v>
      </c>
    </row>
    <row r="2351" spans="1:10" ht="39.6" x14ac:dyDescent="0.25">
      <c r="A2351" s="146" t="s">
        <v>2076</v>
      </c>
      <c r="B2351" s="147" t="s">
        <v>734</v>
      </c>
      <c r="C2351" s="146" t="s">
        <v>41</v>
      </c>
      <c r="D2351" s="146" t="s">
        <v>735</v>
      </c>
      <c r="E2351" s="292" t="s">
        <v>2960</v>
      </c>
      <c r="F2351" s="292"/>
      <c r="G2351" s="148" t="s">
        <v>43</v>
      </c>
      <c r="H2351" s="149">
        <v>1</v>
      </c>
      <c r="I2351" s="150">
        <v>3.68</v>
      </c>
      <c r="J2351" s="150">
        <v>3.68</v>
      </c>
    </row>
    <row r="2352" spans="1:10" ht="26.4" x14ac:dyDescent="0.25">
      <c r="A2352" s="48" t="s">
        <v>2078</v>
      </c>
      <c r="B2352" s="50" t="s">
        <v>2118</v>
      </c>
      <c r="C2352" s="48" t="s">
        <v>41</v>
      </c>
      <c r="D2352" s="48" t="s">
        <v>2119</v>
      </c>
      <c r="E2352" s="289" t="s">
        <v>2081</v>
      </c>
      <c r="F2352" s="289"/>
      <c r="G2352" s="151" t="s">
        <v>2082</v>
      </c>
      <c r="H2352" s="152">
        <v>3.8399999999999997E-2</v>
      </c>
      <c r="I2352" s="153">
        <v>29.46</v>
      </c>
      <c r="J2352" s="153">
        <v>1.1299999999999999</v>
      </c>
    </row>
    <row r="2353" spans="1:10" ht="26.4" x14ac:dyDescent="0.25">
      <c r="A2353" s="48" t="s">
        <v>2078</v>
      </c>
      <c r="B2353" s="50" t="s">
        <v>2114</v>
      </c>
      <c r="C2353" s="48" t="s">
        <v>41</v>
      </c>
      <c r="D2353" s="48" t="s">
        <v>2115</v>
      </c>
      <c r="E2353" s="289" t="s">
        <v>2081</v>
      </c>
      <c r="F2353" s="289"/>
      <c r="G2353" s="151" t="s">
        <v>2082</v>
      </c>
      <c r="H2353" s="152">
        <v>3.8399999999999997E-2</v>
      </c>
      <c r="I2353" s="153">
        <v>24.83</v>
      </c>
      <c r="J2353" s="153">
        <v>0.95</v>
      </c>
    </row>
    <row r="2354" spans="1:10" x14ac:dyDescent="0.25">
      <c r="A2354" s="154" t="s">
        <v>2087</v>
      </c>
      <c r="B2354" s="155" t="s">
        <v>2148</v>
      </c>
      <c r="C2354" s="154" t="s">
        <v>41</v>
      </c>
      <c r="D2354" s="154" t="s">
        <v>2149</v>
      </c>
      <c r="E2354" s="290" t="s">
        <v>2091</v>
      </c>
      <c r="F2354" s="290"/>
      <c r="G2354" s="156" t="s">
        <v>43</v>
      </c>
      <c r="H2354" s="157">
        <v>5.3E-3</v>
      </c>
      <c r="I2354" s="158">
        <v>20.66</v>
      </c>
      <c r="J2354" s="158">
        <v>0.1</v>
      </c>
    </row>
    <row r="2355" spans="1:10" ht="26.4" x14ac:dyDescent="0.25">
      <c r="A2355" s="154" t="s">
        <v>2087</v>
      </c>
      <c r="B2355" s="155" t="s">
        <v>3045</v>
      </c>
      <c r="C2355" s="154" t="s">
        <v>41</v>
      </c>
      <c r="D2355" s="154" t="s">
        <v>3046</v>
      </c>
      <c r="E2355" s="290" t="s">
        <v>2091</v>
      </c>
      <c r="F2355" s="290"/>
      <c r="G2355" s="156" t="s">
        <v>43</v>
      </c>
      <c r="H2355" s="157">
        <v>1</v>
      </c>
      <c r="I2355" s="158">
        <v>0.98</v>
      </c>
      <c r="J2355" s="158">
        <v>0.98</v>
      </c>
    </row>
    <row r="2356" spans="1:10" x14ac:dyDescent="0.25">
      <c r="A2356" s="154" t="s">
        <v>2087</v>
      </c>
      <c r="B2356" s="155" t="s">
        <v>2963</v>
      </c>
      <c r="C2356" s="154" t="s">
        <v>41</v>
      </c>
      <c r="D2356" s="154" t="s">
        <v>2964</v>
      </c>
      <c r="E2356" s="290" t="s">
        <v>2091</v>
      </c>
      <c r="F2356" s="290"/>
      <c r="G2356" s="156" t="s">
        <v>43</v>
      </c>
      <c r="H2356" s="157">
        <v>3.5000000000000001E-3</v>
      </c>
      <c r="I2356" s="158">
        <v>65.78</v>
      </c>
      <c r="J2356" s="158">
        <v>0.23</v>
      </c>
    </row>
    <row r="2357" spans="1:10" ht="26.4" x14ac:dyDescent="0.25">
      <c r="A2357" s="154" t="s">
        <v>2087</v>
      </c>
      <c r="B2357" s="155" t="s">
        <v>2954</v>
      </c>
      <c r="C2357" s="154" t="s">
        <v>41</v>
      </c>
      <c r="D2357" s="154" t="s">
        <v>2955</v>
      </c>
      <c r="E2357" s="290" t="s">
        <v>2091</v>
      </c>
      <c r="F2357" s="290"/>
      <c r="G2357" s="156" t="s">
        <v>43</v>
      </c>
      <c r="H2357" s="157">
        <v>4.0000000000000001E-3</v>
      </c>
      <c r="I2357" s="158">
        <v>74.53</v>
      </c>
      <c r="J2357" s="158">
        <v>0.28999999999999998</v>
      </c>
    </row>
    <row r="2358" spans="1:10" x14ac:dyDescent="0.25">
      <c r="A2358" s="49"/>
      <c r="B2358" s="49"/>
      <c r="C2358" s="49"/>
      <c r="D2358" s="49"/>
      <c r="E2358" s="49" t="s">
        <v>2093</v>
      </c>
      <c r="F2358" s="159">
        <v>0.73</v>
      </c>
      <c r="G2358" s="49" t="s">
        <v>2094</v>
      </c>
      <c r="H2358" s="159">
        <v>0.85</v>
      </c>
      <c r="I2358" s="49" t="s">
        <v>2095</v>
      </c>
      <c r="J2358" s="159">
        <v>1.58</v>
      </c>
    </row>
    <row r="2359" spans="1:10" x14ac:dyDescent="0.25">
      <c r="A2359" s="49"/>
      <c r="B2359" s="49"/>
      <c r="C2359" s="49"/>
      <c r="D2359" s="49"/>
      <c r="E2359" s="49" t="s">
        <v>2096</v>
      </c>
      <c r="F2359" s="159">
        <v>0.75</v>
      </c>
      <c r="G2359" s="49"/>
      <c r="H2359" s="291" t="s">
        <v>2097</v>
      </c>
      <c r="I2359" s="291"/>
      <c r="J2359" s="159">
        <v>4.43</v>
      </c>
    </row>
    <row r="2360" spans="1:10" ht="14.4" thickBot="1" x14ac:dyDescent="0.3">
      <c r="A2360" s="30"/>
      <c r="B2360" s="30"/>
      <c r="C2360" s="30"/>
      <c r="D2360" s="30"/>
      <c r="E2360" s="30"/>
      <c r="F2360" s="30"/>
      <c r="G2360" s="30" t="s">
        <v>2098</v>
      </c>
      <c r="H2360" s="160" t="s">
        <v>3047</v>
      </c>
      <c r="I2360" s="30" t="s">
        <v>2100</v>
      </c>
      <c r="J2360" s="32">
        <v>1244.83</v>
      </c>
    </row>
    <row r="2361" spans="1:10" ht="14.4" thickTop="1" x14ac:dyDescent="0.25">
      <c r="A2361" s="161"/>
      <c r="B2361" s="161"/>
      <c r="C2361" s="161"/>
      <c r="D2361" s="161"/>
      <c r="E2361" s="161"/>
      <c r="F2361" s="161"/>
      <c r="G2361" s="161"/>
      <c r="H2361" s="161"/>
      <c r="I2361" s="161"/>
      <c r="J2361" s="161"/>
    </row>
    <row r="2362" spans="1:10" x14ac:dyDescent="0.25">
      <c r="A2362" s="24" t="s">
        <v>736</v>
      </c>
      <c r="B2362" s="25" t="s">
        <v>2</v>
      </c>
      <c r="C2362" s="24" t="s">
        <v>3</v>
      </c>
      <c r="D2362" s="24" t="s">
        <v>4</v>
      </c>
      <c r="E2362" s="294" t="s">
        <v>2075</v>
      </c>
      <c r="F2362" s="294"/>
      <c r="G2362" s="145" t="s">
        <v>5</v>
      </c>
      <c r="H2362" s="25" t="s">
        <v>6</v>
      </c>
      <c r="I2362" s="25" t="s">
        <v>7</v>
      </c>
      <c r="J2362" s="25" t="s">
        <v>9</v>
      </c>
    </row>
    <row r="2363" spans="1:10" ht="39.6" x14ac:dyDescent="0.25">
      <c r="A2363" s="146" t="s">
        <v>2076</v>
      </c>
      <c r="B2363" s="147" t="s">
        <v>737</v>
      </c>
      <c r="C2363" s="146" t="s">
        <v>41</v>
      </c>
      <c r="D2363" s="146" t="s">
        <v>738</v>
      </c>
      <c r="E2363" s="292" t="s">
        <v>2969</v>
      </c>
      <c r="F2363" s="292"/>
      <c r="G2363" s="148" t="s">
        <v>43</v>
      </c>
      <c r="H2363" s="149">
        <v>1</v>
      </c>
      <c r="I2363" s="150">
        <v>18.5</v>
      </c>
      <c r="J2363" s="150">
        <v>18.5</v>
      </c>
    </row>
    <row r="2364" spans="1:10" ht="26.4" x14ac:dyDescent="0.25">
      <c r="A2364" s="48" t="s">
        <v>2078</v>
      </c>
      <c r="B2364" s="50" t="s">
        <v>2118</v>
      </c>
      <c r="C2364" s="48" t="s">
        <v>41</v>
      </c>
      <c r="D2364" s="48" t="s">
        <v>2119</v>
      </c>
      <c r="E2364" s="289" t="s">
        <v>2081</v>
      </c>
      <c r="F2364" s="289"/>
      <c r="G2364" s="151" t="s">
        <v>2082</v>
      </c>
      <c r="H2364" s="152">
        <v>0.13059999999999999</v>
      </c>
      <c r="I2364" s="153">
        <v>29.46</v>
      </c>
      <c r="J2364" s="153">
        <v>3.84</v>
      </c>
    </row>
    <row r="2365" spans="1:10" ht="26.4" x14ac:dyDescent="0.25">
      <c r="A2365" s="48" t="s">
        <v>2078</v>
      </c>
      <c r="B2365" s="50" t="s">
        <v>2114</v>
      </c>
      <c r="C2365" s="48" t="s">
        <v>41</v>
      </c>
      <c r="D2365" s="48" t="s">
        <v>2115</v>
      </c>
      <c r="E2365" s="289" t="s">
        <v>2081</v>
      </c>
      <c r="F2365" s="289"/>
      <c r="G2365" s="151" t="s">
        <v>2082</v>
      </c>
      <c r="H2365" s="152">
        <v>0.13059999999999999</v>
      </c>
      <c r="I2365" s="153">
        <v>24.83</v>
      </c>
      <c r="J2365" s="153">
        <v>3.24</v>
      </c>
    </row>
    <row r="2366" spans="1:10" ht="26.4" x14ac:dyDescent="0.25">
      <c r="A2366" s="154" t="s">
        <v>2087</v>
      </c>
      <c r="B2366" s="155" t="s">
        <v>3048</v>
      </c>
      <c r="C2366" s="154" t="s">
        <v>41</v>
      </c>
      <c r="D2366" s="154" t="s">
        <v>3049</v>
      </c>
      <c r="E2366" s="290" t="s">
        <v>2091</v>
      </c>
      <c r="F2366" s="290"/>
      <c r="G2366" s="156" t="s">
        <v>43</v>
      </c>
      <c r="H2366" s="157">
        <v>1</v>
      </c>
      <c r="I2366" s="158">
        <v>9.2799999999999994</v>
      </c>
      <c r="J2366" s="158">
        <v>9.2799999999999994</v>
      </c>
    </row>
    <row r="2367" spans="1:10" x14ac:dyDescent="0.25">
      <c r="A2367" s="154" t="s">
        <v>2087</v>
      </c>
      <c r="B2367" s="155" t="s">
        <v>2963</v>
      </c>
      <c r="C2367" s="154" t="s">
        <v>41</v>
      </c>
      <c r="D2367" s="154" t="s">
        <v>2964</v>
      </c>
      <c r="E2367" s="290" t="s">
        <v>2091</v>
      </c>
      <c r="F2367" s="290"/>
      <c r="G2367" s="156" t="s">
        <v>43</v>
      </c>
      <c r="H2367" s="157">
        <v>1.29E-2</v>
      </c>
      <c r="I2367" s="158">
        <v>65.78</v>
      </c>
      <c r="J2367" s="158">
        <v>0.84</v>
      </c>
    </row>
    <row r="2368" spans="1:10" x14ac:dyDescent="0.25">
      <c r="A2368" s="154" t="s">
        <v>2087</v>
      </c>
      <c r="B2368" s="155" t="s">
        <v>2712</v>
      </c>
      <c r="C2368" s="154" t="s">
        <v>41</v>
      </c>
      <c r="D2368" s="154" t="s">
        <v>2713</v>
      </c>
      <c r="E2368" s="290" t="s">
        <v>2091</v>
      </c>
      <c r="F2368" s="290"/>
      <c r="G2368" s="156" t="s">
        <v>43</v>
      </c>
      <c r="H2368" s="157">
        <v>4.3499999999999997E-2</v>
      </c>
      <c r="I2368" s="158">
        <v>2.06</v>
      </c>
      <c r="J2368" s="158">
        <v>0.08</v>
      </c>
    </row>
    <row r="2369" spans="1:10" ht="26.4" x14ac:dyDescent="0.25">
      <c r="A2369" s="154" t="s">
        <v>2087</v>
      </c>
      <c r="B2369" s="155" t="s">
        <v>2954</v>
      </c>
      <c r="C2369" s="154" t="s">
        <v>41</v>
      </c>
      <c r="D2369" s="154" t="s">
        <v>2955</v>
      </c>
      <c r="E2369" s="290" t="s">
        <v>2091</v>
      </c>
      <c r="F2369" s="290"/>
      <c r="G2369" s="156" t="s">
        <v>43</v>
      </c>
      <c r="H2369" s="157">
        <v>1.6500000000000001E-2</v>
      </c>
      <c r="I2369" s="158">
        <v>74.53</v>
      </c>
      <c r="J2369" s="158">
        <v>1.22</v>
      </c>
    </row>
    <row r="2370" spans="1:10" x14ac:dyDescent="0.25">
      <c r="A2370" s="49"/>
      <c r="B2370" s="49"/>
      <c r="C2370" s="49"/>
      <c r="D2370" s="49"/>
      <c r="E2370" s="49" t="s">
        <v>2093</v>
      </c>
      <c r="F2370" s="159">
        <v>2.5</v>
      </c>
      <c r="G2370" s="49" t="s">
        <v>2094</v>
      </c>
      <c r="H2370" s="159">
        <v>2.87</v>
      </c>
      <c r="I2370" s="49" t="s">
        <v>2095</v>
      </c>
      <c r="J2370" s="159">
        <v>5.37</v>
      </c>
    </row>
    <row r="2371" spans="1:10" x14ac:dyDescent="0.25">
      <c r="A2371" s="49"/>
      <c r="B2371" s="49"/>
      <c r="C2371" s="49"/>
      <c r="D2371" s="49"/>
      <c r="E2371" s="49" t="s">
        <v>2096</v>
      </c>
      <c r="F2371" s="159">
        <v>3.79</v>
      </c>
      <c r="G2371" s="49"/>
      <c r="H2371" s="291" t="s">
        <v>2097</v>
      </c>
      <c r="I2371" s="291"/>
      <c r="J2371" s="159">
        <v>22.29</v>
      </c>
    </row>
    <row r="2372" spans="1:10" ht="14.4" thickBot="1" x14ac:dyDescent="0.3">
      <c r="A2372" s="30"/>
      <c r="B2372" s="30"/>
      <c r="C2372" s="30"/>
      <c r="D2372" s="30"/>
      <c r="E2372" s="30"/>
      <c r="F2372" s="30"/>
      <c r="G2372" s="30" t="s">
        <v>2098</v>
      </c>
      <c r="H2372" s="160" t="s">
        <v>2852</v>
      </c>
      <c r="I2372" s="30" t="s">
        <v>2100</v>
      </c>
      <c r="J2372" s="32">
        <v>111.45</v>
      </c>
    </row>
    <row r="2373" spans="1:10" ht="14.4" thickTop="1" x14ac:dyDescent="0.25">
      <c r="A2373" s="161"/>
      <c r="B2373" s="161"/>
      <c r="C2373" s="161"/>
      <c r="D2373" s="161"/>
      <c r="E2373" s="161"/>
      <c r="F2373" s="161"/>
      <c r="G2373" s="161"/>
      <c r="H2373" s="161"/>
      <c r="I2373" s="161"/>
      <c r="J2373" s="161"/>
    </row>
    <row r="2374" spans="1:10" x14ac:dyDescent="0.25">
      <c r="A2374" s="24" t="s">
        <v>739</v>
      </c>
      <c r="B2374" s="25" t="s">
        <v>2</v>
      </c>
      <c r="C2374" s="24" t="s">
        <v>3</v>
      </c>
      <c r="D2374" s="24" t="s">
        <v>4</v>
      </c>
      <c r="E2374" s="294" t="s">
        <v>2075</v>
      </c>
      <c r="F2374" s="294"/>
      <c r="G2374" s="145" t="s">
        <v>5</v>
      </c>
      <c r="H2374" s="25" t="s">
        <v>6</v>
      </c>
      <c r="I2374" s="25" t="s">
        <v>7</v>
      </c>
      <c r="J2374" s="25" t="s">
        <v>9</v>
      </c>
    </row>
    <row r="2375" spans="1:10" ht="39.6" x14ac:dyDescent="0.25">
      <c r="A2375" s="146" t="s">
        <v>2076</v>
      </c>
      <c r="B2375" s="147" t="s">
        <v>740</v>
      </c>
      <c r="C2375" s="146" t="s">
        <v>41</v>
      </c>
      <c r="D2375" s="146" t="s">
        <v>741</v>
      </c>
      <c r="E2375" s="292" t="s">
        <v>2969</v>
      </c>
      <c r="F2375" s="292"/>
      <c r="G2375" s="148" t="s">
        <v>43</v>
      </c>
      <c r="H2375" s="149">
        <v>1</v>
      </c>
      <c r="I2375" s="150">
        <v>15.73</v>
      </c>
      <c r="J2375" s="150">
        <v>15.73</v>
      </c>
    </row>
    <row r="2376" spans="1:10" ht="26.4" x14ac:dyDescent="0.25">
      <c r="A2376" s="48" t="s">
        <v>2078</v>
      </c>
      <c r="B2376" s="50" t="s">
        <v>2118</v>
      </c>
      <c r="C2376" s="48" t="s">
        <v>41</v>
      </c>
      <c r="D2376" s="48" t="s">
        <v>2119</v>
      </c>
      <c r="E2376" s="289" t="s">
        <v>2081</v>
      </c>
      <c r="F2376" s="289"/>
      <c r="G2376" s="151" t="s">
        <v>2082</v>
      </c>
      <c r="H2376" s="152">
        <v>9.2399999999999996E-2</v>
      </c>
      <c r="I2376" s="153">
        <v>29.46</v>
      </c>
      <c r="J2376" s="153">
        <v>2.72</v>
      </c>
    </row>
    <row r="2377" spans="1:10" ht="26.4" x14ac:dyDescent="0.25">
      <c r="A2377" s="48" t="s">
        <v>2078</v>
      </c>
      <c r="B2377" s="50" t="s">
        <v>2114</v>
      </c>
      <c r="C2377" s="48" t="s">
        <v>41</v>
      </c>
      <c r="D2377" s="48" t="s">
        <v>2115</v>
      </c>
      <c r="E2377" s="289" t="s">
        <v>2081</v>
      </c>
      <c r="F2377" s="289"/>
      <c r="G2377" s="151" t="s">
        <v>2082</v>
      </c>
      <c r="H2377" s="152">
        <v>9.2399999999999996E-2</v>
      </c>
      <c r="I2377" s="153">
        <v>24.83</v>
      </c>
      <c r="J2377" s="153">
        <v>2.29</v>
      </c>
    </row>
    <row r="2378" spans="1:10" ht="26.4" x14ac:dyDescent="0.25">
      <c r="A2378" s="154" t="s">
        <v>2087</v>
      </c>
      <c r="B2378" s="155" t="s">
        <v>3050</v>
      </c>
      <c r="C2378" s="154" t="s">
        <v>41</v>
      </c>
      <c r="D2378" s="154" t="s">
        <v>3051</v>
      </c>
      <c r="E2378" s="290" t="s">
        <v>2091</v>
      </c>
      <c r="F2378" s="290"/>
      <c r="G2378" s="156" t="s">
        <v>43</v>
      </c>
      <c r="H2378" s="157">
        <v>1</v>
      </c>
      <c r="I2378" s="158">
        <v>7.52</v>
      </c>
      <c r="J2378" s="158">
        <v>7.52</v>
      </c>
    </row>
    <row r="2379" spans="1:10" ht="26.4" x14ac:dyDescent="0.25">
      <c r="A2379" s="154" t="s">
        <v>2087</v>
      </c>
      <c r="B2379" s="155" t="s">
        <v>2954</v>
      </c>
      <c r="C2379" s="154" t="s">
        <v>41</v>
      </c>
      <c r="D2379" s="154" t="s">
        <v>2955</v>
      </c>
      <c r="E2379" s="290" t="s">
        <v>2091</v>
      </c>
      <c r="F2379" s="290"/>
      <c r="G2379" s="156" t="s">
        <v>43</v>
      </c>
      <c r="H2379" s="157">
        <v>2.5999999999999999E-2</v>
      </c>
      <c r="I2379" s="158">
        <v>74.53</v>
      </c>
      <c r="J2379" s="158">
        <v>1.93</v>
      </c>
    </row>
    <row r="2380" spans="1:10" x14ac:dyDescent="0.25">
      <c r="A2380" s="154" t="s">
        <v>2087</v>
      </c>
      <c r="B2380" s="155" t="s">
        <v>2963</v>
      </c>
      <c r="C2380" s="154" t="s">
        <v>41</v>
      </c>
      <c r="D2380" s="154" t="s">
        <v>2964</v>
      </c>
      <c r="E2380" s="290" t="s">
        <v>2091</v>
      </c>
      <c r="F2380" s="290"/>
      <c r="G2380" s="156" t="s">
        <v>43</v>
      </c>
      <c r="H2380" s="157">
        <v>1.8800000000000001E-2</v>
      </c>
      <c r="I2380" s="158">
        <v>65.78</v>
      </c>
      <c r="J2380" s="158">
        <v>1.23</v>
      </c>
    </row>
    <row r="2381" spans="1:10" x14ac:dyDescent="0.25">
      <c r="A2381" s="154" t="s">
        <v>2087</v>
      </c>
      <c r="B2381" s="155" t="s">
        <v>2712</v>
      </c>
      <c r="C2381" s="154" t="s">
        <v>41</v>
      </c>
      <c r="D2381" s="154" t="s">
        <v>2713</v>
      </c>
      <c r="E2381" s="290" t="s">
        <v>2091</v>
      </c>
      <c r="F2381" s="290"/>
      <c r="G2381" s="156" t="s">
        <v>43</v>
      </c>
      <c r="H2381" s="157">
        <v>2.06E-2</v>
      </c>
      <c r="I2381" s="158">
        <v>2.06</v>
      </c>
      <c r="J2381" s="158">
        <v>0.04</v>
      </c>
    </row>
    <row r="2382" spans="1:10" x14ac:dyDescent="0.25">
      <c r="A2382" s="49"/>
      <c r="B2382" s="49"/>
      <c r="C2382" s="49"/>
      <c r="D2382" s="49"/>
      <c r="E2382" s="49" t="s">
        <v>2093</v>
      </c>
      <c r="F2382" s="159">
        <v>1.77</v>
      </c>
      <c r="G2382" s="49" t="s">
        <v>2094</v>
      </c>
      <c r="H2382" s="159">
        <v>2.0299999999999998</v>
      </c>
      <c r="I2382" s="49" t="s">
        <v>2095</v>
      </c>
      <c r="J2382" s="159">
        <v>3.8</v>
      </c>
    </row>
    <row r="2383" spans="1:10" x14ac:dyDescent="0.25">
      <c r="A2383" s="49"/>
      <c r="B2383" s="49"/>
      <c r="C2383" s="49"/>
      <c r="D2383" s="49"/>
      <c r="E2383" s="49" t="s">
        <v>2096</v>
      </c>
      <c r="F2383" s="159">
        <v>3.22</v>
      </c>
      <c r="G2383" s="49"/>
      <c r="H2383" s="291" t="s">
        <v>2097</v>
      </c>
      <c r="I2383" s="291"/>
      <c r="J2383" s="159">
        <v>18.95</v>
      </c>
    </row>
    <row r="2384" spans="1:10" ht="14.4" thickBot="1" x14ac:dyDescent="0.3">
      <c r="A2384" s="30"/>
      <c r="B2384" s="30"/>
      <c r="C2384" s="30"/>
      <c r="D2384" s="30"/>
      <c r="E2384" s="30"/>
      <c r="F2384" s="30"/>
      <c r="G2384" s="30" t="s">
        <v>2098</v>
      </c>
      <c r="H2384" s="160" t="s">
        <v>2560</v>
      </c>
      <c r="I2384" s="30" t="s">
        <v>2100</v>
      </c>
      <c r="J2384" s="32">
        <v>75.8</v>
      </c>
    </row>
    <row r="2385" spans="1:10" ht="14.4" thickTop="1" x14ac:dyDescent="0.25">
      <c r="A2385" s="161"/>
      <c r="B2385" s="161"/>
      <c r="C2385" s="161"/>
      <c r="D2385" s="161"/>
      <c r="E2385" s="161"/>
      <c r="F2385" s="161"/>
      <c r="G2385" s="161"/>
      <c r="H2385" s="161"/>
      <c r="I2385" s="161"/>
      <c r="J2385" s="161"/>
    </row>
    <row r="2386" spans="1:10" x14ac:dyDescent="0.25">
      <c r="A2386" s="24" t="s">
        <v>742</v>
      </c>
      <c r="B2386" s="25" t="s">
        <v>2</v>
      </c>
      <c r="C2386" s="24" t="s">
        <v>3</v>
      </c>
      <c r="D2386" s="24" t="s">
        <v>4</v>
      </c>
      <c r="E2386" s="294" t="s">
        <v>2075</v>
      </c>
      <c r="F2386" s="294"/>
      <c r="G2386" s="145" t="s">
        <v>5</v>
      </c>
      <c r="H2386" s="25" t="s">
        <v>6</v>
      </c>
      <c r="I2386" s="25" t="s">
        <v>7</v>
      </c>
      <c r="J2386" s="25" t="s">
        <v>9</v>
      </c>
    </row>
    <row r="2387" spans="1:10" ht="39.6" x14ac:dyDescent="0.25">
      <c r="A2387" s="146" t="s">
        <v>2076</v>
      </c>
      <c r="B2387" s="147" t="s">
        <v>743</v>
      </c>
      <c r="C2387" s="146" t="s">
        <v>41</v>
      </c>
      <c r="D2387" s="146" t="s">
        <v>744</v>
      </c>
      <c r="E2387" s="292" t="s">
        <v>2969</v>
      </c>
      <c r="F2387" s="292"/>
      <c r="G2387" s="148" t="s">
        <v>43</v>
      </c>
      <c r="H2387" s="149">
        <v>1</v>
      </c>
      <c r="I2387" s="150">
        <v>10.16</v>
      </c>
      <c r="J2387" s="150">
        <v>10.16</v>
      </c>
    </row>
    <row r="2388" spans="1:10" ht="26.4" x14ac:dyDescent="0.25">
      <c r="A2388" s="48" t="s">
        <v>2078</v>
      </c>
      <c r="B2388" s="50" t="s">
        <v>2118</v>
      </c>
      <c r="C2388" s="48" t="s">
        <v>41</v>
      </c>
      <c r="D2388" s="48" t="s">
        <v>2119</v>
      </c>
      <c r="E2388" s="289" t="s">
        <v>2081</v>
      </c>
      <c r="F2388" s="289"/>
      <c r="G2388" s="151" t="s">
        <v>2082</v>
      </c>
      <c r="H2388" s="152">
        <v>6.59E-2</v>
      </c>
      <c r="I2388" s="153">
        <v>29.46</v>
      </c>
      <c r="J2388" s="153">
        <v>1.94</v>
      </c>
    </row>
    <row r="2389" spans="1:10" ht="26.4" x14ac:dyDescent="0.25">
      <c r="A2389" s="48" t="s">
        <v>2078</v>
      </c>
      <c r="B2389" s="50" t="s">
        <v>2114</v>
      </c>
      <c r="C2389" s="48" t="s">
        <v>41</v>
      </c>
      <c r="D2389" s="48" t="s">
        <v>2115</v>
      </c>
      <c r="E2389" s="289" t="s">
        <v>2081</v>
      </c>
      <c r="F2389" s="289"/>
      <c r="G2389" s="151" t="s">
        <v>2082</v>
      </c>
      <c r="H2389" s="152">
        <v>6.59E-2</v>
      </c>
      <c r="I2389" s="153">
        <v>24.83</v>
      </c>
      <c r="J2389" s="153">
        <v>1.63</v>
      </c>
    </row>
    <row r="2390" spans="1:10" ht="26.4" x14ac:dyDescent="0.25">
      <c r="A2390" s="154" t="s">
        <v>2087</v>
      </c>
      <c r="B2390" s="155" t="s">
        <v>3052</v>
      </c>
      <c r="C2390" s="154" t="s">
        <v>41</v>
      </c>
      <c r="D2390" s="154" t="s">
        <v>3053</v>
      </c>
      <c r="E2390" s="290" t="s">
        <v>2091</v>
      </c>
      <c r="F2390" s="290"/>
      <c r="G2390" s="156" t="s">
        <v>43</v>
      </c>
      <c r="H2390" s="157">
        <v>1</v>
      </c>
      <c r="I2390" s="158">
        <v>4.68</v>
      </c>
      <c r="J2390" s="158">
        <v>4.68</v>
      </c>
    </row>
    <row r="2391" spans="1:10" ht="26.4" x14ac:dyDescent="0.25">
      <c r="A2391" s="154" t="s">
        <v>2087</v>
      </c>
      <c r="B2391" s="155" t="s">
        <v>2954</v>
      </c>
      <c r="C2391" s="154" t="s">
        <v>41</v>
      </c>
      <c r="D2391" s="154" t="s">
        <v>2955</v>
      </c>
      <c r="E2391" s="290" t="s">
        <v>2091</v>
      </c>
      <c r="F2391" s="290"/>
      <c r="G2391" s="156" t="s">
        <v>43</v>
      </c>
      <c r="H2391" s="157">
        <v>1.4999999999999999E-2</v>
      </c>
      <c r="I2391" s="158">
        <v>74.53</v>
      </c>
      <c r="J2391" s="158">
        <v>1.1100000000000001</v>
      </c>
    </row>
    <row r="2392" spans="1:10" x14ac:dyDescent="0.25">
      <c r="A2392" s="154" t="s">
        <v>2087</v>
      </c>
      <c r="B2392" s="155" t="s">
        <v>2712</v>
      </c>
      <c r="C2392" s="154" t="s">
        <v>41</v>
      </c>
      <c r="D2392" s="154" t="s">
        <v>2713</v>
      </c>
      <c r="E2392" s="290" t="s">
        <v>2091</v>
      </c>
      <c r="F2392" s="290"/>
      <c r="G2392" s="156" t="s">
        <v>43</v>
      </c>
      <c r="H2392" s="157">
        <v>1.49E-2</v>
      </c>
      <c r="I2392" s="158">
        <v>2.06</v>
      </c>
      <c r="J2392" s="158">
        <v>0.03</v>
      </c>
    </row>
    <row r="2393" spans="1:10" x14ac:dyDescent="0.25">
      <c r="A2393" s="154" t="s">
        <v>2087</v>
      </c>
      <c r="B2393" s="155" t="s">
        <v>2963</v>
      </c>
      <c r="C2393" s="154" t="s">
        <v>41</v>
      </c>
      <c r="D2393" s="154" t="s">
        <v>2964</v>
      </c>
      <c r="E2393" s="290" t="s">
        <v>2091</v>
      </c>
      <c r="F2393" s="290"/>
      <c r="G2393" s="156" t="s">
        <v>43</v>
      </c>
      <c r="H2393" s="157">
        <v>1.18E-2</v>
      </c>
      <c r="I2393" s="158">
        <v>65.78</v>
      </c>
      <c r="J2393" s="158">
        <v>0.77</v>
      </c>
    </row>
    <row r="2394" spans="1:10" x14ac:dyDescent="0.25">
      <c r="A2394" s="49"/>
      <c r="B2394" s="49"/>
      <c r="C2394" s="49"/>
      <c r="D2394" s="49"/>
      <c r="E2394" s="49" t="s">
        <v>2093</v>
      </c>
      <c r="F2394" s="159">
        <v>1.26</v>
      </c>
      <c r="G2394" s="49" t="s">
        <v>2094</v>
      </c>
      <c r="H2394" s="159">
        <v>1.45</v>
      </c>
      <c r="I2394" s="49" t="s">
        <v>2095</v>
      </c>
      <c r="J2394" s="159">
        <v>2.71</v>
      </c>
    </row>
    <row r="2395" spans="1:10" x14ac:dyDescent="0.25">
      <c r="A2395" s="49"/>
      <c r="B2395" s="49"/>
      <c r="C2395" s="49"/>
      <c r="D2395" s="49"/>
      <c r="E2395" s="49" t="s">
        <v>2096</v>
      </c>
      <c r="F2395" s="159">
        <v>2.08</v>
      </c>
      <c r="G2395" s="49"/>
      <c r="H2395" s="291" t="s">
        <v>2097</v>
      </c>
      <c r="I2395" s="291"/>
      <c r="J2395" s="159">
        <v>12.24</v>
      </c>
    </row>
    <row r="2396" spans="1:10" ht="14.4" thickBot="1" x14ac:dyDescent="0.3">
      <c r="A2396" s="30"/>
      <c r="B2396" s="30"/>
      <c r="C2396" s="30"/>
      <c r="D2396" s="30"/>
      <c r="E2396" s="30"/>
      <c r="F2396" s="30"/>
      <c r="G2396" s="30" t="s">
        <v>2098</v>
      </c>
      <c r="H2396" s="160" t="s">
        <v>3054</v>
      </c>
      <c r="I2396" s="30" t="s">
        <v>2100</v>
      </c>
      <c r="J2396" s="32">
        <v>244.8</v>
      </c>
    </row>
    <row r="2397" spans="1:10" ht="14.4" thickTop="1" x14ac:dyDescent="0.25">
      <c r="A2397" s="161"/>
      <c r="B2397" s="161"/>
      <c r="C2397" s="161"/>
      <c r="D2397" s="161"/>
      <c r="E2397" s="161"/>
      <c r="F2397" s="161"/>
      <c r="G2397" s="161"/>
      <c r="H2397" s="161"/>
      <c r="I2397" s="161"/>
      <c r="J2397" s="161"/>
    </row>
    <row r="2398" spans="1:10" x14ac:dyDescent="0.25">
      <c r="A2398" s="24" t="s">
        <v>745</v>
      </c>
      <c r="B2398" s="25" t="s">
        <v>2</v>
      </c>
      <c r="C2398" s="24" t="s">
        <v>3</v>
      </c>
      <c r="D2398" s="24" t="s">
        <v>4</v>
      </c>
      <c r="E2398" s="294" t="s">
        <v>2075</v>
      </c>
      <c r="F2398" s="294"/>
      <c r="G2398" s="145" t="s">
        <v>5</v>
      </c>
      <c r="H2398" s="25" t="s">
        <v>6</v>
      </c>
      <c r="I2398" s="25" t="s">
        <v>7</v>
      </c>
      <c r="J2398" s="25" t="s">
        <v>9</v>
      </c>
    </row>
    <row r="2399" spans="1:10" ht="26.4" x14ac:dyDescent="0.25">
      <c r="A2399" s="146" t="s">
        <v>2076</v>
      </c>
      <c r="B2399" s="147" t="s">
        <v>746</v>
      </c>
      <c r="C2399" s="146" t="s">
        <v>41</v>
      </c>
      <c r="D2399" s="146" t="s">
        <v>747</v>
      </c>
      <c r="E2399" s="292" t="s">
        <v>2969</v>
      </c>
      <c r="F2399" s="292"/>
      <c r="G2399" s="148" t="s">
        <v>43</v>
      </c>
      <c r="H2399" s="149">
        <v>1</v>
      </c>
      <c r="I2399" s="150">
        <v>7.59</v>
      </c>
      <c r="J2399" s="150">
        <v>7.59</v>
      </c>
    </row>
    <row r="2400" spans="1:10" ht="26.4" x14ac:dyDescent="0.25">
      <c r="A2400" s="48" t="s">
        <v>2078</v>
      </c>
      <c r="B2400" s="50" t="s">
        <v>2118</v>
      </c>
      <c r="C2400" s="48" t="s">
        <v>41</v>
      </c>
      <c r="D2400" s="48" t="s">
        <v>2119</v>
      </c>
      <c r="E2400" s="289" t="s">
        <v>2081</v>
      </c>
      <c r="F2400" s="289"/>
      <c r="G2400" s="151" t="s">
        <v>2082</v>
      </c>
      <c r="H2400" s="152">
        <v>7.0599999999999996E-2</v>
      </c>
      <c r="I2400" s="153">
        <v>29.46</v>
      </c>
      <c r="J2400" s="153">
        <v>2.0699999999999998</v>
      </c>
    </row>
    <row r="2401" spans="1:10" ht="26.4" x14ac:dyDescent="0.25">
      <c r="A2401" s="48" t="s">
        <v>2078</v>
      </c>
      <c r="B2401" s="50" t="s">
        <v>2114</v>
      </c>
      <c r="C2401" s="48" t="s">
        <v>41</v>
      </c>
      <c r="D2401" s="48" t="s">
        <v>2115</v>
      </c>
      <c r="E2401" s="289" t="s">
        <v>2081</v>
      </c>
      <c r="F2401" s="289"/>
      <c r="G2401" s="151" t="s">
        <v>2082</v>
      </c>
      <c r="H2401" s="152">
        <v>7.0599999999999996E-2</v>
      </c>
      <c r="I2401" s="153">
        <v>24.83</v>
      </c>
      <c r="J2401" s="153">
        <v>1.75</v>
      </c>
    </row>
    <row r="2402" spans="1:10" x14ac:dyDescent="0.25">
      <c r="A2402" s="154" t="s">
        <v>2087</v>
      </c>
      <c r="B2402" s="155" t="s">
        <v>2963</v>
      </c>
      <c r="C2402" s="154" t="s">
        <v>41</v>
      </c>
      <c r="D2402" s="154" t="s">
        <v>2964</v>
      </c>
      <c r="E2402" s="290" t="s">
        <v>2091</v>
      </c>
      <c r="F2402" s="290"/>
      <c r="G2402" s="156" t="s">
        <v>43</v>
      </c>
      <c r="H2402" s="157">
        <v>7.1000000000000004E-3</v>
      </c>
      <c r="I2402" s="158">
        <v>65.78</v>
      </c>
      <c r="J2402" s="158">
        <v>0.46</v>
      </c>
    </row>
    <row r="2403" spans="1:10" x14ac:dyDescent="0.25">
      <c r="A2403" s="154" t="s">
        <v>2087</v>
      </c>
      <c r="B2403" s="155" t="s">
        <v>2712</v>
      </c>
      <c r="C2403" s="154" t="s">
        <v>41</v>
      </c>
      <c r="D2403" s="154" t="s">
        <v>2713</v>
      </c>
      <c r="E2403" s="290" t="s">
        <v>2091</v>
      </c>
      <c r="F2403" s="290"/>
      <c r="G2403" s="156" t="s">
        <v>43</v>
      </c>
      <c r="H2403" s="157">
        <v>1.0800000000000001E-2</v>
      </c>
      <c r="I2403" s="158">
        <v>2.06</v>
      </c>
      <c r="J2403" s="158">
        <v>0.02</v>
      </c>
    </row>
    <row r="2404" spans="1:10" ht="26.4" x14ac:dyDescent="0.25">
      <c r="A2404" s="154" t="s">
        <v>2087</v>
      </c>
      <c r="B2404" s="155" t="s">
        <v>2954</v>
      </c>
      <c r="C2404" s="154" t="s">
        <v>41</v>
      </c>
      <c r="D2404" s="154" t="s">
        <v>2955</v>
      </c>
      <c r="E2404" s="290" t="s">
        <v>2091</v>
      </c>
      <c r="F2404" s="290"/>
      <c r="G2404" s="156" t="s">
        <v>43</v>
      </c>
      <c r="H2404" s="157">
        <v>8.0000000000000002E-3</v>
      </c>
      <c r="I2404" s="158">
        <v>74.53</v>
      </c>
      <c r="J2404" s="158">
        <v>0.59</v>
      </c>
    </row>
    <row r="2405" spans="1:10" ht="26.4" x14ac:dyDescent="0.25">
      <c r="A2405" s="154" t="s">
        <v>2087</v>
      </c>
      <c r="B2405" s="155" t="s">
        <v>3055</v>
      </c>
      <c r="C2405" s="154" t="s">
        <v>41</v>
      </c>
      <c r="D2405" s="154" t="s">
        <v>3056</v>
      </c>
      <c r="E2405" s="290" t="s">
        <v>2091</v>
      </c>
      <c r="F2405" s="290"/>
      <c r="G2405" s="156" t="s">
        <v>43</v>
      </c>
      <c r="H2405" s="157">
        <v>1</v>
      </c>
      <c r="I2405" s="158">
        <v>2.7</v>
      </c>
      <c r="J2405" s="158">
        <v>2.7</v>
      </c>
    </row>
    <row r="2406" spans="1:10" x14ac:dyDescent="0.25">
      <c r="A2406" s="49"/>
      <c r="B2406" s="49"/>
      <c r="C2406" s="49"/>
      <c r="D2406" s="49"/>
      <c r="E2406" s="49" t="s">
        <v>2093</v>
      </c>
      <c r="F2406" s="159">
        <v>1.35</v>
      </c>
      <c r="G2406" s="49" t="s">
        <v>2094</v>
      </c>
      <c r="H2406" s="159">
        <v>1.55</v>
      </c>
      <c r="I2406" s="49" t="s">
        <v>2095</v>
      </c>
      <c r="J2406" s="159">
        <v>2.9</v>
      </c>
    </row>
    <row r="2407" spans="1:10" x14ac:dyDescent="0.25">
      <c r="A2407" s="49"/>
      <c r="B2407" s="49"/>
      <c r="C2407" s="49"/>
      <c r="D2407" s="49"/>
      <c r="E2407" s="49" t="s">
        <v>2096</v>
      </c>
      <c r="F2407" s="159">
        <v>1.55</v>
      </c>
      <c r="G2407" s="49"/>
      <c r="H2407" s="291" t="s">
        <v>2097</v>
      </c>
      <c r="I2407" s="291"/>
      <c r="J2407" s="159">
        <v>9.14</v>
      </c>
    </row>
    <row r="2408" spans="1:10" ht="14.4" thickBot="1" x14ac:dyDescent="0.3">
      <c r="A2408" s="30"/>
      <c r="B2408" s="30"/>
      <c r="C2408" s="30"/>
      <c r="D2408" s="30"/>
      <c r="E2408" s="30"/>
      <c r="F2408" s="30"/>
      <c r="G2408" s="30" t="s">
        <v>2098</v>
      </c>
      <c r="H2408" s="160" t="s">
        <v>2166</v>
      </c>
      <c r="I2408" s="30" t="s">
        <v>2100</v>
      </c>
      <c r="J2408" s="32">
        <v>9.14</v>
      </c>
    </row>
    <row r="2409" spans="1:10" ht="14.4" thickTop="1" x14ac:dyDescent="0.25">
      <c r="A2409" s="161"/>
      <c r="B2409" s="161"/>
      <c r="C2409" s="161"/>
      <c r="D2409" s="161"/>
      <c r="E2409" s="161"/>
      <c r="F2409" s="161"/>
      <c r="G2409" s="161"/>
      <c r="H2409" s="161"/>
      <c r="I2409" s="161"/>
      <c r="J2409" s="161"/>
    </row>
    <row r="2410" spans="1:10" x14ac:dyDescent="0.25">
      <c r="A2410" s="24" t="s">
        <v>748</v>
      </c>
      <c r="B2410" s="25" t="s">
        <v>2</v>
      </c>
      <c r="C2410" s="24" t="s">
        <v>3</v>
      </c>
      <c r="D2410" s="24" t="s">
        <v>4</v>
      </c>
      <c r="E2410" s="294" t="s">
        <v>2075</v>
      </c>
      <c r="F2410" s="294"/>
      <c r="G2410" s="145" t="s">
        <v>5</v>
      </c>
      <c r="H2410" s="25" t="s">
        <v>6</v>
      </c>
      <c r="I2410" s="25" t="s">
        <v>7</v>
      </c>
      <c r="J2410" s="25" t="s">
        <v>9</v>
      </c>
    </row>
    <row r="2411" spans="1:10" ht="26.4" x14ac:dyDescent="0.25">
      <c r="A2411" s="146" t="s">
        <v>2076</v>
      </c>
      <c r="B2411" s="147" t="s">
        <v>749</v>
      </c>
      <c r="C2411" s="146" t="s">
        <v>41</v>
      </c>
      <c r="D2411" s="146" t="s">
        <v>750</v>
      </c>
      <c r="E2411" s="292" t="s">
        <v>2969</v>
      </c>
      <c r="F2411" s="292"/>
      <c r="G2411" s="148" t="s">
        <v>43</v>
      </c>
      <c r="H2411" s="149">
        <v>1</v>
      </c>
      <c r="I2411" s="150">
        <v>8.18</v>
      </c>
      <c r="J2411" s="150">
        <v>8.18</v>
      </c>
    </row>
    <row r="2412" spans="1:10" ht="26.4" x14ac:dyDescent="0.25">
      <c r="A2412" s="48" t="s">
        <v>2078</v>
      </c>
      <c r="B2412" s="50" t="s">
        <v>2118</v>
      </c>
      <c r="C2412" s="48" t="s">
        <v>41</v>
      </c>
      <c r="D2412" s="48" t="s">
        <v>2119</v>
      </c>
      <c r="E2412" s="289" t="s">
        <v>2081</v>
      </c>
      <c r="F2412" s="289"/>
      <c r="G2412" s="151" t="s">
        <v>2082</v>
      </c>
      <c r="H2412" s="152">
        <v>7.0599999999999996E-2</v>
      </c>
      <c r="I2412" s="153">
        <v>29.46</v>
      </c>
      <c r="J2412" s="153">
        <v>2.0699999999999998</v>
      </c>
    </row>
    <row r="2413" spans="1:10" ht="26.4" x14ac:dyDescent="0.25">
      <c r="A2413" s="48" t="s">
        <v>2078</v>
      </c>
      <c r="B2413" s="50" t="s">
        <v>2114</v>
      </c>
      <c r="C2413" s="48" t="s">
        <v>41</v>
      </c>
      <c r="D2413" s="48" t="s">
        <v>2115</v>
      </c>
      <c r="E2413" s="289" t="s">
        <v>2081</v>
      </c>
      <c r="F2413" s="289"/>
      <c r="G2413" s="151" t="s">
        <v>2082</v>
      </c>
      <c r="H2413" s="152">
        <v>7.0599999999999996E-2</v>
      </c>
      <c r="I2413" s="153">
        <v>24.83</v>
      </c>
      <c r="J2413" s="153">
        <v>1.75</v>
      </c>
    </row>
    <row r="2414" spans="1:10" ht="26.4" x14ac:dyDescent="0.25">
      <c r="A2414" s="154" t="s">
        <v>2087</v>
      </c>
      <c r="B2414" s="155" t="s">
        <v>2954</v>
      </c>
      <c r="C2414" s="154" t="s">
        <v>41</v>
      </c>
      <c r="D2414" s="154" t="s">
        <v>2955</v>
      </c>
      <c r="E2414" s="290" t="s">
        <v>2091</v>
      </c>
      <c r="F2414" s="290"/>
      <c r="G2414" s="156" t="s">
        <v>43</v>
      </c>
      <c r="H2414" s="157">
        <v>8.0000000000000002E-3</v>
      </c>
      <c r="I2414" s="158">
        <v>74.53</v>
      </c>
      <c r="J2414" s="158">
        <v>0.59</v>
      </c>
    </row>
    <row r="2415" spans="1:10" ht="26.4" x14ac:dyDescent="0.25">
      <c r="A2415" s="154" t="s">
        <v>2087</v>
      </c>
      <c r="B2415" s="155" t="s">
        <v>3057</v>
      </c>
      <c r="C2415" s="154" t="s">
        <v>41</v>
      </c>
      <c r="D2415" s="154" t="s">
        <v>3058</v>
      </c>
      <c r="E2415" s="290" t="s">
        <v>2091</v>
      </c>
      <c r="F2415" s="290"/>
      <c r="G2415" s="156" t="s">
        <v>43</v>
      </c>
      <c r="H2415" s="157">
        <v>1</v>
      </c>
      <c r="I2415" s="158">
        <v>3.29</v>
      </c>
      <c r="J2415" s="158">
        <v>3.29</v>
      </c>
    </row>
    <row r="2416" spans="1:10" x14ac:dyDescent="0.25">
      <c r="A2416" s="154" t="s">
        <v>2087</v>
      </c>
      <c r="B2416" s="155" t="s">
        <v>2712</v>
      </c>
      <c r="C2416" s="154" t="s">
        <v>41</v>
      </c>
      <c r="D2416" s="154" t="s">
        <v>2713</v>
      </c>
      <c r="E2416" s="290" t="s">
        <v>2091</v>
      </c>
      <c r="F2416" s="290"/>
      <c r="G2416" s="156" t="s">
        <v>43</v>
      </c>
      <c r="H2416" s="157">
        <v>1.0800000000000001E-2</v>
      </c>
      <c r="I2416" s="158">
        <v>2.06</v>
      </c>
      <c r="J2416" s="158">
        <v>0.02</v>
      </c>
    </row>
    <row r="2417" spans="1:10" x14ac:dyDescent="0.25">
      <c r="A2417" s="154" t="s">
        <v>2087</v>
      </c>
      <c r="B2417" s="155" t="s">
        <v>2963</v>
      </c>
      <c r="C2417" s="154" t="s">
        <v>41</v>
      </c>
      <c r="D2417" s="154" t="s">
        <v>2964</v>
      </c>
      <c r="E2417" s="290" t="s">
        <v>2091</v>
      </c>
      <c r="F2417" s="290"/>
      <c r="G2417" s="156" t="s">
        <v>43</v>
      </c>
      <c r="H2417" s="157">
        <v>7.1000000000000004E-3</v>
      </c>
      <c r="I2417" s="158">
        <v>65.78</v>
      </c>
      <c r="J2417" s="158">
        <v>0.46</v>
      </c>
    </row>
    <row r="2418" spans="1:10" x14ac:dyDescent="0.25">
      <c r="A2418" s="49"/>
      <c r="B2418" s="49"/>
      <c r="C2418" s="49"/>
      <c r="D2418" s="49"/>
      <c r="E2418" s="49" t="s">
        <v>2093</v>
      </c>
      <c r="F2418" s="159">
        <v>1.35</v>
      </c>
      <c r="G2418" s="49" t="s">
        <v>2094</v>
      </c>
      <c r="H2418" s="159">
        <v>1.55</v>
      </c>
      <c r="I2418" s="49" t="s">
        <v>2095</v>
      </c>
      <c r="J2418" s="159">
        <v>2.9</v>
      </c>
    </row>
    <row r="2419" spans="1:10" x14ac:dyDescent="0.25">
      <c r="A2419" s="49"/>
      <c r="B2419" s="49"/>
      <c r="C2419" s="49"/>
      <c r="D2419" s="49"/>
      <c r="E2419" s="49" t="s">
        <v>2096</v>
      </c>
      <c r="F2419" s="159">
        <v>1.67</v>
      </c>
      <c r="G2419" s="49"/>
      <c r="H2419" s="291" t="s">
        <v>2097</v>
      </c>
      <c r="I2419" s="291"/>
      <c r="J2419" s="159">
        <v>9.85</v>
      </c>
    </row>
    <row r="2420" spans="1:10" ht="14.4" thickBot="1" x14ac:dyDescent="0.3">
      <c r="A2420" s="30"/>
      <c r="B2420" s="30"/>
      <c r="C2420" s="30"/>
      <c r="D2420" s="30"/>
      <c r="E2420" s="30"/>
      <c r="F2420" s="30"/>
      <c r="G2420" s="30" t="s">
        <v>2098</v>
      </c>
      <c r="H2420" s="160" t="s">
        <v>3059</v>
      </c>
      <c r="I2420" s="30" t="s">
        <v>2100</v>
      </c>
      <c r="J2420" s="32">
        <v>3880.9</v>
      </c>
    </row>
    <row r="2421" spans="1:10" ht="14.4" thickTop="1" x14ac:dyDescent="0.25">
      <c r="A2421" s="161"/>
      <c r="B2421" s="161"/>
      <c r="C2421" s="161"/>
      <c r="D2421" s="161"/>
      <c r="E2421" s="161"/>
      <c r="F2421" s="161"/>
      <c r="G2421" s="161"/>
      <c r="H2421" s="161"/>
      <c r="I2421" s="161"/>
      <c r="J2421" s="161"/>
    </row>
    <row r="2422" spans="1:10" x14ac:dyDescent="0.25">
      <c r="A2422" s="24" t="s">
        <v>751</v>
      </c>
      <c r="B2422" s="25" t="s">
        <v>2</v>
      </c>
      <c r="C2422" s="24" t="s">
        <v>3</v>
      </c>
      <c r="D2422" s="24" t="s">
        <v>4</v>
      </c>
      <c r="E2422" s="294" t="s">
        <v>2075</v>
      </c>
      <c r="F2422" s="294"/>
      <c r="G2422" s="145" t="s">
        <v>5</v>
      </c>
      <c r="H2422" s="25" t="s">
        <v>6</v>
      </c>
      <c r="I2422" s="25" t="s">
        <v>7</v>
      </c>
      <c r="J2422" s="25" t="s">
        <v>9</v>
      </c>
    </row>
    <row r="2423" spans="1:10" ht="26.4" x14ac:dyDescent="0.25">
      <c r="A2423" s="146" t="s">
        <v>2076</v>
      </c>
      <c r="B2423" s="147" t="s">
        <v>752</v>
      </c>
      <c r="C2423" s="146" t="s">
        <v>41</v>
      </c>
      <c r="D2423" s="146" t="s">
        <v>753</v>
      </c>
      <c r="E2423" s="292" t="s">
        <v>2969</v>
      </c>
      <c r="F2423" s="292"/>
      <c r="G2423" s="148" t="s">
        <v>43</v>
      </c>
      <c r="H2423" s="149">
        <v>1</v>
      </c>
      <c r="I2423" s="150">
        <v>49.42</v>
      </c>
      <c r="J2423" s="150">
        <v>49.42</v>
      </c>
    </row>
    <row r="2424" spans="1:10" ht="26.4" x14ac:dyDescent="0.25">
      <c r="A2424" s="48" t="s">
        <v>2078</v>
      </c>
      <c r="B2424" s="50" t="s">
        <v>2118</v>
      </c>
      <c r="C2424" s="48" t="s">
        <v>41</v>
      </c>
      <c r="D2424" s="48" t="s">
        <v>2119</v>
      </c>
      <c r="E2424" s="289" t="s">
        <v>2081</v>
      </c>
      <c r="F2424" s="289"/>
      <c r="G2424" s="151" t="s">
        <v>2082</v>
      </c>
      <c r="H2424" s="152">
        <v>0.15060000000000001</v>
      </c>
      <c r="I2424" s="153">
        <v>29.46</v>
      </c>
      <c r="J2424" s="153">
        <v>4.43</v>
      </c>
    </row>
    <row r="2425" spans="1:10" ht="26.4" x14ac:dyDescent="0.25">
      <c r="A2425" s="48" t="s">
        <v>2078</v>
      </c>
      <c r="B2425" s="50" t="s">
        <v>2114</v>
      </c>
      <c r="C2425" s="48" t="s">
        <v>41</v>
      </c>
      <c r="D2425" s="48" t="s">
        <v>2115</v>
      </c>
      <c r="E2425" s="289" t="s">
        <v>2081</v>
      </c>
      <c r="F2425" s="289"/>
      <c r="G2425" s="151" t="s">
        <v>2082</v>
      </c>
      <c r="H2425" s="152">
        <v>0.15060000000000001</v>
      </c>
      <c r="I2425" s="153">
        <v>24.83</v>
      </c>
      <c r="J2425" s="153">
        <v>3.73</v>
      </c>
    </row>
    <row r="2426" spans="1:10" x14ac:dyDescent="0.25">
      <c r="A2426" s="154" t="s">
        <v>2087</v>
      </c>
      <c r="B2426" s="155" t="s">
        <v>2963</v>
      </c>
      <c r="C2426" s="154" t="s">
        <v>41</v>
      </c>
      <c r="D2426" s="154" t="s">
        <v>2964</v>
      </c>
      <c r="E2426" s="290" t="s">
        <v>2091</v>
      </c>
      <c r="F2426" s="290"/>
      <c r="G2426" s="156" t="s">
        <v>43</v>
      </c>
      <c r="H2426" s="157">
        <v>2.12E-2</v>
      </c>
      <c r="I2426" s="158">
        <v>65.78</v>
      </c>
      <c r="J2426" s="158">
        <v>1.39</v>
      </c>
    </row>
    <row r="2427" spans="1:10" ht="26.4" x14ac:dyDescent="0.25">
      <c r="A2427" s="154" t="s">
        <v>2087</v>
      </c>
      <c r="B2427" s="155" t="s">
        <v>2954</v>
      </c>
      <c r="C2427" s="154" t="s">
        <v>41</v>
      </c>
      <c r="D2427" s="154" t="s">
        <v>2955</v>
      </c>
      <c r="E2427" s="290" t="s">
        <v>2091</v>
      </c>
      <c r="F2427" s="290"/>
      <c r="G2427" s="156" t="s">
        <v>43</v>
      </c>
      <c r="H2427" s="157">
        <v>0.03</v>
      </c>
      <c r="I2427" s="158">
        <v>74.53</v>
      </c>
      <c r="J2427" s="158">
        <v>2.23</v>
      </c>
    </row>
    <row r="2428" spans="1:10" x14ac:dyDescent="0.25">
      <c r="A2428" s="154" t="s">
        <v>2087</v>
      </c>
      <c r="B2428" s="155" t="s">
        <v>2712</v>
      </c>
      <c r="C2428" s="154" t="s">
        <v>41</v>
      </c>
      <c r="D2428" s="154" t="s">
        <v>2713</v>
      </c>
      <c r="E2428" s="290" t="s">
        <v>2091</v>
      </c>
      <c r="F2428" s="290"/>
      <c r="G2428" s="156" t="s">
        <v>43</v>
      </c>
      <c r="H2428" s="157">
        <v>2.2200000000000001E-2</v>
      </c>
      <c r="I2428" s="158">
        <v>2.06</v>
      </c>
      <c r="J2428" s="158">
        <v>0.04</v>
      </c>
    </row>
    <row r="2429" spans="1:10" ht="26.4" x14ac:dyDescent="0.25">
      <c r="A2429" s="154" t="s">
        <v>2087</v>
      </c>
      <c r="B2429" s="155" t="s">
        <v>2961</v>
      </c>
      <c r="C2429" s="154" t="s">
        <v>41</v>
      </c>
      <c r="D2429" s="154" t="s">
        <v>2962</v>
      </c>
      <c r="E2429" s="290" t="s">
        <v>2091</v>
      </c>
      <c r="F2429" s="290"/>
      <c r="G2429" s="156" t="s">
        <v>43</v>
      </c>
      <c r="H2429" s="157">
        <v>1</v>
      </c>
      <c r="I2429" s="158">
        <v>37.6</v>
      </c>
      <c r="J2429" s="158">
        <v>37.6</v>
      </c>
    </row>
    <row r="2430" spans="1:10" x14ac:dyDescent="0.25">
      <c r="A2430" s="49"/>
      <c r="B2430" s="49"/>
      <c r="C2430" s="49"/>
      <c r="D2430" s="49"/>
      <c r="E2430" s="49" t="s">
        <v>2093</v>
      </c>
      <c r="F2430" s="159">
        <v>2.88</v>
      </c>
      <c r="G2430" s="49" t="s">
        <v>2094</v>
      </c>
      <c r="H2430" s="159">
        <v>3.32</v>
      </c>
      <c r="I2430" s="49" t="s">
        <v>2095</v>
      </c>
      <c r="J2430" s="159">
        <v>6.2</v>
      </c>
    </row>
    <row r="2431" spans="1:10" x14ac:dyDescent="0.25">
      <c r="A2431" s="49"/>
      <c r="B2431" s="49"/>
      <c r="C2431" s="49"/>
      <c r="D2431" s="49"/>
      <c r="E2431" s="49" t="s">
        <v>2096</v>
      </c>
      <c r="F2431" s="159">
        <v>10.130000000000001</v>
      </c>
      <c r="G2431" s="49"/>
      <c r="H2431" s="291" t="s">
        <v>2097</v>
      </c>
      <c r="I2431" s="291"/>
      <c r="J2431" s="159">
        <v>59.55</v>
      </c>
    </row>
    <row r="2432" spans="1:10" ht="14.4" thickBot="1" x14ac:dyDescent="0.3">
      <c r="A2432" s="30"/>
      <c r="B2432" s="30"/>
      <c r="C2432" s="30"/>
      <c r="D2432" s="30"/>
      <c r="E2432" s="30"/>
      <c r="F2432" s="30"/>
      <c r="G2432" s="30" t="s">
        <v>2098</v>
      </c>
      <c r="H2432" s="160" t="s">
        <v>3013</v>
      </c>
      <c r="I2432" s="30" t="s">
        <v>2100</v>
      </c>
      <c r="J2432" s="32">
        <v>595.5</v>
      </c>
    </row>
    <row r="2433" spans="1:10" ht="14.4" thickTop="1" x14ac:dyDescent="0.25">
      <c r="A2433" s="161"/>
      <c r="B2433" s="161"/>
      <c r="C2433" s="161"/>
      <c r="D2433" s="161"/>
      <c r="E2433" s="161"/>
      <c r="F2433" s="161"/>
      <c r="G2433" s="161"/>
      <c r="H2433" s="161"/>
      <c r="I2433" s="161"/>
      <c r="J2433" s="161"/>
    </row>
    <row r="2434" spans="1:10" x14ac:dyDescent="0.25">
      <c r="A2434" s="24" t="s">
        <v>754</v>
      </c>
      <c r="B2434" s="25" t="s">
        <v>2</v>
      </c>
      <c r="C2434" s="24" t="s">
        <v>3</v>
      </c>
      <c r="D2434" s="24" t="s">
        <v>4</v>
      </c>
      <c r="E2434" s="294" t="s">
        <v>2075</v>
      </c>
      <c r="F2434" s="294"/>
      <c r="G2434" s="145" t="s">
        <v>5</v>
      </c>
      <c r="H2434" s="25" t="s">
        <v>6</v>
      </c>
      <c r="I2434" s="25" t="s">
        <v>7</v>
      </c>
      <c r="J2434" s="25" t="s">
        <v>9</v>
      </c>
    </row>
    <row r="2435" spans="1:10" ht="39.6" x14ac:dyDescent="0.25">
      <c r="A2435" s="146" t="s">
        <v>2076</v>
      </c>
      <c r="B2435" s="147" t="s">
        <v>755</v>
      </c>
      <c r="C2435" s="146" t="s">
        <v>41</v>
      </c>
      <c r="D2435" s="146" t="s">
        <v>756</v>
      </c>
      <c r="E2435" s="292" t="s">
        <v>2969</v>
      </c>
      <c r="F2435" s="292"/>
      <c r="G2435" s="148" t="s">
        <v>43</v>
      </c>
      <c r="H2435" s="149">
        <v>1</v>
      </c>
      <c r="I2435" s="150">
        <v>13.97</v>
      </c>
      <c r="J2435" s="150">
        <v>13.97</v>
      </c>
    </row>
    <row r="2436" spans="1:10" ht="26.4" x14ac:dyDescent="0.25">
      <c r="A2436" s="48" t="s">
        <v>2078</v>
      </c>
      <c r="B2436" s="50" t="s">
        <v>2118</v>
      </c>
      <c r="C2436" s="48" t="s">
        <v>41</v>
      </c>
      <c r="D2436" s="48" t="s">
        <v>2119</v>
      </c>
      <c r="E2436" s="289" t="s">
        <v>2081</v>
      </c>
      <c r="F2436" s="289"/>
      <c r="G2436" s="151" t="s">
        <v>2082</v>
      </c>
      <c r="H2436" s="152">
        <v>0.1013</v>
      </c>
      <c r="I2436" s="153">
        <v>29.46</v>
      </c>
      <c r="J2436" s="153">
        <v>2.98</v>
      </c>
    </row>
    <row r="2437" spans="1:10" ht="26.4" x14ac:dyDescent="0.25">
      <c r="A2437" s="48" t="s">
        <v>2078</v>
      </c>
      <c r="B2437" s="50" t="s">
        <v>2114</v>
      </c>
      <c r="C2437" s="48" t="s">
        <v>41</v>
      </c>
      <c r="D2437" s="48" t="s">
        <v>2115</v>
      </c>
      <c r="E2437" s="289" t="s">
        <v>2081</v>
      </c>
      <c r="F2437" s="289"/>
      <c r="G2437" s="151" t="s">
        <v>2082</v>
      </c>
      <c r="H2437" s="152">
        <v>0.1013</v>
      </c>
      <c r="I2437" s="153">
        <v>24.83</v>
      </c>
      <c r="J2437" s="153">
        <v>2.5099999999999998</v>
      </c>
    </row>
    <row r="2438" spans="1:10" x14ac:dyDescent="0.25">
      <c r="A2438" s="154" t="s">
        <v>2087</v>
      </c>
      <c r="B2438" s="155" t="s">
        <v>2712</v>
      </c>
      <c r="C2438" s="154" t="s">
        <v>41</v>
      </c>
      <c r="D2438" s="154" t="s">
        <v>2713</v>
      </c>
      <c r="E2438" s="290" t="s">
        <v>2091</v>
      </c>
      <c r="F2438" s="290"/>
      <c r="G2438" s="156" t="s">
        <v>43</v>
      </c>
      <c r="H2438" s="157">
        <v>3.3799999999999997E-2</v>
      </c>
      <c r="I2438" s="158">
        <v>2.06</v>
      </c>
      <c r="J2438" s="158">
        <v>0.06</v>
      </c>
    </row>
    <row r="2439" spans="1:10" ht="26.4" x14ac:dyDescent="0.25">
      <c r="A2439" s="154" t="s">
        <v>2087</v>
      </c>
      <c r="B2439" s="155" t="s">
        <v>2954</v>
      </c>
      <c r="C2439" s="154" t="s">
        <v>41</v>
      </c>
      <c r="D2439" s="154" t="s">
        <v>2955</v>
      </c>
      <c r="E2439" s="290" t="s">
        <v>2091</v>
      </c>
      <c r="F2439" s="290"/>
      <c r="G2439" s="156" t="s">
        <v>43</v>
      </c>
      <c r="H2439" s="157">
        <v>8.0000000000000002E-3</v>
      </c>
      <c r="I2439" s="158">
        <v>74.53</v>
      </c>
      <c r="J2439" s="158">
        <v>0.59</v>
      </c>
    </row>
    <row r="2440" spans="1:10" ht="26.4" x14ac:dyDescent="0.25">
      <c r="A2440" s="154" t="s">
        <v>2087</v>
      </c>
      <c r="B2440" s="155" t="s">
        <v>3060</v>
      </c>
      <c r="C2440" s="154" t="s">
        <v>41</v>
      </c>
      <c r="D2440" s="154" t="s">
        <v>3061</v>
      </c>
      <c r="E2440" s="290" t="s">
        <v>2091</v>
      </c>
      <c r="F2440" s="290"/>
      <c r="G2440" s="156" t="s">
        <v>43</v>
      </c>
      <c r="H2440" s="157">
        <v>1</v>
      </c>
      <c r="I2440" s="158">
        <v>7.37</v>
      </c>
      <c r="J2440" s="158">
        <v>7.37</v>
      </c>
    </row>
    <row r="2441" spans="1:10" x14ac:dyDescent="0.25">
      <c r="A2441" s="154" t="s">
        <v>2087</v>
      </c>
      <c r="B2441" s="155" t="s">
        <v>2963</v>
      </c>
      <c r="C2441" s="154" t="s">
        <v>41</v>
      </c>
      <c r="D2441" s="154" t="s">
        <v>2964</v>
      </c>
      <c r="E2441" s="290" t="s">
        <v>2091</v>
      </c>
      <c r="F2441" s="290"/>
      <c r="G2441" s="156" t="s">
        <v>43</v>
      </c>
      <c r="H2441" s="157">
        <v>7.1000000000000004E-3</v>
      </c>
      <c r="I2441" s="158">
        <v>65.78</v>
      </c>
      <c r="J2441" s="158">
        <v>0.46</v>
      </c>
    </row>
    <row r="2442" spans="1:10" x14ac:dyDescent="0.25">
      <c r="A2442" s="49"/>
      <c r="B2442" s="49"/>
      <c r="C2442" s="49"/>
      <c r="D2442" s="49"/>
      <c r="E2442" s="49" t="s">
        <v>2093</v>
      </c>
      <c r="F2442" s="159">
        <v>1.94</v>
      </c>
      <c r="G2442" s="49" t="s">
        <v>2094</v>
      </c>
      <c r="H2442" s="159">
        <v>2.23</v>
      </c>
      <c r="I2442" s="49" t="s">
        <v>2095</v>
      </c>
      <c r="J2442" s="159">
        <v>4.17</v>
      </c>
    </row>
    <row r="2443" spans="1:10" x14ac:dyDescent="0.25">
      <c r="A2443" s="49"/>
      <c r="B2443" s="49"/>
      <c r="C2443" s="49"/>
      <c r="D2443" s="49"/>
      <c r="E2443" s="49" t="s">
        <v>2096</v>
      </c>
      <c r="F2443" s="159">
        <v>2.86</v>
      </c>
      <c r="G2443" s="49"/>
      <c r="H2443" s="291" t="s">
        <v>2097</v>
      </c>
      <c r="I2443" s="291"/>
      <c r="J2443" s="159">
        <v>16.829999999999998</v>
      </c>
    </row>
    <row r="2444" spans="1:10" ht="14.4" thickBot="1" x14ac:dyDescent="0.3">
      <c r="A2444" s="30"/>
      <c r="B2444" s="30"/>
      <c r="C2444" s="30"/>
      <c r="D2444" s="30"/>
      <c r="E2444" s="30"/>
      <c r="F2444" s="30"/>
      <c r="G2444" s="30" t="s">
        <v>2098</v>
      </c>
      <c r="H2444" s="160" t="s">
        <v>2643</v>
      </c>
      <c r="I2444" s="30" t="s">
        <v>2100</v>
      </c>
      <c r="J2444" s="32">
        <v>50.49</v>
      </c>
    </row>
    <row r="2445" spans="1:10" ht="14.4" thickTop="1" x14ac:dyDescent="0.25">
      <c r="A2445" s="161"/>
      <c r="B2445" s="161"/>
      <c r="C2445" s="161"/>
      <c r="D2445" s="161"/>
      <c r="E2445" s="161"/>
      <c r="F2445" s="161"/>
      <c r="G2445" s="161"/>
      <c r="H2445" s="161"/>
      <c r="I2445" s="161"/>
      <c r="J2445" s="161"/>
    </row>
    <row r="2446" spans="1:10" x14ac:dyDescent="0.25">
      <c r="A2446" s="24" t="s">
        <v>757</v>
      </c>
      <c r="B2446" s="25" t="s">
        <v>2</v>
      </c>
      <c r="C2446" s="24" t="s">
        <v>3</v>
      </c>
      <c r="D2446" s="24" t="s">
        <v>4</v>
      </c>
      <c r="E2446" s="294" t="s">
        <v>2075</v>
      </c>
      <c r="F2446" s="294"/>
      <c r="G2446" s="145" t="s">
        <v>5</v>
      </c>
      <c r="H2446" s="25" t="s">
        <v>6</v>
      </c>
      <c r="I2446" s="25" t="s">
        <v>7</v>
      </c>
      <c r="J2446" s="25" t="s">
        <v>9</v>
      </c>
    </row>
    <row r="2447" spans="1:10" ht="26.4" x14ac:dyDescent="0.25">
      <c r="A2447" s="146" t="s">
        <v>2076</v>
      </c>
      <c r="B2447" s="147" t="s">
        <v>758</v>
      </c>
      <c r="C2447" s="146" t="s">
        <v>41</v>
      </c>
      <c r="D2447" s="146" t="s">
        <v>759</v>
      </c>
      <c r="E2447" s="292" t="s">
        <v>2969</v>
      </c>
      <c r="F2447" s="292"/>
      <c r="G2447" s="148" t="s">
        <v>43</v>
      </c>
      <c r="H2447" s="149">
        <v>1</v>
      </c>
      <c r="I2447" s="150">
        <v>17.22</v>
      </c>
      <c r="J2447" s="150">
        <v>17.22</v>
      </c>
    </row>
    <row r="2448" spans="1:10" ht="26.4" x14ac:dyDescent="0.25">
      <c r="A2448" s="48" t="s">
        <v>2078</v>
      </c>
      <c r="B2448" s="50" t="s">
        <v>2114</v>
      </c>
      <c r="C2448" s="48" t="s">
        <v>41</v>
      </c>
      <c r="D2448" s="48" t="s">
        <v>2115</v>
      </c>
      <c r="E2448" s="289" t="s">
        <v>2081</v>
      </c>
      <c r="F2448" s="289"/>
      <c r="G2448" s="151" t="s">
        <v>2082</v>
      </c>
      <c r="H2448" s="152">
        <v>4.7100000000000003E-2</v>
      </c>
      <c r="I2448" s="153">
        <v>24.83</v>
      </c>
      <c r="J2448" s="153">
        <v>1.1599999999999999</v>
      </c>
    </row>
    <row r="2449" spans="1:10" ht="26.4" x14ac:dyDescent="0.25">
      <c r="A2449" s="48" t="s">
        <v>2078</v>
      </c>
      <c r="B2449" s="50" t="s">
        <v>2118</v>
      </c>
      <c r="C2449" s="48" t="s">
        <v>41</v>
      </c>
      <c r="D2449" s="48" t="s">
        <v>2119</v>
      </c>
      <c r="E2449" s="289" t="s">
        <v>2081</v>
      </c>
      <c r="F2449" s="289"/>
      <c r="G2449" s="151" t="s">
        <v>2082</v>
      </c>
      <c r="H2449" s="152">
        <v>4.7100000000000003E-2</v>
      </c>
      <c r="I2449" s="153">
        <v>29.46</v>
      </c>
      <c r="J2449" s="153">
        <v>1.38</v>
      </c>
    </row>
    <row r="2450" spans="1:10" ht="26.4" x14ac:dyDescent="0.25">
      <c r="A2450" s="154" t="s">
        <v>2087</v>
      </c>
      <c r="B2450" s="155" t="s">
        <v>3062</v>
      </c>
      <c r="C2450" s="154" t="s">
        <v>41</v>
      </c>
      <c r="D2450" s="154" t="s">
        <v>3063</v>
      </c>
      <c r="E2450" s="290" t="s">
        <v>2091</v>
      </c>
      <c r="F2450" s="290"/>
      <c r="G2450" s="156" t="s">
        <v>43</v>
      </c>
      <c r="H2450" s="157">
        <v>1</v>
      </c>
      <c r="I2450" s="158">
        <v>13.61</v>
      </c>
      <c r="J2450" s="158">
        <v>13.61</v>
      </c>
    </row>
    <row r="2451" spans="1:10" x14ac:dyDescent="0.25">
      <c r="A2451" s="154" t="s">
        <v>2087</v>
      </c>
      <c r="B2451" s="155" t="s">
        <v>2712</v>
      </c>
      <c r="C2451" s="154" t="s">
        <v>41</v>
      </c>
      <c r="D2451" s="154" t="s">
        <v>2713</v>
      </c>
      <c r="E2451" s="290" t="s">
        <v>2091</v>
      </c>
      <c r="F2451" s="290"/>
      <c r="G2451" s="156" t="s">
        <v>43</v>
      </c>
      <c r="H2451" s="157">
        <v>1.0800000000000001E-2</v>
      </c>
      <c r="I2451" s="158">
        <v>2.06</v>
      </c>
      <c r="J2451" s="158">
        <v>0.02</v>
      </c>
    </row>
    <row r="2452" spans="1:10" x14ac:dyDescent="0.25">
      <c r="A2452" s="154" t="s">
        <v>2087</v>
      </c>
      <c r="B2452" s="155" t="s">
        <v>2963</v>
      </c>
      <c r="C2452" s="154" t="s">
        <v>41</v>
      </c>
      <c r="D2452" s="154" t="s">
        <v>2964</v>
      </c>
      <c r="E2452" s="290" t="s">
        <v>2091</v>
      </c>
      <c r="F2452" s="290"/>
      <c r="G2452" s="156" t="s">
        <v>43</v>
      </c>
      <c r="H2452" s="157">
        <v>7.1000000000000004E-3</v>
      </c>
      <c r="I2452" s="158">
        <v>65.78</v>
      </c>
      <c r="J2452" s="158">
        <v>0.46</v>
      </c>
    </row>
    <row r="2453" spans="1:10" ht="26.4" x14ac:dyDescent="0.25">
      <c r="A2453" s="154" t="s">
        <v>2087</v>
      </c>
      <c r="B2453" s="155" t="s">
        <v>2954</v>
      </c>
      <c r="C2453" s="154" t="s">
        <v>41</v>
      </c>
      <c r="D2453" s="154" t="s">
        <v>2955</v>
      </c>
      <c r="E2453" s="290" t="s">
        <v>2091</v>
      </c>
      <c r="F2453" s="290"/>
      <c r="G2453" s="156" t="s">
        <v>43</v>
      </c>
      <c r="H2453" s="157">
        <v>8.0000000000000002E-3</v>
      </c>
      <c r="I2453" s="158">
        <v>74.53</v>
      </c>
      <c r="J2453" s="158">
        <v>0.59</v>
      </c>
    </row>
    <row r="2454" spans="1:10" x14ac:dyDescent="0.25">
      <c r="A2454" s="49"/>
      <c r="B2454" s="49"/>
      <c r="C2454" s="49"/>
      <c r="D2454" s="49"/>
      <c r="E2454" s="49" t="s">
        <v>2093</v>
      </c>
      <c r="F2454" s="159">
        <v>0.9</v>
      </c>
      <c r="G2454" s="49" t="s">
        <v>2094</v>
      </c>
      <c r="H2454" s="159">
        <v>1.04</v>
      </c>
      <c r="I2454" s="49" t="s">
        <v>2095</v>
      </c>
      <c r="J2454" s="159">
        <v>1.94</v>
      </c>
    </row>
    <row r="2455" spans="1:10" x14ac:dyDescent="0.25">
      <c r="A2455" s="49"/>
      <c r="B2455" s="49"/>
      <c r="C2455" s="49"/>
      <c r="D2455" s="49"/>
      <c r="E2455" s="49" t="s">
        <v>2096</v>
      </c>
      <c r="F2455" s="159">
        <v>3.53</v>
      </c>
      <c r="G2455" s="49"/>
      <c r="H2455" s="291" t="s">
        <v>2097</v>
      </c>
      <c r="I2455" s="291"/>
      <c r="J2455" s="159">
        <v>20.75</v>
      </c>
    </row>
    <row r="2456" spans="1:10" ht="14.4" thickBot="1" x14ac:dyDescent="0.3">
      <c r="A2456" s="30"/>
      <c r="B2456" s="30"/>
      <c r="C2456" s="30"/>
      <c r="D2456" s="30"/>
      <c r="E2456" s="30"/>
      <c r="F2456" s="30"/>
      <c r="G2456" s="30" t="s">
        <v>2098</v>
      </c>
      <c r="H2456" s="160" t="s">
        <v>3064</v>
      </c>
      <c r="I2456" s="30" t="s">
        <v>2100</v>
      </c>
      <c r="J2456" s="32">
        <v>2863.5</v>
      </c>
    </row>
    <row r="2457" spans="1:10" ht="14.4" thickTop="1" x14ac:dyDescent="0.25">
      <c r="A2457" s="161"/>
      <c r="B2457" s="161"/>
      <c r="C2457" s="161"/>
      <c r="D2457" s="161"/>
      <c r="E2457" s="161"/>
      <c r="F2457" s="161"/>
      <c r="G2457" s="161"/>
      <c r="H2457" s="161"/>
      <c r="I2457" s="161"/>
      <c r="J2457" s="161"/>
    </row>
    <row r="2458" spans="1:10" x14ac:dyDescent="0.25">
      <c r="A2458" s="24" t="s">
        <v>760</v>
      </c>
      <c r="B2458" s="25" t="s">
        <v>2</v>
      </c>
      <c r="C2458" s="24" t="s">
        <v>3</v>
      </c>
      <c r="D2458" s="24" t="s">
        <v>4</v>
      </c>
      <c r="E2458" s="294" t="s">
        <v>2075</v>
      </c>
      <c r="F2458" s="294"/>
      <c r="G2458" s="145" t="s">
        <v>5</v>
      </c>
      <c r="H2458" s="25" t="s">
        <v>6</v>
      </c>
      <c r="I2458" s="25" t="s">
        <v>7</v>
      </c>
      <c r="J2458" s="25" t="s">
        <v>9</v>
      </c>
    </row>
    <row r="2459" spans="1:10" ht="26.4" x14ac:dyDescent="0.25">
      <c r="A2459" s="146" t="s">
        <v>2076</v>
      </c>
      <c r="B2459" s="147" t="s">
        <v>761</v>
      </c>
      <c r="C2459" s="146" t="s">
        <v>41</v>
      </c>
      <c r="D2459" s="146" t="s">
        <v>762</v>
      </c>
      <c r="E2459" s="292" t="s">
        <v>2969</v>
      </c>
      <c r="F2459" s="292"/>
      <c r="G2459" s="148" t="s">
        <v>43</v>
      </c>
      <c r="H2459" s="149">
        <v>1</v>
      </c>
      <c r="I2459" s="150">
        <v>38.83</v>
      </c>
      <c r="J2459" s="150">
        <v>38.83</v>
      </c>
    </row>
    <row r="2460" spans="1:10" ht="26.4" x14ac:dyDescent="0.25">
      <c r="A2460" s="48" t="s">
        <v>2078</v>
      </c>
      <c r="B2460" s="50" t="s">
        <v>2114</v>
      </c>
      <c r="C2460" s="48" t="s">
        <v>41</v>
      </c>
      <c r="D2460" s="48" t="s">
        <v>2115</v>
      </c>
      <c r="E2460" s="289" t="s">
        <v>2081</v>
      </c>
      <c r="F2460" s="289"/>
      <c r="G2460" s="151" t="s">
        <v>2082</v>
      </c>
      <c r="H2460" s="152">
        <v>8.4699999999999998E-2</v>
      </c>
      <c r="I2460" s="153">
        <v>24.83</v>
      </c>
      <c r="J2460" s="153">
        <v>2.1</v>
      </c>
    </row>
    <row r="2461" spans="1:10" ht="26.4" x14ac:dyDescent="0.25">
      <c r="A2461" s="48" t="s">
        <v>2078</v>
      </c>
      <c r="B2461" s="50" t="s">
        <v>2118</v>
      </c>
      <c r="C2461" s="48" t="s">
        <v>41</v>
      </c>
      <c r="D2461" s="48" t="s">
        <v>2119</v>
      </c>
      <c r="E2461" s="289" t="s">
        <v>2081</v>
      </c>
      <c r="F2461" s="289"/>
      <c r="G2461" s="151" t="s">
        <v>2082</v>
      </c>
      <c r="H2461" s="152">
        <v>8.4699999999999998E-2</v>
      </c>
      <c r="I2461" s="153">
        <v>29.46</v>
      </c>
      <c r="J2461" s="153">
        <v>2.4900000000000002</v>
      </c>
    </row>
    <row r="2462" spans="1:10" x14ac:dyDescent="0.25">
      <c r="A2462" s="154" t="s">
        <v>2087</v>
      </c>
      <c r="B2462" s="155" t="s">
        <v>2712</v>
      </c>
      <c r="C2462" s="154" t="s">
        <v>41</v>
      </c>
      <c r="D2462" s="154" t="s">
        <v>2713</v>
      </c>
      <c r="E2462" s="290" t="s">
        <v>2091</v>
      </c>
      <c r="F2462" s="290"/>
      <c r="G2462" s="156" t="s">
        <v>43</v>
      </c>
      <c r="H2462" s="157">
        <v>1.9E-2</v>
      </c>
      <c r="I2462" s="158">
        <v>2.06</v>
      </c>
      <c r="J2462" s="158">
        <v>0.03</v>
      </c>
    </row>
    <row r="2463" spans="1:10" x14ac:dyDescent="0.25">
      <c r="A2463" s="154" t="s">
        <v>2087</v>
      </c>
      <c r="B2463" s="155" t="s">
        <v>2963</v>
      </c>
      <c r="C2463" s="154" t="s">
        <v>41</v>
      </c>
      <c r="D2463" s="154" t="s">
        <v>2964</v>
      </c>
      <c r="E2463" s="290" t="s">
        <v>2091</v>
      </c>
      <c r="F2463" s="290"/>
      <c r="G2463" s="156" t="s">
        <v>43</v>
      </c>
      <c r="H2463" s="157">
        <v>1.6500000000000001E-2</v>
      </c>
      <c r="I2463" s="158">
        <v>65.78</v>
      </c>
      <c r="J2463" s="158">
        <v>1.08</v>
      </c>
    </row>
    <row r="2464" spans="1:10" ht="26.4" x14ac:dyDescent="0.25">
      <c r="A2464" s="154" t="s">
        <v>2087</v>
      </c>
      <c r="B2464" s="155" t="s">
        <v>2954</v>
      </c>
      <c r="C2464" s="154" t="s">
        <v>41</v>
      </c>
      <c r="D2464" s="154" t="s">
        <v>2955</v>
      </c>
      <c r="E2464" s="290" t="s">
        <v>2091</v>
      </c>
      <c r="F2464" s="290"/>
      <c r="G2464" s="156" t="s">
        <v>43</v>
      </c>
      <c r="H2464" s="157">
        <v>2.1999999999999999E-2</v>
      </c>
      <c r="I2464" s="158">
        <v>74.53</v>
      </c>
      <c r="J2464" s="158">
        <v>1.63</v>
      </c>
    </row>
    <row r="2465" spans="1:10" ht="26.4" x14ac:dyDescent="0.25">
      <c r="A2465" s="154" t="s">
        <v>2087</v>
      </c>
      <c r="B2465" s="155" t="s">
        <v>3065</v>
      </c>
      <c r="C2465" s="154" t="s">
        <v>41</v>
      </c>
      <c r="D2465" s="154" t="s">
        <v>3066</v>
      </c>
      <c r="E2465" s="290" t="s">
        <v>2091</v>
      </c>
      <c r="F2465" s="290"/>
      <c r="G2465" s="156" t="s">
        <v>43</v>
      </c>
      <c r="H2465" s="157">
        <v>1</v>
      </c>
      <c r="I2465" s="158">
        <v>31.5</v>
      </c>
      <c r="J2465" s="158">
        <v>31.5</v>
      </c>
    </row>
    <row r="2466" spans="1:10" x14ac:dyDescent="0.25">
      <c r="A2466" s="49"/>
      <c r="B2466" s="49"/>
      <c r="C2466" s="49"/>
      <c r="D2466" s="49"/>
      <c r="E2466" s="49" t="s">
        <v>2093</v>
      </c>
      <c r="F2466" s="159">
        <v>1.62</v>
      </c>
      <c r="G2466" s="49" t="s">
        <v>2094</v>
      </c>
      <c r="H2466" s="159">
        <v>1.87</v>
      </c>
      <c r="I2466" s="49" t="s">
        <v>2095</v>
      </c>
      <c r="J2466" s="159">
        <v>3.49</v>
      </c>
    </row>
    <row r="2467" spans="1:10" x14ac:dyDescent="0.25">
      <c r="A2467" s="49"/>
      <c r="B2467" s="49"/>
      <c r="C2467" s="49"/>
      <c r="D2467" s="49"/>
      <c r="E2467" s="49" t="s">
        <v>2096</v>
      </c>
      <c r="F2467" s="159">
        <v>7.96</v>
      </c>
      <c r="G2467" s="49"/>
      <c r="H2467" s="291" t="s">
        <v>2097</v>
      </c>
      <c r="I2467" s="291"/>
      <c r="J2467" s="159">
        <v>46.79</v>
      </c>
    </row>
    <row r="2468" spans="1:10" ht="14.4" thickBot="1" x14ac:dyDescent="0.3">
      <c r="A2468" s="30"/>
      <c r="B2468" s="30"/>
      <c r="C2468" s="30"/>
      <c r="D2468" s="30"/>
      <c r="E2468" s="30"/>
      <c r="F2468" s="30"/>
      <c r="G2468" s="30" t="s">
        <v>2098</v>
      </c>
      <c r="H2468" s="160" t="s">
        <v>3020</v>
      </c>
      <c r="I2468" s="30" t="s">
        <v>2100</v>
      </c>
      <c r="J2468" s="32">
        <v>374.32</v>
      </c>
    </row>
    <row r="2469" spans="1:10" ht="14.4" thickTop="1" x14ac:dyDescent="0.25">
      <c r="A2469" s="161"/>
      <c r="B2469" s="161"/>
      <c r="C2469" s="161"/>
      <c r="D2469" s="161"/>
      <c r="E2469" s="161"/>
      <c r="F2469" s="161"/>
      <c r="G2469" s="161"/>
      <c r="H2469" s="161"/>
      <c r="I2469" s="161"/>
      <c r="J2469" s="161"/>
    </row>
    <row r="2470" spans="1:10" x14ac:dyDescent="0.25">
      <c r="A2470" s="24" t="s">
        <v>763</v>
      </c>
      <c r="B2470" s="25" t="s">
        <v>2</v>
      </c>
      <c r="C2470" s="24" t="s">
        <v>3</v>
      </c>
      <c r="D2470" s="24" t="s">
        <v>4</v>
      </c>
      <c r="E2470" s="294" t="s">
        <v>2075</v>
      </c>
      <c r="F2470" s="294"/>
      <c r="G2470" s="145" t="s">
        <v>5</v>
      </c>
      <c r="H2470" s="25" t="s">
        <v>6</v>
      </c>
      <c r="I2470" s="25" t="s">
        <v>7</v>
      </c>
      <c r="J2470" s="25" t="s">
        <v>9</v>
      </c>
    </row>
    <row r="2471" spans="1:10" ht="26.4" x14ac:dyDescent="0.25">
      <c r="A2471" s="146" t="s">
        <v>2076</v>
      </c>
      <c r="B2471" s="147" t="s">
        <v>764</v>
      </c>
      <c r="C2471" s="146" t="s">
        <v>41</v>
      </c>
      <c r="D2471" s="146" t="s">
        <v>765</v>
      </c>
      <c r="E2471" s="292" t="s">
        <v>2969</v>
      </c>
      <c r="F2471" s="292"/>
      <c r="G2471" s="148" t="s">
        <v>91</v>
      </c>
      <c r="H2471" s="149">
        <v>1</v>
      </c>
      <c r="I2471" s="150">
        <v>25.6</v>
      </c>
      <c r="J2471" s="150">
        <v>25.6</v>
      </c>
    </row>
    <row r="2472" spans="1:10" ht="26.4" x14ac:dyDescent="0.25">
      <c r="A2472" s="48" t="s">
        <v>2078</v>
      </c>
      <c r="B2472" s="50" t="s">
        <v>2118</v>
      </c>
      <c r="C2472" s="48" t="s">
        <v>41</v>
      </c>
      <c r="D2472" s="48" t="s">
        <v>2119</v>
      </c>
      <c r="E2472" s="289" t="s">
        <v>2081</v>
      </c>
      <c r="F2472" s="289"/>
      <c r="G2472" s="151" t="s">
        <v>2082</v>
      </c>
      <c r="H2472" s="152">
        <v>0.38</v>
      </c>
      <c r="I2472" s="153">
        <v>29.46</v>
      </c>
      <c r="J2472" s="153">
        <v>11.19</v>
      </c>
    </row>
    <row r="2473" spans="1:10" ht="26.4" x14ac:dyDescent="0.25">
      <c r="A2473" s="48" t="s">
        <v>2078</v>
      </c>
      <c r="B2473" s="50" t="s">
        <v>2114</v>
      </c>
      <c r="C2473" s="48" t="s">
        <v>41</v>
      </c>
      <c r="D2473" s="48" t="s">
        <v>2115</v>
      </c>
      <c r="E2473" s="289" t="s">
        <v>2081</v>
      </c>
      <c r="F2473" s="289"/>
      <c r="G2473" s="151" t="s">
        <v>2082</v>
      </c>
      <c r="H2473" s="152">
        <v>0.38</v>
      </c>
      <c r="I2473" s="153">
        <v>24.83</v>
      </c>
      <c r="J2473" s="153">
        <v>9.43</v>
      </c>
    </row>
    <row r="2474" spans="1:10" x14ac:dyDescent="0.25">
      <c r="A2474" s="154" t="s">
        <v>2087</v>
      </c>
      <c r="B2474" s="155" t="s">
        <v>2712</v>
      </c>
      <c r="C2474" s="154" t="s">
        <v>41</v>
      </c>
      <c r="D2474" s="154" t="s">
        <v>2713</v>
      </c>
      <c r="E2474" s="290" t="s">
        <v>2091</v>
      </c>
      <c r="F2474" s="290"/>
      <c r="G2474" s="156" t="s">
        <v>43</v>
      </c>
      <c r="H2474" s="157">
        <v>8.8599999999999998E-2</v>
      </c>
      <c r="I2474" s="158">
        <v>2.06</v>
      </c>
      <c r="J2474" s="158">
        <v>0.18</v>
      </c>
    </row>
    <row r="2475" spans="1:10" x14ac:dyDescent="0.25">
      <c r="A2475" s="154" t="s">
        <v>2087</v>
      </c>
      <c r="B2475" s="155" t="s">
        <v>3067</v>
      </c>
      <c r="C2475" s="154" t="s">
        <v>41</v>
      </c>
      <c r="D2475" s="154" t="s">
        <v>3068</v>
      </c>
      <c r="E2475" s="290" t="s">
        <v>2091</v>
      </c>
      <c r="F2475" s="290"/>
      <c r="G2475" s="156" t="s">
        <v>91</v>
      </c>
      <c r="H2475" s="157">
        <v>1.0492999999999999</v>
      </c>
      <c r="I2475" s="158">
        <v>4.58</v>
      </c>
      <c r="J2475" s="158">
        <v>4.8</v>
      </c>
    </row>
    <row r="2476" spans="1:10" x14ac:dyDescent="0.25">
      <c r="A2476" s="49"/>
      <c r="B2476" s="49"/>
      <c r="C2476" s="49"/>
      <c r="D2476" s="49"/>
      <c r="E2476" s="49" t="s">
        <v>2093</v>
      </c>
      <c r="F2476" s="159">
        <v>7.29</v>
      </c>
      <c r="G2476" s="49" t="s">
        <v>2094</v>
      </c>
      <c r="H2476" s="159">
        <v>8.3699999999999992</v>
      </c>
      <c r="I2476" s="49" t="s">
        <v>2095</v>
      </c>
      <c r="J2476" s="159">
        <v>15.66</v>
      </c>
    </row>
    <row r="2477" spans="1:10" x14ac:dyDescent="0.25">
      <c r="A2477" s="49"/>
      <c r="B2477" s="49"/>
      <c r="C2477" s="49"/>
      <c r="D2477" s="49"/>
      <c r="E2477" s="49" t="s">
        <v>2096</v>
      </c>
      <c r="F2477" s="159">
        <v>5.24</v>
      </c>
      <c r="G2477" s="49"/>
      <c r="H2477" s="291" t="s">
        <v>2097</v>
      </c>
      <c r="I2477" s="291"/>
      <c r="J2477" s="159">
        <v>30.84</v>
      </c>
    </row>
    <row r="2478" spans="1:10" ht="14.4" thickBot="1" x14ac:dyDescent="0.3">
      <c r="A2478" s="30"/>
      <c r="B2478" s="30"/>
      <c r="C2478" s="30"/>
      <c r="D2478" s="30"/>
      <c r="E2478" s="30"/>
      <c r="F2478" s="30"/>
      <c r="G2478" s="30" t="s">
        <v>2098</v>
      </c>
      <c r="H2478" s="160" t="s">
        <v>3069</v>
      </c>
      <c r="I2478" s="30" t="s">
        <v>2100</v>
      </c>
      <c r="J2478" s="32">
        <v>36206.160000000003</v>
      </c>
    </row>
    <row r="2479" spans="1:10" ht="14.4" thickTop="1" x14ac:dyDescent="0.25">
      <c r="A2479" s="161"/>
      <c r="B2479" s="161"/>
      <c r="C2479" s="161"/>
      <c r="D2479" s="161"/>
      <c r="E2479" s="161"/>
      <c r="F2479" s="161"/>
      <c r="G2479" s="161"/>
      <c r="H2479" s="161"/>
      <c r="I2479" s="161"/>
      <c r="J2479" s="161"/>
    </row>
    <row r="2480" spans="1:10" x14ac:dyDescent="0.25">
      <c r="A2480" s="24" t="s">
        <v>766</v>
      </c>
      <c r="B2480" s="25" t="s">
        <v>2</v>
      </c>
      <c r="C2480" s="24" t="s">
        <v>3</v>
      </c>
      <c r="D2480" s="24" t="s">
        <v>4</v>
      </c>
      <c r="E2480" s="294" t="s">
        <v>2075</v>
      </c>
      <c r="F2480" s="294"/>
      <c r="G2480" s="145" t="s">
        <v>5</v>
      </c>
      <c r="H2480" s="25" t="s">
        <v>6</v>
      </c>
      <c r="I2480" s="25" t="s">
        <v>7</v>
      </c>
      <c r="J2480" s="25" t="s">
        <v>9</v>
      </c>
    </row>
    <row r="2481" spans="1:10" ht="26.4" x14ac:dyDescent="0.25">
      <c r="A2481" s="146" t="s">
        <v>2076</v>
      </c>
      <c r="B2481" s="147" t="s">
        <v>767</v>
      </c>
      <c r="C2481" s="146" t="s">
        <v>41</v>
      </c>
      <c r="D2481" s="146" t="s">
        <v>768</v>
      </c>
      <c r="E2481" s="292" t="s">
        <v>2969</v>
      </c>
      <c r="F2481" s="292"/>
      <c r="G2481" s="148" t="s">
        <v>91</v>
      </c>
      <c r="H2481" s="149">
        <v>1</v>
      </c>
      <c r="I2481" s="150">
        <v>28.48</v>
      </c>
      <c r="J2481" s="150">
        <v>28.48</v>
      </c>
    </row>
    <row r="2482" spans="1:10" ht="26.4" x14ac:dyDescent="0.25">
      <c r="A2482" s="48" t="s">
        <v>2078</v>
      </c>
      <c r="B2482" s="50" t="s">
        <v>2118</v>
      </c>
      <c r="C2482" s="48" t="s">
        <v>41</v>
      </c>
      <c r="D2482" s="48" t="s">
        <v>2119</v>
      </c>
      <c r="E2482" s="289" t="s">
        <v>2081</v>
      </c>
      <c r="F2482" s="289"/>
      <c r="G2482" s="151" t="s">
        <v>2082</v>
      </c>
      <c r="H2482" s="152">
        <v>0.224</v>
      </c>
      <c r="I2482" s="153">
        <v>29.46</v>
      </c>
      <c r="J2482" s="153">
        <v>6.59</v>
      </c>
    </row>
    <row r="2483" spans="1:10" ht="26.4" x14ac:dyDescent="0.25">
      <c r="A2483" s="48" t="s">
        <v>2078</v>
      </c>
      <c r="B2483" s="50" t="s">
        <v>2114</v>
      </c>
      <c r="C2483" s="48" t="s">
        <v>41</v>
      </c>
      <c r="D2483" s="48" t="s">
        <v>2115</v>
      </c>
      <c r="E2483" s="289" t="s">
        <v>2081</v>
      </c>
      <c r="F2483" s="289"/>
      <c r="G2483" s="151" t="s">
        <v>2082</v>
      </c>
      <c r="H2483" s="152">
        <v>0.224</v>
      </c>
      <c r="I2483" s="153">
        <v>24.83</v>
      </c>
      <c r="J2483" s="153">
        <v>5.56</v>
      </c>
    </row>
    <row r="2484" spans="1:10" x14ac:dyDescent="0.25">
      <c r="A2484" s="154" t="s">
        <v>2087</v>
      </c>
      <c r="B2484" s="155" t="s">
        <v>2712</v>
      </c>
      <c r="C2484" s="154" t="s">
        <v>41</v>
      </c>
      <c r="D2484" s="154" t="s">
        <v>2713</v>
      </c>
      <c r="E2484" s="290" t="s">
        <v>2091</v>
      </c>
      <c r="F2484" s="290"/>
      <c r="G2484" s="156" t="s">
        <v>43</v>
      </c>
      <c r="H2484" s="157">
        <v>2.6100000000000002E-2</v>
      </c>
      <c r="I2484" s="158">
        <v>2.06</v>
      </c>
      <c r="J2484" s="158">
        <v>0.05</v>
      </c>
    </row>
    <row r="2485" spans="1:10" x14ac:dyDescent="0.25">
      <c r="A2485" s="154" t="s">
        <v>2087</v>
      </c>
      <c r="B2485" s="155" t="s">
        <v>3070</v>
      </c>
      <c r="C2485" s="154" t="s">
        <v>41</v>
      </c>
      <c r="D2485" s="154" t="s">
        <v>3071</v>
      </c>
      <c r="E2485" s="290" t="s">
        <v>2091</v>
      </c>
      <c r="F2485" s="290"/>
      <c r="G2485" s="156" t="s">
        <v>91</v>
      </c>
      <c r="H2485" s="157">
        <v>1.0492999999999999</v>
      </c>
      <c r="I2485" s="158">
        <v>15.52</v>
      </c>
      <c r="J2485" s="158">
        <v>16.28</v>
      </c>
    </row>
    <row r="2486" spans="1:10" x14ac:dyDescent="0.25">
      <c r="A2486" s="49"/>
      <c r="B2486" s="49"/>
      <c r="C2486" s="49"/>
      <c r="D2486" s="49"/>
      <c r="E2486" s="49" t="s">
        <v>2093</v>
      </c>
      <c r="F2486" s="159">
        <v>4.29</v>
      </c>
      <c r="G2486" s="49" t="s">
        <v>2094</v>
      </c>
      <c r="H2486" s="159">
        <v>4.93</v>
      </c>
      <c r="I2486" s="49" t="s">
        <v>2095</v>
      </c>
      <c r="J2486" s="159">
        <v>9.2200000000000006</v>
      </c>
    </row>
    <row r="2487" spans="1:10" x14ac:dyDescent="0.25">
      <c r="A2487" s="49"/>
      <c r="B2487" s="49"/>
      <c r="C2487" s="49"/>
      <c r="D2487" s="49"/>
      <c r="E2487" s="49" t="s">
        <v>2096</v>
      </c>
      <c r="F2487" s="159">
        <v>5.83</v>
      </c>
      <c r="G2487" s="49"/>
      <c r="H2487" s="291" t="s">
        <v>2097</v>
      </c>
      <c r="I2487" s="291"/>
      <c r="J2487" s="159">
        <v>34.31</v>
      </c>
    </row>
    <row r="2488" spans="1:10" ht="14.4" thickBot="1" x14ac:dyDescent="0.3">
      <c r="A2488" s="30"/>
      <c r="B2488" s="30"/>
      <c r="C2488" s="30"/>
      <c r="D2488" s="30"/>
      <c r="E2488" s="30"/>
      <c r="F2488" s="30"/>
      <c r="G2488" s="30" t="s">
        <v>2098</v>
      </c>
      <c r="H2488" s="160" t="s">
        <v>3072</v>
      </c>
      <c r="I2488" s="30" t="s">
        <v>2100</v>
      </c>
      <c r="J2488" s="32">
        <v>13.72</v>
      </c>
    </row>
    <row r="2489" spans="1:10" ht="14.4" thickTop="1" x14ac:dyDescent="0.25">
      <c r="A2489" s="161"/>
      <c r="B2489" s="161"/>
      <c r="C2489" s="161"/>
      <c r="D2489" s="161"/>
      <c r="E2489" s="161"/>
      <c r="F2489" s="161"/>
      <c r="G2489" s="161"/>
      <c r="H2489" s="161"/>
      <c r="I2489" s="161"/>
      <c r="J2489" s="161"/>
    </row>
    <row r="2490" spans="1:10" x14ac:dyDescent="0.25">
      <c r="A2490" s="24" t="s">
        <v>769</v>
      </c>
      <c r="B2490" s="25" t="s">
        <v>2</v>
      </c>
      <c r="C2490" s="24" t="s">
        <v>3</v>
      </c>
      <c r="D2490" s="24" t="s">
        <v>4</v>
      </c>
      <c r="E2490" s="294" t="s">
        <v>2075</v>
      </c>
      <c r="F2490" s="294"/>
      <c r="G2490" s="145" t="s">
        <v>5</v>
      </c>
      <c r="H2490" s="25" t="s">
        <v>6</v>
      </c>
      <c r="I2490" s="25" t="s">
        <v>7</v>
      </c>
      <c r="J2490" s="25" t="s">
        <v>9</v>
      </c>
    </row>
    <row r="2491" spans="1:10" ht="26.4" x14ac:dyDescent="0.25">
      <c r="A2491" s="146" t="s">
        <v>2076</v>
      </c>
      <c r="B2491" s="147" t="s">
        <v>770</v>
      </c>
      <c r="C2491" s="146" t="s">
        <v>41</v>
      </c>
      <c r="D2491" s="146" t="s">
        <v>771</v>
      </c>
      <c r="E2491" s="292" t="s">
        <v>2969</v>
      </c>
      <c r="F2491" s="292"/>
      <c r="G2491" s="148" t="s">
        <v>91</v>
      </c>
      <c r="H2491" s="149">
        <v>1</v>
      </c>
      <c r="I2491" s="150">
        <v>31.56</v>
      </c>
      <c r="J2491" s="150">
        <v>31.56</v>
      </c>
    </row>
    <row r="2492" spans="1:10" ht="26.4" x14ac:dyDescent="0.25">
      <c r="A2492" s="48" t="s">
        <v>2078</v>
      </c>
      <c r="B2492" s="50" t="s">
        <v>2114</v>
      </c>
      <c r="C2492" s="48" t="s">
        <v>41</v>
      </c>
      <c r="D2492" s="48" t="s">
        <v>2115</v>
      </c>
      <c r="E2492" s="289" t="s">
        <v>2081</v>
      </c>
      <c r="F2492" s="289"/>
      <c r="G2492" s="151" t="s">
        <v>2082</v>
      </c>
      <c r="H2492" s="152">
        <v>0.04</v>
      </c>
      <c r="I2492" s="153">
        <v>24.83</v>
      </c>
      <c r="J2492" s="153">
        <v>0.99</v>
      </c>
    </row>
    <row r="2493" spans="1:10" ht="26.4" x14ac:dyDescent="0.25">
      <c r="A2493" s="48" t="s">
        <v>2078</v>
      </c>
      <c r="B2493" s="50" t="s">
        <v>2118</v>
      </c>
      <c r="C2493" s="48" t="s">
        <v>41</v>
      </c>
      <c r="D2493" s="48" t="s">
        <v>2119</v>
      </c>
      <c r="E2493" s="289" t="s">
        <v>2081</v>
      </c>
      <c r="F2493" s="289"/>
      <c r="G2493" s="151" t="s">
        <v>2082</v>
      </c>
      <c r="H2493" s="152">
        <v>0.04</v>
      </c>
      <c r="I2493" s="153">
        <v>29.46</v>
      </c>
      <c r="J2493" s="153">
        <v>1.17</v>
      </c>
    </row>
    <row r="2494" spans="1:10" x14ac:dyDescent="0.25">
      <c r="A2494" s="154" t="s">
        <v>2087</v>
      </c>
      <c r="B2494" s="155" t="s">
        <v>3073</v>
      </c>
      <c r="C2494" s="154" t="s">
        <v>41</v>
      </c>
      <c r="D2494" s="154" t="s">
        <v>3074</v>
      </c>
      <c r="E2494" s="290" t="s">
        <v>2091</v>
      </c>
      <c r="F2494" s="290"/>
      <c r="G2494" s="156" t="s">
        <v>91</v>
      </c>
      <c r="H2494" s="157">
        <v>1.0492999999999999</v>
      </c>
      <c r="I2494" s="158">
        <v>28.01</v>
      </c>
      <c r="J2494" s="158">
        <v>29.39</v>
      </c>
    </row>
    <row r="2495" spans="1:10" x14ac:dyDescent="0.25">
      <c r="A2495" s="154" t="s">
        <v>2087</v>
      </c>
      <c r="B2495" s="155" t="s">
        <v>2712</v>
      </c>
      <c r="C2495" s="154" t="s">
        <v>41</v>
      </c>
      <c r="D2495" s="154" t="s">
        <v>2713</v>
      </c>
      <c r="E2495" s="290" t="s">
        <v>2091</v>
      </c>
      <c r="F2495" s="290"/>
      <c r="G2495" s="156" t="s">
        <v>43</v>
      </c>
      <c r="H2495" s="157">
        <v>9.2999999999999992E-3</v>
      </c>
      <c r="I2495" s="158">
        <v>2.06</v>
      </c>
      <c r="J2495" s="158">
        <v>0.01</v>
      </c>
    </row>
    <row r="2496" spans="1:10" x14ac:dyDescent="0.25">
      <c r="A2496" s="49"/>
      <c r="B2496" s="49"/>
      <c r="C2496" s="49"/>
      <c r="D2496" s="49"/>
      <c r="E2496" s="49" t="s">
        <v>2093</v>
      </c>
      <c r="F2496" s="159">
        <v>0.76</v>
      </c>
      <c r="G2496" s="49" t="s">
        <v>2094</v>
      </c>
      <c r="H2496" s="159">
        <v>0.88</v>
      </c>
      <c r="I2496" s="49" t="s">
        <v>2095</v>
      </c>
      <c r="J2496" s="159">
        <v>1.64</v>
      </c>
    </row>
    <row r="2497" spans="1:10" x14ac:dyDescent="0.25">
      <c r="A2497" s="49"/>
      <c r="B2497" s="49"/>
      <c r="C2497" s="49"/>
      <c r="D2497" s="49"/>
      <c r="E2497" s="49" t="s">
        <v>2096</v>
      </c>
      <c r="F2497" s="159">
        <v>6.46</v>
      </c>
      <c r="G2497" s="49"/>
      <c r="H2497" s="291" t="s">
        <v>2097</v>
      </c>
      <c r="I2497" s="291"/>
      <c r="J2497" s="159">
        <v>38.020000000000003</v>
      </c>
    </row>
    <row r="2498" spans="1:10" ht="14.4" thickBot="1" x14ac:dyDescent="0.3">
      <c r="A2498" s="30"/>
      <c r="B2498" s="30"/>
      <c r="C2498" s="30"/>
      <c r="D2498" s="30"/>
      <c r="E2498" s="30"/>
      <c r="F2498" s="30"/>
      <c r="G2498" s="30" t="s">
        <v>2098</v>
      </c>
      <c r="H2498" s="160" t="s">
        <v>3075</v>
      </c>
      <c r="I2498" s="30" t="s">
        <v>2100</v>
      </c>
      <c r="J2498" s="32">
        <v>6239.08</v>
      </c>
    </row>
    <row r="2499" spans="1:10" ht="14.4" thickTop="1" x14ac:dyDescent="0.25">
      <c r="A2499" s="161"/>
      <c r="B2499" s="161"/>
      <c r="C2499" s="161"/>
      <c r="D2499" s="161"/>
      <c r="E2499" s="161"/>
      <c r="F2499" s="161"/>
      <c r="G2499" s="161"/>
      <c r="H2499" s="161"/>
      <c r="I2499" s="161"/>
      <c r="J2499" s="161"/>
    </row>
    <row r="2500" spans="1:10" x14ac:dyDescent="0.25">
      <c r="A2500" s="24" t="s">
        <v>772</v>
      </c>
      <c r="B2500" s="25" t="s">
        <v>2</v>
      </c>
      <c r="C2500" s="24" t="s">
        <v>3</v>
      </c>
      <c r="D2500" s="24" t="s">
        <v>4</v>
      </c>
      <c r="E2500" s="294" t="s">
        <v>2075</v>
      </c>
      <c r="F2500" s="294"/>
      <c r="G2500" s="145" t="s">
        <v>5</v>
      </c>
      <c r="H2500" s="25" t="s">
        <v>6</v>
      </c>
      <c r="I2500" s="25" t="s">
        <v>7</v>
      </c>
      <c r="J2500" s="25" t="s">
        <v>9</v>
      </c>
    </row>
    <row r="2501" spans="1:10" ht="26.4" x14ac:dyDescent="0.25">
      <c r="A2501" s="146" t="s">
        <v>2076</v>
      </c>
      <c r="B2501" s="147" t="s">
        <v>773</v>
      </c>
      <c r="C2501" s="146" t="s">
        <v>41</v>
      </c>
      <c r="D2501" s="146" t="s">
        <v>774</v>
      </c>
      <c r="E2501" s="292" t="s">
        <v>3076</v>
      </c>
      <c r="F2501" s="292"/>
      <c r="G2501" s="148" t="s">
        <v>43</v>
      </c>
      <c r="H2501" s="149">
        <v>1</v>
      </c>
      <c r="I2501" s="150">
        <v>10.91</v>
      </c>
      <c r="J2501" s="150">
        <v>10.91</v>
      </c>
    </row>
    <row r="2502" spans="1:10" ht="26.4" x14ac:dyDescent="0.25">
      <c r="A2502" s="48" t="s">
        <v>2078</v>
      </c>
      <c r="B2502" s="50" t="s">
        <v>2118</v>
      </c>
      <c r="C2502" s="48" t="s">
        <v>41</v>
      </c>
      <c r="D2502" s="48" t="s">
        <v>2119</v>
      </c>
      <c r="E2502" s="289" t="s">
        <v>2081</v>
      </c>
      <c r="F2502" s="289"/>
      <c r="G2502" s="151" t="s">
        <v>2082</v>
      </c>
      <c r="H2502" s="152">
        <v>0.1474</v>
      </c>
      <c r="I2502" s="153">
        <v>29.46</v>
      </c>
      <c r="J2502" s="153">
        <v>4.34</v>
      </c>
    </row>
    <row r="2503" spans="1:10" ht="26.4" x14ac:dyDescent="0.25">
      <c r="A2503" s="48" t="s">
        <v>2078</v>
      </c>
      <c r="B2503" s="50" t="s">
        <v>2114</v>
      </c>
      <c r="C2503" s="48" t="s">
        <v>41</v>
      </c>
      <c r="D2503" s="48" t="s">
        <v>2115</v>
      </c>
      <c r="E2503" s="289" t="s">
        <v>2081</v>
      </c>
      <c r="F2503" s="289"/>
      <c r="G2503" s="151" t="s">
        <v>2082</v>
      </c>
      <c r="H2503" s="152">
        <v>0.1474</v>
      </c>
      <c r="I2503" s="153">
        <v>24.83</v>
      </c>
      <c r="J2503" s="153">
        <v>3.65</v>
      </c>
    </row>
    <row r="2504" spans="1:10" x14ac:dyDescent="0.25">
      <c r="A2504" s="154" t="s">
        <v>2087</v>
      </c>
      <c r="B2504" s="155" t="s">
        <v>2963</v>
      </c>
      <c r="C2504" s="154" t="s">
        <v>41</v>
      </c>
      <c r="D2504" s="154" t="s">
        <v>2964</v>
      </c>
      <c r="E2504" s="290" t="s">
        <v>2091</v>
      </c>
      <c r="F2504" s="290"/>
      <c r="G2504" s="156" t="s">
        <v>43</v>
      </c>
      <c r="H2504" s="157">
        <v>1.06E-2</v>
      </c>
      <c r="I2504" s="158">
        <v>65.78</v>
      </c>
      <c r="J2504" s="158">
        <v>0.69</v>
      </c>
    </row>
    <row r="2505" spans="1:10" ht="26.4" x14ac:dyDescent="0.25">
      <c r="A2505" s="154" t="s">
        <v>2087</v>
      </c>
      <c r="B2505" s="155" t="s">
        <v>2954</v>
      </c>
      <c r="C2505" s="154" t="s">
        <v>41</v>
      </c>
      <c r="D2505" s="154" t="s">
        <v>2955</v>
      </c>
      <c r="E2505" s="290" t="s">
        <v>2091</v>
      </c>
      <c r="F2505" s="290"/>
      <c r="G2505" s="156" t="s">
        <v>43</v>
      </c>
      <c r="H2505" s="157">
        <v>1.2E-2</v>
      </c>
      <c r="I2505" s="158">
        <v>74.53</v>
      </c>
      <c r="J2505" s="158">
        <v>0.89</v>
      </c>
    </row>
    <row r="2506" spans="1:10" x14ac:dyDescent="0.25">
      <c r="A2506" s="154" t="s">
        <v>2087</v>
      </c>
      <c r="B2506" s="155" t="s">
        <v>2712</v>
      </c>
      <c r="C2506" s="154" t="s">
        <v>41</v>
      </c>
      <c r="D2506" s="154" t="s">
        <v>2713</v>
      </c>
      <c r="E2506" s="290" t="s">
        <v>2091</v>
      </c>
      <c r="F2506" s="290"/>
      <c r="G2506" s="156" t="s">
        <v>43</v>
      </c>
      <c r="H2506" s="157">
        <v>9.1999999999999998E-3</v>
      </c>
      <c r="I2506" s="158">
        <v>2.06</v>
      </c>
      <c r="J2506" s="158">
        <v>0.01</v>
      </c>
    </row>
    <row r="2507" spans="1:10" ht="26.4" x14ac:dyDescent="0.25">
      <c r="A2507" s="154" t="s">
        <v>2087</v>
      </c>
      <c r="B2507" s="155" t="s">
        <v>3077</v>
      </c>
      <c r="C2507" s="154" t="s">
        <v>41</v>
      </c>
      <c r="D2507" s="154" t="s">
        <v>3078</v>
      </c>
      <c r="E2507" s="290" t="s">
        <v>2091</v>
      </c>
      <c r="F2507" s="290"/>
      <c r="G2507" s="156" t="s">
        <v>43</v>
      </c>
      <c r="H2507" s="157">
        <v>1</v>
      </c>
      <c r="I2507" s="158">
        <v>1.33</v>
      </c>
      <c r="J2507" s="158">
        <v>1.33</v>
      </c>
    </row>
    <row r="2508" spans="1:10" x14ac:dyDescent="0.25">
      <c r="A2508" s="49"/>
      <c r="B2508" s="49"/>
      <c r="C2508" s="49"/>
      <c r="D2508" s="49"/>
      <c r="E2508" s="49" t="s">
        <v>2093</v>
      </c>
      <c r="F2508" s="159">
        <v>2.82</v>
      </c>
      <c r="G2508" s="49" t="s">
        <v>2094</v>
      </c>
      <c r="H2508" s="159">
        <v>3.24</v>
      </c>
      <c r="I2508" s="49" t="s">
        <v>2095</v>
      </c>
      <c r="J2508" s="159">
        <v>6.06</v>
      </c>
    </row>
    <row r="2509" spans="1:10" x14ac:dyDescent="0.25">
      <c r="A2509" s="49"/>
      <c r="B2509" s="49"/>
      <c r="C2509" s="49"/>
      <c r="D2509" s="49"/>
      <c r="E2509" s="49" t="s">
        <v>2096</v>
      </c>
      <c r="F2509" s="159">
        <v>2.23</v>
      </c>
      <c r="G2509" s="49"/>
      <c r="H2509" s="291" t="s">
        <v>2097</v>
      </c>
      <c r="I2509" s="291"/>
      <c r="J2509" s="159">
        <v>13.14</v>
      </c>
    </row>
    <row r="2510" spans="1:10" ht="14.4" thickBot="1" x14ac:dyDescent="0.3">
      <c r="A2510" s="30"/>
      <c r="B2510" s="30"/>
      <c r="C2510" s="30"/>
      <c r="D2510" s="30"/>
      <c r="E2510" s="30"/>
      <c r="F2510" s="30"/>
      <c r="G2510" s="30" t="s">
        <v>2098</v>
      </c>
      <c r="H2510" s="160" t="s">
        <v>3079</v>
      </c>
      <c r="I2510" s="30" t="s">
        <v>2100</v>
      </c>
      <c r="J2510" s="32">
        <v>1550.52</v>
      </c>
    </row>
    <row r="2511" spans="1:10" ht="14.4" thickTop="1" x14ac:dyDescent="0.25">
      <c r="A2511" s="161"/>
      <c r="B2511" s="161"/>
      <c r="C2511" s="161"/>
      <c r="D2511" s="161"/>
      <c r="E2511" s="161"/>
      <c r="F2511" s="161"/>
      <c r="G2511" s="161"/>
      <c r="H2511" s="161"/>
      <c r="I2511" s="161"/>
      <c r="J2511" s="161"/>
    </row>
    <row r="2512" spans="1:10" x14ac:dyDescent="0.25">
      <c r="A2512" s="24" t="s">
        <v>775</v>
      </c>
      <c r="B2512" s="25" t="s">
        <v>2</v>
      </c>
      <c r="C2512" s="24" t="s">
        <v>3</v>
      </c>
      <c r="D2512" s="24" t="s">
        <v>4</v>
      </c>
      <c r="E2512" s="294" t="s">
        <v>2075</v>
      </c>
      <c r="F2512" s="294"/>
      <c r="G2512" s="145" t="s">
        <v>5</v>
      </c>
      <c r="H2512" s="25" t="s">
        <v>6</v>
      </c>
      <c r="I2512" s="25" t="s">
        <v>7</v>
      </c>
      <c r="J2512" s="25" t="s">
        <v>9</v>
      </c>
    </row>
    <row r="2513" spans="1:10" ht="26.4" x14ac:dyDescent="0.25">
      <c r="A2513" s="146" t="s">
        <v>2076</v>
      </c>
      <c r="B2513" s="147" t="s">
        <v>776</v>
      </c>
      <c r="C2513" s="146" t="s">
        <v>41</v>
      </c>
      <c r="D2513" s="146" t="s">
        <v>777</v>
      </c>
      <c r="E2513" s="292" t="s">
        <v>2969</v>
      </c>
      <c r="F2513" s="292"/>
      <c r="G2513" s="148" t="s">
        <v>43</v>
      </c>
      <c r="H2513" s="149">
        <v>1</v>
      </c>
      <c r="I2513" s="150">
        <v>50.49</v>
      </c>
      <c r="J2513" s="150">
        <v>50.49</v>
      </c>
    </row>
    <row r="2514" spans="1:10" ht="26.4" x14ac:dyDescent="0.25">
      <c r="A2514" s="48" t="s">
        <v>2078</v>
      </c>
      <c r="B2514" s="50" t="s">
        <v>2114</v>
      </c>
      <c r="C2514" s="48" t="s">
        <v>41</v>
      </c>
      <c r="D2514" s="48" t="s">
        <v>2115</v>
      </c>
      <c r="E2514" s="289" t="s">
        <v>2081</v>
      </c>
      <c r="F2514" s="289"/>
      <c r="G2514" s="151" t="s">
        <v>2082</v>
      </c>
      <c r="H2514" s="152">
        <v>0.2</v>
      </c>
      <c r="I2514" s="153">
        <v>24.83</v>
      </c>
      <c r="J2514" s="153">
        <v>4.96</v>
      </c>
    </row>
    <row r="2515" spans="1:10" ht="26.4" x14ac:dyDescent="0.25">
      <c r="A2515" s="48" t="s">
        <v>2078</v>
      </c>
      <c r="B2515" s="50" t="s">
        <v>2118</v>
      </c>
      <c r="C2515" s="48" t="s">
        <v>41</v>
      </c>
      <c r="D2515" s="48" t="s">
        <v>2119</v>
      </c>
      <c r="E2515" s="289" t="s">
        <v>2081</v>
      </c>
      <c r="F2515" s="289"/>
      <c r="G2515" s="151" t="s">
        <v>2082</v>
      </c>
      <c r="H2515" s="152">
        <v>0.2</v>
      </c>
      <c r="I2515" s="153">
        <v>29.46</v>
      </c>
      <c r="J2515" s="153">
        <v>5.89</v>
      </c>
    </row>
    <row r="2516" spans="1:10" x14ac:dyDescent="0.25">
      <c r="A2516" s="154" t="s">
        <v>2087</v>
      </c>
      <c r="B2516" s="155" t="s">
        <v>2963</v>
      </c>
      <c r="C2516" s="154" t="s">
        <v>41</v>
      </c>
      <c r="D2516" s="154" t="s">
        <v>2964</v>
      </c>
      <c r="E2516" s="290" t="s">
        <v>2091</v>
      </c>
      <c r="F2516" s="290"/>
      <c r="G2516" s="156" t="s">
        <v>43</v>
      </c>
      <c r="H2516" s="157">
        <v>3.1800000000000002E-2</v>
      </c>
      <c r="I2516" s="158">
        <v>65.78</v>
      </c>
      <c r="J2516" s="158">
        <v>2.09</v>
      </c>
    </row>
    <row r="2517" spans="1:10" ht="26.4" x14ac:dyDescent="0.25">
      <c r="A2517" s="154" t="s">
        <v>2087</v>
      </c>
      <c r="B2517" s="155" t="s">
        <v>2954</v>
      </c>
      <c r="C2517" s="154" t="s">
        <v>41</v>
      </c>
      <c r="D2517" s="154" t="s">
        <v>2955</v>
      </c>
      <c r="E2517" s="290" t="s">
        <v>2091</v>
      </c>
      <c r="F2517" s="290"/>
      <c r="G2517" s="156" t="s">
        <v>43</v>
      </c>
      <c r="H2517" s="157">
        <v>4.4999999999999998E-2</v>
      </c>
      <c r="I2517" s="158">
        <v>74.53</v>
      </c>
      <c r="J2517" s="158">
        <v>3.35</v>
      </c>
    </row>
    <row r="2518" spans="1:10" x14ac:dyDescent="0.25">
      <c r="A2518" s="154" t="s">
        <v>2087</v>
      </c>
      <c r="B2518" s="155" t="s">
        <v>2712</v>
      </c>
      <c r="C2518" s="154" t="s">
        <v>41</v>
      </c>
      <c r="D2518" s="154" t="s">
        <v>2713</v>
      </c>
      <c r="E2518" s="290" t="s">
        <v>2091</v>
      </c>
      <c r="F2518" s="290"/>
      <c r="G2518" s="156" t="s">
        <v>43</v>
      </c>
      <c r="H2518" s="157">
        <v>3.3300000000000003E-2</v>
      </c>
      <c r="I2518" s="158">
        <v>2.06</v>
      </c>
      <c r="J2518" s="158">
        <v>0.06</v>
      </c>
    </row>
    <row r="2519" spans="1:10" ht="26.4" x14ac:dyDescent="0.25">
      <c r="A2519" s="154" t="s">
        <v>2087</v>
      </c>
      <c r="B2519" s="155" t="s">
        <v>3080</v>
      </c>
      <c r="C2519" s="154" t="s">
        <v>41</v>
      </c>
      <c r="D2519" s="154" t="s">
        <v>3081</v>
      </c>
      <c r="E2519" s="290" t="s">
        <v>2091</v>
      </c>
      <c r="F2519" s="290"/>
      <c r="G2519" s="156" t="s">
        <v>43</v>
      </c>
      <c r="H2519" s="157">
        <v>1</v>
      </c>
      <c r="I2519" s="158">
        <v>34.14</v>
      </c>
      <c r="J2519" s="158">
        <v>34.14</v>
      </c>
    </row>
    <row r="2520" spans="1:10" x14ac:dyDescent="0.25">
      <c r="A2520" s="49"/>
      <c r="B2520" s="49"/>
      <c r="C2520" s="49"/>
      <c r="D2520" s="49"/>
      <c r="E2520" s="49" t="s">
        <v>2093</v>
      </c>
      <c r="F2520" s="159">
        <v>3.83</v>
      </c>
      <c r="G2520" s="49" t="s">
        <v>2094</v>
      </c>
      <c r="H2520" s="159">
        <v>4.41</v>
      </c>
      <c r="I2520" s="49" t="s">
        <v>2095</v>
      </c>
      <c r="J2520" s="159">
        <v>8.24</v>
      </c>
    </row>
    <row r="2521" spans="1:10" x14ac:dyDescent="0.25">
      <c r="A2521" s="49"/>
      <c r="B2521" s="49"/>
      <c r="C2521" s="49"/>
      <c r="D2521" s="49"/>
      <c r="E2521" s="49" t="s">
        <v>2096</v>
      </c>
      <c r="F2521" s="159">
        <v>10.35</v>
      </c>
      <c r="G2521" s="49"/>
      <c r="H2521" s="291" t="s">
        <v>2097</v>
      </c>
      <c r="I2521" s="291"/>
      <c r="J2521" s="159">
        <v>60.84</v>
      </c>
    </row>
    <row r="2522" spans="1:10" ht="14.4" thickBot="1" x14ac:dyDescent="0.3">
      <c r="A2522" s="30"/>
      <c r="B2522" s="30"/>
      <c r="C2522" s="30"/>
      <c r="D2522" s="30"/>
      <c r="E2522" s="30"/>
      <c r="F2522" s="30"/>
      <c r="G2522" s="30" t="s">
        <v>2098</v>
      </c>
      <c r="H2522" s="160" t="s">
        <v>2560</v>
      </c>
      <c r="I2522" s="30" t="s">
        <v>2100</v>
      </c>
      <c r="J2522" s="32">
        <v>243.36</v>
      </c>
    </row>
    <row r="2523" spans="1:10" ht="14.4" thickTop="1" x14ac:dyDescent="0.25">
      <c r="A2523" s="161"/>
      <c r="B2523" s="161"/>
      <c r="C2523" s="161"/>
      <c r="D2523" s="161"/>
      <c r="E2523" s="161"/>
      <c r="F2523" s="161"/>
      <c r="G2523" s="161"/>
      <c r="H2523" s="161"/>
      <c r="I2523" s="161"/>
      <c r="J2523" s="161"/>
    </row>
    <row r="2524" spans="1:10" x14ac:dyDescent="0.25">
      <c r="A2524" s="24" t="s">
        <v>778</v>
      </c>
      <c r="B2524" s="25" t="s">
        <v>2</v>
      </c>
      <c r="C2524" s="24" t="s">
        <v>3</v>
      </c>
      <c r="D2524" s="24" t="s">
        <v>4</v>
      </c>
      <c r="E2524" s="294" t="s">
        <v>2075</v>
      </c>
      <c r="F2524" s="294"/>
      <c r="G2524" s="145" t="s">
        <v>5</v>
      </c>
      <c r="H2524" s="25" t="s">
        <v>6</v>
      </c>
      <c r="I2524" s="25" t="s">
        <v>7</v>
      </c>
      <c r="J2524" s="25" t="s">
        <v>9</v>
      </c>
    </row>
    <row r="2525" spans="1:10" ht="26.4" x14ac:dyDescent="0.25">
      <c r="A2525" s="146" t="s">
        <v>2076</v>
      </c>
      <c r="B2525" s="147" t="s">
        <v>779</v>
      </c>
      <c r="C2525" s="146" t="s">
        <v>41</v>
      </c>
      <c r="D2525" s="146" t="s">
        <v>780</v>
      </c>
      <c r="E2525" s="292" t="s">
        <v>2969</v>
      </c>
      <c r="F2525" s="292"/>
      <c r="G2525" s="148" t="s">
        <v>43</v>
      </c>
      <c r="H2525" s="149">
        <v>1</v>
      </c>
      <c r="I2525" s="150">
        <v>21.25</v>
      </c>
      <c r="J2525" s="150">
        <v>21.25</v>
      </c>
    </row>
    <row r="2526" spans="1:10" ht="26.4" x14ac:dyDescent="0.25">
      <c r="A2526" s="48" t="s">
        <v>2078</v>
      </c>
      <c r="B2526" s="50" t="s">
        <v>2118</v>
      </c>
      <c r="C2526" s="48" t="s">
        <v>41</v>
      </c>
      <c r="D2526" s="48" t="s">
        <v>2119</v>
      </c>
      <c r="E2526" s="289" t="s">
        <v>2081</v>
      </c>
      <c r="F2526" s="289"/>
      <c r="G2526" s="151" t="s">
        <v>2082</v>
      </c>
      <c r="H2526" s="152">
        <v>0.1318</v>
      </c>
      <c r="I2526" s="153">
        <v>29.46</v>
      </c>
      <c r="J2526" s="153">
        <v>3.88</v>
      </c>
    </row>
    <row r="2527" spans="1:10" ht="26.4" x14ac:dyDescent="0.25">
      <c r="A2527" s="48" t="s">
        <v>2078</v>
      </c>
      <c r="B2527" s="50" t="s">
        <v>2114</v>
      </c>
      <c r="C2527" s="48" t="s">
        <v>41</v>
      </c>
      <c r="D2527" s="48" t="s">
        <v>2115</v>
      </c>
      <c r="E2527" s="289" t="s">
        <v>2081</v>
      </c>
      <c r="F2527" s="289"/>
      <c r="G2527" s="151" t="s">
        <v>2082</v>
      </c>
      <c r="H2527" s="152">
        <v>0.1318</v>
      </c>
      <c r="I2527" s="153">
        <v>24.83</v>
      </c>
      <c r="J2527" s="153">
        <v>3.27</v>
      </c>
    </row>
    <row r="2528" spans="1:10" x14ac:dyDescent="0.25">
      <c r="A2528" s="154" t="s">
        <v>2087</v>
      </c>
      <c r="B2528" s="155" t="s">
        <v>2712</v>
      </c>
      <c r="C2528" s="154" t="s">
        <v>41</v>
      </c>
      <c r="D2528" s="154" t="s">
        <v>2713</v>
      </c>
      <c r="E2528" s="290" t="s">
        <v>2091</v>
      </c>
      <c r="F2528" s="290"/>
      <c r="G2528" s="156" t="s">
        <v>43</v>
      </c>
      <c r="H2528" s="157">
        <v>2.4400000000000002E-2</v>
      </c>
      <c r="I2528" s="158">
        <v>2.06</v>
      </c>
      <c r="J2528" s="158">
        <v>0.05</v>
      </c>
    </row>
    <row r="2529" spans="1:10" ht="26.4" x14ac:dyDescent="0.25">
      <c r="A2529" s="154" t="s">
        <v>2087</v>
      </c>
      <c r="B2529" s="155" t="s">
        <v>3082</v>
      </c>
      <c r="C2529" s="154" t="s">
        <v>41</v>
      </c>
      <c r="D2529" s="154" t="s">
        <v>3083</v>
      </c>
      <c r="E2529" s="290" t="s">
        <v>2091</v>
      </c>
      <c r="F2529" s="290"/>
      <c r="G2529" s="156" t="s">
        <v>43</v>
      </c>
      <c r="H2529" s="157">
        <v>1</v>
      </c>
      <c r="I2529" s="158">
        <v>11.23</v>
      </c>
      <c r="J2529" s="158">
        <v>11.23</v>
      </c>
    </row>
    <row r="2530" spans="1:10" x14ac:dyDescent="0.25">
      <c r="A2530" s="154" t="s">
        <v>2087</v>
      </c>
      <c r="B2530" s="155" t="s">
        <v>2963</v>
      </c>
      <c r="C2530" s="154" t="s">
        <v>41</v>
      </c>
      <c r="D2530" s="154" t="s">
        <v>2964</v>
      </c>
      <c r="E2530" s="290" t="s">
        <v>2091</v>
      </c>
      <c r="F2530" s="290"/>
      <c r="G2530" s="156" t="s">
        <v>43</v>
      </c>
      <c r="H2530" s="157">
        <v>1.7600000000000001E-2</v>
      </c>
      <c r="I2530" s="158">
        <v>65.78</v>
      </c>
      <c r="J2530" s="158">
        <v>1.1499999999999999</v>
      </c>
    </row>
    <row r="2531" spans="1:10" ht="26.4" x14ac:dyDescent="0.25">
      <c r="A2531" s="154" t="s">
        <v>2087</v>
      </c>
      <c r="B2531" s="155" t="s">
        <v>2954</v>
      </c>
      <c r="C2531" s="154" t="s">
        <v>41</v>
      </c>
      <c r="D2531" s="154" t="s">
        <v>2955</v>
      </c>
      <c r="E2531" s="290" t="s">
        <v>2091</v>
      </c>
      <c r="F2531" s="290"/>
      <c r="G2531" s="156" t="s">
        <v>43</v>
      </c>
      <c r="H2531" s="157">
        <v>2.2499999999999999E-2</v>
      </c>
      <c r="I2531" s="158">
        <v>74.53</v>
      </c>
      <c r="J2531" s="158">
        <v>1.67</v>
      </c>
    </row>
    <row r="2532" spans="1:10" x14ac:dyDescent="0.25">
      <c r="A2532" s="49"/>
      <c r="B2532" s="49"/>
      <c r="C2532" s="49"/>
      <c r="D2532" s="49"/>
      <c r="E2532" s="49" t="s">
        <v>2093</v>
      </c>
      <c r="F2532" s="159">
        <v>2.52</v>
      </c>
      <c r="G2532" s="49" t="s">
        <v>2094</v>
      </c>
      <c r="H2532" s="159">
        <v>2.91</v>
      </c>
      <c r="I2532" s="49" t="s">
        <v>2095</v>
      </c>
      <c r="J2532" s="159">
        <v>5.43</v>
      </c>
    </row>
    <row r="2533" spans="1:10" x14ac:dyDescent="0.25">
      <c r="A2533" s="49"/>
      <c r="B2533" s="49"/>
      <c r="C2533" s="49"/>
      <c r="D2533" s="49"/>
      <c r="E2533" s="49" t="s">
        <v>2096</v>
      </c>
      <c r="F2533" s="159">
        <v>4.3499999999999996</v>
      </c>
      <c r="G2533" s="49"/>
      <c r="H2533" s="291" t="s">
        <v>2097</v>
      </c>
      <c r="I2533" s="291"/>
      <c r="J2533" s="159">
        <v>25.6</v>
      </c>
    </row>
    <row r="2534" spans="1:10" ht="14.4" thickBot="1" x14ac:dyDescent="0.3">
      <c r="A2534" s="30"/>
      <c r="B2534" s="30"/>
      <c r="C2534" s="30"/>
      <c r="D2534" s="30"/>
      <c r="E2534" s="30"/>
      <c r="F2534" s="30"/>
      <c r="G2534" s="30" t="s">
        <v>2098</v>
      </c>
      <c r="H2534" s="160" t="s">
        <v>3084</v>
      </c>
      <c r="I2534" s="30" t="s">
        <v>2100</v>
      </c>
      <c r="J2534" s="32">
        <v>1868.8</v>
      </c>
    </row>
    <row r="2535" spans="1:10" ht="14.4" thickTop="1" x14ac:dyDescent="0.25">
      <c r="A2535" s="161"/>
      <c r="B2535" s="161"/>
      <c r="C2535" s="161"/>
      <c r="D2535" s="161"/>
      <c r="E2535" s="161"/>
      <c r="F2535" s="161"/>
      <c r="G2535" s="161"/>
      <c r="H2535" s="161"/>
      <c r="I2535" s="161"/>
      <c r="J2535" s="161"/>
    </row>
    <row r="2536" spans="1:10" x14ac:dyDescent="0.25">
      <c r="A2536" s="24" t="s">
        <v>781</v>
      </c>
      <c r="B2536" s="25" t="s">
        <v>2</v>
      </c>
      <c r="C2536" s="24" t="s">
        <v>3</v>
      </c>
      <c r="D2536" s="24" t="s">
        <v>4</v>
      </c>
      <c r="E2536" s="294" t="s">
        <v>2075</v>
      </c>
      <c r="F2536" s="294"/>
      <c r="G2536" s="145" t="s">
        <v>5</v>
      </c>
      <c r="H2536" s="25" t="s">
        <v>6</v>
      </c>
      <c r="I2536" s="25" t="s">
        <v>7</v>
      </c>
      <c r="J2536" s="25" t="s">
        <v>9</v>
      </c>
    </row>
    <row r="2537" spans="1:10" ht="26.4" x14ac:dyDescent="0.25">
      <c r="A2537" s="146" t="s">
        <v>2076</v>
      </c>
      <c r="B2537" s="147" t="s">
        <v>782</v>
      </c>
      <c r="C2537" s="146" t="s">
        <v>19</v>
      </c>
      <c r="D2537" s="146" t="s">
        <v>783</v>
      </c>
      <c r="E2537" s="292" t="s">
        <v>2077</v>
      </c>
      <c r="F2537" s="292"/>
      <c r="G2537" s="148" t="s">
        <v>43</v>
      </c>
      <c r="H2537" s="149">
        <v>1</v>
      </c>
      <c r="I2537" s="150">
        <v>44.55</v>
      </c>
      <c r="J2537" s="150">
        <v>44.55</v>
      </c>
    </row>
    <row r="2538" spans="1:10" ht="26.4" x14ac:dyDescent="0.25">
      <c r="A2538" s="48" t="s">
        <v>2078</v>
      </c>
      <c r="B2538" s="50" t="s">
        <v>2079</v>
      </c>
      <c r="C2538" s="48" t="s">
        <v>41</v>
      </c>
      <c r="D2538" s="48" t="s">
        <v>2080</v>
      </c>
      <c r="E2538" s="289" t="s">
        <v>2081</v>
      </c>
      <c r="F2538" s="289"/>
      <c r="G2538" s="151" t="s">
        <v>2082</v>
      </c>
      <c r="H2538" s="152">
        <v>0.28000000000000003</v>
      </c>
      <c r="I2538" s="153">
        <v>24.25</v>
      </c>
      <c r="J2538" s="153">
        <v>6.79</v>
      </c>
    </row>
    <row r="2539" spans="1:10" ht="26.4" x14ac:dyDescent="0.25">
      <c r="A2539" s="48" t="s">
        <v>2078</v>
      </c>
      <c r="B2539" s="50" t="s">
        <v>2118</v>
      </c>
      <c r="C2539" s="48" t="s">
        <v>41</v>
      </c>
      <c r="D2539" s="48" t="s">
        <v>2119</v>
      </c>
      <c r="E2539" s="289" t="s">
        <v>2081</v>
      </c>
      <c r="F2539" s="289"/>
      <c r="G2539" s="151" t="s">
        <v>2082</v>
      </c>
      <c r="H2539" s="152">
        <v>0.28000000000000003</v>
      </c>
      <c r="I2539" s="153">
        <v>29.46</v>
      </c>
      <c r="J2539" s="153">
        <v>8.24</v>
      </c>
    </row>
    <row r="2540" spans="1:10" ht="26.4" x14ac:dyDescent="0.25">
      <c r="A2540" s="154" t="s">
        <v>2087</v>
      </c>
      <c r="B2540" s="155" t="s">
        <v>2954</v>
      </c>
      <c r="C2540" s="154" t="s">
        <v>41</v>
      </c>
      <c r="D2540" s="154" t="s">
        <v>2955</v>
      </c>
      <c r="E2540" s="290" t="s">
        <v>2091</v>
      </c>
      <c r="F2540" s="290"/>
      <c r="G2540" s="156" t="s">
        <v>43</v>
      </c>
      <c r="H2540" s="157">
        <v>8.0000000000000002E-3</v>
      </c>
      <c r="I2540" s="158">
        <v>74.53</v>
      </c>
      <c r="J2540" s="158">
        <v>0.59</v>
      </c>
    </row>
    <row r="2541" spans="1:10" x14ac:dyDescent="0.25">
      <c r="A2541" s="154" t="s">
        <v>2087</v>
      </c>
      <c r="B2541" s="155" t="s">
        <v>2963</v>
      </c>
      <c r="C2541" s="154" t="s">
        <v>41</v>
      </c>
      <c r="D2541" s="154" t="s">
        <v>2964</v>
      </c>
      <c r="E2541" s="290" t="s">
        <v>2091</v>
      </c>
      <c r="F2541" s="290"/>
      <c r="G2541" s="156" t="s">
        <v>43</v>
      </c>
      <c r="H2541" s="157">
        <v>2.24E-2</v>
      </c>
      <c r="I2541" s="158">
        <v>65.78</v>
      </c>
      <c r="J2541" s="158">
        <v>1.47</v>
      </c>
    </row>
    <row r="2542" spans="1:10" x14ac:dyDescent="0.25">
      <c r="A2542" s="154" t="s">
        <v>2087</v>
      </c>
      <c r="B2542" s="155" t="s">
        <v>3085</v>
      </c>
      <c r="C2542" s="154" t="s">
        <v>2461</v>
      </c>
      <c r="D2542" s="154" t="s">
        <v>3086</v>
      </c>
      <c r="E2542" s="290" t="s">
        <v>2091</v>
      </c>
      <c r="F2542" s="290"/>
      <c r="G2542" s="156" t="s">
        <v>592</v>
      </c>
      <c r="H2542" s="157">
        <v>1</v>
      </c>
      <c r="I2542" s="158">
        <v>27.46</v>
      </c>
      <c r="J2542" s="158">
        <v>27.46</v>
      </c>
    </row>
    <row r="2543" spans="1:10" x14ac:dyDescent="0.25">
      <c r="A2543" s="49"/>
      <c r="B2543" s="49"/>
      <c r="C2543" s="49"/>
      <c r="D2543" s="49"/>
      <c r="E2543" s="49" t="s">
        <v>2093</v>
      </c>
      <c r="F2543" s="159">
        <v>5.24</v>
      </c>
      <c r="G2543" s="49" t="s">
        <v>2094</v>
      </c>
      <c r="H2543" s="159">
        <v>6.02</v>
      </c>
      <c r="I2543" s="49" t="s">
        <v>2095</v>
      </c>
      <c r="J2543" s="159">
        <v>11.26</v>
      </c>
    </row>
    <row r="2544" spans="1:10" x14ac:dyDescent="0.25">
      <c r="A2544" s="49"/>
      <c r="B2544" s="49"/>
      <c r="C2544" s="49"/>
      <c r="D2544" s="49"/>
      <c r="E2544" s="49" t="s">
        <v>2096</v>
      </c>
      <c r="F2544" s="159">
        <v>9.1300000000000008</v>
      </c>
      <c r="G2544" s="49"/>
      <c r="H2544" s="291" t="s">
        <v>2097</v>
      </c>
      <c r="I2544" s="291"/>
      <c r="J2544" s="159">
        <v>53.68</v>
      </c>
    </row>
    <row r="2545" spans="1:10" ht="14.4" thickBot="1" x14ac:dyDescent="0.3">
      <c r="A2545" s="30"/>
      <c r="B2545" s="30"/>
      <c r="C2545" s="30"/>
      <c r="D2545" s="30"/>
      <c r="E2545" s="30"/>
      <c r="F2545" s="30"/>
      <c r="G2545" s="30" t="s">
        <v>2098</v>
      </c>
      <c r="H2545" s="160" t="s">
        <v>3087</v>
      </c>
      <c r="I2545" s="30" t="s">
        <v>2100</v>
      </c>
      <c r="J2545" s="32">
        <v>1234.6400000000001</v>
      </c>
    </row>
    <row r="2546" spans="1:10" ht="14.4" thickTop="1" x14ac:dyDescent="0.25">
      <c r="A2546" s="161"/>
      <c r="B2546" s="161"/>
      <c r="C2546" s="161"/>
      <c r="D2546" s="161"/>
      <c r="E2546" s="161"/>
      <c r="F2546" s="161"/>
      <c r="G2546" s="161"/>
      <c r="H2546" s="161"/>
      <c r="I2546" s="161"/>
      <c r="J2546" s="161"/>
    </row>
    <row r="2547" spans="1:10" x14ac:dyDescent="0.25">
      <c r="A2547" s="24" t="s">
        <v>784</v>
      </c>
      <c r="B2547" s="25" t="s">
        <v>2</v>
      </c>
      <c r="C2547" s="24" t="s">
        <v>3</v>
      </c>
      <c r="D2547" s="24" t="s">
        <v>4</v>
      </c>
      <c r="E2547" s="294" t="s">
        <v>2075</v>
      </c>
      <c r="F2547" s="294"/>
      <c r="G2547" s="145" t="s">
        <v>5</v>
      </c>
      <c r="H2547" s="25" t="s">
        <v>6</v>
      </c>
      <c r="I2547" s="25" t="s">
        <v>7</v>
      </c>
      <c r="J2547" s="25" t="s">
        <v>9</v>
      </c>
    </row>
    <row r="2548" spans="1:10" ht="26.4" x14ac:dyDescent="0.25">
      <c r="A2548" s="146" t="s">
        <v>2076</v>
      </c>
      <c r="B2548" s="147" t="s">
        <v>785</v>
      </c>
      <c r="C2548" s="146" t="s">
        <v>19</v>
      </c>
      <c r="D2548" s="146" t="s">
        <v>786</v>
      </c>
      <c r="E2548" s="292" t="s">
        <v>2077</v>
      </c>
      <c r="F2548" s="292"/>
      <c r="G2548" s="148" t="s">
        <v>43</v>
      </c>
      <c r="H2548" s="149">
        <v>1</v>
      </c>
      <c r="I2548" s="150">
        <v>32.409999999999997</v>
      </c>
      <c r="J2548" s="150">
        <v>32.409999999999997</v>
      </c>
    </row>
    <row r="2549" spans="1:10" ht="26.4" x14ac:dyDescent="0.25">
      <c r="A2549" s="48" t="s">
        <v>2078</v>
      </c>
      <c r="B2549" s="50" t="s">
        <v>2118</v>
      </c>
      <c r="C2549" s="48" t="s">
        <v>41</v>
      </c>
      <c r="D2549" s="48" t="s">
        <v>2119</v>
      </c>
      <c r="E2549" s="289" t="s">
        <v>2081</v>
      </c>
      <c r="F2549" s="289"/>
      <c r="G2549" s="151" t="s">
        <v>2082</v>
      </c>
      <c r="H2549" s="152">
        <v>0.53100000000000003</v>
      </c>
      <c r="I2549" s="153">
        <v>29.46</v>
      </c>
      <c r="J2549" s="153">
        <v>15.64</v>
      </c>
    </row>
    <row r="2550" spans="1:10" ht="26.4" x14ac:dyDescent="0.25">
      <c r="A2550" s="48" t="s">
        <v>2078</v>
      </c>
      <c r="B2550" s="50" t="s">
        <v>2114</v>
      </c>
      <c r="C2550" s="48" t="s">
        <v>41</v>
      </c>
      <c r="D2550" s="48" t="s">
        <v>2115</v>
      </c>
      <c r="E2550" s="289" t="s">
        <v>2081</v>
      </c>
      <c r="F2550" s="289"/>
      <c r="G2550" s="151" t="s">
        <v>2082</v>
      </c>
      <c r="H2550" s="152">
        <v>0.53100000000000003</v>
      </c>
      <c r="I2550" s="153">
        <v>24.83</v>
      </c>
      <c r="J2550" s="153">
        <v>13.18</v>
      </c>
    </row>
    <row r="2551" spans="1:10" x14ac:dyDescent="0.25">
      <c r="A2551" s="154" t="s">
        <v>2087</v>
      </c>
      <c r="B2551" s="155" t="s">
        <v>3088</v>
      </c>
      <c r="C2551" s="154" t="s">
        <v>41</v>
      </c>
      <c r="D2551" s="154" t="s">
        <v>3089</v>
      </c>
      <c r="E2551" s="290" t="s">
        <v>2091</v>
      </c>
      <c r="F2551" s="290"/>
      <c r="G2551" s="156" t="s">
        <v>43</v>
      </c>
      <c r="H2551" s="157">
        <v>0.42</v>
      </c>
      <c r="I2551" s="158">
        <v>8.5500000000000007</v>
      </c>
      <c r="J2551" s="158">
        <v>3.59</v>
      </c>
    </row>
    <row r="2552" spans="1:10" ht="26.4" x14ac:dyDescent="0.25">
      <c r="A2552" s="154" t="s">
        <v>2087</v>
      </c>
      <c r="B2552" s="155" t="s">
        <v>2714</v>
      </c>
      <c r="C2552" s="154" t="s">
        <v>41</v>
      </c>
      <c r="D2552" s="154" t="s">
        <v>2715</v>
      </c>
      <c r="E2552" s="290" t="s">
        <v>2091</v>
      </c>
      <c r="F2552" s="290"/>
      <c r="G2552" s="156" t="s">
        <v>43</v>
      </c>
      <c r="H2552" s="157">
        <v>0.01</v>
      </c>
      <c r="I2552" s="158">
        <v>0.81</v>
      </c>
      <c r="J2552" s="158">
        <v>0</v>
      </c>
    </row>
    <row r="2553" spans="1:10" x14ac:dyDescent="0.25">
      <c r="A2553" s="49"/>
      <c r="B2553" s="49"/>
      <c r="C2553" s="49"/>
      <c r="D2553" s="49"/>
      <c r="E2553" s="49" t="s">
        <v>2093</v>
      </c>
      <c r="F2553" s="159">
        <v>10.19</v>
      </c>
      <c r="G2553" s="49" t="s">
        <v>2094</v>
      </c>
      <c r="H2553" s="159">
        <v>11.69</v>
      </c>
      <c r="I2553" s="49" t="s">
        <v>2095</v>
      </c>
      <c r="J2553" s="159">
        <v>21.88</v>
      </c>
    </row>
    <row r="2554" spans="1:10" x14ac:dyDescent="0.25">
      <c r="A2554" s="49"/>
      <c r="B2554" s="49"/>
      <c r="C2554" s="49"/>
      <c r="D2554" s="49"/>
      <c r="E2554" s="49" t="s">
        <v>2096</v>
      </c>
      <c r="F2554" s="159">
        <v>6.64</v>
      </c>
      <c r="G2554" s="49"/>
      <c r="H2554" s="291" t="s">
        <v>2097</v>
      </c>
      <c r="I2554" s="291"/>
      <c r="J2554" s="159">
        <v>39.049999999999997</v>
      </c>
    </row>
    <row r="2555" spans="1:10" ht="14.4" thickBot="1" x14ac:dyDescent="0.3">
      <c r="A2555" s="30"/>
      <c r="B2555" s="30"/>
      <c r="C2555" s="30"/>
      <c r="D2555" s="30"/>
      <c r="E2555" s="30"/>
      <c r="F2555" s="30"/>
      <c r="G2555" s="30" t="s">
        <v>2098</v>
      </c>
      <c r="H2555" s="160" t="s">
        <v>2223</v>
      </c>
      <c r="I2555" s="30" t="s">
        <v>2100</v>
      </c>
      <c r="J2555" s="32">
        <v>234.3</v>
      </c>
    </row>
    <row r="2556" spans="1:10" ht="14.4" thickTop="1" x14ac:dyDescent="0.25">
      <c r="A2556" s="161"/>
      <c r="B2556" s="161"/>
      <c r="C2556" s="161"/>
      <c r="D2556" s="161"/>
      <c r="E2556" s="161"/>
      <c r="F2556" s="161"/>
      <c r="G2556" s="161"/>
      <c r="H2556" s="161"/>
      <c r="I2556" s="161"/>
      <c r="J2556" s="161"/>
    </row>
    <row r="2557" spans="1:10" x14ac:dyDescent="0.25">
      <c r="A2557" s="24" t="s">
        <v>787</v>
      </c>
      <c r="B2557" s="25" t="s">
        <v>2</v>
      </c>
      <c r="C2557" s="24" t="s">
        <v>3</v>
      </c>
      <c r="D2557" s="24" t="s">
        <v>4</v>
      </c>
      <c r="E2557" s="294" t="s">
        <v>2075</v>
      </c>
      <c r="F2557" s="294"/>
      <c r="G2557" s="145" t="s">
        <v>5</v>
      </c>
      <c r="H2557" s="25" t="s">
        <v>6</v>
      </c>
      <c r="I2557" s="25" t="s">
        <v>7</v>
      </c>
      <c r="J2557" s="25" t="s">
        <v>9</v>
      </c>
    </row>
    <row r="2558" spans="1:10" ht="39.6" x14ac:dyDescent="0.25">
      <c r="A2558" s="146" t="s">
        <v>2076</v>
      </c>
      <c r="B2558" s="147" t="s">
        <v>788</v>
      </c>
      <c r="C2558" s="146" t="s">
        <v>41</v>
      </c>
      <c r="D2558" s="146" t="s">
        <v>789</v>
      </c>
      <c r="E2558" s="292" t="s">
        <v>2969</v>
      </c>
      <c r="F2558" s="292"/>
      <c r="G2558" s="148" t="s">
        <v>43</v>
      </c>
      <c r="H2558" s="149">
        <v>1</v>
      </c>
      <c r="I2558" s="150">
        <v>17.53</v>
      </c>
      <c r="J2558" s="150">
        <v>17.53</v>
      </c>
    </row>
    <row r="2559" spans="1:10" ht="26.4" x14ac:dyDescent="0.25">
      <c r="A2559" s="48" t="s">
        <v>2078</v>
      </c>
      <c r="B2559" s="50" t="s">
        <v>2114</v>
      </c>
      <c r="C2559" s="48" t="s">
        <v>41</v>
      </c>
      <c r="D2559" s="48" t="s">
        <v>2115</v>
      </c>
      <c r="E2559" s="289" t="s">
        <v>2081</v>
      </c>
      <c r="F2559" s="289"/>
      <c r="G2559" s="151" t="s">
        <v>2082</v>
      </c>
      <c r="H2559" s="152">
        <v>0.1416</v>
      </c>
      <c r="I2559" s="153">
        <v>24.83</v>
      </c>
      <c r="J2559" s="153">
        <v>3.51</v>
      </c>
    </row>
    <row r="2560" spans="1:10" ht="26.4" x14ac:dyDescent="0.25">
      <c r="A2560" s="48" t="s">
        <v>2078</v>
      </c>
      <c r="B2560" s="50" t="s">
        <v>2118</v>
      </c>
      <c r="C2560" s="48" t="s">
        <v>41</v>
      </c>
      <c r="D2560" s="48" t="s">
        <v>2119</v>
      </c>
      <c r="E2560" s="289" t="s">
        <v>2081</v>
      </c>
      <c r="F2560" s="289"/>
      <c r="G2560" s="151" t="s">
        <v>2082</v>
      </c>
      <c r="H2560" s="152">
        <v>0.1416</v>
      </c>
      <c r="I2560" s="153">
        <v>29.46</v>
      </c>
      <c r="J2560" s="153">
        <v>4.17</v>
      </c>
    </row>
    <row r="2561" spans="1:10" ht="26.4" x14ac:dyDescent="0.25">
      <c r="A2561" s="154" t="s">
        <v>2087</v>
      </c>
      <c r="B2561" s="155" t="s">
        <v>3090</v>
      </c>
      <c r="C2561" s="154" t="s">
        <v>41</v>
      </c>
      <c r="D2561" s="154" t="s">
        <v>3091</v>
      </c>
      <c r="E2561" s="290" t="s">
        <v>2091</v>
      </c>
      <c r="F2561" s="290"/>
      <c r="G2561" s="156" t="s">
        <v>43</v>
      </c>
      <c r="H2561" s="157">
        <v>1</v>
      </c>
      <c r="I2561" s="158">
        <v>8.89</v>
      </c>
      <c r="J2561" s="158">
        <v>8.89</v>
      </c>
    </row>
    <row r="2562" spans="1:10" x14ac:dyDescent="0.25">
      <c r="A2562" s="154" t="s">
        <v>2087</v>
      </c>
      <c r="B2562" s="155" t="s">
        <v>2712</v>
      </c>
      <c r="C2562" s="154" t="s">
        <v>41</v>
      </c>
      <c r="D2562" s="154" t="s">
        <v>2713</v>
      </c>
      <c r="E2562" s="290" t="s">
        <v>2091</v>
      </c>
      <c r="F2562" s="290"/>
      <c r="G2562" s="156" t="s">
        <v>43</v>
      </c>
      <c r="H2562" s="157">
        <v>3.3799999999999997E-2</v>
      </c>
      <c r="I2562" s="158">
        <v>2.06</v>
      </c>
      <c r="J2562" s="158">
        <v>0.06</v>
      </c>
    </row>
    <row r="2563" spans="1:10" x14ac:dyDescent="0.25">
      <c r="A2563" s="154" t="s">
        <v>2087</v>
      </c>
      <c r="B2563" s="155" t="s">
        <v>2963</v>
      </c>
      <c r="C2563" s="154" t="s">
        <v>41</v>
      </c>
      <c r="D2563" s="154" t="s">
        <v>2964</v>
      </c>
      <c r="E2563" s="290" t="s">
        <v>2091</v>
      </c>
      <c r="F2563" s="290"/>
      <c r="G2563" s="156" t="s">
        <v>43</v>
      </c>
      <c r="H2563" s="157">
        <v>5.8999999999999999E-3</v>
      </c>
      <c r="I2563" s="158">
        <v>65.78</v>
      </c>
      <c r="J2563" s="158">
        <v>0.38</v>
      </c>
    </row>
    <row r="2564" spans="1:10" ht="26.4" x14ac:dyDescent="0.25">
      <c r="A2564" s="154" t="s">
        <v>2087</v>
      </c>
      <c r="B2564" s="155" t="s">
        <v>2954</v>
      </c>
      <c r="C2564" s="154" t="s">
        <v>41</v>
      </c>
      <c r="D2564" s="154" t="s">
        <v>2955</v>
      </c>
      <c r="E2564" s="290" t="s">
        <v>2091</v>
      </c>
      <c r="F2564" s="290"/>
      <c r="G2564" s="156" t="s">
        <v>43</v>
      </c>
      <c r="H2564" s="157">
        <v>7.0000000000000001E-3</v>
      </c>
      <c r="I2564" s="158">
        <v>74.53</v>
      </c>
      <c r="J2564" s="158">
        <v>0.52</v>
      </c>
    </row>
    <row r="2565" spans="1:10" x14ac:dyDescent="0.25">
      <c r="A2565" s="49"/>
      <c r="B2565" s="49"/>
      <c r="C2565" s="49"/>
      <c r="D2565" s="49"/>
      <c r="E2565" s="49" t="s">
        <v>2093</v>
      </c>
      <c r="F2565" s="159">
        <v>2.71</v>
      </c>
      <c r="G2565" s="49" t="s">
        <v>2094</v>
      </c>
      <c r="H2565" s="159">
        <v>3.12</v>
      </c>
      <c r="I2565" s="49" t="s">
        <v>2095</v>
      </c>
      <c r="J2565" s="159">
        <v>5.83</v>
      </c>
    </row>
    <row r="2566" spans="1:10" x14ac:dyDescent="0.25">
      <c r="A2566" s="49"/>
      <c r="B2566" s="49"/>
      <c r="C2566" s="49"/>
      <c r="D2566" s="49"/>
      <c r="E2566" s="49" t="s">
        <v>2096</v>
      </c>
      <c r="F2566" s="159">
        <v>3.59</v>
      </c>
      <c r="G2566" s="49"/>
      <c r="H2566" s="291" t="s">
        <v>2097</v>
      </c>
      <c r="I2566" s="291"/>
      <c r="J2566" s="159">
        <v>21.12</v>
      </c>
    </row>
    <row r="2567" spans="1:10" ht="14.4" thickBot="1" x14ac:dyDescent="0.3">
      <c r="A2567" s="30"/>
      <c r="B2567" s="30"/>
      <c r="C2567" s="30"/>
      <c r="D2567" s="30"/>
      <c r="E2567" s="30"/>
      <c r="F2567" s="30"/>
      <c r="G2567" s="30" t="s">
        <v>2098</v>
      </c>
      <c r="H2567" s="160" t="s">
        <v>3092</v>
      </c>
      <c r="I2567" s="30" t="s">
        <v>2100</v>
      </c>
      <c r="J2567" s="32">
        <v>633.6</v>
      </c>
    </row>
    <row r="2568" spans="1:10" ht="14.4" thickTop="1" x14ac:dyDescent="0.25">
      <c r="A2568" s="161"/>
      <c r="B2568" s="161"/>
      <c r="C2568" s="161"/>
      <c r="D2568" s="161"/>
      <c r="E2568" s="161"/>
      <c r="F2568" s="161"/>
      <c r="G2568" s="161"/>
      <c r="H2568" s="161"/>
      <c r="I2568" s="161"/>
      <c r="J2568" s="161"/>
    </row>
    <row r="2569" spans="1:10" x14ac:dyDescent="0.25">
      <c r="A2569" s="24" t="s">
        <v>790</v>
      </c>
      <c r="B2569" s="25" t="s">
        <v>2</v>
      </c>
      <c r="C2569" s="24" t="s">
        <v>3</v>
      </c>
      <c r="D2569" s="24" t="s">
        <v>4</v>
      </c>
      <c r="E2569" s="294" t="s">
        <v>2075</v>
      </c>
      <c r="F2569" s="294"/>
      <c r="G2569" s="145" t="s">
        <v>5</v>
      </c>
      <c r="H2569" s="25" t="s">
        <v>6</v>
      </c>
      <c r="I2569" s="25" t="s">
        <v>7</v>
      </c>
      <c r="J2569" s="25" t="s">
        <v>9</v>
      </c>
    </row>
    <row r="2570" spans="1:10" ht="39.6" x14ac:dyDescent="0.25">
      <c r="A2570" s="146" t="s">
        <v>2076</v>
      </c>
      <c r="B2570" s="147" t="s">
        <v>791</v>
      </c>
      <c r="C2570" s="146" t="s">
        <v>41</v>
      </c>
      <c r="D2570" s="146" t="s">
        <v>792</v>
      </c>
      <c r="E2570" s="292" t="s">
        <v>2969</v>
      </c>
      <c r="F2570" s="292"/>
      <c r="G2570" s="148" t="s">
        <v>43</v>
      </c>
      <c r="H2570" s="149">
        <v>1</v>
      </c>
      <c r="I2570" s="150">
        <v>13.98</v>
      </c>
      <c r="J2570" s="150">
        <v>13.98</v>
      </c>
    </row>
    <row r="2571" spans="1:10" ht="26.4" x14ac:dyDescent="0.25">
      <c r="A2571" s="48" t="s">
        <v>2078</v>
      </c>
      <c r="B2571" s="50" t="s">
        <v>2118</v>
      </c>
      <c r="C2571" s="48" t="s">
        <v>41</v>
      </c>
      <c r="D2571" s="48" t="s">
        <v>2119</v>
      </c>
      <c r="E2571" s="289" t="s">
        <v>2081</v>
      </c>
      <c r="F2571" s="289"/>
      <c r="G2571" s="151" t="s">
        <v>2082</v>
      </c>
      <c r="H2571" s="152">
        <v>0.13120000000000001</v>
      </c>
      <c r="I2571" s="153">
        <v>29.46</v>
      </c>
      <c r="J2571" s="153">
        <v>3.86</v>
      </c>
    </row>
    <row r="2572" spans="1:10" ht="26.4" x14ac:dyDescent="0.25">
      <c r="A2572" s="48" t="s">
        <v>2078</v>
      </c>
      <c r="B2572" s="50" t="s">
        <v>2114</v>
      </c>
      <c r="C2572" s="48" t="s">
        <v>41</v>
      </c>
      <c r="D2572" s="48" t="s">
        <v>2115</v>
      </c>
      <c r="E2572" s="289" t="s">
        <v>2081</v>
      </c>
      <c r="F2572" s="289"/>
      <c r="G2572" s="151" t="s">
        <v>2082</v>
      </c>
      <c r="H2572" s="152">
        <v>0.13120000000000001</v>
      </c>
      <c r="I2572" s="153">
        <v>24.83</v>
      </c>
      <c r="J2572" s="153">
        <v>3.25</v>
      </c>
    </row>
    <row r="2573" spans="1:10" x14ac:dyDescent="0.25">
      <c r="A2573" s="154" t="s">
        <v>2087</v>
      </c>
      <c r="B2573" s="155" t="s">
        <v>2963</v>
      </c>
      <c r="C2573" s="154" t="s">
        <v>41</v>
      </c>
      <c r="D2573" s="154" t="s">
        <v>2964</v>
      </c>
      <c r="E2573" s="290" t="s">
        <v>2091</v>
      </c>
      <c r="F2573" s="290"/>
      <c r="G2573" s="156" t="s">
        <v>43</v>
      </c>
      <c r="H2573" s="157">
        <v>5.8999999999999999E-3</v>
      </c>
      <c r="I2573" s="158">
        <v>65.78</v>
      </c>
      <c r="J2573" s="158">
        <v>0.38</v>
      </c>
    </row>
    <row r="2574" spans="1:10" ht="26.4" x14ac:dyDescent="0.25">
      <c r="A2574" s="154" t="s">
        <v>2087</v>
      </c>
      <c r="B2574" s="155" t="s">
        <v>2954</v>
      </c>
      <c r="C2574" s="154" t="s">
        <v>41</v>
      </c>
      <c r="D2574" s="154" t="s">
        <v>2955</v>
      </c>
      <c r="E2574" s="290" t="s">
        <v>2091</v>
      </c>
      <c r="F2574" s="290"/>
      <c r="G2574" s="156" t="s">
        <v>43</v>
      </c>
      <c r="H2574" s="157">
        <v>7.0000000000000001E-3</v>
      </c>
      <c r="I2574" s="158">
        <v>74.53</v>
      </c>
      <c r="J2574" s="158">
        <v>0.52</v>
      </c>
    </row>
    <row r="2575" spans="1:10" ht="26.4" x14ac:dyDescent="0.25">
      <c r="A2575" s="154" t="s">
        <v>2087</v>
      </c>
      <c r="B2575" s="155" t="s">
        <v>3093</v>
      </c>
      <c r="C2575" s="154" t="s">
        <v>41</v>
      </c>
      <c r="D2575" s="154" t="s">
        <v>3094</v>
      </c>
      <c r="E2575" s="290" t="s">
        <v>2091</v>
      </c>
      <c r="F2575" s="290"/>
      <c r="G2575" s="156" t="s">
        <v>43</v>
      </c>
      <c r="H2575" s="157">
        <v>1</v>
      </c>
      <c r="I2575" s="158">
        <v>5.91</v>
      </c>
      <c r="J2575" s="158">
        <v>5.91</v>
      </c>
    </row>
    <row r="2576" spans="1:10" x14ac:dyDescent="0.25">
      <c r="A2576" s="154" t="s">
        <v>2087</v>
      </c>
      <c r="B2576" s="155" t="s">
        <v>2712</v>
      </c>
      <c r="C2576" s="154" t="s">
        <v>41</v>
      </c>
      <c r="D2576" s="154" t="s">
        <v>2713</v>
      </c>
      <c r="E2576" s="290" t="s">
        <v>2091</v>
      </c>
      <c r="F2576" s="290"/>
      <c r="G2576" s="156" t="s">
        <v>43</v>
      </c>
      <c r="H2576" s="157">
        <v>3.15E-2</v>
      </c>
      <c r="I2576" s="158">
        <v>2.06</v>
      </c>
      <c r="J2576" s="158">
        <v>0.06</v>
      </c>
    </row>
    <row r="2577" spans="1:10" x14ac:dyDescent="0.25">
      <c r="A2577" s="49"/>
      <c r="B2577" s="49"/>
      <c r="C2577" s="49"/>
      <c r="D2577" s="49"/>
      <c r="E2577" s="49" t="s">
        <v>2093</v>
      </c>
      <c r="F2577" s="159">
        <v>2.5099999999999998</v>
      </c>
      <c r="G2577" s="49" t="s">
        <v>2094</v>
      </c>
      <c r="H2577" s="159">
        <v>2.89</v>
      </c>
      <c r="I2577" s="49" t="s">
        <v>2095</v>
      </c>
      <c r="J2577" s="159">
        <v>5.4</v>
      </c>
    </row>
    <row r="2578" spans="1:10" x14ac:dyDescent="0.25">
      <c r="A2578" s="49"/>
      <c r="B2578" s="49"/>
      <c r="C2578" s="49"/>
      <c r="D2578" s="49"/>
      <c r="E2578" s="49" t="s">
        <v>2096</v>
      </c>
      <c r="F2578" s="159">
        <v>2.86</v>
      </c>
      <c r="G2578" s="49"/>
      <c r="H2578" s="291" t="s">
        <v>2097</v>
      </c>
      <c r="I2578" s="291"/>
      <c r="J2578" s="159">
        <v>16.84</v>
      </c>
    </row>
    <row r="2579" spans="1:10" ht="14.4" thickBot="1" x14ac:dyDescent="0.3">
      <c r="A2579" s="30"/>
      <c r="B2579" s="30"/>
      <c r="C2579" s="30"/>
      <c r="D2579" s="30"/>
      <c r="E2579" s="30"/>
      <c r="F2579" s="30"/>
      <c r="G2579" s="30" t="s">
        <v>2098</v>
      </c>
      <c r="H2579" s="160" t="s">
        <v>3095</v>
      </c>
      <c r="I2579" s="30" t="s">
        <v>2100</v>
      </c>
      <c r="J2579" s="32">
        <v>3586.92</v>
      </c>
    </row>
    <row r="2580" spans="1:10" ht="14.4" thickTop="1" x14ac:dyDescent="0.25">
      <c r="A2580" s="161"/>
      <c r="B2580" s="161"/>
      <c r="C2580" s="161"/>
      <c r="D2580" s="161"/>
      <c r="E2580" s="161"/>
      <c r="F2580" s="161"/>
      <c r="G2580" s="161"/>
      <c r="H2580" s="161"/>
      <c r="I2580" s="161"/>
      <c r="J2580" s="161"/>
    </row>
    <row r="2581" spans="1:10" x14ac:dyDescent="0.25">
      <c r="A2581" s="24" t="s">
        <v>793</v>
      </c>
      <c r="B2581" s="25" t="s">
        <v>2</v>
      </c>
      <c r="C2581" s="24" t="s">
        <v>3</v>
      </c>
      <c r="D2581" s="24" t="s">
        <v>4</v>
      </c>
      <c r="E2581" s="294" t="s">
        <v>2075</v>
      </c>
      <c r="F2581" s="294"/>
      <c r="G2581" s="145" t="s">
        <v>5</v>
      </c>
      <c r="H2581" s="25" t="s">
        <v>6</v>
      </c>
      <c r="I2581" s="25" t="s">
        <v>7</v>
      </c>
      <c r="J2581" s="25" t="s">
        <v>9</v>
      </c>
    </row>
    <row r="2582" spans="1:10" ht="39.6" x14ac:dyDescent="0.25">
      <c r="A2582" s="146" t="s">
        <v>2076</v>
      </c>
      <c r="B2582" s="147" t="s">
        <v>794</v>
      </c>
      <c r="C2582" s="146" t="s">
        <v>41</v>
      </c>
      <c r="D2582" s="146" t="s">
        <v>795</v>
      </c>
      <c r="E2582" s="292" t="s">
        <v>2969</v>
      </c>
      <c r="F2582" s="292"/>
      <c r="G2582" s="148" t="s">
        <v>43</v>
      </c>
      <c r="H2582" s="149">
        <v>1</v>
      </c>
      <c r="I2582" s="150">
        <v>21.95</v>
      </c>
      <c r="J2582" s="150">
        <v>21.95</v>
      </c>
    </row>
    <row r="2583" spans="1:10" ht="26.4" x14ac:dyDescent="0.25">
      <c r="A2583" s="48" t="s">
        <v>2078</v>
      </c>
      <c r="B2583" s="50" t="s">
        <v>2118</v>
      </c>
      <c r="C2583" s="48" t="s">
        <v>41</v>
      </c>
      <c r="D2583" s="48" t="s">
        <v>2119</v>
      </c>
      <c r="E2583" s="289" t="s">
        <v>2081</v>
      </c>
      <c r="F2583" s="289"/>
      <c r="G2583" s="151" t="s">
        <v>2082</v>
      </c>
      <c r="H2583" s="152">
        <v>0.17480000000000001</v>
      </c>
      <c r="I2583" s="153">
        <v>29.46</v>
      </c>
      <c r="J2583" s="153">
        <v>5.14</v>
      </c>
    </row>
    <row r="2584" spans="1:10" ht="26.4" x14ac:dyDescent="0.25">
      <c r="A2584" s="48" t="s">
        <v>2078</v>
      </c>
      <c r="B2584" s="50" t="s">
        <v>2114</v>
      </c>
      <c r="C2584" s="48" t="s">
        <v>41</v>
      </c>
      <c r="D2584" s="48" t="s">
        <v>2115</v>
      </c>
      <c r="E2584" s="289" t="s">
        <v>2081</v>
      </c>
      <c r="F2584" s="289"/>
      <c r="G2584" s="151" t="s">
        <v>2082</v>
      </c>
      <c r="H2584" s="152">
        <v>0.17480000000000001</v>
      </c>
      <c r="I2584" s="153">
        <v>24.83</v>
      </c>
      <c r="J2584" s="153">
        <v>4.34</v>
      </c>
    </row>
    <row r="2585" spans="1:10" x14ac:dyDescent="0.25">
      <c r="A2585" s="154" t="s">
        <v>2087</v>
      </c>
      <c r="B2585" s="155" t="s">
        <v>2712</v>
      </c>
      <c r="C2585" s="154" t="s">
        <v>41</v>
      </c>
      <c r="D2585" s="154" t="s">
        <v>2713</v>
      </c>
      <c r="E2585" s="290" t="s">
        <v>2091</v>
      </c>
      <c r="F2585" s="290"/>
      <c r="G2585" s="156" t="s">
        <v>43</v>
      </c>
      <c r="H2585" s="157">
        <v>4.8399999999999999E-2</v>
      </c>
      <c r="I2585" s="158">
        <v>2.06</v>
      </c>
      <c r="J2585" s="158">
        <v>0.09</v>
      </c>
    </row>
    <row r="2586" spans="1:10" x14ac:dyDescent="0.25">
      <c r="A2586" s="154" t="s">
        <v>2087</v>
      </c>
      <c r="B2586" s="155" t="s">
        <v>2963</v>
      </c>
      <c r="C2586" s="154" t="s">
        <v>41</v>
      </c>
      <c r="D2586" s="154" t="s">
        <v>2964</v>
      </c>
      <c r="E2586" s="290" t="s">
        <v>2091</v>
      </c>
      <c r="F2586" s="290"/>
      <c r="G2586" s="156" t="s">
        <v>43</v>
      </c>
      <c r="H2586" s="157">
        <v>8.8000000000000005E-3</v>
      </c>
      <c r="I2586" s="158">
        <v>65.78</v>
      </c>
      <c r="J2586" s="158">
        <v>0.56999999999999995</v>
      </c>
    </row>
    <row r="2587" spans="1:10" ht="26.4" x14ac:dyDescent="0.25">
      <c r="A2587" s="154" t="s">
        <v>2087</v>
      </c>
      <c r="B2587" s="155" t="s">
        <v>2954</v>
      </c>
      <c r="C2587" s="154" t="s">
        <v>41</v>
      </c>
      <c r="D2587" s="154" t="s">
        <v>2955</v>
      </c>
      <c r="E2587" s="290" t="s">
        <v>2091</v>
      </c>
      <c r="F2587" s="290"/>
      <c r="G2587" s="156" t="s">
        <v>43</v>
      </c>
      <c r="H2587" s="157">
        <v>1.0500000000000001E-2</v>
      </c>
      <c r="I2587" s="158">
        <v>74.53</v>
      </c>
      <c r="J2587" s="158">
        <v>0.78</v>
      </c>
    </row>
    <row r="2588" spans="1:10" ht="26.4" x14ac:dyDescent="0.25">
      <c r="A2588" s="154" t="s">
        <v>2087</v>
      </c>
      <c r="B2588" s="155" t="s">
        <v>3096</v>
      </c>
      <c r="C2588" s="154" t="s">
        <v>41</v>
      </c>
      <c r="D2588" s="154" t="s">
        <v>3097</v>
      </c>
      <c r="E2588" s="290" t="s">
        <v>2091</v>
      </c>
      <c r="F2588" s="290"/>
      <c r="G2588" s="156" t="s">
        <v>43</v>
      </c>
      <c r="H2588" s="157">
        <v>1</v>
      </c>
      <c r="I2588" s="158">
        <v>11.03</v>
      </c>
      <c r="J2588" s="158">
        <v>11.03</v>
      </c>
    </row>
    <row r="2589" spans="1:10" x14ac:dyDescent="0.25">
      <c r="A2589" s="49"/>
      <c r="B2589" s="49"/>
      <c r="C2589" s="49"/>
      <c r="D2589" s="49"/>
      <c r="E2589" s="49" t="s">
        <v>2093</v>
      </c>
      <c r="F2589" s="159">
        <v>3.34</v>
      </c>
      <c r="G2589" s="49" t="s">
        <v>2094</v>
      </c>
      <c r="H2589" s="159">
        <v>3.85</v>
      </c>
      <c r="I2589" s="49" t="s">
        <v>2095</v>
      </c>
      <c r="J2589" s="159">
        <v>7.19</v>
      </c>
    </row>
    <row r="2590" spans="1:10" x14ac:dyDescent="0.25">
      <c r="A2590" s="49"/>
      <c r="B2590" s="49"/>
      <c r="C2590" s="49"/>
      <c r="D2590" s="49"/>
      <c r="E2590" s="49" t="s">
        <v>2096</v>
      </c>
      <c r="F2590" s="159">
        <v>4.49</v>
      </c>
      <c r="G2590" s="49"/>
      <c r="H2590" s="291" t="s">
        <v>2097</v>
      </c>
      <c r="I2590" s="291"/>
      <c r="J2590" s="159">
        <v>26.44</v>
      </c>
    </row>
    <row r="2591" spans="1:10" ht="14.4" thickBot="1" x14ac:dyDescent="0.3">
      <c r="A2591" s="30"/>
      <c r="B2591" s="30"/>
      <c r="C2591" s="30"/>
      <c r="D2591" s="30"/>
      <c r="E2591" s="30"/>
      <c r="F2591" s="30"/>
      <c r="G2591" s="30" t="s">
        <v>2098</v>
      </c>
      <c r="H2591" s="160" t="s">
        <v>2560</v>
      </c>
      <c r="I2591" s="30" t="s">
        <v>2100</v>
      </c>
      <c r="J2591" s="32">
        <v>105.76</v>
      </c>
    </row>
    <row r="2592" spans="1:10" ht="14.4" thickTop="1" x14ac:dyDescent="0.25">
      <c r="A2592" s="161"/>
      <c r="B2592" s="161"/>
      <c r="C2592" s="161"/>
      <c r="D2592" s="161"/>
      <c r="E2592" s="161"/>
      <c r="F2592" s="161"/>
      <c r="G2592" s="161"/>
      <c r="H2592" s="161"/>
      <c r="I2592" s="161"/>
      <c r="J2592" s="161"/>
    </row>
    <row r="2593" spans="1:10" x14ac:dyDescent="0.25">
      <c r="A2593" s="24" t="s">
        <v>796</v>
      </c>
      <c r="B2593" s="25" t="s">
        <v>2</v>
      </c>
      <c r="C2593" s="24" t="s">
        <v>3</v>
      </c>
      <c r="D2593" s="24" t="s">
        <v>4</v>
      </c>
      <c r="E2593" s="294" t="s">
        <v>2075</v>
      </c>
      <c r="F2593" s="294"/>
      <c r="G2593" s="145" t="s">
        <v>5</v>
      </c>
      <c r="H2593" s="25" t="s">
        <v>6</v>
      </c>
      <c r="I2593" s="25" t="s">
        <v>7</v>
      </c>
      <c r="J2593" s="25" t="s">
        <v>9</v>
      </c>
    </row>
    <row r="2594" spans="1:10" ht="26.4" x14ac:dyDescent="0.25">
      <c r="A2594" s="146" t="s">
        <v>2076</v>
      </c>
      <c r="B2594" s="147" t="s">
        <v>797</v>
      </c>
      <c r="C2594" s="146" t="s">
        <v>19</v>
      </c>
      <c r="D2594" s="146" t="s">
        <v>798</v>
      </c>
      <c r="E2594" s="292" t="s">
        <v>2077</v>
      </c>
      <c r="F2594" s="292"/>
      <c r="G2594" s="148" t="s">
        <v>43</v>
      </c>
      <c r="H2594" s="149">
        <v>1</v>
      </c>
      <c r="I2594" s="150">
        <v>5687.36</v>
      </c>
      <c r="J2594" s="150">
        <v>5687.36</v>
      </c>
    </row>
    <row r="2595" spans="1:10" ht="26.4" x14ac:dyDescent="0.25">
      <c r="A2595" s="48" t="s">
        <v>2078</v>
      </c>
      <c r="B2595" s="50" t="s">
        <v>2114</v>
      </c>
      <c r="C2595" s="48" t="s">
        <v>41</v>
      </c>
      <c r="D2595" s="48" t="s">
        <v>2115</v>
      </c>
      <c r="E2595" s="289" t="s">
        <v>2081</v>
      </c>
      <c r="F2595" s="289"/>
      <c r="G2595" s="151" t="s">
        <v>2082</v>
      </c>
      <c r="H2595" s="152">
        <v>3</v>
      </c>
      <c r="I2595" s="153">
        <v>24.83</v>
      </c>
      <c r="J2595" s="153">
        <v>74.489999999999995</v>
      </c>
    </row>
    <row r="2596" spans="1:10" ht="26.4" x14ac:dyDescent="0.25">
      <c r="A2596" s="48" t="s">
        <v>2078</v>
      </c>
      <c r="B2596" s="50" t="s">
        <v>2118</v>
      </c>
      <c r="C2596" s="48" t="s">
        <v>41</v>
      </c>
      <c r="D2596" s="48" t="s">
        <v>2119</v>
      </c>
      <c r="E2596" s="289" t="s">
        <v>2081</v>
      </c>
      <c r="F2596" s="289"/>
      <c r="G2596" s="151" t="s">
        <v>2082</v>
      </c>
      <c r="H2596" s="152">
        <v>1</v>
      </c>
      <c r="I2596" s="153">
        <v>29.46</v>
      </c>
      <c r="J2596" s="153">
        <v>29.46</v>
      </c>
    </row>
    <row r="2597" spans="1:10" ht="39.6" x14ac:dyDescent="0.25">
      <c r="A2597" s="154" t="s">
        <v>2087</v>
      </c>
      <c r="B2597" s="155" t="s">
        <v>3098</v>
      </c>
      <c r="C2597" s="154" t="s">
        <v>2089</v>
      </c>
      <c r="D2597" s="154" t="s">
        <v>3099</v>
      </c>
      <c r="E2597" s="290" t="s">
        <v>2091</v>
      </c>
      <c r="F2597" s="290"/>
      <c r="G2597" s="156" t="s">
        <v>592</v>
      </c>
      <c r="H2597" s="157">
        <v>1</v>
      </c>
      <c r="I2597" s="158">
        <v>5583.41</v>
      </c>
      <c r="J2597" s="158">
        <v>5583.41</v>
      </c>
    </row>
    <row r="2598" spans="1:10" x14ac:dyDescent="0.25">
      <c r="A2598" s="49"/>
      <c r="B2598" s="49"/>
      <c r="C2598" s="49"/>
      <c r="D2598" s="49"/>
      <c r="E2598" s="49" t="s">
        <v>2093</v>
      </c>
      <c r="F2598" s="159">
        <v>36.26</v>
      </c>
      <c r="G2598" s="49" t="s">
        <v>2094</v>
      </c>
      <c r="H2598" s="159">
        <v>41.57</v>
      </c>
      <c r="I2598" s="49" t="s">
        <v>2095</v>
      </c>
      <c r="J2598" s="159">
        <v>77.83</v>
      </c>
    </row>
    <row r="2599" spans="1:10" x14ac:dyDescent="0.25">
      <c r="A2599" s="49"/>
      <c r="B2599" s="49"/>
      <c r="C2599" s="49"/>
      <c r="D2599" s="49"/>
      <c r="E2599" s="49" t="s">
        <v>2096</v>
      </c>
      <c r="F2599" s="159">
        <v>1165.9000000000001</v>
      </c>
      <c r="G2599" s="49"/>
      <c r="H2599" s="291" t="s">
        <v>2097</v>
      </c>
      <c r="I2599" s="291"/>
      <c r="J2599" s="159">
        <v>6853.26</v>
      </c>
    </row>
    <row r="2600" spans="1:10" ht="14.4" thickBot="1" x14ac:dyDescent="0.3">
      <c r="A2600" s="30"/>
      <c r="B2600" s="30"/>
      <c r="C2600" s="30"/>
      <c r="D2600" s="30"/>
      <c r="E2600" s="30"/>
      <c r="F2600" s="30"/>
      <c r="G2600" s="30" t="s">
        <v>2098</v>
      </c>
      <c r="H2600" s="160" t="s">
        <v>2166</v>
      </c>
      <c r="I2600" s="30" t="s">
        <v>2100</v>
      </c>
      <c r="J2600" s="32">
        <v>6853.26</v>
      </c>
    </row>
    <row r="2601" spans="1:10" ht="14.4" thickTop="1" x14ac:dyDescent="0.25">
      <c r="A2601" s="161"/>
      <c r="B2601" s="161"/>
      <c r="C2601" s="161"/>
      <c r="D2601" s="161"/>
      <c r="E2601" s="161"/>
      <c r="F2601" s="161"/>
      <c r="G2601" s="161"/>
      <c r="H2601" s="161"/>
      <c r="I2601" s="161"/>
      <c r="J2601" s="161"/>
    </row>
    <row r="2602" spans="1:10" x14ac:dyDescent="0.25">
      <c r="A2602" s="24" t="s">
        <v>799</v>
      </c>
      <c r="B2602" s="25" t="s">
        <v>2</v>
      </c>
      <c r="C2602" s="24" t="s">
        <v>3</v>
      </c>
      <c r="D2602" s="24" t="s">
        <v>4</v>
      </c>
      <c r="E2602" s="294" t="s">
        <v>2075</v>
      </c>
      <c r="F2602" s="294"/>
      <c r="G2602" s="145" t="s">
        <v>5</v>
      </c>
      <c r="H2602" s="25" t="s">
        <v>6</v>
      </c>
      <c r="I2602" s="25" t="s">
        <v>7</v>
      </c>
      <c r="J2602" s="25" t="s">
        <v>9</v>
      </c>
    </row>
    <row r="2603" spans="1:10" ht="39.6" x14ac:dyDescent="0.25">
      <c r="A2603" s="146" t="s">
        <v>2076</v>
      </c>
      <c r="B2603" s="147" t="s">
        <v>800</v>
      </c>
      <c r="C2603" s="146" t="s">
        <v>19</v>
      </c>
      <c r="D2603" s="146" t="s">
        <v>801</v>
      </c>
      <c r="E2603" s="292" t="s">
        <v>2077</v>
      </c>
      <c r="F2603" s="292"/>
      <c r="G2603" s="148" t="s">
        <v>43</v>
      </c>
      <c r="H2603" s="149">
        <v>1</v>
      </c>
      <c r="I2603" s="150">
        <v>27336.74</v>
      </c>
      <c r="J2603" s="150">
        <v>27336.74</v>
      </c>
    </row>
    <row r="2604" spans="1:10" ht="39.6" x14ac:dyDescent="0.25">
      <c r="A2604" s="48" t="s">
        <v>2078</v>
      </c>
      <c r="B2604" s="50" t="s">
        <v>3100</v>
      </c>
      <c r="C2604" s="48" t="s">
        <v>41</v>
      </c>
      <c r="D2604" s="48" t="s">
        <v>3101</v>
      </c>
      <c r="E2604" s="289" t="s">
        <v>2237</v>
      </c>
      <c r="F2604" s="289"/>
      <c r="G2604" s="151" t="s">
        <v>56</v>
      </c>
      <c r="H2604" s="152">
        <v>0.9375</v>
      </c>
      <c r="I2604" s="153">
        <v>700.83</v>
      </c>
      <c r="J2604" s="153">
        <v>657.02</v>
      </c>
    </row>
    <row r="2605" spans="1:10" ht="26.4" x14ac:dyDescent="0.25">
      <c r="A2605" s="48" t="s">
        <v>2078</v>
      </c>
      <c r="B2605" s="50" t="s">
        <v>96</v>
      </c>
      <c r="C2605" s="48" t="s">
        <v>41</v>
      </c>
      <c r="D2605" s="48" t="s">
        <v>97</v>
      </c>
      <c r="E2605" s="289" t="s">
        <v>2303</v>
      </c>
      <c r="F2605" s="289"/>
      <c r="G2605" s="151" t="s">
        <v>56</v>
      </c>
      <c r="H2605" s="152">
        <v>1.09375</v>
      </c>
      <c r="I2605" s="153">
        <v>95.92</v>
      </c>
      <c r="J2605" s="153">
        <v>104.91</v>
      </c>
    </row>
    <row r="2606" spans="1:10" ht="39.6" x14ac:dyDescent="0.25">
      <c r="A2606" s="48" t="s">
        <v>2078</v>
      </c>
      <c r="B2606" s="50" t="s">
        <v>3102</v>
      </c>
      <c r="C2606" s="48" t="s">
        <v>41</v>
      </c>
      <c r="D2606" s="48" t="s">
        <v>3103</v>
      </c>
      <c r="E2606" s="289" t="s">
        <v>2322</v>
      </c>
      <c r="F2606" s="289"/>
      <c r="G2606" s="151" t="s">
        <v>25</v>
      </c>
      <c r="H2606" s="152">
        <v>3</v>
      </c>
      <c r="I2606" s="153">
        <v>171.53</v>
      </c>
      <c r="J2606" s="153">
        <v>514.59</v>
      </c>
    </row>
    <row r="2607" spans="1:10" ht="26.4" x14ac:dyDescent="0.25">
      <c r="A2607" s="48" t="s">
        <v>2078</v>
      </c>
      <c r="B2607" s="50" t="s">
        <v>2116</v>
      </c>
      <c r="C2607" s="48" t="s">
        <v>41</v>
      </c>
      <c r="D2607" s="48" t="s">
        <v>2117</v>
      </c>
      <c r="E2607" s="289" t="s">
        <v>2081</v>
      </c>
      <c r="F2607" s="289"/>
      <c r="G2607" s="151" t="s">
        <v>2082</v>
      </c>
      <c r="H2607" s="152">
        <v>2</v>
      </c>
      <c r="I2607" s="153">
        <v>25.28</v>
      </c>
      <c r="J2607" s="153">
        <v>50.56</v>
      </c>
    </row>
    <row r="2608" spans="1:10" ht="39.6" x14ac:dyDescent="0.25">
      <c r="A2608" s="48" t="s">
        <v>2078</v>
      </c>
      <c r="B2608" s="50" t="s">
        <v>99</v>
      </c>
      <c r="C2608" s="48" t="s">
        <v>41</v>
      </c>
      <c r="D2608" s="48" t="s">
        <v>100</v>
      </c>
      <c r="E2608" s="289" t="s">
        <v>2310</v>
      </c>
      <c r="F2608" s="289"/>
      <c r="G2608" s="151" t="s">
        <v>56</v>
      </c>
      <c r="H2608" s="152">
        <v>0.15625</v>
      </c>
      <c r="I2608" s="153">
        <v>192.32</v>
      </c>
      <c r="J2608" s="153">
        <v>30.05</v>
      </c>
    </row>
    <row r="2609" spans="1:10" ht="26.4" x14ac:dyDescent="0.25">
      <c r="A2609" s="48" t="s">
        <v>2078</v>
      </c>
      <c r="B2609" s="50" t="s">
        <v>207</v>
      </c>
      <c r="C2609" s="48" t="s">
        <v>41</v>
      </c>
      <c r="D2609" s="48" t="s">
        <v>208</v>
      </c>
      <c r="E2609" s="289" t="s">
        <v>2340</v>
      </c>
      <c r="F2609" s="289"/>
      <c r="G2609" s="151" t="s">
        <v>107</v>
      </c>
      <c r="H2609" s="152">
        <v>67.5</v>
      </c>
      <c r="I2609" s="153">
        <v>9.8800000000000008</v>
      </c>
      <c r="J2609" s="153">
        <v>666.9</v>
      </c>
    </row>
    <row r="2610" spans="1:10" ht="26.4" x14ac:dyDescent="0.25">
      <c r="A2610" s="48" t="s">
        <v>2078</v>
      </c>
      <c r="B2610" s="50" t="s">
        <v>3104</v>
      </c>
      <c r="C2610" s="48" t="s">
        <v>41</v>
      </c>
      <c r="D2610" s="48" t="s">
        <v>3105</v>
      </c>
      <c r="E2610" s="289" t="s">
        <v>2310</v>
      </c>
      <c r="F2610" s="289"/>
      <c r="G2610" s="151" t="s">
        <v>56</v>
      </c>
      <c r="H2610" s="152">
        <v>0.15625</v>
      </c>
      <c r="I2610" s="153">
        <v>227.43</v>
      </c>
      <c r="J2610" s="153">
        <v>35.53</v>
      </c>
    </row>
    <row r="2611" spans="1:10" x14ac:dyDescent="0.25">
      <c r="A2611" s="154" t="s">
        <v>2087</v>
      </c>
      <c r="B2611" s="155" t="s">
        <v>3106</v>
      </c>
      <c r="C2611" s="154" t="s">
        <v>3107</v>
      </c>
      <c r="D2611" s="154" t="s">
        <v>3108</v>
      </c>
      <c r="E2611" s="290" t="s">
        <v>2091</v>
      </c>
      <c r="F2611" s="290"/>
      <c r="G2611" s="156" t="s">
        <v>592</v>
      </c>
      <c r="H2611" s="157">
        <v>1</v>
      </c>
      <c r="I2611" s="158">
        <v>24865.954699999998</v>
      </c>
      <c r="J2611" s="158">
        <v>24865.95</v>
      </c>
    </row>
    <row r="2612" spans="1:10" ht="26.4" x14ac:dyDescent="0.25">
      <c r="A2612" s="154" t="s">
        <v>2087</v>
      </c>
      <c r="B2612" s="155" t="s">
        <v>3109</v>
      </c>
      <c r="C2612" s="154" t="s">
        <v>3107</v>
      </c>
      <c r="D2612" s="154" t="s">
        <v>3110</v>
      </c>
      <c r="E2612" s="290" t="s">
        <v>2261</v>
      </c>
      <c r="F2612" s="290"/>
      <c r="G2612" s="156" t="s">
        <v>2082</v>
      </c>
      <c r="H2612" s="157">
        <v>1.3</v>
      </c>
      <c r="I2612" s="158">
        <v>316.33139999999997</v>
      </c>
      <c r="J2612" s="158">
        <v>411.23</v>
      </c>
    </row>
    <row r="2613" spans="1:10" x14ac:dyDescent="0.25">
      <c r="A2613" s="49"/>
      <c r="B2613" s="49"/>
      <c r="C2613" s="49"/>
      <c r="D2613" s="49"/>
      <c r="E2613" s="49" t="s">
        <v>2093</v>
      </c>
      <c r="F2613" s="159">
        <v>176.85</v>
      </c>
      <c r="G2613" s="49" t="s">
        <v>2094</v>
      </c>
      <c r="H2613" s="159">
        <v>202.74</v>
      </c>
      <c r="I2613" s="49" t="s">
        <v>2095</v>
      </c>
      <c r="J2613" s="159">
        <v>379.59</v>
      </c>
    </row>
    <row r="2614" spans="1:10" x14ac:dyDescent="0.25">
      <c r="A2614" s="49"/>
      <c r="B2614" s="49"/>
      <c r="C2614" s="49"/>
      <c r="D2614" s="49"/>
      <c r="E2614" s="49" t="s">
        <v>2096</v>
      </c>
      <c r="F2614" s="159">
        <v>5604.03</v>
      </c>
      <c r="G2614" s="49"/>
      <c r="H2614" s="291" t="s">
        <v>2097</v>
      </c>
      <c r="I2614" s="291"/>
      <c r="J2614" s="159">
        <v>32940.769999999997</v>
      </c>
    </row>
    <row r="2615" spans="1:10" ht="14.4" thickBot="1" x14ac:dyDescent="0.3">
      <c r="A2615" s="30"/>
      <c r="B2615" s="30"/>
      <c r="C2615" s="30"/>
      <c r="D2615" s="30"/>
      <c r="E2615" s="30"/>
      <c r="F2615" s="30"/>
      <c r="G2615" s="30" t="s">
        <v>2098</v>
      </c>
      <c r="H2615" s="160" t="s">
        <v>2166</v>
      </c>
      <c r="I2615" s="30" t="s">
        <v>2100</v>
      </c>
      <c r="J2615" s="32">
        <v>32940.769999999997</v>
      </c>
    </row>
    <row r="2616" spans="1:10" ht="14.4" thickTop="1" x14ac:dyDescent="0.25">
      <c r="A2616" s="161"/>
      <c r="B2616" s="161"/>
      <c r="C2616" s="161"/>
      <c r="D2616" s="161"/>
      <c r="E2616" s="161"/>
      <c r="F2616" s="161"/>
      <c r="G2616" s="161"/>
      <c r="H2616" s="161"/>
      <c r="I2616" s="161"/>
      <c r="J2616" s="161"/>
    </row>
    <row r="2617" spans="1:10" x14ac:dyDescent="0.25">
      <c r="A2617" s="24" t="s">
        <v>802</v>
      </c>
      <c r="B2617" s="25" t="s">
        <v>2</v>
      </c>
      <c r="C2617" s="24" t="s">
        <v>3</v>
      </c>
      <c r="D2617" s="24" t="s">
        <v>4</v>
      </c>
      <c r="E2617" s="294" t="s">
        <v>2075</v>
      </c>
      <c r="F2617" s="294"/>
      <c r="G2617" s="145" t="s">
        <v>5</v>
      </c>
      <c r="H2617" s="25" t="s">
        <v>6</v>
      </c>
      <c r="I2617" s="25" t="s">
        <v>7</v>
      </c>
      <c r="J2617" s="25" t="s">
        <v>9</v>
      </c>
    </row>
    <row r="2618" spans="1:10" ht="26.4" x14ac:dyDescent="0.25">
      <c r="A2618" s="146" t="s">
        <v>2076</v>
      </c>
      <c r="B2618" s="147" t="s">
        <v>803</v>
      </c>
      <c r="C2618" s="146" t="s">
        <v>41</v>
      </c>
      <c r="D2618" s="146" t="s">
        <v>804</v>
      </c>
      <c r="E2618" s="292" t="s">
        <v>2947</v>
      </c>
      <c r="F2618" s="292"/>
      <c r="G2618" s="148" t="s">
        <v>43</v>
      </c>
      <c r="H2618" s="149">
        <v>1</v>
      </c>
      <c r="I2618" s="150">
        <v>335.3</v>
      </c>
      <c r="J2618" s="150">
        <v>335.3</v>
      </c>
    </row>
    <row r="2619" spans="1:10" ht="26.4" x14ac:dyDescent="0.25">
      <c r="A2619" s="48" t="s">
        <v>2078</v>
      </c>
      <c r="B2619" s="50" t="s">
        <v>2114</v>
      </c>
      <c r="C2619" s="48" t="s">
        <v>41</v>
      </c>
      <c r="D2619" s="48" t="s">
        <v>2115</v>
      </c>
      <c r="E2619" s="289" t="s">
        <v>2081</v>
      </c>
      <c r="F2619" s="289"/>
      <c r="G2619" s="151" t="s">
        <v>2082</v>
      </c>
      <c r="H2619" s="152">
        <v>0.4546</v>
      </c>
      <c r="I2619" s="153">
        <v>24.83</v>
      </c>
      <c r="J2619" s="153">
        <v>11.28</v>
      </c>
    </row>
    <row r="2620" spans="1:10" ht="26.4" x14ac:dyDescent="0.25">
      <c r="A2620" s="48" t="s">
        <v>2078</v>
      </c>
      <c r="B2620" s="50" t="s">
        <v>2118</v>
      </c>
      <c r="C2620" s="48" t="s">
        <v>41</v>
      </c>
      <c r="D2620" s="48" t="s">
        <v>2119</v>
      </c>
      <c r="E2620" s="289" t="s">
        <v>2081</v>
      </c>
      <c r="F2620" s="289"/>
      <c r="G2620" s="151" t="s">
        <v>2082</v>
      </c>
      <c r="H2620" s="152">
        <v>0.4546</v>
      </c>
      <c r="I2620" s="153">
        <v>29.46</v>
      </c>
      <c r="J2620" s="153">
        <v>13.39</v>
      </c>
    </row>
    <row r="2621" spans="1:10" x14ac:dyDescent="0.25">
      <c r="A2621" s="154" t="s">
        <v>2087</v>
      </c>
      <c r="B2621" s="155" t="s">
        <v>2148</v>
      </c>
      <c r="C2621" s="154" t="s">
        <v>41</v>
      </c>
      <c r="D2621" s="154" t="s">
        <v>2149</v>
      </c>
      <c r="E2621" s="290" t="s">
        <v>2091</v>
      </c>
      <c r="F2621" s="290"/>
      <c r="G2621" s="156" t="s">
        <v>43</v>
      </c>
      <c r="H2621" s="157">
        <v>3.0200000000000001E-2</v>
      </c>
      <c r="I2621" s="158">
        <v>20.66</v>
      </c>
      <c r="J2621" s="158">
        <v>0.62</v>
      </c>
    </row>
    <row r="2622" spans="1:10" x14ac:dyDescent="0.25">
      <c r="A2622" s="154" t="s">
        <v>2087</v>
      </c>
      <c r="B2622" s="155" t="s">
        <v>3111</v>
      </c>
      <c r="C2622" s="154" t="s">
        <v>41</v>
      </c>
      <c r="D2622" s="154" t="s">
        <v>3112</v>
      </c>
      <c r="E2622" s="290" t="s">
        <v>2091</v>
      </c>
      <c r="F2622" s="290"/>
      <c r="G2622" s="156" t="s">
        <v>43</v>
      </c>
      <c r="H2622" s="157">
        <v>1</v>
      </c>
      <c r="I2622" s="158">
        <v>310.01</v>
      </c>
      <c r="J2622" s="158">
        <v>310.01</v>
      </c>
    </row>
    <row r="2623" spans="1:10" x14ac:dyDescent="0.25">
      <c r="A2623" s="49"/>
      <c r="B2623" s="49"/>
      <c r="C2623" s="49"/>
      <c r="D2623" s="49"/>
      <c r="E2623" s="49" t="s">
        <v>2093</v>
      </c>
      <c r="F2623" s="159">
        <v>8.7200000000000006</v>
      </c>
      <c r="G2623" s="49" t="s">
        <v>2094</v>
      </c>
      <c r="H2623" s="159">
        <v>10.01</v>
      </c>
      <c r="I2623" s="49" t="s">
        <v>2095</v>
      </c>
      <c r="J2623" s="159">
        <v>18.73</v>
      </c>
    </row>
    <row r="2624" spans="1:10" x14ac:dyDescent="0.25">
      <c r="A2624" s="49"/>
      <c r="B2624" s="49"/>
      <c r="C2624" s="49"/>
      <c r="D2624" s="49"/>
      <c r="E2624" s="49" t="s">
        <v>2096</v>
      </c>
      <c r="F2624" s="159">
        <v>68.73</v>
      </c>
      <c r="G2624" s="49"/>
      <c r="H2624" s="291" t="s">
        <v>2097</v>
      </c>
      <c r="I2624" s="291"/>
      <c r="J2624" s="159">
        <v>404.03</v>
      </c>
    </row>
    <row r="2625" spans="1:10" ht="14.4" thickBot="1" x14ac:dyDescent="0.3">
      <c r="A2625" s="30"/>
      <c r="B2625" s="30"/>
      <c r="C2625" s="30"/>
      <c r="D2625" s="30"/>
      <c r="E2625" s="30"/>
      <c r="F2625" s="30"/>
      <c r="G2625" s="30" t="s">
        <v>2098</v>
      </c>
      <c r="H2625" s="160" t="s">
        <v>2166</v>
      </c>
      <c r="I2625" s="30" t="s">
        <v>2100</v>
      </c>
      <c r="J2625" s="32">
        <v>404.03</v>
      </c>
    </row>
    <row r="2626" spans="1:10" ht="14.4" thickTop="1" x14ac:dyDescent="0.25">
      <c r="A2626" s="161"/>
      <c r="B2626" s="161"/>
      <c r="C2626" s="161"/>
      <c r="D2626" s="161"/>
      <c r="E2626" s="161"/>
      <c r="F2626" s="161"/>
      <c r="G2626" s="161"/>
      <c r="H2626" s="161"/>
      <c r="I2626" s="161"/>
      <c r="J2626" s="161"/>
    </row>
    <row r="2627" spans="1:10" x14ac:dyDescent="0.25">
      <c r="A2627" s="24" t="s">
        <v>805</v>
      </c>
      <c r="B2627" s="25" t="s">
        <v>2</v>
      </c>
      <c r="C2627" s="24" t="s">
        <v>3</v>
      </c>
      <c r="D2627" s="24" t="s">
        <v>4</v>
      </c>
      <c r="E2627" s="294" t="s">
        <v>2075</v>
      </c>
      <c r="F2627" s="294"/>
      <c r="G2627" s="145" t="s">
        <v>5</v>
      </c>
      <c r="H2627" s="25" t="s">
        <v>6</v>
      </c>
      <c r="I2627" s="25" t="s">
        <v>7</v>
      </c>
      <c r="J2627" s="25" t="s">
        <v>9</v>
      </c>
    </row>
    <row r="2628" spans="1:10" ht="39.6" x14ac:dyDescent="0.25">
      <c r="A2628" s="146" t="s">
        <v>2076</v>
      </c>
      <c r="B2628" s="147" t="s">
        <v>806</v>
      </c>
      <c r="C2628" s="146" t="s">
        <v>41</v>
      </c>
      <c r="D2628" s="146" t="s">
        <v>807</v>
      </c>
      <c r="E2628" s="292" t="s">
        <v>2960</v>
      </c>
      <c r="F2628" s="292"/>
      <c r="G2628" s="148" t="s">
        <v>43</v>
      </c>
      <c r="H2628" s="149">
        <v>1</v>
      </c>
      <c r="I2628" s="150">
        <v>253.03</v>
      </c>
      <c r="J2628" s="150">
        <v>253.03</v>
      </c>
    </row>
    <row r="2629" spans="1:10" ht="26.4" x14ac:dyDescent="0.25">
      <c r="A2629" s="48" t="s">
        <v>2078</v>
      </c>
      <c r="B2629" s="50" t="s">
        <v>2114</v>
      </c>
      <c r="C2629" s="48" t="s">
        <v>41</v>
      </c>
      <c r="D2629" s="48" t="s">
        <v>2115</v>
      </c>
      <c r="E2629" s="289" t="s">
        <v>2081</v>
      </c>
      <c r="F2629" s="289"/>
      <c r="G2629" s="151" t="s">
        <v>2082</v>
      </c>
      <c r="H2629" s="152">
        <v>0.27260000000000001</v>
      </c>
      <c r="I2629" s="153">
        <v>24.83</v>
      </c>
      <c r="J2629" s="153">
        <v>6.76</v>
      </c>
    </row>
    <row r="2630" spans="1:10" ht="26.4" x14ac:dyDescent="0.25">
      <c r="A2630" s="48" t="s">
        <v>2078</v>
      </c>
      <c r="B2630" s="50" t="s">
        <v>2118</v>
      </c>
      <c r="C2630" s="48" t="s">
        <v>41</v>
      </c>
      <c r="D2630" s="48" t="s">
        <v>2119</v>
      </c>
      <c r="E2630" s="289" t="s">
        <v>2081</v>
      </c>
      <c r="F2630" s="289"/>
      <c r="G2630" s="151" t="s">
        <v>2082</v>
      </c>
      <c r="H2630" s="152">
        <v>0.27260000000000001</v>
      </c>
      <c r="I2630" s="153">
        <v>29.46</v>
      </c>
      <c r="J2630" s="153">
        <v>8.0299999999999994</v>
      </c>
    </row>
    <row r="2631" spans="1:10" x14ac:dyDescent="0.25">
      <c r="A2631" s="154" t="s">
        <v>2087</v>
      </c>
      <c r="B2631" s="155" t="s">
        <v>2712</v>
      </c>
      <c r="C2631" s="154" t="s">
        <v>41</v>
      </c>
      <c r="D2631" s="154" t="s">
        <v>2713</v>
      </c>
      <c r="E2631" s="290" t="s">
        <v>2091</v>
      </c>
      <c r="F2631" s="290"/>
      <c r="G2631" s="156" t="s">
        <v>43</v>
      </c>
      <c r="H2631" s="157">
        <v>1.54E-2</v>
      </c>
      <c r="I2631" s="158">
        <v>2.06</v>
      </c>
      <c r="J2631" s="158">
        <v>0.03</v>
      </c>
    </row>
    <row r="2632" spans="1:10" ht="26.4" x14ac:dyDescent="0.25">
      <c r="A2632" s="154" t="s">
        <v>2087</v>
      </c>
      <c r="B2632" s="155" t="s">
        <v>3113</v>
      </c>
      <c r="C2632" s="154" t="s">
        <v>41</v>
      </c>
      <c r="D2632" s="154" t="s">
        <v>3114</v>
      </c>
      <c r="E2632" s="290" t="s">
        <v>2091</v>
      </c>
      <c r="F2632" s="290"/>
      <c r="G2632" s="156" t="s">
        <v>43</v>
      </c>
      <c r="H2632" s="157">
        <v>1</v>
      </c>
      <c r="I2632" s="158">
        <v>235.51</v>
      </c>
      <c r="J2632" s="158">
        <v>235.51</v>
      </c>
    </row>
    <row r="2633" spans="1:10" ht="26.4" x14ac:dyDescent="0.25">
      <c r="A2633" s="154" t="s">
        <v>2087</v>
      </c>
      <c r="B2633" s="155" t="s">
        <v>2954</v>
      </c>
      <c r="C2633" s="154" t="s">
        <v>41</v>
      </c>
      <c r="D2633" s="154" t="s">
        <v>2955</v>
      </c>
      <c r="E2633" s="290" t="s">
        <v>2091</v>
      </c>
      <c r="F2633" s="290"/>
      <c r="G2633" s="156" t="s">
        <v>43</v>
      </c>
      <c r="H2633" s="157">
        <v>2.5000000000000001E-2</v>
      </c>
      <c r="I2633" s="158">
        <v>74.53</v>
      </c>
      <c r="J2633" s="158">
        <v>1.86</v>
      </c>
    </row>
    <row r="2634" spans="1:10" x14ac:dyDescent="0.25">
      <c r="A2634" s="154" t="s">
        <v>2087</v>
      </c>
      <c r="B2634" s="155" t="s">
        <v>2963</v>
      </c>
      <c r="C2634" s="154" t="s">
        <v>41</v>
      </c>
      <c r="D2634" s="154" t="s">
        <v>2964</v>
      </c>
      <c r="E2634" s="290" t="s">
        <v>2091</v>
      </c>
      <c r="F2634" s="290"/>
      <c r="G2634" s="156" t="s">
        <v>43</v>
      </c>
      <c r="H2634" s="157">
        <v>1.29E-2</v>
      </c>
      <c r="I2634" s="158">
        <v>65.78</v>
      </c>
      <c r="J2634" s="158">
        <v>0.84</v>
      </c>
    </row>
    <row r="2635" spans="1:10" x14ac:dyDescent="0.25">
      <c r="A2635" s="49"/>
      <c r="B2635" s="49"/>
      <c r="C2635" s="49"/>
      <c r="D2635" s="49"/>
      <c r="E2635" s="49" t="s">
        <v>2093</v>
      </c>
      <c r="F2635" s="159">
        <v>5.23</v>
      </c>
      <c r="G2635" s="49" t="s">
        <v>2094</v>
      </c>
      <c r="H2635" s="159">
        <v>6</v>
      </c>
      <c r="I2635" s="49" t="s">
        <v>2095</v>
      </c>
      <c r="J2635" s="159">
        <v>11.23</v>
      </c>
    </row>
    <row r="2636" spans="1:10" x14ac:dyDescent="0.25">
      <c r="A2636" s="49"/>
      <c r="B2636" s="49"/>
      <c r="C2636" s="49"/>
      <c r="D2636" s="49"/>
      <c r="E2636" s="49" t="s">
        <v>2096</v>
      </c>
      <c r="F2636" s="159">
        <v>51.87</v>
      </c>
      <c r="G2636" s="49"/>
      <c r="H2636" s="291" t="s">
        <v>2097</v>
      </c>
      <c r="I2636" s="291"/>
      <c r="J2636" s="159">
        <v>304.89999999999998</v>
      </c>
    </row>
    <row r="2637" spans="1:10" ht="14.4" thickBot="1" x14ac:dyDescent="0.3">
      <c r="A2637" s="30"/>
      <c r="B2637" s="30"/>
      <c r="C2637" s="30"/>
      <c r="D2637" s="30"/>
      <c r="E2637" s="30"/>
      <c r="F2637" s="30"/>
      <c r="G2637" s="30" t="s">
        <v>2098</v>
      </c>
      <c r="H2637" s="160" t="s">
        <v>2166</v>
      </c>
      <c r="I2637" s="30" t="s">
        <v>2100</v>
      </c>
      <c r="J2637" s="32">
        <v>304.89999999999998</v>
      </c>
    </row>
    <row r="2638" spans="1:10" ht="14.4" thickTop="1" x14ac:dyDescent="0.25">
      <c r="A2638" s="161"/>
      <c r="B2638" s="161"/>
      <c r="C2638" s="161"/>
      <c r="D2638" s="161"/>
      <c r="E2638" s="161"/>
      <c r="F2638" s="161"/>
      <c r="G2638" s="161"/>
      <c r="H2638" s="161"/>
      <c r="I2638" s="161"/>
      <c r="J2638" s="161"/>
    </row>
    <row r="2639" spans="1:10" x14ac:dyDescent="0.25">
      <c r="A2639" s="24" t="s">
        <v>808</v>
      </c>
      <c r="B2639" s="25" t="s">
        <v>2</v>
      </c>
      <c r="C2639" s="24" t="s">
        <v>3</v>
      </c>
      <c r="D2639" s="24" t="s">
        <v>4</v>
      </c>
      <c r="E2639" s="294" t="s">
        <v>2075</v>
      </c>
      <c r="F2639" s="294"/>
      <c r="G2639" s="145" t="s">
        <v>5</v>
      </c>
      <c r="H2639" s="25" t="s">
        <v>6</v>
      </c>
      <c r="I2639" s="25" t="s">
        <v>7</v>
      </c>
      <c r="J2639" s="25" t="s">
        <v>9</v>
      </c>
    </row>
    <row r="2640" spans="1:10" ht="39.6" x14ac:dyDescent="0.25">
      <c r="A2640" s="146" t="s">
        <v>2076</v>
      </c>
      <c r="B2640" s="147" t="s">
        <v>809</v>
      </c>
      <c r="C2640" s="146" t="s">
        <v>41</v>
      </c>
      <c r="D2640" s="146" t="s">
        <v>810</v>
      </c>
      <c r="E2640" s="292" t="s">
        <v>2960</v>
      </c>
      <c r="F2640" s="292"/>
      <c r="G2640" s="148" t="s">
        <v>43</v>
      </c>
      <c r="H2640" s="149">
        <v>1</v>
      </c>
      <c r="I2640" s="150">
        <v>34.520000000000003</v>
      </c>
      <c r="J2640" s="150">
        <v>34.520000000000003</v>
      </c>
    </row>
    <row r="2641" spans="1:10" ht="26.4" x14ac:dyDescent="0.25">
      <c r="A2641" s="48" t="s">
        <v>2078</v>
      </c>
      <c r="B2641" s="50" t="s">
        <v>2114</v>
      </c>
      <c r="C2641" s="48" t="s">
        <v>41</v>
      </c>
      <c r="D2641" s="48" t="s">
        <v>2115</v>
      </c>
      <c r="E2641" s="289" t="s">
        <v>2081</v>
      </c>
      <c r="F2641" s="289"/>
      <c r="G2641" s="151" t="s">
        <v>2082</v>
      </c>
      <c r="H2641" s="152">
        <v>0.185</v>
      </c>
      <c r="I2641" s="153">
        <v>24.83</v>
      </c>
      <c r="J2641" s="153">
        <v>4.59</v>
      </c>
    </row>
    <row r="2642" spans="1:10" ht="26.4" x14ac:dyDescent="0.25">
      <c r="A2642" s="48" t="s">
        <v>2078</v>
      </c>
      <c r="B2642" s="50" t="s">
        <v>2118</v>
      </c>
      <c r="C2642" s="48" t="s">
        <v>41</v>
      </c>
      <c r="D2642" s="48" t="s">
        <v>2119</v>
      </c>
      <c r="E2642" s="289" t="s">
        <v>2081</v>
      </c>
      <c r="F2642" s="289"/>
      <c r="G2642" s="151" t="s">
        <v>2082</v>
      </c>
      <c r="H2642" s="152">
        <v>0.185</v>
      </c>
      <c r="I2642" s="153">
        <v>29.46</v>
      </c>
      <c r="J2642" s="153">
        <v>5.45</v>
      </c>
    </row>
    <row r="2643" spans="1:10" x14ac:dyDescent="0.25">
      <c r="A2643" s="154" t="s">
        <v>2087</v>
      </c>
      <c r="B2643" s="155" t="s">
        <v>2712</v>
      </c>
      <c r="C2643" s="154" t="s">
        <v>41</v>
      </c>
      <c r="D2643" s="154" t="s">
        <v>2713</v>
      </c>
      <c r="E2643" s="290" t="s">
        <v>2091</v>
      </c>
      <c r="F2643" s="290"/>
      <c r="G2643" s="156" t="s">
        <v>43</v>
      </c>
      <c r="H2643" s="157">
        <v>1.54E-2</v>
      </c>
      <c r="I2643" s="158">
        <v>2.06</v>
      </c>
      <c r="J2643" s="158">
        <v>0.03</v>
      </c>
    </row>
    <row r="2644" spans="1:10" x14ac:dyDescent="0.25">
      <c r="A2644" s="154" t="s">
        <v>2087</v>
      </c>
      <c r="B2644" s="155" t="s">
        <v>2963</v>
      </c>
      <c r="C2644" s="154" t="s">
        <v>41</v>
      </c>
      <c r="D2644" s="154" t="s">
        <v>2964</v>
      </c>
      <c r="E2644" s="290" t="s">
        <v>2091</v>
      </c>
      <c r="F2644" s="290"/>
      <c r="G2644" s="156" t="s">
        <v>43</v>
      </c>
      <c r="H2644" s="157">
        <v>1.29E-2</v>
      </c>
      <c r="I2644" s="158">
        <v>65.78</v>
      </c>
      <c r="J2644" s="158">
        <v>0.84</v>
      </c>
    </row>
    <row r="2645" spans="1:10" ht="26.4" x14ac:dyDescent="0.25">
      <c r="A2645" s="154" t="s">
        <v>2087</v>
      </c>
      <c r="B2645" s="155" t="s">
        <v>2954</v>
      </c>
      <c r="C2645" s="154" t="s">
        <v>41</v>
      </c>
      <c r="D2645" s="154" t="s">
        <v>2955</v>
      </c>
      <c r="E2645" s="290" t="s">
        <v>2091</v>
      </c>
      <c r="F2645" s="290"/>
      <c r="G2645" s="156" t="s">
        <v>43</v>
      </c>
      <c r="H2645" s="157">
        <v>2.5000000000000001E-2</v>
      </c>
      <c r="I2645" s="158">
        <v>74.53</v>
      </c>
      <c r="J2645" s="158">
        <v>1.86</v>
      </c>
    </row>
    <row r="2646" spans="1:10" x14ac:dyDescent="0.25">
      <c r="A2646" s="154" t="s">
        <v>2087</v>
      </c>
      <c r="B2646" s="155" t="s">
        <v>2148</v>
      </c>
      <c r="C2646" s="154" t="s">
        <v>41</v>
      </c>
      <c r="D2646" s="154" t="s">
        <v>2149</v>
      </c>
      <c r="E2646" s="290" t="s">
        <v>2091</v>
      </c>
      <c r="F2646" s="290"/>
      <c r="G2646" s="156" t="s">
        <v>43</v>
      </c>
      <c r="H2646" s="157">
        <v>1.5100000000000001E-2</v>
      </c>
      <c r="I2646" s="158">
        <v>20.66</v>
      </c>
      <c r="J2646" s="158">
        <v>0.31</v>
      </c>
    </row>
    <row r="2647" spans="1:10" ht="26.4" x14ac:dyDescent="0.25">
      <c r="A2647" s="154" t="s">
        <v>2087</v>
      </c>
      <c r="B2647" s="155" t="s">
        <v>3115</v>
      </c>
      <c r="C2647" s="154" t="s">
        <v>41</v>
      </c>
      <c r="D2647" s="154" t="s">
        <v>3116</v>
      </c>
      <c r="E2647" s="290" t="s">
        <v>2091</v>
      </c>
      <c r="F2647" s="290"/>
      <c r="G2647" s="156" t="s">
        <v>43</v>
      </c>
      <c r="H2647" s="157">
        <v>1</v>
      </c>
      <c r="I2647" s="158">
        <v>21.44</v>
      </c>
      <c r="J2647" s="158">
        <v>21.44</v>
      </c>
    </row>
    <row r="2648" spans="1:10" x14ac:dyDescent="0.25">
      <c r="A2648" s="49"/>
      <c r="B2648" s="49"/>
      <c r="C2648" s="49"/>
      <c r="D2648" s="49"/>
      <c r="E2648" s="49" t="s">
        <v>2093</v>
      </c>
      <c r="F2648" s="159">
        <v>3.55</v>
      </c>
      <c r="G2648" s="49" t="s">
        <v>2094</v>
      </c>
      <c r="H2648" s="159">
        <v>4.07</v>
      </c>
      <c r="I2648" s="49" t="s">
        <v>2095</v>
      </c>
      <c r="J2648" s="159">
        <v>7.62</v>
      </c>
    </row>
    <row r="2649" spans="1:10" x14ac:dyDescent="0.25">
      <c r="A2649" s="49"/>
      <c r="B2649" s="49"/>
      <c r="C2649" s="49"/>
      <c r="D2649" s="49"/>
      <c r="E2649" s="49" t="s">
        <v>2096</v>
      </c>
      <c r="F2649" s="159">
        <v>7.07</v>
      </c>
      <c r="G2649" s="49"/>
      <c r="H2649" s="291" t="s">
        <v>2097</v>
      </c>
      <c r="I2649" s="291"/>
      <c r="J2649" s="159">
        <v>41.59</v>
      </c>
    </row>
    <row r="2650" spans="1:10" ht="14.4" thickBot="1" x14ac:dyDescent="0.3">
      <c r="A2650" s="30"/>
      <c r="B2650" s="30"/>
      <c r="C2650" s="30"/>
      <c r="D2650" s="30"/>
      <c r="E2650" s="30"/>
      <c r="F2650" s="30"/>
      <c r="G2650" s="30" t="s">
        <v>2098</v>
      </c>
      <c r="H2650" s="160" t="s">
        <v>2572</v>
      </c>
      <c r="I2650" s="30" t="s">
        <v>2100</v>
      </c>
      <c r="J2650" s="32">
        <v>83.18</v>
      </c>
    </row>
    <row r="2651" spans="1:10" ht="14.4" thickTop="1" x14ac:dyDescent="0.25">
      <c r="A2651" s="161"/>
      <c r="B2651" s="161"/>
      <c r="C2651" s="161"/>
      <c r="D2651" s="161"/>
      <c r="E2651" s="161"/>
      <c r="F2651" s="161"/>
      <c r="G2651" s="161"/>
      <c r="H2651" s="161"/>
      <c r="I2651" s="161"/>
      <c r="J2651" s="161"/>
    </row>
    <row r="2652" spans="1:10" x14ac:dyDescent="0.25">
      <c r="A2652" s="24" t="s">
        <v>811</v>
      </c>
      <c r="B2652" s="25" t="s">
        <v>2</v>
      </c>
      <c r="C2652" s="24" t="s">
        <v>3</v>
      </c>
      <c r="D2652" s="24" t="s">
        <v>4</v>
      </c>
      <c r="E2652" s="294" t="s">
        <v>2075</v>
      </c>
      <c r="F2652" s="294"/>
      <c r="G2652" s="145" t="s">
        <v>5</v>
      </c>
      <c r="H2652" s="25" t="s">
        <v>6</v>
      </c>
      <c r="I2652" s="25" t="s">
        <v>7</v>
      </c>
      <c r="J2652" s="25" t="s">
        <v>9</v>
      </c>
    </row>
    <row r="2653" spans="1:10" ht="39.6" x14ac:dyDescent="0.25">
      <c r="A2653" s="146" t="s">
        <v>2076</v>
      </c>
      <c r="B2653" s="147" t="s">
        <v>812</v>
      </c>
      <c r="C2653" s="146" t="s">
        <v>41</v>
      </c>
      <c r="D2653" s="146" t="s">
        <v>813</v>
      </c>
      <c r="E2653" s="292" t="s">
        <v>2969</v>
      </c>
      <c r="F2653" s="292"/>
      <c r="G2653" s="148" t="s">
        <v>43</v>
      </c>
      <c r="H2653" s="149">
        <v>1</v>
      </c>
      <c r="I2653" s="150">
        <v>30.52</v>
      </c>
      <c r="J2653" s="150">
        <v>30.52</v>
      </c>
    </row>
    <row r="2654" spans="1:10" ht="26.4" x14ac:dyDescent="0.25">
      <c r="A2654" s="48" t="s">
        <v>2078</v>
      </c>
      <c r="B2654" s="50" t="s">
        <v>2114</v>
      </c>
      <c r="C2654" s="48" t="s">
        <v>41</v>
      </c>
      <c r="D2654" s="48" t="s">
        <v>2115</v>
      </c>
      <c r="E2654" s="289" t="s">
        <v>2081</v>
      </c>
      <c r="F2654" s="289"/>
      <c r="G2654" s="151" t="s">
        <v>2082</v>
      </c>
      <c r="H2654" s="152">
        <v>0.10349999999999999</v>
      </c>
      <c r="I2654" s="153">
        <v>24.83</v>
      </c>
      <c r="J2654" s="153">
        <v>2.56</v>
      </c>
    </row>
    <row r="2655" spans="1:10" ht="26.4" x14ac:dyDescent="0.25">
      <c r="A2655" s="48" t="s">
        <v>2078</v>
      </c>
      <c r="B2655" s="50" t="s">
        <v>2118</v>
      </c>
      <c r="C2655" s="48" t="s">
        <v>41</v>
      </c>
      <c r="D2655" s="48" t="s">
        <v>2119</v>
      </c>
      <c r="E2655" s="289" t="s">
        <v>2081</v>
      </c>
      <c r="F2655" s="289"/>
      <c r="G2655" s="151" t="s">
        <v>2082</v>
      </c>
      <c r="H2655" s="152">
        <v>0.10349999999999999</v>
      </c>
      <c r="I2655" s="153">
        <v>29.46</v>
      </c>
      <c r="J2655" s="153">
        <v>3.04</v>
      </c>
    </row>
    <row r="2656" spans="1:10" x14ac:dyDescent="0.25">
      <c r="A2656" s="154" t="s">
        <v>2087</v>
      </c>
      <c r="B2656" s="155" t="s">
        <v>2963</v>
      </c>
      <c r="C2656" s="154" t="s">
        <v>41</v>
      </c>
      <c r="D2656" s="154" t="s">
        <v>2964</v>
      </c>
      <c r="E2656" s="290" t="s">
        <v>2091</v>
      </c>
      <c r="F2656" s="290"/>
      <c r="G2656" s="156" t="s">
        <v>43</v>
      </c>
      <c r="H2656" s="157">
        <v>2.12E-2</v>
      </c>
      <c r="I2656" s="158">
        <v>65.78</v>
      </c>
      <c r="J2656" s="158">
        <v>1.39</v>
      </c>
    </row>
    <row r="2657" spans="1:10" x14ac:dyDescent="0.25">
      <c r="A2657" s="154" t="s">
        <v>2087</v>
      </c>
      <c r="B2657" s="155" t="s">
        <v>2712</v>
      </c>
      <c r="C2657" s="154" t="s">
        <v>41</v>
      </c>
      <c r="D2657" s="154" t="s">
        <v>2713</v>
      </c>
      <c r="E2657" s="290" t="s">
        <v>2091</v>
      </c>
      <c r="F2657" s="290"/>
      <c r="G2657" s="156" t="s">
        <v>43</v>
      </c>
      <c r="H2657" s="157">
        <v>2.3300000000000001E-2</v>
      </c>
      <c r="I2657" s="158">
        <v>2.06</v>
      </c>
      <c r="J2657" s="158">
        <v>0.04</v>
      </c>
    </row>
    <row r="2658" spans="1:10" ht="26.4" x14ac:dyDescent="0.25">
      <c r="A2658" s="154" t="s">
        <v>2087</v>
      </c>
      <c r="B2658" s="155" t="s">
        <v>3117</v>
      </c>
      <c r="C2658" s="154" t="s">
        <v>41</v>
      </c>
      <c r="D2658" s="154" t="s">
        <v>3118</v>
      </c>
      <c r="E2658" s="290" t="s">
        <v>2091</v>
      </c>
      <c r="F2658" s="290"/>
      <c r="G2658" s="156" t="s">
        <v>43</v>
      </c>
      <c r="H2658" s="157">
        <v>1</v>
      </c>
      <c r="I2658" s="158">
        <v>20.81</v>
      </c>
      <c r="J2658" s="158">
        <v>20.81</v>
      </c>
    </row>
    <row r="2659" spans="1:10" ht="26.4" x14ac:dyDescent="0.25">
      <c r="A2659" s="154" t="s">
        <v>2087</v>
      </c>
      <c r="B2659" s="155" t="s">
        <v>2954</v>
      </c>
      <c r="C2659" s="154" t="s">
        <v>41</v>
      </c>
      <c r="D2659" s="154" t="s">
        <v>2955</v>
      </c>
      <c r="E2659" s="290" t="s">
        <v>2091</v>
      </c>
      <c r="F2659" s="290"/>
      <c r="G2659" s="156" t="s">
        <v>43</v>
      </c>
      <c r="H2659" s="157">
        <v>3.5999999999999997E-2</v>
      </c>
      <c r="I2659" s="158">
        <v>74.53</v>
      </c>
      <c r="J2659" s="158">
        <v>2.68</v>
      </c>
    </row>
    <row r="2660" spans="1:10" x14ac:dyDescent="0.25">
      <c r="A2660" s="49"/>
      <c r="B2660" s="49"/>
      <c r="C2660" s="49"/>
      <c r="D2660" s="49"/>
      <c r="E2660" s="49" t="s">
        <v>2093</v>
      </c>
      <c r="F2660" s="159">
        <v>1.98</v>
      </c>
      <c r="G2660" s="49" t="s">
        <v>2094</v>
      </c>
      <c r="H2660" s="159">
        <v>2.2799999999999998</v>
      </c>
      <c r="I2660" s="49" t="s">
        <v>2095</v>
      </c>
      <c r="J2660" s="159">
        <v>4.26</v>
      </c>
    </row>
    <row r="2661" spans="1:10" x14ac:dyDescent="0.25">
      <c r="A2661" s="49"/>
      <c r="B2661" s="49"/>
      <c r="C2661" s="49"/>
      <c r="D2661" s="49"/>
      <c r="E2661" s="49" t="s">
        <v>2096</v>
      </c>
      <c r="F2661" s="159">
        <v>6.25</v>
      </c>
      <c r="G2661" s="49"/>
      <c r="H2661" s="291" t="s">
        <v>2097</v>
      </c>
      <c r="I2661" s="291"/>
      <c r="J2661" s="159">
        <v>36.770000000000003</v>
      </c>
    </row>
    <row r="2662" spans="1:10" ht="14.4" thickBot="1" x14ac:dyDescent="0.3">
      <c r="A2662" s="30"/>
      <c r="B2662" s="30"/>
      <c r="C2662" s="30"/>
      <c r="D2662" s="30"/>
      <c r="E2662" s="30"/>
      <c r="F2662" s="30"/>
      <c r="G2662" s="30" t="s">
        <v>2098</v>
      </c>
      <c r="H2662" s="160" t="s">
        <v>2643</v>
      </c>
      <c r="I2662" s="30" t="s">
        <v>2100</v>
      </c>
      <c r="J2662" s="32">
        <v>110.31</v>
      </c>
    </row>
    <row r="2663" spans="1:10" ht="14.4" thickTop="1" x14ac:dyDescent="0.25">
      <c r="A2663" s="161"/>
      <c r="B2663" s="161"/>
      <c r="C2663" s="161"/>
      <c r="D2663" s="161"/>
      <c r="E2663" s="161"/>
      <c r="F2663" s="161"/>
      <c r="G2663" s="161"/>
      <c r="H2663" s="161"/>
      <c r="I2663" s="161"/>
      <c r="J2663" s="161"/>
    </row>
    <row r="2664" spans="1:10" x14ac:dyDescent="0.25">
      <c r="A2664" s="24" t="s">
        <v>814</v>
      </c>
      <c r="B2664" s="25" t="s">
        <v>2</v>
      </c>
      <c r="C2664" s="24" t="s">
        <v>3</v>
      </c>
      <c r="D2664" s="24" t="s">
        <v>4</v>
      </c>
      <c r="E2664" s="294" t="s">
        <v>2075</v>
      </c>
      <c r="F2664" s="294"/>
      <c r="G2664" s="145" t="s">
        <v>5</v>
      </c>
      <c r="H2664" s="25" t="s">
        <v>6</v>
      </c>
      <c r="I2664" s="25" t="s">
        <v>7</v>
      </c>
      <c r="J2664" s="25" t="s">
        <v>9</v>
      </c>
    </row>
    <row r="2665" spans="1:10" ht="39.6" x14ac:dyDescent="0.25">
      <c r="A2665" s="146" t="s">
        <v>2076</v>
      </c>
      <c r="B2665" s="147" t="s">
        <v>815</v>
      </c>
      <c r="C2665" s="146" t="s">
        <v>41</v>
      </c>
      <c r="D2665" s="146" t="s">
        <v>816</v>
      </c>
      <c r="E2665" s="292" t="s">
        <v>2960</v>
      </c>
      <c r="F2665" s="292"/>
      <c r="G2665" s="148" t="s">
        <v>43</v>
      </c>
      <c r="H2665" s="149">
        <v>1</v>
      </c>
      <c r="I2665" s="150">
        <v>78.27</v>
      </c>
      <c r="J2665" s="150">
        <v>78.27</v>
      </c>
    </row>
    <row r="2666" spans="1:10" ht="26.4" x14ac:dyDescent="0.25">
      <c r="A2666" s="48" t="s">
        <v>2078</v>
      </c>
      <c r="B2666" s="50" t="s">
        <v>2118</v>
      </c>
      <c r="C2666" s="48" t="s">
        <v>41</v>
      </c>
      <c r="D2666" s="48" t="s">
        <v>2119</v>
      </c>
      <c r="E2666" s="289" t="s">
        <v>2081</v>
      </c>
      <c r="F2666" s="289"/>
      <c r="G2666" s="151" t="s">
        <v>2082</v>
      </c>
      <c r="H2666" s="152">
        <v>0.27760000000000001</v>
      </c>
      <c r="I2666" s="153">
        <v>29.46</v>
      </c>
      <c r="J2666" s="153">
        <v>8.17</v>
      </c>
    </row>
    <row r="2667" spans="1:10" ht="26.4" x14ac:dyDescent="0.25">
      <c r="A2667" s="48" t="s">
        <v>2078</v>
      </c>
      <c r="B2667" s="50" t="s">
        <v>2114</v>
      </c>
      <c r="C2667" s="48" t="s">
        <v>41</v>
      </c>
      <c r="D2667" s="48" t="s">
        <v>2115</v>
      </c>
      <c r="E2667" s="289" t="s">
        <v>2081</v>
      </c>
      <c r="F2667" s="289"/>
      <c r="G2667" s="151" t="s">
        <v>2082</v>
      </c>
      <c r="H2667" s="152">
        <v>0.27760000000000001</v>
      </c>
      <c r="I2667" s="153">
        <v>24.83</v>
      </c>
      <c r="J2667" s="153">
        <v>6.89</v>
      </c>
    </row>
    <row r="2668" spans="1:10" ht="26.4" x14ac:dyDescent="0.25">
      <c r="A2668" s="154" t="s">
        <v>2087</v>
      </c>
      <c r="B2668" s="155" t="s">
        <v>2954</v>
      </c>
      <c r="C2668" s="154" t="s">
        <v>41</v>
      </c>
      <c r="D2668" s="154" t="s">
        <v>2955</v>
      </c>
      <c r="E2668" s="290" t="s">
        <v>2091</v>
      </c>
      <c r="F2668" s="290"/>
      <c r="G2668" s="156" t="s">
        <v>43</v>
      </c>
      <c r="H2668" s="157">
        <v>0.05</v>
      </c>
      <c r="I2668" s="158">
        <v>74.53</v>
      </c>
      <c r="J2668" s="158">
        <v>3.72</v>
      </c>
    </row>
    <row r="2669" spans="1:10" x14ac:dyDescent="0.25">
      <c r="A2669" s="154" t="s">
        <v>2087</v>
      </c>
      <c r="B2669" s="155" t="s">
        <v>2712</v>
      </c>
      <c r="C2669" s="154" t="s">
        <v>41</v>
      </c>
      <c r="D2669" s="154" t="s">
        <v>2713</v>
      </c>
      <c r="E2669" s="290" t="s">
        <v>2091</v>
      </c>
      <c r="F2669" s="290"/>
      <c r="G2669" s="156" t="s">
        <v>43</v>
      </c>
      <c r="H2669" s="157">
        <v>3.0800000000000001E-2</v>
      </c>
      <c r="I2669" s="158">
        <v>2.06</v>
      </c>
      <c r="J2669" s="158">
        <v>0.06</v>
      </c>
    </row>
    <row r="2670" spans="1:10" ht="26.4" x14ac:dyDescent="0.25">
      <c r="A2670" s="154" t="s">
        <v>2087</v>
      </c>
      <c r="B2670" s="155" t="s">
        <v>3119</v>
      </c>
      <c r="C2670" s="154" t="s">
        <v>41</v>
      </c>
      <c r="D2670" s="154" t="s">
        <v>3120</v>
      </c>
      <c r="E2670" s="290" t="s">
        <v>2091</v>
      </c>
      <c r="F2670" s="290"/>
      <c r="G2670" s="156" t="s">
        <v>43</v>
      </c>
      <c r="H2670" s="157">
        <v>1</v>
      </c>
      <c r="I2670" s="158">
        <v>57.73</v>
      </c>
      <c r="J2670" s="158">
        <v>57.73</v>
      </c>
    </row>
    <row r="2671" spans="1:10" x14ac:dyDescent="0.25">
      <c r="A2671" s="154" t="s">
        <v>2087</v>
      </c>
      <c r="B2671" s="155" t="s">
        <v>2963</v>
      </c>
      <c r="C2671" s="154" t="s">
        <v>41</v>
      </c>
      <c r="D2671" s="154" t="s">
        <v>2964</v>
      </c>
      <c r="E2671" s="290" t="s">
        <v>2091</v>
      </c>
      <c r="F2671" s="290"/>
      <c r="G2671" s="156" t="s">
        <v>43</v>
      </c>
      <c r="H2671" s="157">
        <v>2.5899999999999999E-2</v>
      </c>
      <c r="I2671" s="158">
        <v>65.78</v>
      </c>
      <c r="J2671" s="158">
        <v>1.7</v>
      </c>
    </row>
    <row r="2672" spans="1:10" x14ac:dyDescent="0.25">
      <c r="A2672" s="49"/>
      <c r="B2672" s="49"/>
      <c r="C2672" s="49"/>
      <c r="D2672" s="49"/>
      <c r="E2672" s="49" t="s">
        <v>2093</v>
      </c>
      <c r="F2672" s="159">
        <v>5.33</v>
      </c>
      <c r="G2672" s="49" t="s">
        <v>2094</v>
      </c>
      <c r="H2672" s="159">
        <v>6.11</v>
      </c>
      <c r="I2672" s="49" t="s">
        <v>2095</v>
      </c>
      <c r="J2672" s="159">
        <v>11.44</v>
      </c>
    </row>
    <row r="2673" spans="1:10" x14ac:dyDescent="0.25">
      <c r="A2673" s="49"/>
      <c r="B2673" s="49"/>
      <c r="C2673" s="49"/>
      <c r="D2673" s="49"/>
      <c r="E2673" s="49" t="s">
        <v>2096</v>
      </c>
      <c r="F2673" s="159">
        <v>16.04</v>
      </c>
      <c r="G2673" s="49"/>
      <c r="H2673" s="291" t="s">
        <v>2097</v>
      </c>
      <c r="I2673" s="291"/>
      <c r="J2673" s="159">
        <v>94.31</v>
      </c>
    </row>
    <row r="2674" spans="1:10" ht="14.4" thickBot="1" x14ac:dyDescent="0.3">
      <c r="A2674" s="30"/>
      <c r="B2674" s="30"/>
      <c r="C2674" s="30"/>
      <c r="D2674" s="30"/>
      <c r="E2674" s="30"/>
      <c r="F2674" s="30"/>
      <c r="G2674" s="30" t="s">
        <v>2098</v>
      </c>
      <c r="H2674" s="160" t="s">
        <v>2643</v>
      </c>
      <c r="I2674" s="30" t="s">
        <v>2100</v>
      </c>
      <c r="J2674" s="32">
        <v>282.93</v>
      </c>
    </row>
    <row r="2675" spans="1:10" ht="14.4" thickTop="1" x14ac:dyDescent="0.25">
      <c r="A2675" s="161"/>
      <c r="B2675" s="161"/>
      <c r="C2675" s="161"/>
      <c r="D2675" s="161"/>
      <c r="E2675" s="161"/>
      <c r="F2675" s="161"/>
      <c r="G2675" s="161"/>
      <c r="H2675" s="161"/>
      <c r="I2675" s="161"/>
      <c r="J2675" s="161"/>
    </row>
    <row r="2676" spans="1:10" x14ac:dyDescent="0.25">
      <c r="A2676" s="24" t="s">
        <v>817</v>
      </c>
      <c r="B2676" s="25" t="s">
        <v>2</v>
      </c>
      <c r="C2676" s="24" t="s">
        <v>3</v>
      </c>
      <c r="D2676" s="24" t="s">
        <v>4</v>
      </c>
      <c r="E2676" s="294" t="s">
        <v>2075</v>
      </c>
      <c r="F2676" s="294"/>
      <c r="G2676" s="145" t="s">
        <v>5</v>
      </c>
      <c r="H2676" s="25" t="s">
        <v>6</v>
      </c>
      <c r="I2676" s="25" t="s">
        <v>7</v>
      </c>
      <c r="J2676" s="25" t="s">
        <v>9</v>
      </c>
    </row>
    <row r="2677" spans="1:10" ht="26.4" x14ac:dyDescent="0.25">
      <c r="A2677" s="146" t="s">
        <v>2076</v>
      </c>
      <c r="B2677" s="147" t="s">
        <v>818</v>
      </c>
      <c r="C2677" s="146" t="s">
        <v>41</v>
      </c>
      <c r="D2677" s="146" t="s">
        <v>819</v>
      </c>
      <c r="E2677" s="292" t="s">
        <v>2960</v>
      </c>
      <c r="F2677" s="292"/>
      <c r="G2677" s="148" t="s">
        <v>91</v>
      </c>
      <c r="H2677" s="149">
        <v>1</v>
      </c>
      <c r="I2677" s="150">
        <v>60.86</v>
      </c>
      <c r="J2677" s="150">
        <v>60.86</v>
      </c>
    </row>
    <row r="2678" spans="1:10" ht="26.4" x14ac:dyDescent="0.25">
      <c r="A2678" s="48" t="s">
        <v>2078</v>
      </c>
      <c r="B2678" s="50" t="s">
        <v>2114</v>
      </c>
      <c r="C2678" s="48" t="s">
        <v>41</v>
      </c>
      <c r="D2678" s="48" t="s">
        <v>2115</v>
      </c>
      <c r="E2678" s="289" t="s">
        <v>2081</v>
      </c>
      <c r="F2678" s="289"/>
      <c r="G2678" s="151" t="s">
        <v>2082</v>
      </c>
      <c r="H2678" s="152">
        <v>0.2235</v>
      </c>
      <c r="I2678" s="153">
        <v>24.83</v>
      </c>
      <c r="J2678" s="153">
        <v>5.54</v>
      </c>
    </row>
    <row r="2679" spans="1:10" ht="26.4" x14ac:dyDescent="0.25">
      <c r="A2679" s="48" t="s">
        <v>2078</v>
      </c>
      <c r="B2679" s="50" t="s">
        <v>2118</v>
      </c>
      <c r="C2679" s="48" t="s">
        <v>41</v>
      </c>
      <c r="D2679" s="48" t="s">
        <v>2119</v>
      </c>
      <c r="E2679" s="289" t="s">
        <v>2081</v>
      </c>
      <c r="F2679" s="289"/>
      <c r="G2679" s="151" t="s">
        <v>2082</v>
      </c>
      <c r="H2679" s="152">
        <v>0.2235</v>
      </c>
      <c r="I2679" s="153">
        <v>29.46</v>
      </c>
      <c r="J2679" s="153">
        <v>6.58</v>
      </c>
    </row>
    <row r="2680" spans="1:10" x14ac:dyDescent="0.25">
      <c r="A2680" s="154" t="s">
        <v>2087</v>
      </c>
      <c r="B2680" s="155" t="s">
        <v>2712</v>
      </c>
      <c r="C2680" s="154" t="s">
        <v>41</v>
      </c>
      <c r="D2680" s="154" t="s">
        <v>2713</v>
      </c>
      <c r="E2680" s="290" t="s">
        <v>2091</v>
      </c>
      <c r="F2680" s="290"/>
      <c r="G2680" s="156" t="s">
        <v>43</v>
      </c>
      <c r="H2680" s="157">
        <v>2.4799999999999999E-2</v>
      </c>
      <c r="I2680" s="158">
        <v>2.06</v>
      </c>
      <c r="J2680" s="158">
        <v>0.05</v>
      </c>
    </row>
    <row r="2681" spans="1:10" x14ac:dyDescent="0.25">
      <c r="A2681" s="154" t="s">
        <v>2087</v>
      </c>
      <c r="B2681" s="155" t="s">
        <v>3121</v>
      </c>
      <c r="C2681" s="154" t="s">
        <v>41</v>
      </c>
      <c r="D2681" s="154" t="s">
        <v>3122</v>
      </c>
      <c r="E2681" s="290" t="s">
        <v>2091</v>
      </c>
      <c r="F2681" s="290"/>
      <c r="G2681" s="156" t="s">
        <v>91</v>
      </c>
      <c r="H2681" s="157">
        <v>1.0492999999999999</v>
      </c>
      <c r="I2681" s="158">
        <v>46.41</v>
      </c>
      <c r="J2681" s="158">
        <v>48.69</v>
      </c>
    </row>
    <row r="2682" spans="1:10" x14ac:dyDescent="0.25">
      <c r="A2682" s="49"/>
      <c r="B2682" s="49"/>
      <c r="C2682" s="49"/>
      <c r="D2682" s="49"/>
      <c r="E2682" s="49" t="s">
        <v>2093</v>
      </c>
      <c r="F2682" s="159">
        <v>4.29</v>
      </c>
      <c r="G2682" s="49" t="s">
        <v>2094</v>
      </c>
      <c r="H2682" s="159">
        <v>4.92</v>
      </c>
      <c r="I2682" s="49" t="s">
        <v>2095</v>
      </c>
      <c r="J2682" s="159">
        <v>9.2100000000000009</v>
      </c>
    </row>
    <row r="2683" spans="1:10" x14ac:dyDescent="0.25">
      <c r="A2683" s="49"/>
      <c r="B2683" s="49"/>
      <c r="C2683" s="49"/>
      <c r="D2683" s="49"/>
      <c r="E2683" s="49" t="s">
        <v>2096</v>
      </c>
      <c r="F2683" s="159">
        <v>12.47</v>
      </c>
      <c r="G2683" s="49"/>
      <c r="H2683" s="291" t="s">
        <v>2097</v>
      </c>
      <c r="I2683" s="291"/>
      <c r="J2683" s="159">
        <v>73.33</v>
      </c>
    </row>
    <row r="2684" spans="1:10" ht="14.4" thickBot="1" x14ac:dyDescent="0.3">
      <c r="A2684" s="30"/>
      <c r="B2684" s="30"/>
      <c r="C2684" s="30"/>
      <c r="D2684" s="30"/>
      <c r="E2684" s="30"/>
      <c r="F2684" s="30"/>
      <c r="G2684" s="30" t="s">
        <v>2098</v>
      </c>
      <c r="H2684" s="160" t="s">
        <v>3123</v>
      </c>
      <c r="I2684" s="30" t="s">
        <v>2100</v>
      </c>
      <c r="J2684" s="32">
        <v>5001.1000000000004</v>
      </c>
    </row>
    <row r="2685" spans="1:10" ht="14.4" thickTop="1" x14ac:dyDescent="0.25">
      <c r="A2685" s="161"/>
      <c r="B2685" s="161"/>
      <c r="C2685" s="161"/>
      <c r="D2685" s="161"/>
      <c r="E2685" s="161"/>
      <c r="F2685" s="161"/>
      <c r="G2685" s="161"/>
      <c r="H2685" s="161"/>
      <c r="I2685" s="161"/>
      <c r="J2685" s="161"/>
    </row>
    <row r="2686" spans="1:10" x14ac:dyDescent="0.25">
      <c r="A2686" s="24" t="s">
        <v>820</v>
      </c>
      <c r="B2686" s="25" t="s">
        <v>2</v>
      </c>
      <c r="C2686" s="24" t="s">
        <v>3</v>
      </c>
      <c r="D2686" s="24" t="s">
        <v>4</v>
      </c>
      <c r="E2686" s="294" t="s">
        <v>2075</v>
      </c>
      <c r="F2686" s="294"/>
      <c r="G2686" s="145" t="s">
        <v>5</v>
      </c>
      <c r="H2686" s="25" t="s">
        <v>6</v>
      </c>
      <c r="I2686" s="25" t="s">
        <v>7</v>
      </c>
      <c r="J2686" s="25" t="s">
        <v>9</v>
      </c>
    </row>
    <row r="2687" spans="1:10" ht="26.4" x14ac:dyDescent="0.25">
      <c r="A2687" s="146" t="s">
        <v>2076</v>
      </c>
      <c r="B2687" s="147" t="s">
        <v>821</v>
      </c>
      <c r="C2687" s="146" t="s">
        <v>41</v>
      </c>
      <c r="D2687" s="146" t="s">
        <v>822</v>
      </c>
      <c r="E2687" s="292" t="s">
        <v>2969</v>
      </c>
      <c r="F2687" s="292"/>
      <c r="G2687" s="148" t="s">
        <v>43</v>
      </c>
      <c r="H2687" s="149">
        <v>1</v>
      </c>
      <c r="I2687" s="150">
        <v>84.88</v>
      </c>
      <c r="J2687" s="150">
        <v>84.88</v>
      </c>
    </row>
    <row r="2688" spans="1:10" ht="26.4" x14ac:dyDescent="0.25">
      <c r="A2688" s="48" t="s">
        <v>2078</v>
      </c>
      <c r="B2688" s="50" t="s">
        <v>2118</v>
      </c>
      <c r="C2688" s="48" t="s">
        <v>41</v>
      </c>
      <c r="D2688" s="48" t="s">
        <v>2119</v>
      </c>
      <c r="E2688" s="289" t="s">
        <v>2081</v>
      </c>
      <c r="F2688" s="289"/>
      <c r="G2688" s="151" t="s">
        <v>2082</v>
      </c>
      <c r="H2688" s="152">
        <v>0.24590000000000001</v>
      </c>
      <c r="I2688" s="153">
        <v>29.46</v>
      </c>
      <c r="J2688" s="153">
        <v>7.24</v>
      </c>
    </row>
    <row r="2689" spans="1:10" ht="26.4" x14ac:dyDescent="0.25">
      <c r="A2689" s="48" t="s">
        <v>2078</v>
      </c>
      <c r="B2689" s="50" t="s">
        <v>2114</v>
      </c>
      <c r="C2689" s="48" t="s">
        <v>41</v>
      </c>
      <c r="D2689" s="48" t="s">
        <v>2115</v>
      </c>
      <c r="E2689" s="289" t="s">
        <v>2081</v>
      </c>
      <c r="F2689" s="289"/>
      <c r="G2689" s="151" t="s">
        <v>2082</v>
      </c>
      <c r="H2689" s="152">
        <v>0.24590000000000001</v>
      </c>
      <c r="I2689" s="153">
        <v>24.83</v>
      </c>
      <c r="J2689" s="153">
        <v>6.1</v>
      </c>
    </row>
    <row r="2690" spans="1:10" ht="26.4" x14ac:dyDescent="0.25">
      <c r="A2690" s="154" t="s">
        <v>2087</v>
      </c>
      <c r="B2690" s="155" t="s">
        <v>3124</v>
      </c>
      <c r="C2690" s="154" t="s">
        <v>41</v>
      </c>
      <c r="D2690" s="154" t="s">
        <v>3125</v>
      </c>
      <c r="E2690" s="290" t="s">
        <v>2091</v>
      </c>
      <c r="F2690" s="290"/>
      <c r="G2690" s="156" t="s">
        <v>43</v>
      </c>
      <c r="H2690" s="157">
        <v>1</v>
      </c>
      <c r="I2690" s="158">
        <v>63.33</v>
      </c>
      <c r="J2690" s="158">
        <v>63.33</v>
      </c>
    </row>
    <row r="2691" spans="1:10" x14ac:dyDescent="0.25">
      <c r="A2691" s="154" t="s">
        <v>2087</v>
      </c>
      <c r="B2691" s="155" t="s">
        <v>2712</v>
      </c>
      <c r="C2691" s="154" t="s">
        <v>41</v>
      </c>
      <c r="D2691" s="154" t="s">
        <v>2713</v>
      </c>
      <c r="E2691" s="290" t="s">
        <v>2091</v>
      </c>
      <c r="F2691" s="290"/>
      <c r="G2691" s="156" t="s">
        <v>43</v>
      </c>
      <c r="H2691" s="157">
        <v>4.1300000000000003E-2</v>
      </c>
      <c r="I2691" s="158">
        <v>2.06</v>
      </c>
      <c r="J2691" s="158">
        <v>0.08</v>
      </c>
    </row>
    <row r="2692" spans="1:10" x14ac:dyDescent="0.25">
      <c r="A2692" s="154" t="s">
        <v>2087</v>
      </c>
      <c r="B2692" s="155" t="s">
        <v>2963</v>
      </c>
      <c r="C2692" s="154" t="s">
        <v>41</v>
      </c>
      <c r="D2692" s="154" t="s">
        <v>2964</v>
      </c>
      <c r="E2692" s="290" t="s">
        <v>2091</v>
      </c>
      <c r="F2692" s="290"/>
      <c r="G2692" s="156" t="s">
        <v>43</v>
      </c>
      <c r="H2692" s="157">
        <v>3.8800000000000001E-2</v>
      </c>
      <c r="I2692" s="158">
        <v>65.78</v>
      </c>
      <c r="J2692" s="158">
        <v>2.5499999999999998</v>
      </c>
    </row>
    <row r="2693" spans="1:10" ht="26.4" x14ac:dyDescent="0.25">
      <c r="A2693" s="154" t="s">
        <v>2087</v>
      </c>
      <c r="B2693" s="155" t="s">
        <v>2954</v>
      </c>
      <c r="C2693" s="154" t="s">
        <v>41</v>
      </c>
      <c r="D2693" s="154" t="s">
        <v>2955</v>
      </c>
      <c r="E2693" s="290" t="s">
        <v>2091</v>
      </c>
      <c r="F2693" s="290"/>
      <c r="G2693" s="156" t="s">
        <v>43</v>
      </c>
      <c r="H2693" s="157">
        <v>7.4999999999999997E-2</v>
      </c>
      <c r="I2693" s="158">
        <v>74.53</v>
      </c>
      <c r="J2693" s="158">
        <v>5.58</v>
      </c>
    </row>
    <row r="2694" spans="1:10" x14ac:dyDescent="0.25">
      <c r="A2694" s="49"/>
      <c r="B2694" s="49"/>
      <c r="C2694" s="49"/>
      <c r="D2694" s="49"/>
      <c r="E2694" s="49" t="s">
        <v>2093</v>
      </c>
      <c r="F2694" s="159">
        <v>4.71</v>
      </c>
      <c r="G2694" s="49" t="s">
        <v>2094</v>
      </c>
      <c r="H2694" s="159">
        <v>5.41</v>
      </c>
      <c r="I2694" s="49" t="s">
        <v>2095</v>
      </c>
      <c r="J2694" s="159">
        <v>10.119999999999999</v>
      </c>
    </row>
    <row r="2695" spans="1:10" x14ac:dyDescent="0.25">
      <c r="A2695" s="49"/>
      <c r="B2695" s="49"/>
      <c r="C2695" s="49"/>
      <c r="D2695" s="49"/>
      <c r="E2695" s="49" t="s">
        <v>2096</v>
      </c>
      <c r="F2695" s="159">
        <v>17.399999999999999</v>
      </c>
      <c r="G2695" s="49"/>
      <c r="H2695" s="291" t="s">
        <v>2097</v>
      </c>
      <c r="I2695" s="291"/>
      <c r="J2695" s="159">
        <v>102.28</v>
      </c>
    </row>
    <row r="2696" spans="1:10" ht="14.4" thickBot="1" x14ac:dyDescent="0.3">
      <c r="A2696" s="30"/>
      <c r="B2696" s="30"/>
      <c r="C2696" s="30"/>
      <c r="D2696" s="30"/>
      <c r="E2696" s="30"/>
      <c r="F2696" s="30"/>
      <c r="G2696" s="30" t="s">
        <v>2098</v>
      </c>
      <c r="H2696" s="160" t="s">
        <v>2643</v>
      </c>
      <c r="I2696" s="30" t="s">
        <v>2100</v>
      </c>
      <c r="J2696" s="32">
        <v>306.83999999999997</v>
      </c>
    </row>
    <row r="2697" spans="1:10" ht="14.4" thickTop="1" x14ac:dyDescent="0.25">
      <c r="A2697" s="161"/>
      <c r="B2697" s="161"/>
      <c r="C2697" s="161"/>
      <c r="D2697" s="161"/>
      <c r="E2697" s="161"/>
      <c r="F2697" s="161"/>
      <c r="G2697" s="161"/>
      <c r="H2697" s="161"/>
      <c r="I2697" s="161"/>
      <c r="J2697" s="161"/>
    </row>
    <row r="2698" spans="1:10" x14ac:dyDescent="0.25">
      <c r="A2698" s="24" t="s">
        <v>823</v>
      </c>
      <c r="B2698" s="25" t="s">
        <v>2</v>
      </c>
      <c r="C2698" s="24" t="s">
        <v>3</v>
      </c>
      <c r="D2698" s="24" t="s">
        <v>4</v>
      </c>
      <c r="E2698" s="294" t="s">
        <v>2075</v>
      </c>
      <c r="F2698" s="294"/>
      <c r="G2698" s="145" t="s">
        <v>5</v>
      </c>
      <c r="H2698" s="25" t="s">
        <v>6</v>
      </c>
      <c r="I2698" s="25" t="s">
        <v>7</v>
      </c>
      <c r="J2698" s="25" t="s">
        <v>9</v>
      </c>
    </row>
    <row r="2699" spans="1:10" ht="26.4" x14ac:dyDescent="0.25">
      <c r="A2699" s="146" t="s">
        <v>2076</v>
      </c>
      <c r="B2699" s="147" t="s">
        <v>824</v>
      </c>
      <c r="C2699" s="146" t="s">
        <v>41</v>
      </c>
      <c r="D2699" s="146" t="s">
        <v>825</v>
      </c>
      <c r="E2699" s="292" t="s">
        <v>2969</v>
      </c>
      <c r="F2699" s="292"/>
      <c r="G2699" s="148" t="s">
        <v>43</v>
      </c>
      <c r="H2699" s="149">
        <v>1</v>
      </c>
      <c r="I2699" s="150">
        <v>64.41</v>
      </c>
      <c r="J2699" s="150">
        <v>64.41</v>
      </c>
    </row>
    <row r="2700" spans="1:10" ht="26.4" x14ac:dyDescent="0.25">
      <c r="A2700" s="48" t="s">
        <v>2078</v>
      </c>
      <c r="B2700" s="50" t="s">
        <v>2118</v>
      </c>
      <c r="C2700" s="48" t="s">
        <v>41</v>
      </c>
      <c r="D2700" s="48" t="s">
        <v>2119</v>
      </c>
      <c r="E2700" s="289" t="s">
        <v>2081</v>
      </c>
      <c r="F2700" s="289"/>
      <c r="G2700" s="151" t="s">
        <v>2082</v>
      </c>
      <c r="H2700" s="152">
        <v>0.2077</v>
      </c>
      <c r="I2700" s="153">
        <v>29.46</v>
      </c>
      <c r="J2700" s="153">
        <v>6.11</v>
      </c>
    </row>
    <row r="2701" spans="1:10" ht="26.4" x14ac:dyDescent="0.25">
      <c r="A2701" s="48" t="s">
        <v>2078</v>
      </c>
      <c r="B2701" s="50" t="s">
        <v>2114</v>
      </c>
      <c r="C2701" s="48" t="s">
        <v>41</v>
      </c>
      <c r="D2701" s="48" t="s">
        <v>2115</v>
      </c>
      <c r="E2701" s="289" t="s">
        <v>2081</v>
      </c>
      <c r="F2701" s="289"/>
      <c r="G2701" s="151" t="s">
        <v>2082</v>
      </c>
      <c r="H2701" s="152">
        <v>0.2077</v>
      </c>
      <c r="I2701" s="153">
        <v>24.83</v>
      </c>
      <c r="J2701" s="153">
        <v>5.15</v>
      </c>
    </row>
    <row r="2702" spans="1:10" ht="26.4" x14ac:dyDescent="0.25">
      <c r="A2702" s="154" t="s">
        <v>2087</v>
      </c>
      <c r="B2702" s="155" t="s">
        <v>3126</v>
      </c>
      <c r="C2702" s="154" t="s">
        <v>41</v>
      </c>
      <c r="D2702" s="154" t="s">
        <v>3127</v>
      </c>
      <c r="E2702" s="290" t="s">
        <v>2091</v>
      </c>
      <c r="F2702" s="290"/>
      <c r="G2702" s="156" t="s">
        <v>43</v>
      </c>
      <c r="H2702" s="157">
        <v>1</v>
      </c>
      <c r="I2702" s="158">
        <v>46.97</v>
      </c>
      <c r="J2702" s="158">
        <v>46.97</v>
      </c>
    </row>
    <row r="2703" spans="1:10" ht="26.4" x14ac:dyDescent="0.25">
      <c r="A2703" s="154" t="s">
        <v>2087</v>
      </c>
      <c r="B2703" s="155" t="s">
        <v>2954</v>
      </c>
      <c r="C2703" s="154" t="s">
        <v>41</v>
      </c>
      <c r="D2703" s="154" t="s">
        <v>2955</v>
      </c>
      <c r="E2703" s="290" t="s">
        <v>2091</v>
      </c>
      <c r="F2703" s="290"/>
      <c r="G2703" s="156" t="s">
        <v>43</v>
      </c>
      <c r="H2703" s="157">
        <v>5.3999999999999999E-2</v>
      </c>
      <c r="I2703" s="158">
        <v>74.53</v>
      </c>
      <c r="J2703" s="158">
        <v>4.0199999999999996</v>
      </c>
    </row>
    <row r="2704" spans="1:10" x14ac:dyDescent="0.25">
      <c r="A2704" s="154" t="s">
        <v>2087</v>
      </c>
      <c r="B2704" s="155" t="s">
        <v>2963</v>
      </c>
      <c r="C2704" s="154" t="s">
        <v>41</v>
      </c>
      <c r="D2704" s="154" t="s">
        <v>2964</v>
      </c>
      <c r="E2704" s="290" t="s">
        <v>2091</v>
      </c>
      <c r="F2704" s="290"/>
      <c r="G2704" s="156" t="s">
        <v>43</v>
      </c>
      <c r="H2704" s="157">
        <v>3.1800000000000002E-2</v>
      </c>
      <c r="I2704" s="158">
        <v>65.78</v>
      </c>
      <c r="J2704" s="158">
        <v>2.09</v>
      </c>
    </row>
    <row r="2705" spans="1:10" x14ac:dyDescent="0.25">
      <c r="A2705" s="154" t="s">
        <v>2087</v>
      </c>
      <c r="B2705" s="155" t="s">
        <v>2712</v>
      </c>
      <c r="C2705" s="154" t="s">
        <v>41</v>
      </c>
      <c r="D2705" s="154" t="s">
        <v>2713</v>
      </c>
      <c r="E2705" s="290" t="s">
        <v>2091</v>
      </c>
      <c r="F2705" s="290"/>
      <c r="G2705" s="156" t="s">
        <v>43</v>
      </c>
      <c r="H2705" s="157">
        <v>3.6999999999999998E-2</v>
      </c>
      <c r="I2705" s="158">
        <v>2.06</v>
      </c>
      <c r="J2705" s="158">
        <v>7.0000000000000007E-2</v>
      </c>
    </row>
    <row r="2706" spans="1:10" x14ac:dyDescent="0.25">
      <c r="A2706" s="49"/>
      <c r="B2706" s="49"/>
      <c r="C2706" s="49"/>
      <c r="D2706" s="49"/>
      <c r="E2706" s="49" t="s">
        <v>2093</v>
      </c>
      <c r="F2706" s="159">
        <v>3.98</v>
      </c>
      <c r="G2706" s="49" t="s">
        <v>2094</v>
      </c>
      <c r="H2706" s="159">
        <v>4.58</v>
      </c>
      <c r="I2706" s="49" t="s">
        <v>2095</v>
      </c>
      <c r="J2706" s="159">
        <v>8.56</v>
      </c>
    </row>
    <row r="2707" spans="1:10" x14ac:dyDescent="0.25">
      <c r="A2707" s="49"/>
      <c r="B2707" s="49"/>
      <c r="C2707" s="49"/>
      <c r="D2707" s="49"/>
      <c r="E2707" s="49" t="s">
        <v>2096</v>
      </c>
      <c r="F2707" s="159">
        <v>13.2</v>
      </c>
      <c r="G2707" s="49"/>
      <c r="H2707" s="291" t="s">
        <v>2097</v>
      </c>
      <c r="I2707" s="291"/>
      <c r="J2707" s="159">
        <v>77.61</v>
      </c>
    </row>
    <row r="2708" spans="1:10" ht="14.4" thickBot="1" x14ac:dyDescent="0.3">
      <c r="A2708" s="30"/>
      <c r="B2708" s="30"/>
      <c r="C2708" s="30"/>
      <c r="D2708" s="30"/>
      <c r="E2708" s="30"/>
      <c r="F2708" s="30"/>
      <c r="G2708" s="30" t="s">
        <v>2098</v>
      </c>
      <c r="H2708" s="160" t="s">
        <v>2643</v>
      </c>
      <c r="I2708" s="30" t="s">
        <v>2100</v>
      </c>
      <c r="J2708" s="32">
        <v>232.83</v>
      </c>
    </row>
    <row r="2709" spans="1:10" ht="14.4" thickTop="1" x14ac:dyDescent="0.25">
      <c r="A2709" s="161"/>
      <c r="B2709" s="161"/>
      <c r="C2709" s="161"/>
      <c r="D2709" s="161"/>
      <c r="E2709" s="161"/>
      <c r="F2709" s="161"/>
      <c r="G2709" s="161"/>
      <c r="H2709" s="161"/>
      <c r="I2709" s="161"/>
      <c r="J2709" s="161"/>
    </row>
    <row r="2710" spans="1:10" x14ac:dyDescent="0.25">
      <c r="A2710" s="24" t="s">
        <v>826</v>
      </c>
      <c r="B2710" s="25" t="s">
        <v>2</v>
      </c>
      <c r="C2710" s="24" t="s">
        <v>3</v>
      </c>
      <c r="D2710" s="24" t="s">
        <v>4</v>
      </c>
      <c r="E2710" s="294" t="s">
        <v>2075</v>
      </c>
      <c r="F2710" s="294"/>
      <c r="G2710" s="145" t="s">
        <v>5</v>
      </c>
      <c r="H2710" s="25" t="s">
        <v>6</v>
      </c>
      <c r="I2710" s="25" t="s">
        <v>7</v>
      </c>
      <c r="J2710" s="25" t="s">
        <v>9</v>
      </c>
    </row>
    <row r="2711" spans="1:10" ht="26.4" x14ac:dyDescent="0.25">
      <c r="A2711" s="146" t="s">
        <v>2076</v>
      </c>
      <c r="B2711" s="147" t="s">
        <v>827</v>
      </c>
      <c r="C2711" s="146" t="s">
        <v>19</v>
      </c>
      <c r="D2711" s="146" t="s">
        <v>828</v>
      </c>
      <c r="E2711" s="292" t="s">
        <v>2077</v>
      </c>
      <c r="F2711" s="292"/>
      <c r="G2711" s="148" t="s">
        <v>43</v>
      </c>
      <c r="H2711" s="149">
        <v>1</v>
      </c>
      <c r="I2711" s="150">
        <v>392.94</v>
      </c>
      <c r="J2711" s="150">
        <v>392.94</v>
      </c>
    </row>
    <row r="2712" spans="1:10" ht="26.4" x14ac:dyDescent="0.25">
      <c r="A2712" s="48" t="s">
        <v>2078</v>
      </c>
      <c r="B2712" s="50" t="s">
        <v>2114</v>
      </c>
      <c r="C2712" s="48" t="s">
        <v>41</v>
      </c>
      <c r="D2712" s="48" t="s">
        <v>2115</v>
      </c>
      <c r="E2712" s="289" t="s">
        <v>2081</v>
      </c>
      <c r="F2712" s="289"/>
      <c r="G2712" s="151" t="s">
        <v>2082</v>
      </c>
      <c r="H2712" s="152">
        <v>1.25</v>
      </c>
      <c r="I2712" s="153">
        <v>24.83</v>
      </c>
      <c r="J2712" s="153">
        <v>31.03</v>
      </c>
    </row>
    <row r="2713" spans="1:10" ht="26.4" x14ac:dyDescent="0.25">
      <c r="A2713" s="48" t="s">
        <v>2078</v>
      </c>
      <c r="B2713" s="50" t="s">
        <v>2118</v>
      </c>
      <c r="C2713" s="48" t="s">
        <v>41</v>
      </c>
      <c r="D2713" s="48" t="s">
        <v>2119</v>
      </c>
      <c r="E2713" s="289" t="s">
        <v>2081</v>
      </c>
      <c r="F2713" s="289"/>
      <c r="G2713" s="151" t="s">
        <v>2082</v>
      </c>
      <c r="H2713" s="152">
        <v>1.25</v>
      </c>
      <c r="I2713" s="153">
        <v>29.46</v>
      </c>
      <c r="J2713" s="153">
        <v>36.82</v>
      </c>
    </row>
    <row r="2714" spans="1:10" ht="39.6" x14ac:dyDescent="0.25">
      <c r="A2714" s="154" t="s">
        <v>2087</v>
      </c>
      <c r="B2714" s="155" t="s">
        <v>2870</v>
      </c>
      <c r="C2714" s="154" t="s">
        <v>2089</v>
      </c>
      <c r="D2714" s="154" t="s">
        <v>2871</v>
      </c>
      <c r="E2714" s="290" t="s">
        <v>2091</v>
      </c>
      <c r="F2714" s="290"/>
      <c r="G2714" s="156" t="s">
        <v>2595</v>
      </c>
      <c r="H2714" s="157">
        <v>0.96</v>
      </c>
      <c r="I2714" s="158">
        <v>0.19</v>
      </c>
      <c r="J2714" s="158">
        <v>0.18</v>
      </c>
    </row>
    <row r="2715" spans="1:10" ht="39.6" x14ac:dyDescent="0.25">
      <c r="A2715" s="154" t="s">
        <v>2087</v>
      </c>
      <c r="B2715" s="155" t="s">
        <v>3128</v>
      </c>
      <c r="C2715" s="154" t="s">
        <v>2089</v>
      </c>
      <c r="D2715" s="154" t="s">
        <v>828</v>
      </c>
      <c r="E2715" s="290" t="s">
        <v>2091</v>
      </c>
      <c r="F2715" s="290"/>
      <c r="G2715" s="156" t="s">
        <v>592</v>
      </c>
      <c r="H2715" s="157">
        <v>1</v>
      </c>
      <c r="I2715" s="158">
        <v>324.91000000000003</v>
      </c>
      <c r="J2715" s="158">
        <v>324.91000000000003</v>
      </c>
    </row>
    <row r="2716" spans="1:10" x14ac:dyDescent="0.25">
      <c r="A2716" s="49"/>
      <c r="B2716" s="49"/>
      <c r="C2716" s="49"/>
      <c r="D2716" s="49"/>
      <c r="E2716" s="49" t="s">
        <v>2093</v>
      </c>
      <c r="F2716" s="159">
        <v>24</v>
      </c>
      <c r="G2716" s="49" t="s">
        <v>2094</v>
      </c>
      <c r="H2716" s="159">
        <v>27.53</v>
      </c>
      <c r="I2716" s="49" t="s">
        <v>2095</v>
      </c>
      <c r="J2716" s="159">
        <v>51.53</v>
      </c>
    </row>
    <row r="2717" spans="1:10" x14ac:dyDescent="0.25">
      <c r="A2717" s="49"/>
      <c r="B2717" s="49"/>
      <c r="C2717" s="49"/>
      <c r="D2717" s="49"/>
      <c r="E2717" s="49" t="s">
        <v>2096</v>
      </c>
      <c r="F2717" s="159">
        <v>80.55</v>
      </c>
      <c r="G2717" s="49"/>
      <c r="H2717" s="291" t="s">
        <v>2097</v>
      </c>
      <c r="I2717" s="291"/>
      <c r="J2717" s="159">
        <v>473.49</v>
      </c>
    </row>
    <row r="2718" spans="1:10" ht="14.4" thickBot="1" x14ac:dyDescent="0.3">
      <c r="A2718" s="30"/>
      <c r="B2718" s="30"/>
      <c r="C2718" s="30"/>
      <c r="D2718" s="30"/>
      <c r="E2718" s="30"/>
      <c r="F2718" s="30"/>
      <c r="G2718" s="30" t="s">
        <v>2098</v>
      </c>
      <c r="H2718" s="160" t="s">
        <v>2166</v>
      </c>
      <c r="I2718" s="30" t="s">
        <v>2100</v>
      </c>
      <c r="J2718" s="32">
        <v>473.49</v>
      </c>
    </row>
    <row r="2719" spans="1:10" ht="14.4" thickTop="1" x14ac:dyDescent="0.25">
      <c r="A2719" s="161"/>
      <c r="B2719" s="161"/>
      <c r="C2719" s="161"/>
      <c r="D2719" s="161"/>
      <c r="E2719" s="161"/>
      <c r="F2719" s="161"/>
      <c r="G2719" s="161"/>
      <c r="H2719" s="161"/>
      <c r="I2719" s="161"/>
      <c r="J2719" s="161"/>
    </row>
    <row r="2720" spans="1:10" x14ac:dyDescent="0.25">
      <c r="A2720" s="24" t="s">
        <v>829</v>
      </c>
      <c r="B2720" s="25" t="s">
        <v>2</v>
      </c>
      <c r="C2720" s="24" t="s">
        <v>3</v>
      </c>
      <c r="D2720" s="24" t="s">
        <v>4</v>
      </c>
      <c r="E2720" s="294" t="s">
        <v>2075</v>
      </c>
      <c r="F2720" s="294"/>
      <c r="G2720" s="145" t="s">
        <v>5</v>
      </c>
      <c r="H2720" s="25" t="s">
        <v>6</v>
      </c>
      <c r="I2720" s="25" t="s">
        <v>7</v>
      </c>
      <c r="J2720" s="25" t="s">
        <v>9</v>
      </c>
    </row>
    <row r="2721" spans="1:10" ht="26.4" x14ac:dyDescent="0.25">
      <c r="A2721" s="146" t="s">
        <v>2076</v>
      </c>
      <c r="B2721" s="147" t="s">
        <v>830</v>
      </c>
      <c r="C2721" s="146" t="s">
        <v>41</v>
      </c>
      <c r="D2721" s="146" t="s">
        <v>831</v>
      </c>
      <c r="E2721" s="292" t="s">
        <v>2947</v>
      </c>
      <c r="F2721" s="292"/>
      <c r="G2721" s="148" t="s">
        <v>43</v>
      </c>
      <c r="H2721" s="149">
        <v>1</v>
      </c>
      <c r="I2721" s="150">
        <v>47.16</v>
      </c>
      <c r="J2721" s="150">
        <v>47.16</v>
      </c>
    </row>
    <row r="2722" spans="1:10" ht="26.4" x14ac:dyDescent="0.25">
      <c r="A2722" s="48" t="s">
        <v>2078</v>
      </c>
      <c r="B2722" s="50" t="s">
        <v>2114</v>
      </c>
      <c r="C2722" s="48" t="s">
        <v>41</v>
      </c>
      <c r="D2722" s="48" t="s">
        <v>2115</v>
      </c>
      <c r="E2722" s="289" t="s">
        <v>2081</v>
      </c>
      <c r="F2722" s="289"/>
      <c r="G2722" s="151" t="s">
        <v>2082</v>
      </c>
      <c r="H2722" s="152">
        <v>7.9500000000000001E-2</v>
      </c>
      <c r="I2722" s="153">
        <v>24.83</v>
      </c>
      <c r="J2722" s="153">
        <v>1.97</v>
      </c>
    </row>
    <row r="2723" spans="1:10" ht="26.4" x14ac:dyDescent="0.25">
      <c r="A2723" s="48" t="s">
        <v>2078</v>
      </c>
      <c r="B2723" s="50" t="s">
        <v>2118</v>
      </c>
      <c r="C2723" s="48" t="s">
        <v>41</v>
      </c>
      <c r="D2723" s="48" t="s">
        <v>2119</v>
      </c>
      <c r="E2723" s="289" t="s">
        <v>2081</v>
      </c>
      <c r="F2723" s="289"/>
      <c r="G2723" s="151" t="s">
        <v>2082</v>
      </c>
      <c r="H2723" s="152">
        <v>7.9500000000000001E-2</v>
      </c>
      <c r="I2723" s="153">
        <v>29.46</v>
      </c>
      <c r="J2723" s="153">
        <v>2.34</v>
      </c>
    </row>
    <row r="2724" spans="1:10" x14ac:dyDescent="0.25">
      <c r="A2724" s="154" t="s">
        <v>2087</v>
      </c>
      <c r="B2724" s="155" t="s">
        <v>2952</v>
      </c>
      <c r="C2724" s="154" t="s">
        <v>41</v>
      </c>
      <c r="D2724" s="154" t="s">
        <v>2953</v>
      </c>
      <c r="E2724" s="290" t="s">
        <v>2091</v>
      </c>
      <c r="F2724" s="290"/>
      <c r="G2724" s="156" t="s">
        <v>43</v>
      </c>
      <c r="H2724" s="157">
        <v>0.04</v>
      </c>
      <c r="I2724" s="158">
        <v>21.47</v>
      </c>
      <c r="J2724" s="158">
        <v>0.85</v>
      </c>
    </row>
    <row r="2725" spans="1:10" ht="26.4" x14ac:dyDescent="0.25">
      <c r="A2725" s="154" t="s">
        <v>2087</v>
      </c>
      <c r="B2725" s="155" t="s">
        <v>3129</v>
      </c>
      <c r="C2725" s="154" t="s">
        <v>41</v>
      </c>
      <c r="D2725" s="154" t="s">
        <v>3130</v>
      </c>
      <c r="E2725" s="290" t="s">
        <v>2091</v>
      </c>
      <c r="F2725" s="290"/>
      <c r="G2725" s="156" t="s">
        <v>43</v>
      </c>
      <c r="H2725" s="157">
        <v>1</v>
      </c>
      <c r="I2725" s="158">
        <v>41.29</v>
      </c>
      <c r="J2725" s="158">
        <v>41.29</v>
      </c>
    </row>
    <row r="2726" spans="1:10" ht="26.4" x14ac:dyDescent="0.25">
      <c r="A2726" s="154" t="s">
        <v>2087</v>
      </c>
      <c r="B2726" s="155" t="s">
        <v>2954</v>
      </c>
      <c r="C2726" s="154" t="s">
        <v>41</v>
      </c>
      <c r="D2726" s="154" t="s">
        <v>2955</v>
      </c>
      <c r="E2726" s="290" t="s">
        <v>2091</v>
      </c>
      <c r="F2726" s="290"/>
      <c r="G2726" s="156" t="s">
        <v>43</v>
      </c>
      <c r="H2726" s="157">
        <v>9.4999999999999998E-3</v>
      </c>
      <c r="I2726" s="158">
        <v>74.53</v>
      </c>
      <c r="J2726" s="158">
        <v>0.7</v>
      </c>
    </row>
    <row r="2727" spans="1:10" x14ac:dyDescent="0.25">
      <c r="A2727" s="154" t="s">
        <v>2087</v>
      </c>
      <c r="B2727" s="155" t="s">
        <v>2712</v>
      </c>
      <c r="C2727" s="154" t="s">
        <v>41</v>
      </c>
      <c r="D2727" s="154" t="s">
        <v>2713</v>
      </c>
      <c r="E2727" s="290" t="s">
        <v>2091</v>
      </c>
      <c r="F2727" s="290"/>
      <c r="G2727" s="156" t="s">
        <v>43</v>
      </c>
      <c r="H2727" s="157">
        <v>8.0000000000000002E-3</v>
      </c>
      <c r="I2727" s="158">
        <v>2.06</v>
      </c>
      <c r="J2727" s="158">
        <v>0.01</v>
      </c>
    </row>
    <row r="2728" spans="1:10" x14ac:dyDescent="0.25">
      <c r="A2728" s="49"/>
      <c r="B2728" s="49"/>
      <c r="C2728" s="49"/>
      <c r="D2728" s="49"/>
      <c r="E2728" s="49" t="s">
        <v>2093</v>
      </c>
      <c r="F2728" s="159">
        <v>1.52</v>
      </c>
      <c r="G2728" s="49" t="s">
        <v>2094</v>
      </c>
      <c r="H2728" s="159">
        <v>1.75</v>
      </c>
      <c r="I2728" s="49" t="s">
        <v>2095</v>
      </c>
      <c r="J2728" s="159">
        <v>3.27</v>
      </c>
    </row>
    <row r="2729" spans="1:10" x14ac:dyDescent="0.25">
      <c r="A2729" s="49"/>
      <c r="B2729" s="49"/>
      <c r="C2729" s="49"/>
      <c r="D2729" s="49"/>
      <c r="E2729" s="49" t="s">
        <v>2096</v>
      </c>
      <c r="F2729" s="159">
        <v>9.66</v>
      </c>
      <c r="G2729" s="49"/>
      <c r="H2729" s="291" t="s">
        <v>2097</v>
      </c>
      <c r="I2729" s="291"/>
      <c r="J2729" s="159">
        <v>56.82</v>
      </c>
    </row>
    <row r="2730" spans="1:10" ht="14.4" thickBot="1" x14ac:dyDescent="0.3">
      <c r="A2730" s="30"/>
      <c r="B2730" s="30"/>
      <c r="C2730" s="30"/>
      <c r="D2730" s="30"/>
      <c r="E2730" s="30"/>
      <c r="F2730" s="30"/>
      <c r="G2730" s="30" t="s">
        <v>2098</v>
      </c>
      <c r="H2730" s="160" t="s">
        <v>2572</v>
      </c>
      <c r="I2730" s="30" t="s">
        <v>2100</v>
      </c>
      <c r="J2730" s="32">
        <v>113.64</v>
      </c>
    </row>
    <row r="2731" spans="1:10" ht="14.4" thickTop="1" x14ac:dyDescent="0.25">
      <c r="A2731" s="161"/>
      <c r="B2731" s="161"/>
      <c r="C2731" s="161"/>
      <c r="D2731" s="161"/>
      <c r="E2731" s="161"/>
      <c r="F2731" s="161"/>
      <c r="G2731" s="161"/>
      <c r="H2731" s="161"/>
      <c r="I2731" s="161"/>
      <c r="J2731" s="161"/>
    </row>
    <row r="2732" spans="1:10" x14ac:dyDescent="0.25">
      <c r="A2732" s="24" t="s">
        <v>832</v>
      </c>
      <c r="B2732" s="25" t="s">
        <v>2</v>
      </c>
      <c r="C2732" s="24" t="s">
        <v>3</v>
      </c>
      <c r="D2732" s="24" t="s">
        <v>4</v>
      </c>
      <c r="E2732" s="294" t="s">
        <v>2075</v>
      </c>
      <c r="F2732" s="294"/>
      <c r="G2732" s="145" t="s">
        <v>5</v>
      </c>
      <c r="H2732" s="25" t="s">
        <v>6</v>
      </c>
      <c r="I2732" s="25" t="s">
        <v>7</v>
      </c>
      <c r="J2732" s="25" t="s">
        <v>9</v>
      </c>
    </row>
    <row r="2733" spans="1:10" ht="26.4" x14ac:dyDescent="0.25">
      <c r="A2733" s="146" t="s">
        <v>2076</v>
      </c>
      <c r="B2733" s="147" t="s">
        <v>833</v>
      </c>
      <c r="C2733" s="146" t="s">
        <v>41</v>
      </c>
      <c r="D2733" s="146" t="s">
        <v>834</v>
      </c>
      <c r="E2733" s="292" t="s">
        <v>2947</v>
      </c>
      <c r="F2733" s="292"/>
      <c r="G2733" s="148" t="s">
        <v>43</v>
      </c>
      <c r="H2733" s="149">
        <v>1</v>
      </c>
      <c r="I2733" s="150">
        <v>186.45</v>
      </c>
      <c r="J2733" s="150">
        <v>186.45</v>
      </c>
    </row>
    <row r="2734" spans="1:10" ht="26.4" x14ac:dyDescent="0.25">
      <c r="A2734" s="48" t="s">
        <v>2078</v>
      </c>
      <c r="B2734" s="50" t="s">
        <v>2118</v>
      </c>
      <c r="C2734" s="48" t="s">
        <v>41</v>
      </c>
      <c r="D2734" s="48" t="s">
        <v>2119</v>
      </c>
      <c r="E2734" s="289" t="s">
        <v>2081</v>
      </c>
      <c r="F2734" s="289"/>
      <c r="G2734" s="151" t="s">
        <v>2082</v>
      </c>
      <c r="H2734" s="152">
        <v>0.14849999999999999</v>
      </c>
      <c r="I2734" s="153">
        <v>29.46</v>
      </c>
      <c r="J2734" s="153">
        <v>4.37</v>
      </c>
    </row>
    <row r="2735" spans="1:10" ht="26.4" x14ac:dyDescent="0.25">
      <c r="A2735" s="48" t="s">
        <v>2078</v>
      </c>
      <c r="B2735" s="50" t="s">
        <v>2114</v>
      </c>
      <c r="C2735" s="48" t="s">
        <v>41</v>
      </c>
      <c r="D2735" s="48" t="s">
        <v>2115</v>
      </c>
      <c r="E2735" s="289" t="s">
        <v>2081</v>
      </c>
      <c r="F2735" s="289"/>
      <c r="G2735" s="151" t="s">
        <v>2082</v>
      </c>
      <c r="H2735" s="152">
        <v>0.14849999999999999</v>
      </c>
      <c r="I2735" s="153">
        <v>24.83</v>
      </c>
      <c r="J2735" s="153">
        <v>3.68</v>
      </c>
    </row>
    <row r="2736" spans="1:10" x14ac:dyDescent="0.25">
      <c r="A2736" s="154" t="s">
        <v>2087</v>
      </c>
      <c r="B2736" s="155" t="s">
        <v>2148</v>
      </c>
      <c r="C2736" s="154" t="s">
        <v>41</v>
      </c>
      <c r="D2736" s="154" t="s">
        <v>2149</v>
      </c>
      <c r="E2736" s="290" t="s">
        <v>2091</v>
      </c>
      <c r="F2736" s="290"/>
      <c r="G2736" s="156" t="s">
        <v>43</v>
      </c>
      <c r="H2736" s="157">
        <v>1.32E-2</v>
      </c>
      <c r="I2736" s="158">
        <v>20.66</v>
      </c>
      <c r="J2736" s="158">
        <v>0.27</v>
      </c>
    </row>
    <row r="2737" spans="1:10" ht="26.4" x14ac:dyDescent="0.25">
      <c r="A2737" s="154" t="s">
        <v>2087</v>
      </c>
      <c r="B2737" s="155" t="s">
        <v>3131</v>
      </c>
      <c r="C2737" s="154" t="s">
        <v>41</v>
      </c>
      <c r="D2737" s="154" t="s">
        <v>3132</v>
      </c>
      <c r="E2737" s="290" t="s">
        <v>2091</v>
      </c>
      <c r="F2737" s="290"/>
      <c r="G2737" s="156" t="s">
        <v>43</v>
      </c>
      <c r="H2737" s="157">
        <v>1</v>
      </c>
      <c r="I2737" s="158">
        <v>178.13</v>
      </c>
      <c r="J2737" s="158">
        <v>178.13</v>
      </c>
    </row>
    <row r="2738" spans="1:10" x14ac:dyDescent="0.25">
      <c r="A2738" s="49"/>
      <c r="B2738" s="49"/>
      <c r="C2738" s="49"/>
      <c r="D2738" s="49"/>
      <c r="E2738" s="49" t="s">
        <v>2093</v>
      </c>
      <c r="F2738" s="159">
        <v>2.84</v>
      </c>
      <c r="G2738" s="49" t="s">
        <v>2094</v>
      </c>
      <c r="H2738" s="159">
        <v>3.27</v>
      </c>
      <c r="I2738" s="49" t="s">
        <v>2095</v>
      </c>
      <c r="J2738" s="159">
        <v>6.11</v>
      </c>
    </row>
    <row r="2739" spans="1:10" x14ac:dyDescent="0.25">
      <c r="A2739" s="49"/>
      <c r="B2739" s="49"/>
      <c r="C2739" s="49"/>
      <c r="D2739" s="49"/>
      <c r="E2739" s="49" t="s">
        <v>2096</v>
      </c>
      <c r="F2739" s="159">
        <v>38.22</v>
      </c>
      <c r="G2739" s="49"/>
      <c r="H2739" s="291" t="s">
        <v>2097</v>
      </c>
      <c r="I2739" s="291"/>
      <c r="J2739" s="159">
        <v>224.67</v>
      </c>
    </row>
    <row r="2740" spans="1:10" ht="14.4" thickBot="1" x14ac:dyDescent="0.3">
      <c r="A2740" s="30"/>
      <c r="B2740" s="30"/>
      <c r="C2740" s="30"/>
      <c r="D2740" s="30"/>
      <c r="E2740" s="30"/>
      <c r="F2740" s="30"/>
      <c r="G2740" s="30" t="s">
        <v>2098</v>
      </c>
      <c r="H2740" s="160" t="s">
        <v>2166</v>
      </c>
      <c r="I2740" s="30" t="s">
        <v>2100</v>
      </c>
      <c r="J2740" s="32">
        <v>224.67</v>
      </c>
    </row>
    <row r="2741" spans="1:10" ht="14.4" thickTop="1" x14ac:dyDescent="0.25">
      <c r="A2741" s="161"/>
      <c r="B2741" s="161"/>
      <c r="C2741" s="161"/>
      <c r="D2741" s="161"/>
      <c r="E2741" s="161"/>
      <c r="F2741" s="161"/>
      <c r="G2741" s="161"/>
      <c r="H2741" s="161"/>
      <c r="I2741" s="161"/>
      <c r="J2741" s="161"/>
    </row>
    <row r="2742" spans="1:10" x14ac:dyDescent="0.25">
      <c r="A2742" s="24" t="s">
        <v>835</v>
      </c>
      <c r="B2742" s="25" t="s">
        <v>2</v>
      </c>
      <c r="C2742" s="24" t="s">
        <v>3</v>
      </c>
      <c r="D2742" s="24" t="s">
        <v>4</v>
      </c>
      <c r="E2742" s="294" t="s">
        <v>2075</v>
      </c>
      <c r="F2742" s="294"/>
      <c r="G2742" s="145" t="s">
        <v>5</v>
      </c>
      <c r="H2742" s="25" t="s">
        <v>6</v>
      </c>
      <c r="I2742" s="25" t="s">
        <v>7</v>
      </c>
      <c r="J2742" s="25" t="s">
        <v>9</v>
      </c>
    </row>
    <row r="2743" spans="1:10" ht="39.6" x14ac:dyDescent="0.25">
      <c r="A2743" s="146" t="s">
        <v>2076</v>
      </c>
      <c r="B2743" s="147" t="s">
        <v>836</v>
      </c>
      <c r="C2743" s="146" t="s">
        <v>41</v>
      </c>
      <c r="D2743" s="146" t="s">
        <v>837</v>
      </c>
      <c r="E2743" s="292" t="s">
        <v>2969</v>
      </c>
      <c r="F2743" s="292"/>
      <c r="G2743" s="148" t="s">
        <v>43</v>
      </c>
      <c r="H2743" s="149">
        <v>1</v>
      </c>
      <c r="I2743" s="150">
        <v>8.65</v>
      </c>
      <c r="J2743" s="150">
        <v>8.65</v>
      </c>
    </row>
    <row r="2744" spans="1:10" ht="26.4" x14ac:dyDescent="0.25">
      <c r="A2744" s="48" t="s">
        <v>2078</v>
      </c>
      <c r="B2744" s="50" t="s">
        <v>2118</v>
      </c>
      <c r="C2744" s="48" t="s">
        <v>41</v>
      </c>
      <c r="D2744" s="48" t="s">
        <v>2119</v>
      </c>
      <c r="E2744" s="289" t="s">
        <v>2081</v>
      </c>
      <c r="F2744" s="289"/>
      <c r="G2744" s="151" t="s">
        <v>2082</v>
      </c>
      <c r="H2744" s="152">
        <v>9.9400000000000002E-2</v>
      </c>
      <c r="I2744" s="153">
        <v>29.46</v>
      </c>
      <c r="J2744" s="153">
        <v>2.92</v>
      </c>
    </row>
    <row r="2745" spans="1:10" ht="26.4" x14ac:dyDescent="0.25">
      <c r="A2745" s="48" t="s">
        <v>2078</v>
      </c>
      <c r="B2745" s="50" t="s">
        <v>2114</v>
      </c>
      <c r="C2745" s="48" t="s">
        <v>41</v>
      </c>
      <c r="D2745" s="48" t="s">
        <v>2115</v>
      </c>
      <c r="E2745" s="289" t="s">
        <v>2081</v>
      </c>
      <c r="F2745" s="289"/>
      <c r="G2745" s="151" t="s">
        <v>2082</v>
      </c>
      <c r="H2745" s="152">
        <v>9.9400000000000002E-2</v>
      </c>
      <c r="I2745" s="153">
        <v>24.83</v>
      </c>
      <c r="J2745" s="153">
        <v>2.46</v>
      </c>
    </row>
    <row r="2746" spans="1:10" x14ac:dyDescent="0.25">
      <c r="A2746" s="154" t="s">
        <v>2087</v>
      </c>
      <c r="B2746" s="155" t="s">
        <v>2712</v>
      </c>
      <c r="C2746" s="154" t="s">
        <v>41</v>
      </c>
      <c r="D2746" s="154" t="s">
        <v>2713</v>
      </c>
      <c r="E2746" s="290" t="s">
        <v>2091</v>
      </c>
      <c r="F2746" s="290"/>
      <c r="G2746" s="156" t="s">
        <v>43</v>
      </c>
      <c r="H2746" s="157">
        <v>3.3099999999999997E-2</v>
      </c>
      <c r="I2746" s="158">
        <v>2.06</v>
      </c>
      <c r="J2746" s="158">
        <v>0.06</v>
      </c>
    </row>
    <row r="2747" spans="1:10" ht="26.4" x14ac:dyDescent="0.25">
      <c r="A2747" s="154" t="s">
        <v>2087</v>
      </c>
      <c r="B2747" s="155" t="s">
        <v>3133</v>
      </c>
      <c r="C2747" s="154" t="s">
        <v>41</v>
      </c>
      <c r="D2747" s="154" t="s">
        <v>3134</v>
      </c>
      <c r="E2747" s="290" t="s">
        <v>2091</v>
      </c>
      <c r="F2747" s="290"/>
      <c r="G2747" s="156" t="s">
        <v>43</v>
      </c>
      <c r="H2747" s="157">
        <v>1</v>
      </c>
      <c r="I2747" s="158">
        <v>1.98</v>
      </c>
      <c r="J2747" s="158">
        <v>1.98</v>
      </c>
    </row>
    <row r="2748" spans="1:10" x14ac:dyDescent="0.25">
      <c r="A2748" s="154" t="s">
        <v>2087</v>
      </c>
      <c r="B2748" s="155" t="s">
        <v>2963</v>
      </c>
      <c r="C2748" s="154" t="s">
        <v>41</v>
      </c>
      <c r="D2748" s="154" t="s">
        <v>2964</v>
      </c>
      <c r="E2748" s="290" t="s">
        <v>2091</v>
      </c>
      <c r="F2748" s="290"/>
      <c r="G2748" s="156" t="s">
        <v>43</v>
      </c>
      <c r="H2748" s="157">
        <v>8.2000000000000007E-3</v>
      </c>
      <c r="I2748" s="158">
        <v>65.78</v>
      </c>
      <c r="J2748" s="158">
        <v>0.53</v>
      </c>
    </row>
    <row r="2749" spans="1:10" ht="26.4" x14ac:dyDescent="0.25">
      <c r="A2749" s="154" t="s">
        <v>2087</v>
      </c>
      <c r="B2749" s="155" t="s">
        <v>2954</v>
      </c>
      <c r="C2749" s="154" t="s">
        <v>41</v>
      </c>
      <c r="D2749" s="154" t="s">
        <v>2955</v>
      </c>
      <c r="E2749" s="290" t="s">
        <v>2091</v>
      </c>
      <c r="F2749" s="290"/>
      <c r="G2749" s="156" t="s">
        <v>43</v>
      </c>
      <c r="H2749" s="157">
        <v>9.4999999999999998E-3</v>
      </c>
      <c r="I2749" s="158">
        <v>74.53</v>
      </c>
      <c r="J2749" s="158">
        <v>0.7</v>
      </c>
    </row>
    <row r="2750" spans="1:10" x14ac:dyDescent="0.25">
      <c r="A2750" s="49"/>
      <c r="B2750" s="49"/>
      <c r="C2750" s="49"/>
      <c r="D2750" s="49"/>
      <c r="E2750" s="49" t="s">
        <v>2093</v>
      </c>
      <c r="F2750" s="159">
        <v>1.9</v>
      </c>
      <c r="G2750" s="49" t="s">
        <v>2094</v>
      </c>
      <c r="H2750" s="159">
        <v>2.1800000000000002</v>
      </c>
      <c r="I2750" s="49" t="s">
        <v>2095</v>
      </c>
      <c r="J2750" s="159">
        <v>4.08</v>
      </c>
    </row>
    <row r="2751" spans="1:10" x14ac:dyDescent="0.25">
      <c r="A2751" s="49"/>
      <c r="B2751" s="49"/>
      <c r="C2751" s="49"/>
      <c r="D2751" s="49"/>
      <c r="E2751" s="49" t="s">
        <v>2096</v>
      </c>
      <c r="F2751" s="159">
        <v>1.77</v>
      </c>
      <c r="G2751" s="49"/>
      <c r="H2751" s="291" t="s">
        <v>2097</v>
      </c>
      <c r="I2751" s="291"/>
      <c r="J2751" s="159">
        <v>10.42</v>
      </c>
    </row>
    <row r="2752" spans="1:10" ht="14.4" thickBot="1" x14ac:dyDescent="0.3">
      <c r="A2752" s="30"/>
      <c r="B2752" s="30"/>
      <c r="C2752" s="30"/>
      <c r="D2752" s="30"/>
      <c r="E2752" s="30"/>
      <c r="F2752" s="30"/>
      <c r="G2752" s="30" t="s">
        <v>2098</v>
      </c>
      <c r="H2752" s="160" t="s">
        <v>2560</v>
      </c>
      <c r="I2752" s="30" t="s">
        <v>2100</v>
      </c>
      <c r="J2752" s="32">
        <v>41.68</v>
      </c>
    </row>
    <row r="2753" spans="1:10" ht="14.4" thickTop="1" x14ac:dyDescent="0.25">
      <c r="A2753" s="161"/>
      <c r="B2753" s="161"/>
      <c r="C2753" s="161"/>
      <c r="D2753" s="161"/>
      <c r="E2753" s="161"/>
      <c r="F2753" s="161"/>
      <c r="G2753" s="161"/>
      <c r="H2753" s="161"/>
      <c r="I2753" s="161"/>
      <c r="J2753" s="161"/>
    </row>
    <row r="2754" spans="1:10" x14ac:dyDescent="0.25">
      <c r="A2754" s="24" t="s">
        <v>838</v>
      </c>
      <c r="B2754" s="25" t="s">
        <v>2</v>
      </c>
      <c r="C2754" s="24" t="s">
        <v>3</v>
      </c>
      <c r="D2754" s="24" t="s">
        <v>4</v>
      </c>
      <c r="E2754" s="294" t="s">
        <v>2075</v>
      </c>
      <c r="F2754" s="294"/>
      <c r="G2754" s="145" t="s">
        <v>5</v>
      </c>
      <c r="H2754" s="25" t="s">
        <v>6</v>
      </c>
      <c r="I2754" s="25" t="s">
        <v>7</v>
      </c>
      <c r="J2754" s="25" t="s">
        <v>9</v>
      </c>
    </row>
    <row r="2755" spans="1:10" ht="39.6" x14ac:dyDescent="0.25">
      <c r="A2755" s="146" t="s">
        <v>2076</v>
      </c>
      <c r="B2755" s="147" t="s">
        <v>839</v>
      </c>
      <c r="C2755" s="146" t="s">
        <v>41</v>
      </c>
      <c r="D2755" s="146" t="s">
        <v>840</v>
      </c>
      <c r="E2755" s="292" t="s">
        <v>2969</v>
      </c>
      <c r="F2755" s="292"/>
      <c r="G2755" s="148" t="s">
        <v>43</v>
      </c>
      <c r="H2755" s="149">
        <v>1</v>
      </c>
      <c r="I2755" s="150">
        <v>8.3699999999999992</v>
      </c>
      <c r="J2755" s="150">
        <v>8.3699999999999992</v>
      </c>
    </row>
    <row r="2756" spans="1:10" ht="26.4" x14ac:dyDescent="0.25">
      <c r="A2756" s="48" t="s">
        <v>2078</v>
      </c>
      <c r="B2756" s="50" t="s">
        <v>2118</v>
      </c>
      <c r="C2756" s="48" t="s">
        <v>41</v>
      </c>
      <c r="D2756" s="48" t="s">
        <v>2119</v>
      </c>
      <c r="E2756" s="289" t="s">
        <v>2081</v>
      </c>
      <c r="F2756" s="289"/>
      <c r="G2756" s="151" t="s">
        <v>2082</v>
      </c>
      <c r="H2756" s="152">
        <v>0.1111</v>
      </c>
      <c r="I2756" s="153">
        <v>29.46</v>
      </c>
      <c r="J2756" s="153">
        <v>3.27</v>
      </c>
    </row>
    <row r="2757" spans="1:10" ht="26.4" x14ac:dyDescent="0.25">
      <c r="A2757" s="48" t="s">
        <v>2078</v>
      </c>
      <c r="B2757" s="50" t="s">
        <v>2114</v>
      </c>
      <c r="C2757" s="48" t="s">
        <v>41</v>
      </c>
      <c r="D2757" s="48" t="s">
        <v>2115</v>
      </c>
      <c r="E2757" s="289" t="s">
        <v>2081</v>
      </c>
      <c r="F2757" s="289"/>
      <c r="G2757" s="151" t="s">
        <v>2082</v>
      </c>
      <c r="H2757" s="152">
        <v>0.1111</v>
      </c>
      <c r="I2757" s="153">
        <v>24.83</v>
      </c>
      <c r="J2757" s="153">
        <v>2.75</v>
      </c>
    </row>
    <row r="2758" spans="1:10" x14ac:dyDescent="0.25">
      <c r="A2758" s="154" t="s">
        <v>2087</v>
      </c>
      <c r="B2758" s="155" t="s">
        <v>2963</v>
      </c>
      <c r="C2758" s="154" t="s">
        <v>41</v>
      </c>
      <c r="D2758" s="154" t="s">
        <v>2964</v>
      </c>
      <c r="E2758" s="290" t="s">
        <v>2091</v>
      </c>
      <c r="F2758" s="290"/>
      <c r="G2758" s="156" t="s">
        <v>43</v>
      </c>
      <c r="H2758" s="157">
        <v>8.2000000000000007E-3</v>
      </c>
      <c r="I2758" s="158">
        <v>65.78</v>
      </c>
      <c r="J2758" s="158">
        <v>0.53</v>
      </c>
    </row>
    <row r="2759" spans="1:10" x14ac:dyDescent="0.25">
      <c r="A2759" s="154" t="s">
        <v>2087</v>
      </c>
      <c r="B2759" s="155" t="s">
        <v>2712</v>
      </c>
      <c r="C2759" s="154" t="s">
        <v>41</v>
      </c>
      <c r="D2759" s="154" t="s">
        <v>2713</v>
      </c>
      <c r="E2759" s="290" t="s">
        <v>2091</v>
      </c>
      <c r="F2759" s="290"/>
      <c r="G2759" s="156" t="s">
        <v>43</v>
      </c>
      <c r="H2759" s="157">
        <v>3.7100000000000001E-2</v>
      </c>
      <c r="I2759" s="158">
        <v>2.06</v>
      </c>
      <c r="J2759" s="158">
        <v>7.0000000000000007E-2</v>
      </c>
    </row>
    <row r="2760" spans="1:10" ht="26.4" x14ac:dyDescent="0.25">
      <c r="A2760" s="154" t="s">
        <v>2087</v>
      </c>
      <c r="B2760" s="155" t="s">
        <v>3135</v>
      </c>
      <c r="C2760" s="154" t="s">
        <v>41</v>
      </c>
      <c r="D2760" s="154" t="s">
        <v>3136</v>
      </c>
      <c r="E2760" s="290" t="s">
        <v>2091</v>
      </c>
      <c r="F2760" s="290"/>
      <c r="G2760" s="156" t="s">
        <v>43</v>
      </c>
      <c r="H2760" s="157">
        <v>1</v>
      </c>
      <c r="I2760" s="158">
        <v>1.05</v>
      </c>
      <c r="J2760" s="158">
        <v>1.05</v>
      </c>
    </row>
    <row r="2761" spans="1:10" ht="26.4" x14ac:dyDescent="0.25">
      <c r="A2761" s="154" t="s">
        <v>2087</v>
      </c>
      <c r="B2761" s="155" t="s">
        <v>2954</v>
      </c>
      <c r="C2761" s="154" t="s">
        <v>41</v>
      </c>
      <c r="D2761" s="154" t="s">
        <v>2955</v>
      </c>
      <c r="E2761" s="290" t="s">
        <v>2091</v>
      </c>
      <c r="F2761" s="290"/>
      <c r="G2761" s="156" t="s">
        <v>43</v>
      </c>
      <c r="H2761" s="157">
        <v>9.4999999999999998E-3</v>
      </c>
      <c r="I2761" s="158">
        <v>74.53</v>
      </c>
      <c r="J2761" s="158">
        <v>0.7</v>
      </c>
    </row>
    <row r="2762" spans="1:10" x14ac:dyDescent="0.25">
      <c r="A2762" s="49"/>
      <c r="B2762" s="49"/>
      <c r="C2762" s="49"/>
      <c r="D2762" s="49"/>
      <c r="E2762" s="49" t="s">
        <v>2093</v>
      </c>
      <c r="F2762" s="159">
        <v>2.12</v>
      </c>
      <c r="G2762" s="49" t="s">
        <v>2094</v>
      </c>
      <c r="H2762" s="159">
        <v>2.4500000000000002</v>
      </c>
      <c r="I2762" s="49" t="s">
        <v>2095</v>
      </c>
      <c r="J2762" s="159">
        <v>4.57</v>
      </c>
    </row>
    <row r="2763" spans="1:10" x14ac:dyDescent="0.25">
      <c r="A2763" s="49"/>
      <c r="B2763" s="49"/>
      <c r="C2763" s="49"/>
      <c r="D2763" s="49"/>
      <c r="E2763" s="49" t="s">
        <v>2096</v>
      </c>
      <c r="F2763" s="159">
        <v>1.71</v>
      </c>
      <c r="G2763" s="49"/>
      <c r="H2763" s="291" t="s">
        <v>2097</v>
      </c>
      <c r="I2763" s="291"/>
      <c r="J2763" s="159">
        <v>10.08</v>
      </c>
    </row>
    <row r="2764" spans="1:10" ht="14.4" thickBot="1" x14ac:dyDescent="0.3">
      <c r="A2764" s="30"/>
      <c r="B2764" s="30"/>
      <c r="C2764" s="30"/>
      <c r="D2764" s="30"/>
      <c r="E2764" s="30"/>
      <c r="F2764" s="30"/>
      <c r="G2764" s="30" t="s">
        <v>2098</v>
      </c>
      <c r="H2764" s="160" t="s">
        <v>2572</v>
      </c>
      <c r="I2764" s="30" t="s">
        <v>2100</v>
      </c>
      <c r="J2764" s="32">
        <v>20.16</v>
      </c>
    </row>
    <row r="2765" spans="1:10" ht="14.4" thickTop="1" x14ac:dyDescent="0.25">
      <c r="A2765" s="161"/>
      <c r="B2765" s="161"/>
      <c r="C2765" s="161"/>
      <c r="D2765" s="161"/>
      <c r="E2765" s="161"/>
      <c r="F2765" s="161"/>
      <c r="G2765" s="161"/>
      <c r="H2765" s="161"/>
      <c r="I2765" s="161"/>
      <c r="J2765" s="161"/>
    </row>
    <row r="2766" spans="1:10" x14ac:dyDescent="0.25">
      <c r="A2766" s="24" t="s">
        <v>841</v>
      </c>
      <c r="B2766" s="25" t="s">
        <v>2</v>
      </c>
      <c r="C2766" s="24" t="s">
        <v>3</v>
      </c>
      <c r="D2766" s="24" t="s">
        <v>4</v>
      </c>
      <c r="E2766" s="294" t="s">
        <v>2075</v>
      </c>
      <c r="F2766" s="294"/>
      <c r="G2766" s="145" t="s">
        <v>5</v>
      </c>
      <c r="H2766" s="25" t="s">
        <v>6</v>
      </c>
      <c r="I2766" s="25" t="s">
        <v>7</v>
      </c>
      <c r="J2766" s="25" t="s">
        <v>9</v>
      </c>
    </row>
    <row r="2767" spans="1:10" ht="39.6" x14ac:dyDescent="0.25">
      <c r="A2767" s="146" t="s">
        <v>2076</v>
      </c>
      <c r="B2767" s="147" t="s">
        <v>842</v>
      </c>
      <c r="C2767" s="146" t="s">
        <v>41</v>
      </c>
      <c r="D2767" s="146" t="s">
        <v>843</v>
      </c>
      <c r="E2767" s="292" t="s">
        <v>2969</v>
      </c>
      <c r="F2767" s="292"/>
      <c r="G2767" s="148" t="s">
        <v>43</v>
      </c>
      <c r="H2767" s="149">
        <v>1</v>
      </c>
      <c r="I2767" s="150">
        <v>17.399999999999999</v>
      </c>
      <c r="J2767" s="150">
        <v>17.399999999999999</v>
      </c>
    </row>
    <row r="2768" spans="1:10" ht="26.4" x14ac:dyDescent="0.25">
      <c r="A2768" s="48" t="s">
        <v>2078</v>
      </c>
      <c r="B2768" s="50" t="s">
        <v>2118</v>
      </c>
      <c r="C2768" s="48" t="s">
        <v>41</v>
      </c>
      <c r="D2768" s="48" t="s">
        <v>2119</v>
      </c>
      <c r="E2768" s="289" t="s">
        <v>2081</v>
      </c>
      <c r="F2768" s="289"/>
      <c r="G2768" s="151" t="s">
        <v>2082</v>
      </c>
      <c r="H2768" s="152">
        <v>0.16209999999999999</v>
      </c>
      <c r="I2768" s="153">
        <v>29.46</v>
      </c>
      <c r="J2768" s="153">
        <v>4.7699999999999996</v>
      </c>
    </row>
    <row r="2769" spans="1:10" ht="26.4" x14ac:dyDescent="0.25">
      <c r="A2769" s="48" t="s">
        <v>2078</v>
      </c>
      <c r="B2769" s="50" t="s">
        <v>2114</v>
      </c>
      <c r="C2769" s="48" t="s">
        <v>41</v>
      </c>
      <c r="D2769" s="48" t="s">
        <v>2115</v>
      </c>
      <c r="E2769" s="289" t="s">
        <v>2081</v>
      </c>
      <c r="F2769" s="289"/>
      <c r="G2769" s="151" t="s">
        <v>2082</v>
      </c>
      <c r="H2769" s="152">
        <v>0.16209999999999999</v>
      </c>
      <c r="I2769" s="153">
        <v>24.83</v>
      </c>
      <c r="J2769" s="153">
        <v>4.0199999999999996</v>
      </c>
    </row>
    <row r="2770" spans="1:10" ht="26.4" x14ac:dyDescent="0.25">
      <c r="A2770" s="154" t="s">
        <v>2087</v>
      </c>
      <c r="B2770" s="155" t="s">
        <v>3137</v>
      </c>
      <c r="C2770" s="154" t="s">
        <v>41</v>
      </c>
      <c r="D2770" s="154" t="s">
        <v>3138</v>
      </c>
      <c r="E2770" s="290" t="s">
        <v>2091</v>
      </c>
      <c r="F2770" s="290"/>
      <c r="G2770" s="156" t="s">
        <v>43</v>
      </c>
      <c r="H2770" s="157">
        <v>1</v>
      </c>
      <c r="I2770" s="158">
        <v>7.12</v>
      </c>
      <c r="J2770" s="158">
        <v>7.12</v>
      </c>
    </row>
    <row r="2771" spans="1:10" x14ac:dyDescent="0.25">
      <c r="A2771" s="154" t="s">
        <v>2087</v>
      </c>
      <c r="B2771" s="155" t="s">
        <v>2963</v>
      </c>
      <c r="C2771" s="154" t="s">
        <v>41</v>
      </c>
      <c r="D2771" s="154" t="s">
        <v>2964</v>
      </c>
      <c r="E2771" s="290" t="s">
        <v>2091</v>
      </c>
      <c r="F2771" s="290"/>
      <c r="G2771" s="156" t="s">
        <v>43</v>
      </c>
      <c r="H2771" s="157">
        <v>9.4000000000000004E-3</v>
      </c>
      <c r="I2771" s="158">
        <v>65.78</v>
      </c>
      <c r="J2771" s="158">
        <v>0.61</v>
      </c>
    </row>
    <row r="2772" spans="1:10" x14ac:dyDescent="0.25">
      <c r="A2772" s="154" t="s">
        <v>2087</v>
      </c>
      <c r="B2772" s="155" t="s">
        <v>2712</v>
      </c>
      <c r="C2772" s="154" t="s">
        <v>41</v>
      </c>
      <c r="D2772" s="154" t="s">
        <v>2713</v>
      </c>
      <c r="E2772" s="290" t="s">
        <v>2091</v>
      </c>
      <c r="F2772" s="290"/>
      <c r="G2772" s="156" t="s">
        <v>43</v>
      </c>
      <c r="H2772" s="157">
        <v>3.5999999999999997E-2</v>
      </c>
      <c r="I2772" s="158">
        <v>2.06</v>
      </c>
      <c r="J2772" s="158">
        <v>7.0000000000000007E-2</v>
      </c>
    </row>
    <row r="2773" spans="1:10" ht="26.4" x14ac:dyDescent="0.25">
      <c r="A2773" s="154" t="s">
        <v>2087</v>
      </c>
      <c r="B2773" s="155" t="s">
        <v>2954</v>
      </c>
      <c r="C2773" s="154" t="s">
        <v>41</v>
      </c>
      <c r="D2773" s="154" t="s">
        <v>2955</v>
      </c>
      <c r="E2773" s="290" t="s">
        <v>2091</v>
      </c>
      <c r="F2773" s="290"/>
      <c r="G2773" s="156" t="s">
        <v>43</v>
      </c>
      <c r="H2773" s="157">
        <v>1.0999999999999999E-2</v>
      </c>
      <c r="I2773" s="158">
        <v>74.53</v>
      </c>
      <c r="J2773" s="158">
        <v>0.81</v>
      </c>
    </row>
    <row r="2774" spans="1:10" x14ac:dyDescent="0.25">
      <c r="A2774" s="49"/>
      <c r="B2774" s="49"/>
      <c r="C2774" s="49"/>
      <c r="D2774" s="49"/>
      <c r="E2774" s="49" t="s">
        <v>2093</v>
      </c>
      <c r="F2774" s="159">
        <v>3.1</v>
      </c>
      <c r="G2774" s="49" t="s">
        <v>2094</v>
      </c>
      <c r="H2774" s="159">
        <v>3.57</v>
      </c>
      <c r="I2774" s="49" t="s">
        <v>2095</v>
      </c>
      <c r="J2774" s="159">
        <v>6.67</v>
      </c>
    </row>
    <row r="2775" spans="1:10" x14ac:dyDescent="0.25">
      <c r="A2775" s="49"/>
      <c r="B2775" s="49"/>
      <c r="C2775" s="49"/>
      <c r="D2775" s="49"/>
      <c r="E2775" s="49" t="s">
        <v>2096</v>
      </c>
      <c r="F2775" s="159">
        <v>3.56</v>
      </c>
      <c r="G2775" s="49"/>
      <c r="H2775" s="291" t="s">
        <v>2097</v>
      </c>
      <c r="I2775" s="291"/>
      <c r="J2775" s="159">
        <v>20.96</v>
      </c>
    </row>
    <row r="2776" spans="1:10" ht="14.4" thickBot="1" x14ac:dyDescent="0.3">
      <c r="A2776" s="30"/>
      <c r="B2776" s="30"/>
      <c r="C2776" s="30"/>
      <c r="D2776" s="30"/>
      <c r="E2776" s="30"/>
      <c r="F2776" s="30"/>
      <c r="G2776" s="30" t="s">
        <v>2098</v>
      </c>
      <c r="H2776" s="160" t="s">
        <v>3020</v>
      </c>
      <c r="I2776" s="30" t="s">
        <v>2100</v>
      </c>
      <c r="J2776" s="32">
        <v>167.68</v>
      </c>
    </row>
    <row r="2777" spans="1:10" ht="14.4" thickTop="1" x14ac:dyDescent="0.25">
      <c r="A2777" s="161"/>
      <c r="B2777" s="161"/>
      <c r="C2777" s="161"/>
      <c r="D2777" s="161"/>
      <c r="E2777" s="161"/>
      <c r="F2777" s="161"/>
      <c r="G2777" s="161"/>
      <c r="H2777" s="161"/>
      <c r="I2777" s="161"/>
      <c r="J2777" s="161"/>
    </row>
    <row r="2778" spans="1:10" x14ac:dyDescent="0.25">
      <c r="A2778" s="24" t="s">
        <v>844</v>
      </c>
      <c r="B2778" s="25" t="s">
        <v>2</v>
      </c>
      <c r="C2778" s="24" t="s">
        <v>3</v>
      </c>
      <c r="D2778" s="24" t="s">
        <v>4</v>
      </c>
      <c r="E2778" s="294" t="s">
        <v>2075</v>
      </c>
      <c r="F2778" s="294"/>
      <c r="G2778" s="145" t="s">
        <v>5</v>
      </c>
      <c r="H2778" s="25" t="s">
        <v>6</v>
      </c>
      <c r="I2778" s="25" t="s">
        <v>7</v>
      </c>
      <c r="J2778" s="25" t="s">
        <v>9</v>
      </c>
    </row>
    <row r="2779" spans="1:10" ht="26.4" x14ac:dyDescent="0.25">
      <c r="A2779" s="146" t="s">
        <v>2076</v>
      </c>
      <c r="B2779" s="147" t="s">
        <v>845</v>
      </c>
      <c r="C2779" s="146" t="s">
        <v>41</v>
      </c>
      <c r="D2779" s="146" t="s">
        <v>846</v>
      </c>
      <c r="E2779" s="292" t="s">
        <v>2969</v>
      </c>
      <c r="F2779" s="292"/>
      <c r="G2779" s="148" t="s">
        <v>91</v>
      </c>
      <c r="H2779" s="149">
        <v>1</v>
      </c>
      <c r="I2779" s="150">
        <v>35.15</v>
      </c>
      <c r="J2779" s="150">
        <v>35.15</v>
      </c>
    </row>
    <row r="2780" spans="1:10" ht="26.4" x14ac:dyDescent="0.25">
      <c r="A2780" s="48" t="s">
        <v>2078</v>
      </c>
      <c r="B2780" s="50" t="s">
        <v>2114</v>
      </c>
      <c r="C2780" s="48" t="s">
        <v>41</v>
      </c>
      <c r="D2780" s="48" t="s">
        <v>2115</v>
      </c>
      <c r="E2780" s="289" t="s">
        <v>2081</v>
      </c>
      <c r="F2780" s="289"/>
      <c r="G2780" s="151" t="s">
        <v>2082</v>
      </c>
      <c r="H2780" s="152">
        <v>0.45300000000000001</v>
      </c>
      <c r="I2780" s="153">
        <v>24.83</v>
      </c>
      <c r="J2780" s="153">
        <v>11.24</v>
      </c>
    </row>
    <row r="2781" spans="1:10" ht="26.4" x14ac:dyDescent="0.25">
      <c r="A2781" s="48" t="s">
        <v>2078</v>
      </c>
      <c r="B2781" s="50" t="s">
        <v>2118</v>
      </c>
      <c r="C2781" s="48" t="s">
        <v>41</v>
      </c>
      <c r="D2781" s="48" t="s">
        <v>2119</v>
      </c>
      <c r="E2781" s="289" t="s">
        <v>2081</v>
      </c>
      <c r="F2781" s="289"/>
      <c r="G2781" s="151" t="s">
        <v>2082</v>
      </c>
      <c r="H2781" s="152">
        <v>0.45300000000000001</v>
      </c>
      <c r="I2781" s="153">
        <v>29.46</v>
      </c>
      <c r="J2781" s="153">
        <v>13.34</v>
      </c>
    </row>
    <row r="2782" spans="1:10" x14ac:dyDescent="0.25">
      <c r="A2782" s="154" t="s">
        <v>2087</v>
      </c>
      <c r="B2782" s="155" t="s">
        <v>2712</v>
      </c>
      <c r="C2782" s="154" t="s">
        <v>41</v>
      </c>
      <c r="D2782" s="154" t="s">
        <v>2713</v>
      </c>
      <c r="E2782" s="290" t="s">
        <v>2091</v>
      </c>
      <c r="F2782" s="290"/>
      <c r="G2782" s="156" t="s">
        <v>43</v>
      </c>
      <c r="H2782" s="157">
        <v>0.1056</v>
      </c>
      <c r="I2782" s="158">
        <v>2.06</v>
      </c>
      <c r="J2782" s="158">
        <v>0.21</v>
      </c>
    </row>
    <row r="2783" spans="1:10" x14ac:dyDescent="0.25">
      <c r="A2783" s="154" t="s">
        <v>2087</v>
      </c>
      <c r="B2783" s="155" t="s">
        <v>3139</v>
      </c>
      <c r="C2783" s="154" t="s">
        <v>41</v>
      </c>
      <c r="D2783" s="154" t="s">
        <v>3140</v>
      </c>
      <c r="E2783" s="290" t="s">
        <v>2091</v>
      </c>
      <c r="F2783" s="290"/>
      <c r="G2783" s="156" t="s">
        <v>91</v>
      </c>
      <c r="H2783" s="157">
        <v>1.0492999999999999</v>
      </c>
      <c r="I2783" s="158">
        <v>9.8800000000000008</v>
      </c>
      <c r="J2783" s="158">
        <v>10.36</v>
      </c>
    </row>
    <row r="2784" spans="1:10" x14ac:dyDescent="0.25">
      <c r="A2784" s="49"/>
      <c r="B2784" s="49"/>
      <c r="C2784" s="49"/>
      <c r="D2784" s="49"/>
      <c r="E2784" s="49" t="s">
        <v>2093</v>
      </c>
      <c r="F2784" s="159">
        <v>8.69</v>
      </c>
      <c r="G2784" s="49" t="s">
        <v>2094</v>
      </c>
      <c r="H2784" s="159">
        <v>9.9700000000000006</v>
      </c>
      <c r="I2784" s="49" t="s">
        <v>2095</v>
      </c>
      <c r="J2784" s="159">
        <v>18.66</v>
      </c>
    </row>
    <row r="2785" spans="1:10" x14ac:dyDescent="0.25">
      <c r="A2785" s="49"/>
      <c r="B2785" s="49"/>
      <c r="C2785" s="49"/>
      <c r="D2785" s="49"/>
      <c r="E2785" s="49" t="s">
        <v>2096</v>
      </c>
      <c r="F2785" s="159">
        <v>7.2</v>
      </c>
      <c r="G2785" s="49"/>
      <c r="H2785" s="291" t="s">
        <v>2097</v>
      </c>
      <c r="I2785" s="291"/>
      <c r="J2785" s="159">
        <v>42.35</v>
      </c>
    </row>
    <row r="2786" spans="1:10" ht="14.4" thickBot="1" x14ac:dyDescent="0.3">
      <c r="A2786" s="30"/>
      <c r="B2786" s="30"/>
      <c r="C2786" s="30"/>
      <c r="D2786" s="30"/>
      <c r="E2786" s="30"/>
      <c r="F2786" s="30"/>
      <c r="G2786" s="30" t="s">
        <v>2098</v>
      </c>
      <c r="H2786" s="160" t="s">
        <v>3141</v>
      </c>
      <c r="I2786" s="30" t="s">
        <v>2100</v>
      </c>
      <c r="J2786" s="32">
        <v>6712.47</v>
      </c>
    </row>
    <row r="2787" spans="1:10" ht="14.4" thickTop="1" x14ac:dyDescent="0.25">
      <c r="A2787" s="161"/>
      <c r="B2787" s="161"/>
      <c r="C2787" s="161"/>
      <c r="D2787" s="161"/>
      <c r="E2787" s="161"/>
      <c r="F2787" s="161"/>
      <c r="G2787" s="161"/>
      <c r="H2787" s="161"/>
      <c r="I2787" s="161"/>
      <c r="J2787" s="161"/>
    </row>
    <row r="2788" spans="1:10" x14ac:dyDescent="0.25">
      <c r="A2788" s="24" t="s">
        <v>847</v>
      </c>
      <c r="B2788" s="25" t="s">
        <v>2</v>
      </c>
      <c r="C2788" s="24" t="s">
        <v>3</v>
      </c>
      <c r="D2788" s="24" t="s">
        <v>4</v>
      </c>
      <c r="E2788" s="294" t="s">
        <v>2075</v>
      </c>
      <c r="F2788" s="294"/>
      <c r="G2788" s="145" t="s">
        <v>5</v>
      </c>
      <c r="H2788" s="25" t="s">
        <v>6</v>
      </c>
      <c r="I2788" s="25" t="s">
        <v>7</v>
      </c>
      <c r="J2788" s="25" t="s">
        <v>9</v>
      </c>
    </row>
    <row r="2789" spans="1:10" ht="26.4" x14ac:dyDescent="0.25">
      <c r="A2789" s="146" t="s">
        <v>2076</v>
      </c>
      <c r="B2789" s="147" t="s">
        <v>848</v>
      </c>
      <c r="C2789" s="146" t="s">
        <v>41</v>
      </c>
      <c r="D2789" s="146" t="s">
        <v>849</v>
      </c>
      <c r="E2789" s="292" t="s">
        <v>2960</v>
      </c>
      <c r="F2789" s="292"/>
      <c r="G2789" s="148" t="s">
        <v>43</v>
      </c>
      <c r="H2789" s="149">
        <v>1</v>
      </c>
      <c r="I2789" s="150">
        <v>11.75</v>
      </c>
      <c r="J2789" s="150">
        <v>11.75</v>
      </c>
    </row>
    <row r="2790" spans="1:10" ht="26.4" x14ac:dyDescent="0.25">
      <c r="A2790" s="48" t="s">
        <v>2078</v>
      </c>
      <c r="B2790" s="50" t="s">
        <v>2118</v>
      </c>
      <c r="C2790" s="48" t="s">
        <v>41</v>
      </c>
      <c r="D2790" s="48" t="s">
        <v>2119</v>
      </c>
      <c r="E2790" s="289" t="s">
        <v>2081</v>
      </c>
      <c r="F2790" s="289"/>
      <c r="G2790" s="151" t="s">
        <v>2082</v>
      </c>
      <c r="H2790" s="152">
        <v>0.1002</v>
      </c>
      <c r="I2790" s="153">
        <v>29.46</v>
      </c>
      <c r="J2790" s="153">
        <v>2.95</v>
      </c>
    </row>
    <row r="2791" spans="1:10" ht="26.4" x14ac:dyDescent="0.25">
      <c r="A2791" s="48" t="s">
        <v>2078</v>
      </c>
      <c r="B2791" s="50" t="s">
        <v>2114</v>
      </c>
      <c r="C2791" s="48" t="s">
        <v>41</v>
      </c>
      <c r="D2791" s="48" t="s">
        <v>2115</v>
      </c>
      <c r="E2791" s="289" t="s">
        <v>2081</v>
      </c>
      <c r="F2791" s="289"/>
      <c r="G2791" s="151" t="s">
        <v>2082</v>
      </c>
      <c r="H2791" s="152">
        <v>0.1002</v>
      </c>
      <c r="I2791" s="153">
        <v>24.83</v>
      </c>
      <c r="J2791" s="153">
        <v>2.48</v>
      </c>
    </row>
    <row r="2792" spans="1:10" ht="26.4" x14ac:dyDescent="0.25">
      <c r="A2792" s="154" t="s">
        <v>2087</v>
      </c>
      <c r="B2792" s="155" t="s">
        <v>3142</v>
      </c>
      <c r="C2792" s="154" t="s">
        <v>41</v>
      </c>
      <c r="D2792" s="154" t="s">
        <v>3143</v>
      </c>
      <c r="E2792" s="290" t="s">
        <v>2091</v>
      </c>
      <c r="F2792" s="290"/>
      <c r="G2792" s="156" t="s">
        <v>43</v>
      </c>
      <c r="H2792" s="157">
        <v>1</v>
      </c>
      <c r="I2792" s="158">
        <v>4.16</v>
      </c>
      <c r="J2792" s="158">
        <v>4.16</v>
      </c>
    </row>
    <row r="2793" spans="1:10" x14ac:dyDescent="0.25">
      <c r="A2793" s="154" t="s">
        <v>2087</v>
      </c>
      <c r="B2793" s="155" t="s">
        <v>2963</v>
      </c>
      <c r="C2793" s="154" t="s">
        <v>41</v>
      </c>
      <c r="D2793" s="154" t="s">
        <v>2964</v>
      </c>
      <c r="E2793" s="290" t="s">
        <v>2091</v>
      </c>
      <c r="F2793" s="290"/>
      <c r="G2793" s="156" t="s">
        <v>43</v>
      </c>
      <c r="H2793" s="157">
        <v>1.41E-2</v>
      </c>
      <c r="I2793" s="158">
        <v>65.78</v>
      </c>
      <c r="J2793" s="158">
        <v>0.92</v>
      </c>
    </row>
    <row r="2794" spans="1:10" ht="26.4" x14ac:dyDescent="0.25">
      <c r="A2794" s="154" t="s">
        <v>2087</v>
      </c>
      <c r="B2794" s="155" t="s">
        <v>2954</v>
      </c>
      <c r="C2794" s="154" t="s">
        <v>41</v>
      </c>
      <c r="D2794" s="154" t="s">
        <v>2955</v>
      </c>
      <c r="E2794" s="290" t="s">
        <v>2091</v>
      </c>
      <c r="F2794" s="290"/>
      <c r="G2794" s="156" t="s">
        <v>43</v>
      </c>
      <c r="H2794" s="157">
        <v>1.6500000000000001E-2</v>
      </c>
      <c r="I2794" s="158">
        <v>74.53</v>
      </c>
      <c r="J2794" s="158">
        <v>1.22</v>
      </c>
    </row>
    <row r="2795" spans="1:10" x14ac:dyDescent="0.25">
      <c r="A2795" s="154" t="s">
        <v>2087</v>
      </c>
      <c r="B2795" s="155" t="s">
        <v>2712</v>
      </c>
      <c r="C2795" s="154" t="s">
        <v>41</v>
      </c>
      <c r="D2795" s="154" t="s">
        <v>2713</v>
      </c>
      <c r="E2795" s="290" t="s">
        <v>2091</v>
      </c>
      <c r="F2795" s="290"/>
      <c r="G2795" s="156" t="s">
        <v>43</v>
      </c>
      <c r="H2795" s="157">
        <v>1.26E-2</v>
      </c>
      <c r="I2795" s="158">
        <v>2.06</v>
      </c>
      <c r="J2795" s="158">
        <v>0.02</v>
      </c>
    </row>
    <row r="2796" spans="1:10" x14ac:dyDescent="0.25">
      <c r="A2796" s="49"/>
      <c r="B2796" s="49"/>
      <c r="C2796" s="49"/>
      <c r="D2796" s="49"/>
      <c r="E2796" s="49" t="s">
        <v>2093</v>
      </c>
      <c r="F2796" s="159">
        <v>1.91</v>
      </c>
      <c r="G2796" s="49" t="s">
        <v>2094</v>
      </c>
      <c r="H2796" s="159">
        <v>2.21</v>
      </c>
      <c r="I2796" s="49" t="s">
        <v>2095</v>
      </c>
      <c r="J2796" s="159">
        <v>4.12</v>
      </c>
    </row>
    <row r="2797" spans="1:10" x14ac:dyDescent="0.25">
      <c r="A2797" s="49"/>
      <c r="B2797" s="49"/>
      <c r="C2797" s="49"/>
      <c r="D2797" s="49"/>
      <c r="E2797" s="49" t="s">
        <v>2096</v>
      </c>
      <c r="F2797" s="159">
        <v>2.4</v>
      </c>
      <c r="G2797" s="49"/>
      <c r="H2797" s="291" t="s">
        <v>2097</v>
      </c>
      <c r="I2797" s="291"/>
      <c r="J2797" s="159">
        <v>14.15</v>
      </c>
    </row>
    <row r="2798" spans="1:10" ht="14.4" thickBot="1" x14ac:dyDescent="0.3">
      <c r="A2798" s="30"/>
      <c r="B2798" s="30"/>
      <c r="C2798" s="30"/>
      <c r="D2798" s="30"/>
      <c r="E2798" s="30"/>
      <c r="F2798" s="30"/>
      <c r="G2798" s="30" t="s">
        <v>2098</v>
      </c>
      <c r="H2798" s="160" t="s">
        <v>2166</v>
      </c>
      <c r="I2798" s="30" t="s">
        <v>2100</v>
      </c>
      <c r="J2798" s="32">
        <v>14.15</v>
      </c>
    </row>
    <row r="2799" spans="1:10" ht="14.4" thickTop="1" x14ac:dyDescent="0.25">
      <c r="A2799" s="161"/>
      <c r="B2799" s="161"/>
      <c r="C2799" s="161"/>
      <c r="D2799" s="161"/>
      <c r="E2799" s="161"/>
      <c r="F2799" s="161"/>
      <c r="G2799" s="161"/>
      <c r="H2799" s="161"/>
      <c r="I2799" s="161"/>
      <c r="J2799" s="161"/>
    </row>
    <row r="2800" spans="1:10" x14ac:dyDescent="0.25">
      <c r="A2800" s="24" t="s">
        <v>850</v>
      </c>
      <c r="B2800" s="25" t="s">
        <v>2</v>
      </c>
      <c r="C2800" s="24" t="s">
        <v>3</v>
      </c>
      <c r="D2800" s="24" t="s">
        <v>4</v>
      </c>
      <c r="E2800" s="294" t="s">
        <v>2075</v>
      </c>
      <c r="F2800" s="294"/>
      <c r="G2800" s="145" t="s">
        <v>5</v>
      </c>
      <c r="H2800" s="25" t="s">
        <v>6</v>
      </c>
      <c r="I2800" s="25" t="s">
        <v>7</v>
      </c>
      <c r="J2800" s="25" t="s">
        <v>9</v>
      </c>
    </row>
    <row r="2801" spans="1:10" ht="39.6" x14ac:dyDescent="0.25">
      <c r="A2801" s="146" t="s">
        <v>2076</v>
      </c>
      <c r="B2801" s="147" t="s">
        <v>851</v>
      </c>
      <c r="C2801" s="146" t="s">
        <v>41</v>
      </c>
      <c r="D2801" s="146" t="s">
        <v>852</v>
      </c>
      <c r="E2801" s="292" t="s">
        <v>2969</v>
      </c>
      <c r="F2801" s="292"/>
      <c r="G2801" s="148" t="s">
        <v>43</v>
      </c>
      <c r="H2801" s="149">
        <v>1</v>
      </c>
      <c r="I2801" s="150">
        <v>21.4</v>
      </c>
      <c r="J2801" s="150">
        <v>21.4</v>
      </c>
    </row>
    <row r="2802" spans="1:10" ht="26.4" x14ac:dyDescent="0.25">
      <c r="A2802" s="48" t="s">
        <v>2078</v>
      </c>
      <c r="B2802" s="50" t="s">
        <v>2114</v>
      </c>
      <c r="C2802" s="48" t="s">
        <v>41</v>
      </c>
      <c r="D2802" s="48" t="s">
        <v>2115</v>
      </c>
      <c r="E2802" s="289" t="s">
        <v>2081</v>
      </c>
      <c r="F2802" s="289"/>
      <c r="G2802" s="151" t="s">
        <v>2082</v>
      </c>
      <c r="H2802" s="152">
        <v>0.22209999999999999</v>
      </c>
      <c r="I2802" s="153">
        <v>24.83</v>
      </c>
      <c r="J2802" s="153">
        <v>5.51</v>
      </c>
    </row>
    <row r="2803" spans="1:10" ht="26.4" x14ac:dyDescent="0.25">
      <c r="A2803" s="48" t="s">
        <v>2078</v>
      </c>
      <c r="B2803" s="50" t="s">
        <v>2118</v>
      </c>
      <c r="C2803" s="48" t="s">
        <v>41</v>
      </c>
      <c r="D2803" s="48" t="s">
        <v>2119</v>
      </c>
      <c r="E2803" s="289" t="s">
        <v>2081</v>
      </c>
      <c r="F2803" s="289"/>
      <c r="G2803" s="151" t="s">
        <v>2082</v>
      </c>
      <c r="H2803" s="152">
        <v>0.22209999999999999</v>
      </c>
      <c r="I2803" s="153">
        <v>29.46</v>
      </c>
      <c r="J2803" s="153">
        <v>6.54</v>
      </c>
    </row>
    <row r="2804" spans="1:10" x14ac:dyDescent="0.25">
      <c r="A2804" s="154" t="s">
        <v>2087</v>
      </c>
      <c r="B2804" s="155" t="s">
        <v>2712</v>
      </c>
      <c r="C2804" s="154" t="s">
        <v>41</v>
      </c>
      <c r="D2804" s="154" t="s">
        <v>2713</v>
      </c>
      <c r="E2804" s="290" t="s">
        <v>2091</v>
      </c>
      <c r="F2804" s="290"/>
      <c r="G2804" s="156" t="s">
        <v>43</v>
      </c>
      <c r="H2804" s="157">
        <v>5.7200000000000001E-2</v>
      </c>
      <c r="I2804" s="158">
        <v>2.06</v>
      </c>
      <c r="J2804" s="158">
        <v>0.11</v>
      </c>
    </row>
    <row r="2805" spans="1:10" ht="26.4" x14ac:dyDescent="0.25">
      <c r="A2805" s="154" t="s">
        <v>2087</v>
      </c>
      <c r="B2805" s="155" t="s">
        <v>3144</v>
      </c>
      <c r="C2805" s="154" t="s">
        <v>41</v>
      </c>
      <c r="D2805" s="154" t="s">
        <v>3145</v>
      </c>
      <c r="E2805" s="290" t="s">
        <v>2091</v>
      </c>
      <c r="F2805" s="290"/>
      <c r="G2805" s="156" t="s">
        <v>43</v>
      </c>
      <c r="H2805" s="157">
        <v>1</v>
      </c>
      <c r="I2805" s="158">
        <v>7.37</v>
      </c>
      <c r="J2805" s="158">
        <v>7.37</v>
      </c>
    </row>
    <row r="2806" spans="1:10" ht="26.4" x14ac:dyDescent="0.25">
      <c r="A2806" s="154" t="s">
        <v>2087</v>
      </c>
      <c r="B2806" s="155" t="s">
        <v>2954</v>
      </c>
      <c r="C2806" s="154" t="s">
        <v>41</v>
      </c>
      <c r="D2806" s="154" t="s">
        <v>2955</v>
      </c>
      <c r="E2806" s="290" t="s">
        <v>2091</v>
      </c>
      <c r="F2806" s="290"/>
      <c r="G2806" s="156" t="s">
        <v>43</v>
      </c>
      <c r="H2806" s="157">
        <v>1.43E-2</v>
      </c>
      <c r="I2806" s="158">
        <v>74.53</v>
      </c>
      <c r="J2806" s="158">
        <v>1.06</v>
      </c>
    </row>
    <row r="2807" spans="1:10" x14ac:dyDescent="0.25">
      <c r="A2807" s="154" t="s">
        <v>2087</v>
      </c>
      <c r="B2807" s="155" t="s">
        <v>2963</v>
      </c>
      <c r="C2807" s="154" t="s">
        <v>41</v>
      </c>
      <c r="D2807" s="154" t="s">
        <v>2964</v>
      </c>
      <c r="E2807" s="290" t="s">
        <v>2091</v>
      </c>
      <c r="F2807" s="290"/>
      <c r="G2807" s="156" t="s">
        <v>43</v>
      </c>
      <c r="H2807" s="157">
        <v>1.24E-2</v>
      </c>
      <c r="I2807" s="158">
        <v>65.78</v>
      </c>
      <c r="J2807" s="158">
        <v>0.81</v>
      </c>
    </row>
    <row r="2808" spans="1:10" x14ac:dyDescent="0.25">
      <c r="A2808" s="49"/>
      <c r="B2808" s="49"/>
      <c r="C2808" s="49"/>
      <c r="D2808" s="49"/>
      <c r="E2808" s="49" t="s">
        <v>2093</v>
      </c>
      <c r="F2808" s="159">
        <v>4.26</v>
      </c>
      <c r="G2808" s="49" t="s">
        <v>2094</v>
      </c>
      <c r="H2808" s="159">
        <v>4.8899999999999997</v>
      </c>
      <c r="I2808" s="49" t="s">
        <v>2095</v>
      </c>
      <c r="J2808" s="159">
        <v>9.15</v>
      </c>
    </row>
    <row r="2809" spans="1:10" x14ac:dyDescent="0.25">
      <c r="A2809" s="49"/>
      <c r="B2809" s="49"/>
      <c r="C2809" s="49"/>
      <c r="D2809" s="49"/>
      <c r="E2809" s="49" t="s">
        <v>2096</v>
      </c>
      <c r="F2809" s="159">
        <v>4.38</v>
      </c>
      <c r="G2809" s="49"/>
      <c r="H2809" s="291" t="s">
        <v>2097</v>
      </c>
      <c r="I2809" s="291"/>
      <c r="J2809" s="159">
        <v>25.78</v>
      </c>
    </row>
    <row r="2810" spans="1:10" ht="14.4" thickBot="1" x14ac:dyDescent="0.3">
      <c r="A2810" s="30"/>
      <c r="B2810" s="30"/>
      <c r="C2810" s="30"/>
      <c r="D2810" s="30"/>
      <c r="E2810" s="30"/>
      <c r="F2810" s="30"/>
      <c r="G2810" s="30" t="s">
        <v>2098</v>
      </c>
      <c r="H2810" s="160" t="s">
        <v>2570</v>
      </c>
      <c r="I2810" s="30" t="s">
        <v>2100</v>
      </c>
      <c r="J2810" s="32">
        <v>180.46</v>
      </c>
    </row>
    <row r="2811" spans="1:10" ht="14.4" thickTop="1" x14ac:dyDescent="0.25">
      <c r="A2811" s="161"/>
      <c r="B2811" s="161"/>
      <c r="C2811" s="161"/>
      <c r="D2811" s="161"/>
      <c r="E2811" s="161"/>
      <c r="F2811" s="161"/>
      <c r="G2811" s="161"/>
      <c r="H2811" s="161"/>
      <c r="I2811" s="161"/>
      <c r="J2811" s="161"/>
    </row>
    <row r="2812" spans="1:10" x14ac:dyDescent="0.25">
      <c r="A2812" s="24" t="s">
        <v>853</v>
      </c>
      <c r="B2812" s="25" t="s">
        <v>2</v>
      </c>
      <c r="C2812" s="24" t="s">
        <v>3</v>
      </c>
      <c r="D2812" s="24" t="s">
        <v>4</v>
      </c>
      <c r="E2812" s="294" t="s">
        <v>2075</v>
      </c>
      <c r="F2812" s="294"/>
      <c r="G2812" s="145" t="s">
        <v>5</v>
      </c>
      <c r="H2812" s="25" t="s">
        <v>6</v>
      </c>
      <c r="I2812" s="25" t="s">
        <v>7</v>
      </c>
      <c r="J2812" s="25" t="s">
        <v>9</v>
      </c>
    </row>
    <row r="2813" spans="1:10" ht="26.4" x14ac:dyDescent="0.25">
      <c r="A2813" s="146" t="s">
        <v>2076</v>
      </c>
      <c r="B2813" s="147" t="s">
        <v>854</v>
      </c>
      <c r="C2813" s="146" t="s">
        <v>19</v>
      </c>
      <c r="D2813" s="146" t="s">
        <v>855</v>
      </c>
      <c r="E2813" s="292" t="s">
        <v>2077</v>
      </c>
      <c r="F2813" s="292"/>
      <c r="G2813" s="148" t="s">
        <v>43</v>
      </c>
      <c r="H2813" s="149">
        <v>1</v>
      </c>
      <c r="I2813" s="150">
        <v>4499.9399999999996</v>
      </c>
      <c r="J2813" s="150">
        <v>4499.9399999999996</v>
      </c>
    </row>
    <row r="2814" spans="1:10" ht="26.4" x14ac:dyDescent="0.25">
      <c r="A2814" s="48" t="s">
        <v>2078</v>
      </c>
      <c r="B2814" s="50" t="s">
        <v>2118</v>
      </c>
      <c r="C2814" s="48" t="s">
        <v>41</v>
      </c>
      <c r="D2814" s="48" t="s">
        <v>2119</v>
      </c>
      <c r="E2814" s="289" t="s">
        <v>2081</v>
      </c>
      <c r="F2814" s="289"/>
      <c r="G2814" s="151" t="s">
        <v>2082</v>
      </c>
      <c r="H2814" s="152">
        <v>3.5059999999999998</v>
      </c>
      <c r="I2814" s="153">
        <v>29.46</v>
      </c>
      <c r="J2814" s="153">
        <v>103.28</v>
      </c>
    </row>
    <row r="2815" spans="1:10" ht="26.4" x14ac:dyDescent="0.25">
      <c r="A2815" s="48" t="s">
        <v>2078</v>
      </c>
      <c r="B2815" s="50" t="s">
        <v>2114</v>
      </c>
      <c r="C2815" s="48" t="s">
        <v>41</v>
      </c>
      <c r="D2815" s="48" t="s">
        <v>2115</v>
      </c>
      <c r="E2815" s="289" t="s">
        <v>2081</v>
      </c>
      <c r="F2815" s="289"/>
      <c r="G2815" s="151" t="s">
        <v>2082</v>
      </c>
      <c r="H2815" s="152">
        <v>5.26</v>
      </c>
      <c r="I2815" s="153">
        <v>24.83</v>
      </c>
      <c r="J2815" s="153">
        <v>130.6</v>
      </c>
    </row>
    <row r="2816" spans="1:10" x14ac:dyDescent="0.25">
      <c r="A2816" s="154" t="s">
        <v>2087</v>
      </c>
      <c r="B2816" s="155" t="s">
        <v>3146</v>
      </c>
      <c r="C2816" s="154" t="s">
        <v>19</v>
      </c>
      <c r="D2816" s="154" t="s">
        <v>855</v>
      </c>
      <c r="E2816" s="290" t="s">
        <v>2091</v>
      </c>
      <c r="F2816" s="290"/>
      <c r="G2816" s="156" t="s">
        <v>43</v>
      </c>
      <c r="H2816" s="157">
        <v>1</v>
      </c>
      <c r="I2816" s="158">
        <v>4266.0600000000004</v>
      </c>
      <c r="J2816" s="158">
        <v>4266.0600000000004</v>
      </c>
    </row>
    <row r="2817" spans="1:10" x14ac:dyDescent="0.25">
      <c r="A2817" s="49"/>
      <c r="B2817" s="49"/>
      <c r="C2817" s="49"/>
      <c r="D2817" s="49"/>
      <c r="E2817" s="49" t="s">
        <v>2093</v>
      </c>
      <c r="F2817" s="159">
        <v>82.29</v>
      </c>
      <c r="G2817" s="49" t="s">
        <v>2094</v>
      </c>
      <c r="H2817" s="159">
        <v>94.35</v>
      </c>
      <c r="I2817" s="49" t="s">
        <v>2095</v>
      </c>
      <c r="J2817" s="159">
        <v>176.64</v>
      </c>
    </row>
    <row r="2818" spans="1:10" x14ac:dyDescent="0.25">
      <c r="A2818" s="49"/>
      <c r="B2818" s="49"/>
      <c r="C2818" s="49"/>
      <c r="D2818" s="49"/>
      <c r="E2818" s="49" t="s">
        <v>2096</v>
      </c>
      <c r="F2818" s="159">
        <v>922.48</v>
      </c>
      <c r="G2818" s="49"/>
      <c r="H2818" s="291" t="s">
        <v>2097</v>
      </c>
      <c r="I2818" s="291"/>
      <c r="J2818" s="159">
        <v>5422.42</v>
      </c>
    </row>
    <row r="2819" spans="1:10" ht="14.4" thickBot="1" x14ac:dyDescent="0.3">
      <c r="A2819" s="30"/>
      <c r="B2819" s="30"/>
      <c r="C2819" s="30"/>
      <c r="D2819" s="30"/>
      <c r="E2819" s="30"/>
      <c r="F2819" s="30"/>
      <c r="G2819" s="30" t="s">
        <v>2098</v>
      </c>
      <c r="H2819" s="160" t="s">
        <v>2166</v>
      </c>
      <c r="I2819" s="30" t="s">
        <v>2100</v>
      </c>
      <c r="J2819" s="32">
        <v>5422.42</v>
      </c>
    </row>
    <row r="2820" spans="1:10" ht="14.4" thickTop="1" x14ac:dyDescent="0.25">
      <c r="A2820" s="161"/>
      <c r="B2820" s="161"/>
      <c r="C2820" s="161"/>
      <c r="D2820" s="161"/>
      <c r="E2820" s="161"/>
      <c r="F2820" s="161"/>
      <c r="G2820" s="161"/>
      <c r="H2820" s="161"/>
      <c r="I2820" s="161"/>
      <c r="J2820" s="161"/>
    </row>
    <row r="2821" spans="1:10" x14ac:dyDescent="0.25">
      <c r="A2821" s="24" t="s">
        <v>856</v>
      </c>
      <c r="B2821" s="25" t="s">
        <v>2</v>
      </c>
      <c r="C2821" s="24" t="s">
        <v>3</v>
      </c>
      <c r="D2821" s="24" t="s">
        <v>4</v>
      </c>
      <c r="E2821" s="294" t="s">
        <v>2075</v>
      </c>
      <c r="F2821" s="294"/>
      <c r="G2821" s="145" t="s">
        <v>5</v>
      </c>
      <c r="H2821" s="25" t="s">
        <v>6</v>
      </c>
      <c r="I2821" s="25" t="s">
        <v>7</v>
      </c>
      <c r="J2821" s="25" t="s">
        <v>9</v>
      </c>
    </row>
    <row r="2822" spans="1:10" ht="39.6" x14ac:dyDescent="0.25">
      <c r="A2822" s="146" t="s">
        <v>2076</v>
      </c>
      <c r="B2822" s="147" t="s">
        <v>857</v>
      </c>
      <c r="C2822" s="146" t="s">
        <v>19</v>
      </c>
      <c r="D2822" s="146" t="s">
        <v>858</v>
      </c>
      <c r="E2822" s="292" t="s">
        <v>2077</v>
      </c>
      <c r="F2822" s="292"/>
      <c r="G2822" s="148" t="s">
        <v>859</v>
      </c>
      <c r="H2822" s="149">
        <v>1</v>
      </c>
      <c r="I2822" s="150">
        <v>7092.24</v>
      </c>
      <c r="J2822" s="150">
        <v>7092.24</v>
      </c>
    </row>
    <row r="2823" spans="1:10" ht="26.4" x14ac:dyDescent="0.25">
      <c r="A2823" s="48" t="s">
        <v>2078</v>
      </c>
      <c r="B2823" s="50" t="s">
        <v>2118</v>
      </c>
      <c r="C2823" s="48" t="s">
        <v>41</v>
      </c>
      <c r="D2823" s="48" t="s">
        <v>2119</v>
      </c>
      <c r="E2823" s="289" t="s">
        <v>2081</v>
      </c>
      <c r="F2823" s="289"/>
      <c r="G2823" s="151" t="s">
        <v>2082</v>
      </c>
      <c r="H2823" s="152">
        <v>1</v>
      </c>
      <c r="I2823" s="153">
        <v>29.46</v>
      </c>
      <c r="J2823" s="153">
        <v>29.46</v>
      </c>
    </row>
    <row r="2824" spans="1:10" ht="26.4" x14ac:dyDescent="0.25">
      <c r="A2824" s="48" t="s">
        <v>2078</v>
      </c>
      <c r="B2824" s="50" t="s">
        <v>2114</v>
      </c>
      <c r="C2824" s="48" t="s">
        <v>41</v>
      </c>
      <c r="D2824" s="48" t="s">
        <v>2115</v>
      </c>
      <c r="E2824" s="289" t="s">
        <v>2081</v>
      </c>
      <c r="F2824" s="289"/>
      <c r="G2824" s="151" t="s">
        <v>2082</v>
      </c>
      <c r="H2824" s="152">
        <v>2.5</v>
      </c>
      <c r="I2824" s="153">
        <v>24.83</v>
      </c>
      <c r="J2824" s="153">
        <v>62.07</v>
      </c>
    </row>
    <row r="2825" spans="1:10" ht="39.6" x14ac:dyDescent="0.25">
      <c r="A2825" s="154" t="s">
        <v>2087</v>
      </c>
      <c r="B2825" s="155" t="s">
        <v>3147</v>
      </c>
      <c r="C2825" s="154" t="s">
        <v>2089</v>
      </c>
      <c r="D2825" s="154" t="s">
        <v>3148</v>
      </c>
      <c r="E2825" s="290" t="s">
        <v>2091</v>
      </c>
      <c r="F2825" s="290"/>
      <c r="G2825" s="156" t="s">
        <v>592</v>
      </c>
      <c r="H2825" s="157">
        <v>1</v>
      </c>
      <c r="I2825" s="158">
        <v>7000.71</v>
      </c>
      <c r="J2825" s="158">
        <v>7000.71</v>
      </c>
    </row>
    <row r="2826" spans="1:10" x14ac:dyDescent="0.25">
      <c r="A2826" s="49"/>
      <c r="B2826" s="49"/>
      <c r="C2826" s="49"/>
      <c r="D2826" s="49"/>
      <c r="E2826" s="49" t="s">
        <v>2093</v>
      </c>
      <c r="F2826" s="159">
        <v>31.99</v>
      </c>
      <c r="G2826" s="49" t="s">
        <v>2094</v>
      </c>
      <c r="H2826" s="159">
        <v>36.69</v>
      </c>
      <c r="I2826" s="49" t="s">
        <v>2095</v>
      </c>
      <c r="J2826" s="159">
        <v>68.680000000000007</v>
      </c>
    </row>
    <row r="2827" spans="1:10" x14ac:dyDescent="0.25">
      <c r="A2827" s="49"/>
      <c r="B2827" s="49"/>
      <c r="C2827" s="49"/>
      <c r="D2827" s="49"/>
      <c r="E2827" s="49" t="s">
        <v>2096</v>
      </c>
      <c r="F2827" s="159">
        <v>1453.9</v>
      </c>
      <c r="G2827" s="49"/>
      <c r="H2827" s="291" t="s">
        <v>2097</v>
      </c>
      <c r="I2827" s="291"/>
      <c r="J2827" s="159">
        <v>8546.14</v>
      </c>
    </row>
    <row r="2828" spans="1:10" ht="14.4" thickBot="1" x14ac:dyDescent="0.3">
      <c r="A2828" s="30"/>
      <c r="B2828" s="30"/>
      <c r="C2828" s="30"/>
      <c r="D2828" s="30"/>
      <c r="E2828" s="30"/>
      <c r="F2828" s="30"/>
      <c r="G2828" s="30" t="s">
        <v>2098</v>
      </c>
      <c r="H2828" s="160" t="s">
        <v>2166</v>
      </c>
      <c r="I2828" s="30" t="s">
        <v>2100</v>
      </c>
      <c r="J2828" s="32">
        <v>8546.14</v>
      </c>
    </row>
    <row r="2829" spans="1:10" ht="14.4" thickTop="1" x14ac:dyDescent="0.25">
      <c r="A2829" s="161"/>
      <c r="B2829" s="161"/>
      <c r="C2829" s="161"/>
      <c r="D2829" s="161"/>
      <c r="E2829" s="161"/>
      <c r="F2829" s="161"/>
      <c r="G2829" s="161"/>
      <c r="H2829" s="161"/>
      <c r="I2829" s="161"/>
      <c r="J2829" s="161"/>
    </row>
    <row r="2830" spans="1:10" x14ac:dyDescent="0.25">
      <c r="A2830" s="26" t="s">
        <v>860</v>
      </c>
      <c r="B2830" s="26"/>
      <c r="C2830" s="26"/>
      <c r="D2830" s="26" t="s">
        <v>861</v>
      </c>
      <c r="E2830" s="26"/>
      <c r="F2830" s="293"/>
      <c r="G2830" s="293"/>
      <c r="H2830" s="27"/>
      <c r="I2830" s="26"/>
      <c r="J2830" s="28">
        <v>307480.82</v>
      </c>
    </row>
    <row r="2831" spans="1:10" x14ac:dyDescent="0.25">
      <c r="A2831" s="24" t="s">
        <v>862</v>
      </c>
      <c r="B2831" s="25" t="s">
        <v>2</v>
      </c>
      <c r="C2831" s="24" t="s">
        <v>3</v>
      </c>
      <c r="D2831" s="24" t="s">
        <v>4</v>
      </c>
      <c r="E2831" s="294" t="s">
        <v>2075</v>
      </c>
      <c r="F2831" s="294"/>
      <c r="G2831" s="145" t="s">
        <v>5</v>
      </c>
      <c r="H2831" s="25" t="s">
        <v>6</v>
      </c>
      <c r="I2831" s="25" t="s">
        <v>7</v>
      </c>
      <c r="J2831" s="25" t="s">
        <v>9</v>
      </c>
    </row>
    <row r="2832" spans="1:10" ht="39.6" x14ac:dyDescent="0.25">
      <c r="A2832" s="146" t="s">
        <v>2076</v>
      </c>
      <c r="B2832" s="147" t="s">
        <v>863</v>
      </c>
      <c r="C2832" s="146" t="s">
        <v>41</v>
      </c>
      <c r="D2832" s="146" t="s">
        <v>864</v>
      </c>
      <c r="E2832" s="292" t="s">
        <v>3149</v>
      </c>
      <c r="F2832" s="292"/>
      <c r="G2832" s="148" t="s">
        <v>43</v>
      </c>
      <c r="H2832" s="149">
        <v>1</v>
      </c>
      <c r="I2832" s="150">
        <v>820.51</v>
      </c>
      <c r="J2832" s="150">
        <v>820.51</v>
      </c>
    </row>
    <row r="2833" spans="1:10" ht="39.6" x14ac:dyDescent="0.25">
      <c r="A2833" s="48" t="s">
        <v>2078</v>
      </c>
      <c r="B2833" s="50" t="s">
        <v>3150</v>
      </c>
      <c r="C2833" s="48" t="s">
        <v>41</v>
      </c>
      <c r="D2833" s="48" t="s">
        <v>3151</v>
      </c>
      <c r="E2833" s="289" t="s">
        <v>2237</v>
      </c>
      <c r="F2833" s="289"/>
      <c r="G2833" s="151" t="s">
        <v>56</v>
      </c>
      <c r="H2833" s="152">
        <v>0.1163</v>
      </c>
      <c r="I2833" s="153">
        <v>540.76</v>
      </c>
      <c r="J2833" s="153">
        <v>62.89</v>
      </c>
    </row>
    <row r="2834" spans="1:10" ht="26.4" x14ac:dyDescent="0.25">
      <c r="A2834" s="48" t="s">
        <v>2078</v>
      </c>
      <c r="B2834" s="50" t="s">
        <v>3152</v>
      </c>
      <c r="C2834" s="48" t="s">
        <v>41</v>
      </c>
      <c r="D2834" s="48" t="s">
        <v>3153</v>
      </c>
      <c r="E2834" s="289" t="s">
        <v>3154</v>
      </c>
      <c r="F2834" s="289"/>
      <c r="G2834" s="151" t="s">
        <v>56</v>
      </c>
      <c r="H2834" s="152">
        <v>7.0000000000000007E-2</v>
      </c>
      <c r="I2834" s="153">
        <v>2599.92</v>
      </c>
      <c r="J2834" s="153">
        <v>181.99</v>
      </c>
    </row>
    <row r="2835" spans="1:10" ht="52.8" x14ac:dyDescent="0.25">
      <c r="A2835" s="48" t="s">
        <v>2078</v>
      </c>
      <c r="B2835" s="50" t="s">
        <v>2306</v>
      </c>
      <c r="C2835" s="48" t="s">
        <v>41</v>
      </c>
      <c r="D2835" s="48" t="s">
        <v>2307</v>
      </c>
      <c r="E2835" s="289" t="s">
        <v>2230</v>
      </c>
      <c r="F2835" s="289"/>
      <c r="G2835" s="151" t="s">
        <v>2234</v>
      </c>
      <c r="H2835" s="152">
        <v>2.76E-2</v>
      </c>
      <c r="I2835" s="153">
        <v>61.65</v>
      </c>
      <c r="J2835" s="153">
        <v>1.7</v>
      </c>
    </row>
    <row r="2836" spans="1:10" ht="52.8" x14ac:dyDescent="0.25">
      <c r="A2836" s="48" t="s">
        <v>2078</v>
      </c>
      <c r="B2836" s="50" t="s">
        <v>2304</v>
      </c>
      <c r="C2836" s="48" t="s">
        <v>41</v>
      </c>
      <c r="D2836" s="48" t="s">
        <v>2305</v>
      </c>
      <c r="E2836" s="289" t="s">
        <v>2230</v>
      </c>
      <c r="F2836" s="289"/>
      <c r="G2836" s="151" t="s">
        <v>2231</v>
      </c>
      <c r="H2836" s="152">
        <v>1.3599999999999999E-2</v>
      </c>
      <c r="I2836" s="153">
        <v>146.41</v>
      </c>
      <c r="J2836" s="153">
        <v>1.99</v>
      </c>
    </row>
    <row r="2837" spans="1:10" ht="26.4" x14ac:dyDescent="0.25">
      <c r="A2837" s="48" t="s">
        <v>2078</v>
      </c>
      <c r="B2837" s="50" t="s">
        <v>2315</v>
      </c>
      <c r="C2837" s="48" t="s">
        <v>41</v>
      </c>
      <c r="D2837" s="48" t="s">
        <v>2316</v>
      </c>
      <c r="E2837" s="289" t="s">
        <v>2081</v>
      </c>
      <c r="F2837" s="289"/>
      <c r="G2837" s="151" t="s">
        <v>2082</v>
      </c>
      <c r="H2837" s="152">
        <v>6.8139000000000003</v>
      </c>
      <c r="I2837" s="153">
        <v>29.98</v>
      </c>
      <c r="J2837" s="153">
        <v>204.28</v>
      </c>
    </row>
    <row r="2838" spans="1:10" ht="39.6" x14ac:dyDescent="0.25">
      <c r="A2838" s="48" t="s">
        <v>2078</v>
      </c>
      <c r="B2838" s="50" t="s">
        <v>3155</v>
      </c>
      <c r="C2838" s="48" t="s">
        <v>41</v>
      </c>
      <c r="D2838" s="48" t="s">
        <v>3156</v>
      </c>
      <c r="E2838" s="289" t="s">
        <v>2186</v>
      </c>
      <c r="F2838" s="289"/>
      <c r="G2838" s="151" t="s">
        <v>56</v>
      </c>
      <c r="H2838" s="152">
        <v>0.1585</v>
      </c>
      <c r="I2838" s="153">
        <v>821.78</v>
      </c>
      <c r="J2838" s="153">
        <v>130.25</v>
      </c>
    </row>
    <row r="2839" spans="1:10" ht="39.6" x14ac:dyDescent="0.25">
      <c r="A2839" s="48" t="s">
        <v>2078</v>
      </c>
      <c r="B2839" s="50" t="s">
        <v>3157</v>
      </c>
      <c r="C2839" s="48" t="s">
        <v>41</v>
      </c>
      <c r="D2839" s="48" t="s">
        <v>3158</v>
      </c>
      <c r="E2839" s="289" t="s">
        <v>2991</v>
      </c>
      <c r="F2839" s="289"/>
      <c r="G2839" s="151" t="s">
        <v>25</v>
      </c>
      <c r="H2839" s="152">
        <v>1.21</v>
      </c>
      <c r="I2839" s="153">
        <v>8.19</v>
      </c>
      <c r="J2839" s="153">
        <v>9.9</v>
      </c>
    </row>
    <row r="2840" spans="1:10" ht="26.4" x14ac:dyDescent="0.25">
      <c r="A2840" s="48" t="s">
        <v>2078</v>
      </c>
      <c r="B2840" s="50" t="s">
        <v>2079</v>
      </c>
      <c r="C2840" s="48" t="s">
        <v>41</v>
      </c>
      <c r="D2840" s="48" t="s">
        <v>2080</v>
      </c>
      <c r="E2840" s="289" t="s">
        <v>2081</v>
      </c>
      <c r="F2840" s="289"/>
      <c r="G2840" s="151" t="s">
        <v>2082</v>
      </c>
      <c r="H2840" s="152">
        <v>5.3537999999999997</v>
      </c>
      <c r="I2840" s="153">
        <v>24.25</v>
      </c>
      <c r="J2840" s="153">
        <v>129.82</v>
      </c>
    </row>
    <row r="2841" spans="1:10" ht="39.6" x14ac:dyDescent="0.25">
      <c r="A2841" s="48" t="s">
        <v>2078</v>
      </c>
      <c r="B2841" s="50" t="s">
        <v>3159</v>
      </c>
      <c r="C2841" s="48" t="s">
        <v>41</v>
      </c>
      <c r="D2841" s="48" t="s">
        <v>3160</v>
      </c>
      <c r="E2841" s="289" t="s">
        <v>2186</v>
      </c>
      <c r="F2841" s="289"/>
      <c r="G2841" s="151" t="s">
        <v>56</v>
      </c>
      <c r="H2841" s="152">
        <v>1.9599999999999999E-2</v>
      </c>
      <c r="I2841" s="153">
        <v>559.61</v>
      </c>
      <c r="J2841" s="153">
        <v>10.96</v>
      </c>
    </row>
    <row r="2842" spans="1:10" ht="26.4" x14ac:dyDescent="0.25">
      <c r="A2842" s="154" t="s">
        <v>2087</v>
      </c>
      <c r="B2842" s="155" t="s">
        <v>2137</v>
      </c>
      <c r="C2842" s="154" t="s">
        <v>41</v>
      </c>
      <c r="D2842" s="154" t="s">
        <v>2138</v>
      </c>
      <c r="E2842" s="290" t="s">
        <v>2091</v>
      </c>
      <c r="F2842" s="290"/>
      <c r="G2842" s="156" t="s">
        <v>91</v>
      </c>
      <c r="H2842" s="157">
        <v>0.14799999999999999</v>
      </c>
      <c r="I2842" s="158">
        <v>10.96</v>
      </c>
      <c r="J2842" s="158">
        <v>1.62</v>
      </c>
    </row>
    <row r="2843" spans="1:10" ht="39.6" x14ac:dyDescent="0.25">
      <c r="A2843" s="154" t="s">
        <v>2087</v>
      </c>
      <c r="B2843" s="155" t="s">
        <v>2420</v>
      </c>
      <c r="C2843" s="154" t="s">
        <v>41</v>
      </c>
      <c r="D2843" s="154" t="s">
        <v>2421</v>
      </c>
      <c r="E2843" s="290" t="s">
        <v>2091</v>
      </c>
      <c r="F2843" s="290"/>
      <c r="G2843" s="156" t="s">
        <v>91</v>
      </c>
      <c r="H2843" s="157">
        <v>0.55200000000000005</v>
      </c>
      <c r="I2843" s="158">
        <v>21.41</v>
      </c>
      <c r="J2843" s="158">
        <v>11.81</v>
      </c>
    </row>
    <row r="2844" spans="1:10" ht="26.4" x14ac:dyDescent="0.25">
      <c r="A2844" s="154" t="s">
        <v>2087</v>
      </c>
      <c r="B2844" s="155" t="s">
        <v>2323</v>
      </c>
      <c r="C2844" s="154" t="s">
        <v>41</v>
      </c>
      <c r="D2844" s="154" t="s">
        <v>2324</v>
      </c>
      <c r="E2844" s="290" t="s">
        <v>2091</v>
      </c>
      <c r="F2844" s="290"/>
      <c r="G2844" s="156" t="s">
        <v>91</v>
      </c>
      <c r="H2844" s="157">
        <v>0.17599999999999999</v>
      </c>
      <c r="I2844" s="158">
        <v>3.83</v>
      </c>
      <c r="J2844" s="158">
        <v>0.67</v>
      </c>
    </row>
    <row r="2845" spans="1:10" x14ac:dyDescent="0.25">
      <c r="A2845" s="154" t="s">
        <v>2087</v>
      </c>
      <c r="B2845" s="155" t="s">
        <v>2217</v>
      </c>
      <c r="C2845" s="154" t="s">
        <v>41</v>
      </c>
      <c r="D2845" s="154" t="s">
        <v>2218</v>
      </c>
      <c r="E2845" s="290" t="s">
        <v>2091</v>
      </c>
      <c r="F2845" s="290"/>
      <c r="G2845" s="156" t="s">
        <v>107</v>
      </c>
      <c r="H2845" s="157">
        <v>1.5599999999999999E-2</v>
      </c>
      <c r="I2845" s="158">
        <v>16.55</v>
      </c>
      <c r="J2845" s="158">
        <v>0.25</v>
      </c>
    </row>
    <row r="2846" spans="1:10" ht="26.4" x14ac:dyDescent="0.25">
      <c r="A2846" s="154" t="s">
        <v>2087</v>
      </c>
      <c r="B2846" s="155" t="s">
        <v>2325</v>
      </c>
      <c r="C2846" s="154" t="s">
        <v>41</v>
      </c>
      <c r="D2846" s="154" t="s">
        <v>2326</v>
      </c>
      <c r="E2846" s="290" t="s">
        <v>2091</v>
      </c>
      <c r="F2846" s="290"/>
      <c r="G2846" s="156" t="s">
        <v>2297</v>
      </c>
      <c r="H2846" s="157">
        <v>6.7999999999999996E-3</v>
      </c>
      <c r="I2846" s="158">
        <v>7.59</v>
      </c>
      <c r="J2846" s="158">
        <v>0.05</v>
      </c>
    </row>
    <row r="2847" spans="1:10" x14ac:dyDescent="0.25">
      <c r="A2847" s="154" t="s">
        <v>2087</v>
      </c>
      <c r="B2847" s="155" t="s">
        <v>3161</v>
      </c>
      <c r="C2847" s="154" t="s">
        <v>41</v>
      </c>
      <c r="D2847" s="154" t="s">
        <v>3162</v>
      </c>
      <c r="E2847" s="290" t="s">
        <v>2091</v>
      </c>
      <c r="F2847" s="290"/>
      <c r="G2847" s="156" t="s">
        <v>43</v>
      </c>
      <c r="H2847" s="157">
        <v>168.21899999999999</v>
      </c>
      <c r="I2847" s="158">
        <v>0.43</v>
      </c>
      <c r="J2847" s="158">
        <v>72.33</v>
      </c>
    </row>
    <row r="2848" spans="1:10" x14ac:dyDescent="0.25">
      <c r="A2848" s="49"/>
      <c r="B2848" s="49"/>
      <c r="C2848" s="49"/>
      <c r="D2848" s="49"/>
      <c r="E2848" s="49" t="s">
        <v>2093</v>
      </c>
      <c r="F2848" s="159">
        <v>168.48</v>
      </c>
      <c r="G2848" s="49" t="s">
        <v>2094</v>
      </c>
      <c r="H2848" s="159">
        <v>193.14</v>
      </c>
      <c r="I2848" s="49" t="s">
        <v>2095</v>
      </c>
      <c r="J2848" s="159">
        <v>361.62</v>
      </c>
    </row>
    <row r="2849" spans="1:10" x14ac:dyDescent="0.25">
      <c r="A2849" s="49"/>
      <c r="B2849" s="49"/>
      <c r="C2849" s="49"/>
      <c r="D2849" s="49"/>
      <c r="E2849" s="49" t="s">
        <v>2096</v>
      </c>
      <c r="F2849" s="159">
        <v>168.2</v>
      </c>
      <c r="G2849" s="49"/>
      <c r="H2849" s="291" t="s">
        <v>2097</v>
      </c>
      <c r="I2849" s="291"/>
      <c r="J2849" s="159">
        <v>988.71</v>
      </c>
    </row>
    <row r="2850" spans="1:10" ht="14.4" thickBot="1" x14ac:dyDescent="0.3">
      <c r="A2850" s="30"/>
      <c r="B2850" s="30"/>
      <c r="C2850" s="30"/>
      <c r="D2850" s="30"/>
      <c r="E2850" s="30"/>
      <c r="F2850" s="30"/>
      <c r="G2850" s="30" t="s">
        <v>2098</v>
      </c>
      <c r="H2850" s="160" t="s">
        <v>3054</v>
      </c>
      <c r="I2850" s="30" t="s">
        <v>2100</v>
      </c>
      <c r="J2850" s="32">
        <v>19774.2</v>
      </c>
    </row>
    <row r="2851" spans="1:10" ht="14.4" thickTop="1" x14ac:dyDescent="0.25">
      <c r="A2851" s="161"/>
      <c r="B2851" s="161"/>
      <c r="C2851" s="161"/>
      <c r="D2851" s="161"/>
      <c r="E2851" s="161"/>
      <c r="F2851" s="161"/>
      <c r="G2851" s="161"/>
      <c r="H2851" s="161"/>
      <c r="I2851" s="161"/>
      <c r="J2851" s="161"/>
    </row>
    <row r="2852" spans="1:10" x14ac:dyDescent="0.25">
      <c r="A2852" s="24" t="s">
        <v>865</v>
      </c>
      <c r="B2852" s="25" t="s">
        <v>2</v>
      </c>
      <c r="C2852" s="24" t="s">
        <v>3</v>
      </c>
      <c r="D2852" s="24" t="s">
        <v>4</v>
      </c>
      <c r="E2852" s="294" t="s">
        <v>2075</v>
      </c>
      <c r="F2852" s="294"/>
      <c r="G2852" s="145" t="s">
        <v>5</v>
      </c>
      <c r="H2852" s="25" t="s">
        <v>6</v>
      </c>
      <c r="I2852" s="25" t="s">
        <v>7</v>
      </c>
      <c r="J2852" s="25" t="s">
        <v>9</v>
      </c>
    </row>
    <row r="2853" spans="1:10" ht="39.6" x14ac:dyDescent="0.25">
      <c r="A2853" s="146" t="s">
        <v>2076</v>
      </c>
      <c r="B2853" s="147" t="s">
        <v>866</v>
      </c>
      <c r="C2853" s="146" t="s">
        <v>41</v>
      </c>
      <c r="D2853" s="146" t="s">
        <v>867</v>
      </c>
      <c r="E2853" s="292" t="s">
        <v>3149</v>
      </c>
      <c r="F2853" s="292"/>
      <c r="G2853" s="148" t="s">
        <v>43</v>
      </c>
      <c r="H2853" s="149">
        <v>1</v>
      </c>
      <c r="I2853" s="150">
        <v>567.89</v>
      </c>
      <c r="J2853" s="150">
        <v>567.89</v>
      </c>
    </row>
    <row r="2854" spans="1:10" ht="26.4" x14ac:dyDescent="0.25">
      <c r="A2854" s="48" t="s">
        <v>2078</v>
      </c>
      <c r="B2854" s="50" t="s">
        <v>2079</v>
      </c>
      <c r="C2854" s="48" t="s">
        <v>41</v>
      </c>
      <c r="D2854" s="48" t="s">
        <v>2080</v>
      </c>
      <c r="E2854" s="289" t="s">
        <v>2081</v>
      </c>
      <c r="F2854" s="289"/>
      <c r="G2854" s="151" t="s">
        <v>2082</v>
      </c>
      <c r="H2854" s="152">
        <v>4.0027999999999997</v>
      </c>
      <c r="I2854" s="153">
        <v>24.25</v>
      </c>
      <c r="J2854" s="153">
        <v>97.06</v>
      </c>
    </row>
    <row r="2855" spans="1:10" ht="26.4" x14ac:dyDescent="0.25">
      <c r="A2855" s="48" t="s">
        <v>2078</v>
      </c>
      <c r="B2855" s="50" t="s">
        <v>3163</v>
      </c>
      <c r="C2855" s="48" t="s">
        <v>41</v>
      </c>
      <c r="D2855" s="48" t="s">
        <v>3164</v>
      </c>
      <c r="E2855" s="289" t="s">
        <v>2186</v>
      </c>
      <c r="F2855" s="289"/>
      <c r="G2855" s="151" t="s">
        <v>56</v>
      </c>
      <c r="H2855" s="152">
        <v>0.11559999999999999</v>
      </c>
      <c r="I2855" s="153">
        <v>656.96</v>
      </c>
      <c r="J2855" s="153">
        <v>75.94</v>
      </c>
    </row>
    <row r="2856" spans="1:10" ht="52.8" x14ac:dyDescent="0.25">
      <c r="A2856" s="48" t="s">
        <v>2078</v>
      </c>
      <c r="B2856" s="50" t="s">
        <v>2304</v>
      </c>
      <c r="C2856" s="48" t="s">
        <v>41</v>
      </c>
      <c r="D2856" s="48" t="s">
        <v>2305</v>
      </c>
      <c r="E2856" s="289" t="s">
        <v>2230</v>
      </c>
      <c r="F2856" s="289"/>
      <c r="G2856" s="151" t="s">
        <v>2231</v>
      </c>
      <c r="H2856" s="152">
        <v>8.6999999999999994E-3</v>
      </c>
      <c r="I2856" s="153">
        <v>146.41</v>
      </c>
      <c r="J2856" s="153">
        <v>1.27</v>
      </c>
    </row>
    <row r="2857" spans="1:10" ht="39.6" x14ac:dyDescent="0.25">
      <c r="A2857" s="48" t="s">
        <v>2078</v>
      </c>
      <c r="B2857" s="50" t="s">
        <v>3157</v>
      </c>
      <c r="C2857" s="48" t="s">
        <v>41</v>
      </c>
      <c r="D2857" s="48" t="s">
        <v>3158</v>
      </c>
      <c r="E2857" s="289" t="s">
        <v>2991</v>
      </c>
      <c r="F2857" s="289"/>
      <c r="G2857" s="151" t="s">
        <v>25</v>
      </c>
      <c r="H2857" s="152">
        <v>0.81</v>
      </c>
      <c r="I2857" s="153">
        <v>8.19</v>
      </c>
      <c r="J2857" s="153">
        <v>6.63</v>
      </c>
    </row>
    <row r="2858" spans="1:10" ht="39.6" x14ac:dyDescent="0.25">
      <c r="A2858" s="48" t="s">
        <v>2078</v>
      </c>
      <c r="B2858" s="50" t="s">
        <v>3150</v>
      </c>
      <c r="C2858" s="48" t="s">
        <v>41</v>
      </c>
      <c r="D2858" s="48" t="s">
        <v>3151</v>
      </c>
      <c r="E2858" s="289" t="s">
        <v>2237</v>
      </c>
      <c r="F2858" s="289"/>
      <c r="G2858" s="151" t="s">
        <v>56</v>
      </c>
      <c r="H2858" s="152">
        <v>7.4399999999999994E-2</v>
      </c>
      <c r="I2858" s="153">
        <v>540.76</v>
      </c>
      <c r="J2858" s="153">
        <v>40.229999999999997</v>
      </c>
    </row>
    <row r="2859" spans="1:10" ht="52.8" x14ac:dyDescent="0.25">
      <c r="A2859" s="48" t="s">
        <v>2078</v>
      </c>
      <c r="B2859" s="50" t="s">
        <v>2306</v>
      </c>
      <c r="C2859" s="48" t="s">
        <v>41</v>
      </c>
      <c r="D2859" s="48" t="s">
        <v>2307</v>
      </c>
      <c r="E2859" s="289" t="s">
        <v>2230</v>
      </c>
      <c r="F2859" s="289"/>
      <c r="G2859" s="151" t="s">
        <v>2234</v>
      </c>
      <c r="H2859" s="152">
        <v>1.78E-2</v>
      </c>
      <c r="I2859" s="153">
        <v>61.65</v>
      </c>
      <c r="J2859" s="153">
        <v>1.0900000000000001</v>
      </c>
    </row>
    <row r="2860" spans="1:10" ht="26.4" x14ac:dyDescent="0.25">
      <c r="A2860" s="48" t="s">
        <v>2078</v>
      </c>
      <c r="B2860" s="50" t="s">
        <v>2315</v>
      </c>
      <c r="C2860" s="48" t="s">
        <v>41</v>
      </c>
      <c r="D2860" s="48" t="s">
        <v>2316</v>
      </c>
      <c r="E2860" s="289" t="s">
        <v>2081</v>
      </c>
      <c r="F2860" s="289"/>
      <c r="G2860" s="151" t="s">
        <v>2082</v>
      </c>
      <c r="H2860" s="152">
        <v>5.0944000000000003</v>
      </c>
      <c r="I2860" s="153">
        <v>29.98</v>
      </c>
      <c r="J2860" s="153">
        <v>152.72999999999999</v>
      </c>
    </row>
    <row r="2861" spans="1:10" ht="39.6" x14ac:dyDescent="0.25">
      <c r="A2861" s="48" t="s">
        <v>2078</v>
      </c>
      <c r="B2861" s="50" t="s">
        <v>3159</v>
      </c>
      <c r="C2861" s="48" t="s">
        <v>41</v>
      </c>
      <c r="D2861" s="48" t="s">
        <v>3160</v>
      </c>
      <c r="E2861" s="289" t="s">
        <v>2186</v>
      </c>
      <c r="F2861" s="289"/>
      <c r="G2861" s="151" t="s">
        <v>56</v>
      </c>
      <c r="H2861" s="152">
        <v>1.4800000000000001E-2</v>
      </c>
      <c r="I2861" s="153">
        <v>559.61</v>
      </c>
      <c r="J2861" s="153">
        <v>8.2799999999999994</v>
      </c>
    </row>
    <row r="2862" spans="1:10" ht="26.4" x14ac:dyDescent="0.25">
      <c r="A2862" s="48" t="s">
        <v>2078</v>
      </c>
      <c r="B2862" s="50" t="s">
        <v>3152</v>
      </c>
      <c r="C2862" s="48" t="s">
        <v>41</v>
      </c>
      <c r="D2862" s="48" t="s">
        <v>3153</v>
      </c>
      <c r="E2862" s="289" t="s">
        <v>3154</v>
      </c>
      <c r="F2862" s="289"/>
      <c r="G2862" s="151" t="s">
        <v>56</v>
      </c>
      <c r="H2862" s="152">
        <v>4.48E-2</v>
      </c>
      <c r="I2862" s="153">
        <v>2599.92</v>
      </c>
      <c r="J2862" s="153">
        <v>116.47</v>
      </c>
    </row>
    <row r="2863" spans="1:10" ht="26.4" x14ac:dyDescent="0.25">
      <c r="A2863" s="154" t="s">
        <v>2087</v>
      </c>
      <c r="B2863" s="155" t="s">
        <v>2137</v>
      </c>
      <c r="C2863" s="154" t="s">
        <v>41</v>
      </c>
      <c r="D2863" s="154" t="s">
        <v>2138</v>
      </c>
      <c r="E2863" s="290" t="s">
        <v>2091</v>
      </c>
      <c r="F2863" s="290"/>
      <c r="G2863" s="156" t="s">
        <v>91</v>
      </c>
      <c r="H2863" s="157">
        <v>0.11840000000000001</v>
      </c>
      <c r="I2863" s="158">
        <v>10.96</v>
      </c>
      <c r="J2863" s="158">
        <v>1.29</v>
      </c>
    </row>
    <row r="2864" spans="1:10" ht="26.4" x14ac:dyDescent="0.25">
      <c r="A2864" s="154" t="s">
        <v>2087</v>
      </c>
      <c r="B2864" s="155" t="s">
        <v>2323</v>
      </c>
      <c r="C2864" s="154" t="s">
        <v>41</v>
      </c>
      <c r="D2864" s="154" t="s">
        <v>2324</v>
      </c>
      <c r="E2864" s="290" t="s">
        <v>2091</v>
      </c>
      <c r="F2864" s="290"/>
      <c r="G2864" s="156" t="s">
        <v>91</v>
      </c>
      <c r="H2864" s="157">
        <v>0.14080000000000001</v>
      </c>
      <c r="I2864" s="158">
        <v>3.83</v>
      </c>
      <c r="J2864" s="158">
        <v>0.53</v>
      </c>
    </row>
    <row r="2865" spans="1:10" ht="26.4" x14ac:dyDescent="0.25">
      <c r="A2865" s="154" t="s">
        <v>2087</v>
      </c>
      <c r="B2865" s="155" t="s">
        <v>2325</v>
      </c>
      <c r="C2865" s="154" t="s">
        <v>41</v>
      </c>
      <c r="D2865" s="154" t="s">
        <v>2326</v>
      </c>
      <c r="E2865" s="290" t="s">
        <v>2091</v>
      </c>
      <c r="F2865" s="290"/>
      <c r="G2865" s="156" t="s">
        <v>2297</v>
      </c>
      <c r="H2865" s="157">
        <v>5.4000000000000003E-3</v>
      </c>
      <c r="I2865" s="158">
        <v>7.59</v>
      </c>
      <c r="J2865" s="158">
        <v>0.04</v>
      </c>
    </row>
    <row r="2866" spans="1:10" ht="39.6" x14ac:dyDescent="0.25">
      <c r="A2866" s="154" t="s">
        <v>2087</v>
      </c>
      <c r="B2866" s="155" t="s">
        <v>2420</v>
      </c>
      <c r="C2866" s="154" t="s">
        <v>41</v>
      </c>
      <c r="D2866" s="154" t="s">
        <v>2421</v>
      </c>
      <c r="E2866" s="290" t="s">
        <v>2091</v>
      </c>
      <c r="F2866" s="290"/>
      <c r="G2866" s="156" t="s">
        <v>91</v>
      </c>
      <c r="H2866" s="157">
        <v>0.44159999999999999</v>
      </c>
      <c r="I2866" s="158">
        <v>21.41</v>
      </c>
      <c r="J2866" s="158">
        <v>9.4499999999999993</v>
      </c>
    </row>
    <row r="2867" spans="1:10" x14ac:dyDescent="0.25">
      <c r="A2867" s="154" t="s">
        <v>2087</v>
      </c>
      <c r="B2867" s="155" t="s">
        <v>2217</v>
      </c>
      <c r="C2867" s="154" t="s">
        <v>41</v>
      </c>
      <c r="D2867" s="154" t="s">
        <v>2218</v>
      </c>
      <c r="E2867" s="290" t="s">
        <v>2091</v>
      </c>
      <c r="F2867" s="290"/>
      <c r="G2867" s="156" t="s">
        <v>107</v>
      </c>
      <c r="H2867" s="157">
        <v>1.2500000000000001E-2</v>
      </c>
      <c r="I2867" s="158">
        <v>16.55</v>
      </c>
      <c r="J2867" s="158">
        <v>0.2</v>
      </c>
    </row>
    <row r="2868" spans="1:10" x14ac:dyDescent="0.25">
      <c r="A2868" s="154" t="s">
        <v>2087</v>
      </c>
      <c r="B2868" s="155" t="s">
        <v>3161</v>
      </c>
      <c r="C2868" s="154" t="s">
        <v>41</v>
      </c>
      <c r="D2868" s="154" t="s">
        <v>3162</v>
      </c>
      <c r="E2868" s="290" t="s">
        <v>2091</v>
      </c>
      <c r="F2868" s="290"/>
      <c r="G2868" s="156" t="s">
        <v>43</v>
      </c>
      <c r="H2868" s="157">
        <v>131.81880000000001</v>
      </c>
      <c r="I2868" s="158">
        <v>0.43</v>
      </c>
      <c r="J2868" s="158">
        <v>56.68</v>
      </c>
    </row>
    <row r="2869" spans="1:10" x14ac:dyDescent="0.25">
      <c r="A2869" s="49"/>
      <c r="B2869" s="49"/>
      <c r="C2869" s="49"/>
      <c r="D2869" s="49"/>
      <c r="E2869" s="49" t="s">
        <v>2093</v>
      </c>
      <c r="F2869" s="159">
        <v>120.63</v>
      </c>
      <c r="G2869" s="49" t="s">
        <v>2094</v>
      </c>
      <c r="H2869" s="159">
        <v>138.29</v>
      </c>
      <c r="I2869" s="49" t="s">
        <v>2095</v>
      </c>
      <c r="J2869" s="159">
        <v>258.92</v>
      </c>
    </row>
    <row r="2870" spans="1:10" x14ac:dyDescent="0.25">
      <c r="A2870" s="49"/>
      <c r="B2870" s="49"/>
      <c r="C2870" s="49"/>
      <c r="D2870" s="49"/>
      <c r="E2870" s="49" t="s">
        <v>2096</v>
      </c>
      <c r="F2870" s="159">
        <v>116.41</v>
      </c>
      <c r="G2870" s="49"/>
      <c r="H2870" s="291" t="s">
        <v>2097</v>
      </c>
      <c r="I2870" s="291"/>
      <c r="J2870" s="159">
        <v>684.3</v>
      </c>
    </row>
    <row r="2871" spans="1:10" ht="14.4" thickBot="1" x14ac:dyDescent="0.3">
      <c r="A2871" s="30"/>
      <c r="B2871" s="30"/>
      <c r="C2871" s="30"/>
      <c r="D2871" s="30"/>
      <c r="E2871" s="30"/>
      <c r="F2871" s="30"/>
      <c r="G2871" s="30" t="s">
        <v>2098</v>
      </c>
      <c r="H2871" s="160" t="s">
        <v>2223</v>
      </c>
      <c r="I2871" s="30" t="s">
        <v>2100</v>
      </c>
      <c r="J2871" s="32">
        <v>4105.8</v>
      </c>
    </row>
    <row r="2872" spans="1:10" ht="14.4" thickTop="1" x14ac:dyDescent="0.25">
      <c r="A2872" s="161"/>
      <c r="B2872" s="161"/>
      <c r="C2872" s="161"/>
      <c r="D2872" s="161"/>
      <c r="E2872" s="161"/>
      <c r="F2872" s="161"/>
      <c r="G2872" s="161"/>
      <c r="H2872" s="161"/>
      <c r="I2872" s="161"/>
      <c r="J2872" s="161"/>
    </row>
    <row r="2873" spans="1:10" x14ac:dyDescent="0.25">
      <c r="A2873" s="24" t="s">
        <v>868</v>
      </c>
      <c r="B2873" s="25" t="s">
        <v>2</v>
      </c>
      <c r="C2873" s="24" t="s">
        <v>3</v>
      </c>
      <c r="D2873" s="24" t="s">
        <v>4</v>
      </c>
      <c r="E2873" s="294" t="s">
        <v>2075</v>
      </c>
      <c r="F2873" s="294"/>
      <c r="G2873" s="145" t="s">
        <v>5</v>
      </c>
      <c r="H2873" s="25" t="s">
        <v>6</v>
      </c>
      <c r="I2873" s="25" t="s">
        <v>7</v>
      </c>
      <c r="J2873" s="25" t="s">
        <v>9</v>
      </c>
    </row>
    <row r="2874" spans="1:10" ht="39.6" x14ac:dyDescent="0.25">
      <c r="A2874" s="146" t="s">
        <v>2076</v>
      </c>
      <c r="B2874" s="147" t="s">
        <v>869</v>
      </c>
      <c r="C2874" s="146" t="s">
        <v>41</v>
      </c>
      <c r="D2874" s="146" t="s">
        <v>870</v>
      </c>
      <c r="E2874" s="292" t="s">
        <v>3165</v>
      </c>
      <c r="F2874" s="292"/>
      <c r="G2874" s="148" t="s">
        <v>43</v>
      </c>
      <c r="H2874" s="149">
        <v>1</v>
      </c>
      <c r="I2874" s="150">
        <v>49</v>
      </c>
      <c r="J2874" s="150">
        <v>49</v>
      </c>
    </row>
    <row r="2875" spans="1:10" ht="26.4" x14ac:dyDescent="0.25">
      <c r="A2875" s="48" t="s">
        <v>2078</v>
      </c>
      <c r="B2875" s="50" t="s">
        <v>2118</v>
      </c>
      <c r="C2875" s="48" t="s">
        <v>41</v>
      </c>
      <c r="D2875" s="48" t="s">
        <v>2119</v>
      </c>
      <c r="E2875" s="289" t="s">
        <v>2081</v>
      </c>
      <c r="F2875" s="289"/>
      <c r="G2875" s="151" t="s">
        <v>2082</v>
      </c>
      <c r="H2875" s="152">
        <v>0.3987</v>
      </c>
      <c r="I2875" s="153">
        <v>29.46</v>
      </c>
      <c r="J2875" s="153">
        <v>11.74</v>
      </c>
    </row>
    <row r="2876" spans="1:10" ht="26.4" x14ac:dyDescent="0.25">
      <c r="A2876" s="48" t="s">
        <v>2078</v>
      </c>
      <c r="B2876" s="50" t="s">
        <v>2114</v>
      </c>
      <c r="C2876" s="48" t="s">
        <v>41</v>
      </c>
      <c r="D2876" s="48" t="s">
        <v>2115</v>
      </c>
      <c r="E2876" s="289" t="s">
        <v>2081</v>
      </c>
      <c r="F2876" s="289"/>
      <c r="G2876" s="151" t="s">
        <v>2082</v>
      </c>
      <c r="H2876" s="152">
        <v>0.3987</v>
      </c>
      <c r="I2876" s="153">
        <v>24.83</v>
      </c>
      <c r="J2876" s="153">
        <v>9.89</v>
      </c>
    </row>
    <row r="2877" spans="1:10" x14ac:dyDescent="0.25">
      <c r="A2877" s="154" t="s">
        <v>2087</v>
      </c>
      <c r="B2877" s="155" t="s">
        <v>2712</v>
      </c>
      <c r="C2877" s="154" t="s">
        <v>41</v>
      </c>
      <c r="D2877" s="154" t="s">
        <v>2713</v>
      </c>
      <c r="E2877" s="290" t="s">
        <v>2091</v>
      </c>
      <c r="F2877" s="290"/>
      <c r="G2877" s="156" t="s">
        <v>43</v>
      </c>
      <c r="H2877" s="157">
        <v>1.54E-2</v>
      </c>
      <c r="I2877" s="158">
        <v>2.06</v>
      </c>
      <c r="J2877" s="158">
        <v>0.03</v>
      </c>
    </row>
    <row r="2878" spans="1:10" ht="26.4" x14ac:dyDescent="0.25">
      <c r="A2878" s="154" t="s">
        <v>2087</v>
      </c>
      <c r="B2878" s="155" t="s">
        <v>2954</v>
      </c>
      <c r="C2878" s="154" t="s">
        <v>41</v>
      </c>
      <c r="D2878" s="154" t="s">
        <v>2955</v>
      </c>
      <c r="E2878" s="290" t="s">
        <v>2091</v>
      </c>
      <c r="F2878" s="290"/>
      <c r="G2878" s="156" t="s">
        <v>43</v>
      </c>
      <c r="H2878" s="157">
        <v>4.3999999999999997E-2</v>
      </c>
      <c r="I2878" s="158">
        <v>74.53</v>
      </c>
      <c r="J2878" s="158">
        <v>3.27</v>
      </c>
    </row>
    <row r="2879" spans="1:10" ht="26.4" x14ac:dyDescent="0.25">
      <c r="A2879" s="154" t="s">
        <v>2087</v>
      </c>
      <c r="B2879" s="155" t="s">
        <v>3166</v>
      </c>
      <c r="C2879" s="154" t="s">
        <v>41</v>
      </c>
      <c r="D2879" s="154" t="s">
        <v>3167</v>
      </c>
      <c r="E2879" s="290" t="s">
        <v>2091</v>
      </c>
      <c r="F2879" s="290"/>
      <c r="G2879" s="156" t="s">
        <v>43</v>
      </c>
      <c r="H2879" s="157">
        <v>1</v>
      </c>
      <c r="I2879" s="158">
        <v>22.15</v>
      </c>
      <c r="J2879" s="158">
        <v>22.15</v>
      </c>
    </row>
    <row r="2880" spans="1:10" x14ac:dyDescent="0.25">
      <c r="A2880" s="154" t="s">
        <v>2087</v>
      </c>
      <c r="B2880" s="155" t="s">
        <v>2963</v>
      </c>
      <c r="C2880" s="154" t="s">
        <v>41</v>
      </c>
      <c r="D2880" s="154" t="s">
        <v>2964</v>
      </c>
      <c r="E2880" s="290" t="s">
        <v>2091</v>
      </c>
      <c r="F2880" s="290"/>
      <c r="G2880" s="156" t="s">
        <v>43</v>
      </c>
      <c r="H2880" s="157">
        <v>2.92E-2</v>
      </c>
      <c r="I2880" s="158">
        <v>65.78</v>
      </c>
      <c r="J2880" s="158">
        <v>1.92</v>
      </c>
    </row>
    <row r="2881" spans="1:10" x14ac:dyDescent="0.25">
      <c r="A2881" s="49"/>
      <c r="B2881" s="49"/>
      <c r="C2881" s="49"/>
      <c r="D2881" s="49"/>
      <c r="E2881" s="49" t="s">
        <v>2093</v>
      </c>
      <c r="F2881" s="159">
        <v>7.65</v>
      </c>
      <c r="G2881" s="49" t="s">
        <v>2094</v>
      </c>
      <c r="H2881" s="159">
        <v>8.7799999999999994</v>
      </c>
      <c r="I2881" s="49" t="s">
        <v>2095</v>
      </c>
      <c r="J2881" s="159">
        <v>16.43</v>
      </c>
    </row>
    <row r="2882" spans="1:10" x14ac:dyDescent="0.25">
      <c r="A2882" s="49"/>
      <c r="B2882" s="49"/>
      <c r="C2882" s="49"/>
      <c r="D2882" s="49"/>
      <c r="E2882" s="49" t="s">
        <v>2096</v>
      </c>
      <c r="F2882" s="159">
        <v>10.039999999999999</v>
      </c>
      <c r="G2882" s="49"/>
      <c r="H2882" s="291" t="s">
        <v>2097</v>
      </c>
      <c r="I2882" s="291"/>
      <c r="J2882" s="159">
        <v>59.04</v>
      </c>
    </row>
    <row r="2883" spans="1:10" ht="14.4" thickBot="1" x14ac:dyDescent="0.3">
      <c r="A2883" s="30"/>
      <c r="B2883" s="30"/>
      <c r="C2883" s="30"/>
      <c r="D2883" s="30"/>
      <c r="E2883" s="30"/>
      <c r="F2883" s="30"/>
      <c r="G2883" s="30" t="s">
        <v>2098</v>
      </c>
      <c r="H2883" s="160" t="s">
        <v>2895</v>
      </c>
      <c r="I2883" s="30" t="s">
        <v>2100</v>
      </c>
      <c r="J2883" s="32">
        <v>4014.72</v>
      </c>
    </row>
    <row r="2884" spans="1:10" ht="14.4" thickTop="1" x14ac:dyDescent="0.25">
      <c r="A2884" s="161"/>
      <c r="B2884" s="161"/>
      <c r="C2884" s="161"/>
      <c r="D2884" s="161"/>
      <c r="E2884" s="161"/>
      <c r="F2884" s="161"/>
      <c r="G2884" s="161"/>
      <c r="H2884" s="161"/>
      <c r="I2884" s="161"/>
      <c r="J2884" s="161"/>
    </row>
    <row r="2885" spans="1:10" x14ac:dyDescent="0.25">
      <c r="A2885" s="24" t="s">
        <v>871</v>
      </c>
      <c r="B2885" s="25" t="s">
        <v>2</v>
      </c>
      <c r="C2885" s="24" t="s">
        <v>3</v>
      </c>
      <c r="D2885" s="24" t="s">
        <v>4</v>
      </c>
      <c r="E2885" s="294" t="s">
        <v>2075</v>
      </c>
      <c r="F2885" s="294"/>
      <c r="G2885" s="145" t="s">
        <v>5</v>
      </c>
      <c r="H2885" s="25" t="s">
        <v>6</v>
      </c>
      <c r="I2885" s="25" t="s">
        <v>7</v>
      </c>
      <c r="J2885" s="25" t="s">
        <v>9</v>
      </c>
    </row>
    <row r="2886" spans="1:10" ht="39.6" x14ac:dyDescent="0.25">
      <c r="A2886" s="146" t="s">
        <v>2076</v>
      </c>
      <c r="B2886" s="147" t="s">
        <v>872</v>
      </c>
      <c r="C2886" s="146" t="s">
        <v>41</v>
      </c>
      <c r="D2886" s="146" t="s">
        <v>873</v>
      </c>
      <c r="E2886" s="292" t="s">
        <v>3165</v>
      </c>
      <c r="F2886" s="292"/>
      <c r="G2886" s="148" t="s">
        <v>43</v>
      </c>
      <c r="H2886" s="149">
        <v>1</v>
      </c>
      <c r="I2886" s="150">
        <v>69.63</v>
      </c>
      <c r="J2886" s="150">
        <v>69.63</v>
      </c>
    </row>
    <row r="2887" spans="1:10" ht="26.4" x14ac:dyDescent="0.25">
      <c r="A2887" s="48" t="s">
        <v>2078</v>
      </c>
      <c r="B2887" s="50" t="s">
        <v>2114</v>
      </c>
      <c r="C2887" s="48" t="s">
        <v>41</v>
      </c>
      <c r="D2887" s="48" t="s">
        <v>2115</v>
      </c>
      <c r="E2887" s="289" t="s">
        <v>2081</v>
      </c>
      <c r="F2887" s="289"/>
      <c r="G2887" s="151" t="s">
        <v>2082</v>
      </c>
      <c r="H2887" s="152">
        <v>0.42309999999999998</v>
      </c>
      <c r="I2887" s="153">
        <v>24.83</v>
      </c>
      <c r="J2887" s="153">
        <v>10.5</v>
      </c>
    </row>
    <row r="2888" spans="1:10" ht="26.4" x14ac:dyDescent="0.25">
      <c r="A2888" s="48" t="s">
        <v>2078</v>
      </c>
      <c r="B2888" s="50" t="s">
        <v>2118</v>
      </c>
      <c r="C2888" s="48" t="s">
        <v>41</v>
      </c>
      <c r="D2888" s="48" t="s">
        <v>2119</v>
      </c>
      <c r="E2888" s="289" t="s">
        <v>2081</v>
      </c>
      <c r="F2888" s="289"/>
      <c r="G2888" s="151" t="s">
        <v>2082</v>
      </c>
      <c r="H2888" s="152">
        <v>0.42309999999999998</v>
      </c>
      <c r="I2888" s="153">
        <v>29.46</v>
      </c>
      <c r="J2888" s="153">
        <v>12.46</v>
      </c>
    </row>
    <row r="2889" spans="1:10" ht="26.4" x14ac:dyDescent="0.25">
      <c r="A2889" s="154" t="s">
        <v>2087</v>
      </c>
      <c r="B2889" s="155" t="s">
        <v>2954</v>
      </c>
      <c r="C2889" s="154" t="s">
        <v>41</v>
      </c>
      <c r="D2889" s="154" t="s">
        <v>2955</v>
      </c>
      <c r="E2889" s="290" t="s">
        <v>2091</v>
      </c>
      <c r="F2889" s="290"/>
      <c r="G2889" s="156" t="s">
        <v>43</v>
      </c>
      <c r="H2889" s="157">
        <v>4.3999999999999997E-2</v>
      </c>
      <c r="I2889" s="158">
        <v>74.53</v>
      </c>
      <c r="J2889" s="158">
        <v>3.27</v>
      </c>
    </row>
    <row r="2890" spans="1:10" x14ac:dyDescent="0.25">
      <c r="A2890" s="154" t="s">
        <v>2087</v>
      </c>
      <c r="B2890" s="155" t="s">
        <v>2712</v>
      </c>
      <c r="C2890" s="154" t="s">
        <v>41</v>
      </c>
      <c r="D2890" s="154" t="s">
        <v>2713</v>
      </c>
      <c r="E2890" s="290" t="s">
        <v>2091</v>
      </c>
      <c r="F2890" s="290"/>
      <c r="G2890" s="156" t="s">
        <v>43</v>
      </c>
      <c r="H2890" s="157">
        <v>1.54E-2</v>
      </c>
      <c r="I2890" s="158">
        <v>2.06</v>
      </c>
      <c r="J2890" s="158">
        <v>0.03</v>
      </c>
    </row>
    <row r="2891" spans="1:10" x14ac:dyDescent="0.25">
      <c r="A2891" s="154" t="s">
        <v>2087</v>
      </c>
      <c r="B2891" s="155" t="s">
        <v>2963</v>
      </c>
      <c r="C2891" s="154" t="s">
        <v>41</v>
      </c>
      <c r="D2891" s="154" t="s">
        <v>2964</v>
      </c>
      <c r="E2891" s="290" t="s">
        <v>2091</v>
      </c>
      <c r="F2891" s="290"/>
      <c r="G2891" s="156" t="s">
        <v>43</v>
      </c>
      <c r="H2891" s="157">
        <v>2.92E-2</v>
      </c>
      <c r="I2891" s="158">
        <v>65.78</v>
      </c>
      <c r="J2891" s="158">
        <v>1.92</v>
      </c>
    </row>
    <row r="2892" spans="1:10" ht="26.4" x14ac:dyDescent="0.25">
      <c r="A2892" s="154" t="s">
        <v>2087</v>
      </c>
      <c r="B2892" s="155" t="s">
        <v>3168</v>
      </c>
      <c r="C2892" s="154" t="s">
        <v>41</v>
      </c>
      <c r="D2892" s="154" t="s">
        <v>3169</v>
      </c>
      <c r="E2892" s="290" t="s">
        <v>2091</v>
      </c>
      <c r="F2892" s="290"/>
      <c r="G2892" s="156" t="s">
        <v>43</v>
      </c>
      <c r="H2892" s="157">
        <v>1</v>
      </c>
      <c r="I2892" s="158">
        <v>41.45</v>
      </c>
      <c r="J2892" s="158">
        <v>41.45</v>
      </c>
    </row>
    <row r="2893" spans="1:10" x14ac:dyDescent="0.25">
      <c r="A2893" s="49"/>
      <c r="B2893" s="49"/>
      <c r="C2893" s="49"/>
      <c r="D2893" s="49"/>
      <c r="E2893" s="49" t="s">
        <v>2093</v>
      </c>
      <c r="F2893" s="159">
        <v>8.1199999999999992</v>
      </c>
      <c r="G2893" s="49" t="s">
        <v>2094</v>
      </c>
      <c r="H2893" s="159">
        <v>9.32</v>
      </c>
      <c r="I2893" s="49" t="s">
        <v>2095</v>
      </c>
      <c r="J2893" s="159">
        <v>17.440000000000001</v>
      </c>
    </row>
    <row r="2894" spans="1:10" x14ac:dyDescent="0.25">
      <c r="A2894" s="49"/>
      <c r="B2894" s="49"/>
      <c r="C2894" s="49"/>
      <c r="D2894" s="49"/>
      <c r="E2894" s="49" t="s">
        <v>2096</v>
      </c>
      <c r="F2894" s="159">
        <v>14.27</v>
      </c>
      <c r="G2894" s="49"/>
      <c r="H2894" s="291" t="s">
        <v>2097</v>
      </c>
      <c r="I2894" s="291"/>
      <c r="J2894" s="159">
        <v>83.9</v>
      </c>
    </row>
    <row r="2895" spans="1:10" ht="14.4" thickBot="1" x14ac:dyDescent="0.3">
      <c r="A2895" s="30"/>
      <c r="B2895" s="30"/>
      <c r="C2895" s="30"/>
      <c r="D2895" s="30"/>
      <c r="E2895" s="30"/>
      <c r="F2895" s="30"/>
      <c r="G2895" s="30" t="s">
        <v>2098</v>
      </c>
      <c r="H2895" s="160" t="s">
        <v>2571</v>
      </c>
      <c r="I2895" s="30" t="s">
        <v>2100</v>
      </c>
      <c r="J2895" s="32">
        <v>755.1</v>
      </c>
    </row>
    <row r="2896" spans="1:10" ht="14.4" thickTop="1" x14ac:dyDescent="0.25">
      <c r="A2896" s="161"/>
      <c r="B2896" s="161"/>
      <c r="C2896" s="161"/>
      <c r="D2896" s="161"/>
      <c r="E2896" s="161"/>
      <c r="F2896" s="161"/>
      <c r="G2896" s="161"/>
      <c r="H2896" s="161"/>
      <c r="I2896" s="161"/>
      <c r="J2896" s="161"/>
    </row>
    <row r="2897" spans="1:10" x14ac:dyDescent="0.25">
      <c r="A2897" s="24" t="s">
        <v>874</v>
      </c>
      <c r="B2897" s="25" t="s">
        <v>2</v>
      </c>
      <c r="C2897" s="24" t="s">
        <v>3</v>
      </c>
      <c r="D2897" s="24" t="s">
        <v>4</v>
      </c>
      <c r="E2897" s="294" t="s">
        <v>2075</v>
      </c>
      <c r="F2897" s="294"/>
      <c r="G2897" s="145" t="s">
        <v>5</v>
      </c>
      <c r="H2897" s="25" t="s">
        <v>6</v>
      </c>
      <c r="I2897" s="25" t="s">
        <v>7</v>
      </c>
      <c r="J2897" s="25" t="s">
        <v>9</v>
      </c>
    </row>
    <row r="2898" spans="1:10" ht="39.6" x14ac:dyDescent="0.25">
      <c r="A2898" s="146" t="s">
        <v>2076</v>
      </c>
      <c r="B2898" s="147" t="s">
        <v>875</v>
      </c>
      <c r="C2898" s="146" t="s">
        <v>41</v>
      </c>
      <c r="D2898" s="146" t="s">
        <v>876</v>
      </c>
      <c r="E2898" s="292" t="s">
        <v>3165</v>
      </c>
      <c r="F2898" s="292"/>
      <c r="G2898" s="148" t="s">
        <v>43</v>
      </c>
      <c r="H2898" s="149">
        <v>1</v>
      </c>
      <c r="I2898" s="150">
        <v>101.58</v>
      </c>
      <c r="J2898" s="150">
        <v>101.58</v>
      </c>
    </row>
    <row r="2899" spans="1:10" ht="26.4" x14ac:dyDescent="0.25">
      <c r="A2899" s="48" t="s">
        <v>2078</v>
      </c>
      <c r="B2899" s="50" t="s">
        <v>2114</v>
      </c>
      <c r="C2899" s="48" t="s">
        <v>41</v>
      </c>
      <c r="D2899" s="48" t="s">
        <v>2115</v>
      </c>
      <c r="E2899" s="289" t="s">
        <v>2081</v>
      </c>
      <c r="F2899" s="289"/>
      <c r="G2899" s="151" t="s">
        <v>2082</v>
      </c>
      <c r="H2899" s="152">
        <v>0.47770000000000001</v>
      </c>
      <c r="I2899" s="153">
        <v>24.83</v>
      </c>
      <c r="J2899" s="153">
        <v>11.86</v>
      </c>
    </row>
    <row r="2900" spans="1:10" ht="26.4" x14ac:dyDescent="0.25">
      <c r="A2900" s="48" t="s">
        <v>2078</v>
      </c>
      <c r="B2900" s="50" t="s">
        <v>2118</v>
      </c>
      <c r="C2900" s="48" t="s">
        <v>41</v>
      </c>
      <c r="D2900" s="48" t="s">
        <v>2119</v>
      </c>
      <c r="E2900" s="289" t="s">
        <v>2081</v>
      </c>
      <c r="F2900" s="289"/>
      <c r="G2900" s="151" t="s">
        <v>2082</v>
      </c>
      <c r="H2900" s="152">
        <v>0.47770000000000001</v>
      </c>
      <c r="I2900" s="153">
        <v>29.46</v>
      </c>
      <c r="J2900" s="153">
        <v>14.07</v>
      </c>
    </row>
    <row r="2901" spans="1:10" ht="26.4" x14ac:dyDescent="0.25">
      <c r="A2901" s="154" t="s">
        <v>2087</v>
      </c>
      <c r="B2901" s="155" t="s">
        <v>2954</v>
      </c>
      <c r="C2901" s="154" t="s">
        <v>41</v>
      </c>
      <c r="D2901" s="154" t="s">
        <v>2955</v>
      </c>
      <c r="E2901" s="290" t="s">
        <v>2091</v>
      </c>
      <c r="F2901" s="290"/>
      <c r="G2901" s="156" t="s">
        <v>43</v>
      </c>
      <c r="H2901" s="157">
        <v>0.104</v>
      </c>
      <c r="I2901" s="158">
        <v>74.53</v>
      </c>
      <c r="J2901" s="158">
        <v>7.75</v>
      </c>
    </row>
    <row r="2902" spans="1:10" x14ac:dyDescent="0.25">
      <c r="A2902" s="154" t="s">
        <v>2087</v>
      </c>
      <c r="B2902" s="155" t="s">
        <v>2712</v>
      </c>
      <c r="C2902" s="154" t="s">
        <v>41</v>
      </c>
      <c r="D2902" s="154" t="s">
        <v>2713</v>
      </c>
      <c r="E2902" s="290" t="s">
        <v>2091</v>
      </c>
      <c r="F2902" s="290"/>
      <c r="G2902" s="156" t="s">
        <v>43</v>
      </c>
      <c r="H2902" s="157">
        <v>1.84E-2</v>
      </c>
      <c r="I2902" s="158">
        <v>2.06</v>
      </c>
      <c r="J2902" s="158">
        <v>0.03</v>
      </c>
    </row>
    <row r="2903" spans="1:10" ht="26.4" x14ac:dyDescent="0.25">
      <c r="A2903" s="154" t="s">
        <v>2087</v>
      </c>
      <c r="B2903" s="155" t="s">
        <v>3170</v>
      </c>
      <c r="C2903" s="154" t="s">
        <v>41</v>
      </c>
      <c r="D2903" s="154" t="s">
        <v>3171</v>
      </c>
      <c r="E2903" s="290" t="s">
        <v>2091</v>
      </c>
      <c r="F2903" s="290"/>
      <c r="G2903" s="156" t="s">
        <v>43</v>
      </c>
      <c r="H2903" s="157">
        <v>1</v>
      </c>
      <c r="I2903" s="158">
        <v>63.48</v>
      </c>
      <c r="J2903" s="158">
        <v>63.48</v>
      </c>
    </row>
    <row r="2904" spans="1:10" x14ac:dyDescent="0.25">
      <c r="A2904" s="154" t="s">
        <v>2087</v>
      </c>
      <c r="B2904" s="155" t="s">
        <v>2963</v>
      </c>
      <c r="C2904" s="154" t="s">
        <v>41</v>
      </c>
      <c r="D2904" s="154" t="s">
        <v>2964</v>
      </c>
      <c r="E2904" s="290" t="s">
        <v>2091</v>
      </c>
      <c r="F2904" s="290"/>
      <c r="G2904" s="156" t="s">
        <v>43</v>
      </c>
      <c r="H2904" s="157">
        <v>6.6799999999999998E-2</v>
      </c>
      <c r="I2904" s="158">
        <v>65.78</v>
      </c>
      <c r="J2904" s="158">
        <v>4.3899999999999997</v>
      </c>
    </row>
    <row r="2905" spans="1:10" x14ac:dyDescent="0.25">
      <c r="A2905" s="49"/>
      <c r="B2905" s="49"/>
      <c r="C2905" s="49"/>
      <c r="D2905" s="49"/>
      <c r="E2905" s="49" t="s">
        <v>2093</v>
      </c>
      <c r="F2905" s="159">
        <v>9.17</v>
      </c>
      <c r="G2905" s="49" t="s">
        <v>2094</v>
      </c>
      <c r="H2905" s="159">
        <v>10.52</v>
      </c>
      <c r="I2905" s="49" t="s">
        <v>2095</v>
      </c>
      <c r="J2905" s="159">
        <v>19.690000000000001</v>
      </c>
    </row>
    <row r="2906" spans="1:10" x14ac:dyDescent="0.25">
      <c r="A2906" s="49"/>
      <c r="B2906" s="49"/>
      <c r="C2906" s="49"/>
      <c r="D2906" s="49"/>
      <c r="E2906" s="49" t="s">
        <v>2096</v>
      </c>
      <c r="F2906" s="159">
        <v>20.82</v>
      </c>
      <c r="G2906" s="49"/>
      <c r="H2906" s="291" t="s">
        <v>2097</v>
      </c>
      <c r="I2906" s="291"/>
      <c r="J2906" s="159">
        <v>122.4</v>
      </c>
    </row>
    <row r="2907" spans="1:10" ht="14.4" thickBot="1" x14ac:dyDescent="0.3">
      <c r="A2907" s="30"/>
      <c r="B2907" s="30"/>
      <c r="C2907" s="30"/>
      <c r="D2907" s="30"/>
      <c r="E2907" s="30"/>
      <c r="F2907" s="30"/>
      <c r="G2907" s="30" t="s">
        <v>2098</v>
      </c>
      <c r="H2907" s="160" t="s">
        <v>2852</v>
      </c>
      <c r="I2907" s="30" t="s">
        <v>2100</v>
      </c>
      <c r="J2907" s="32">
        <v>612</v>
      </c>
    </row>
    <row r="2908" spans="1:10" ht="14.4" thickTop="1" x14ac:dyDescent="0.25">
      <c r="A2908" s="161"/>
      <c r="B2908" s="161"/>
      <c r="C2908" s="161"/>
      <c r="D2908" s="161"/>
      <c r="E2908" s="161"/>
      <c r="F2908" s="161"/>
      <c r="G2908" s="161"/>
      <c r="H2908" s="161"/>
      <c r="I2908" s="161"/>
      <c r="J2908" s="161"/>
    </row>
    <row r="2909" spans="1:10" x14ac:dyDescent="0.25">
      <c r="A2909" s="24" t="s">
        <v>877</v>
      </c>
      <c r="B2909" s="25" t="s">
        <v>2</v>
      </c>
      <c r="C2909" s="24" t="s">
        <v>3</v>
      </c>
      <c r="D2909" s="24" t="s">
        <v>4</v>
      </c>
      <c r="E2909" s="294" t="s">
        <v>2075</v>
      </c>
      <c r="F2909" s="294"/>
      <c r="G2909" s="145" t="s">
        <v>5</v>
      </c>
      <c r="H2909" s="25" t="s">
        <v>6</v>
      </c>
      <c r="I2909" s="25" t="s">
        <v>7</v>
      </c>
      <c r="J2909" s="25" t="s">
        <v>9</v>
      </c>
    </row>
    <row r="2910" spans="1:10" ht="39.6" x14ac:dyDescent="0.25">
      <c r="A2910" s="146" t="s">
        <v>2076</v>
      </c>
      <c r="B2910" s="147" t="s">
        <v>878</v>
      </c>
      <c r="C2910" s="146" t="s">
        <v>41</v>
      </c>
      <c r="D2910" s="146" t="s">
        <v>879</v>
      </c>
      <c r="E2910" s="292" t="s">
        <v>3165</v>
      </c>
      <c r="F2910" s="292"/>
      <c r="G2910" s="148" t="s">
        <v>43</v>
      </c>
      <c r="H2910" s="149">
        <v>1</v>
      </c>
      <c r="I2910" s="150">
        <v>21.01</v>
      </c>
      <c r="J2910" s="150">
        <v>21.01</v>
      </c>
    </row>
    <row r="2911" spans="1:10" ht="26.4" x14ac:dyDescent="0.25">
      <c r="A2911" s="48" t="s">
        <v>2078</v>
      </c>
      <c r="B2911" s="50" t="s">
        <v>2118</v>
      </c>
      <c r="C2911" s="48" t="s">
        <v>41</v>
      </c>
      <c r="D2911" s="48" t="s">
        <v>2119</v>
      </c>
      <c r="E2911" s="289" t="s">
        <v>2081</v>
      </c>
      <c r="F2911" s="289"/>
      <c r="G2911" s="151" t="s">
        <v>2082</v>
      </c>
      <c r="H2911" s="152">
        <v>0.16520000000000001</v>
      </c>
      <c r="I2911" s="153">
        <v>29.46</v>
      </c>
      <c r="J2911" s="153">
        <v>4.8600000000000003</v>
      </c>
    </row>
    <row r="2912" spans="1:10" ht="26.4" x14ac:dyDescent="0.25">
      <c r="A2912" s="48" t="s">
        <v>2078</v>
      </c>
      <c r="B2912" s="50" t="s">
        <v>2114</v>
      </c>
      <c r="C2912" s="48" t="s">
        <v>41</v>
      </c>
      <c r="D2912" s="48" t="s">
        <v>2115</v>
      </c>
      <c r="E2912" s="289" t="s">
        <v>2081</v>
      </c>
      <c r="F2912" s="289"/>
      <c r="G2912" s="151" t="s">
        <v>2082</v>
      </c>
      <c r="H2912" s="152">
        <v>0.16520000000000001</v>
      </c>
      <c r="I2912" s="153">
        <v>24.83</v>
      </c>
      <c r="J2912" s="153">
        <v>4.0999999999999996</v>
      </c>
    </row>
    <row r="2913" spans="1:10" x14ac:dyDescent="0.25">
      <c r="A2913" s="154" t="s">
        <v>2087</v>
      </c>
      <c r="B2913" s="155" t="s">
        <v>2963</v>
      </c>
      <c r="C2913" s="154" t="s">
        <v>41</v>
      </c>
      <c r="D2913" s="154" t="s">
        <v>2964</v>
      </c>
      <c r="E2913" s="290" t="s">
        <v>2091</v>
      </c>
      <c r="F2913" s="290"/>
      <c r="G2913" s="156" t="s">
        <v>43</v>
      </c>
      <c r="H2913" s="157">
        <v>4.8999999999999998E-3</v>
      </c>
      <c r="I2913" s="158">
        <v>65.78</v>
      </c>
      <c r="J2913" s="158">
        <v>0.32</v>
      </c>
    </row>
    <row r="2914" spans="1:10" ht="26.4" x14ac:dyDescent="0.25">
      <c r="A2914" s="154" t="s">
        <v>2087</v>
      </c>
      <c r="B2914" s="155" t="s">
        <v>3172</v>
      </c>
      <c r="C2914" s="154" t="s">
        <v>41</v>
      </c>
      <c r="D2914" s="154" t="s">
        <v>3173</v>
      </c>
      <c r="E2914" s="290" t="s">
        <v>2091</v>
      </c>
      <c r="F2914" s="290"/>
      <c r="G2914" s="156" t="s">
        <v>43</v>
      </c>
      <c r="H2914" s="157">
        <v>1</v>
      </c>
      <c r="I2914" s="158">
        <v>11.11</v>
      </c>
      <c r="J2914" s="158">
        <v>11.11</v>
      </c>
    </row>
    <row r="2915" spans="1:10" x14ac:dyDescent="0.25">
      <c r="A2915" s="154" t="s">
        <v>2087</v>
      </c>
      <c r="B2915" s="155" t="s">
        <v>2712</v>
      </c>
      <c r="C2915" s="154" t="s">
        <v>41</v>
      </c>
      <c r="D2915" s="154" t="s">
        <v>2713</v>
      </c>
      <c r="E2915" s="290" t="s">
        <v>2091</v>
      </c>
      <c r="F2915" s="290"/>
      <c r="G2915" s="156" t="s">
        <v>43</v>
      </c>
      <c r="H2915" s="157">
        <v>3.5999999999999997E-2</v>
      </c>
      <c r="I2915" s="158">
        <v>2.06</v>
      </c>
      <c r="J2915" s="158">
        <v>7.0000000000000007E-2</v>
      </c>
    </row>
    <row r="2916" spans="1:10" ht="26.4" x14ac:dyDescent="0.25">
      <c r="A2916" s="154" t="s">
        <v>2087</v>
      </c>
      <c r="B2916" s="155" t="s">
        <v>2954</v>
      </c>
      <c r="C2916" s="154" t="s">
        <v>41</v>
      </c>
      <c r="D2916" s="154" t="s">
        <v>2955</v>
      </c>
      <c r="E2916" s="290" t="s">
        <v>2091</v>
      </c>
      <c r="F2916" s="290"/>
      <c r="G2916" s="156" t="s">
        <v>43</v>
      </c>
      <c r="H2916" s="157">
        <v>7.4999999999999997E-3</v>
      </c>
      <c r="I2916" s="158">
        <v>74.53</v>
      </c>
      <c r="J2916" s="158">
        <v>0.55000000000000004</v>
      </c>
    </row>
    <row r="2917" spans="1:10" x14ac:dyDescent="0.25">
      <c r="A2917" s="49"/>
      <c r="B2917" s="49"/>
      <c r="C2917" s="49"/>
      <c r="D2917" s="49"/>
      <c r="E2917" s="49" t="s">
        <v>2093</v>
      </c>
      <c r="F2917" s="159">
        <v>3.16</v>
      </c>
      <c r="G2917" s="49" t="s">
        <v>2094</v>
      </c>
      <c r="H2917" s="159">
        <v>3.64</v>
      </c>
      <c r="I2917" s="49" t="s">
        <v>2095</v>
      </c>
      <c r="J2917" s="159">
        <v>6.8</v>
      </c>
    </row>
    <row r="2918" spans="1:10" x14ac:dyDescent="0.25">
      <c r="A2918" s="49"/>
      <c r="B2918" s="49"/>
      <c r="C2918" s="49"/>
      <c r="D2918" s="49"/>
      <c r="E2918" s="49" t="s">
        <v>2096</v>
      </c>
      <c r="F2918" s="159">
        <v>4.3</v>
      </c>
      <c r="G2918" s="49"/>
      <c r="H2918" s="291" t="s">
        <v>2097</v>
      </c>
      <c r="I2918" s="291"/>
      <c r="J2918" s="159">
        <v>25.31</v>
      </c>
    </row>
    <row r="2919" spans="1:10" ht="14.4" thickBot="1" x14ac:dyDescent="0.3">
      <c r="A2919" s="30"/>
      <c r="B2919" s="30"/>
      <c r="C2919" s="30"/>
      <c r="D2919" s="30"/>
      <c r="E2919" s="30"/>
      <c r="F2919" s="30"/>
      <c r="G2919" s="30" t="s">
        <v>2098</v>
      </c>
      <c r="H2919" s="160" t="s">
        <v>2560</v>
      </c>
      <c r="I2919" s="30" t="s">
        <v>2100</v>
      </c>
      <c r="J2919" s="32">
        <v>101.24</v>
      </c>
    </row>
    <row r="2920" spans="1:10" ht="14.4" thickTop="1" x14ac:dyDescent="0.25">
      <c r="A2920" s="161"/>
      <c r="B2920" s="161"/>
      <c r="C2920" s="161"/>
      <c r="D2920" s="161"/>
      <c r="E2920" s="161"/>
      <c r="F2920" s="161"/>
      <c r="G2920" s="161"/>
      <c r="H2920" s="161"/>
      <c r="I2920" s="161"/>
      <c r="J2920" s="161"/>
    </row>
    <row r="2921" spans="1:10" x14ac:dyDescent="0.25">
      <c r="A2921" s="24" t="s">
        <v>880</v>
      </c>
      <c r="B2921" s="25" t="s">
        <v>2</v>
      </c>
      <c r="C2921" s="24" t="s">
        <v>3</v>
      </c>
      <c r="D2921" s="24" t="s">
        <v>4</v>
      </c>
      <c r="E2921" s="294" t="s">
        <v>2075</v>
      </c>
      <c r="F2921" s="294"/>
      <c r="G2921" s="145" t="s">
        <v>5</v>
      </c>
      <c r="H2921" s="25" t="s">
        <v>6</v>
      </c>
      <c r="I2921" s="25" t="s">
        <v>7</v>
      </c>
      <c r="J2921" s="25" t="s">
        <v>9</v>
      </c>
    </row>
    <row r="2922" spans="1:10" ht="26.4" x14ac:dyDescent="0.25">
      <c r="A2922" s="146" t="s">
        <v>2076</v>
      </c>
      <c r="B2922" s="147" t="s">
        <v>881</v>
      </c>
      <c r="C2922" s="146" t="s">
        <v>41</v>
      </c>
      <c r="D2922" s="146" t="s">
        <v>882</v>
      </c>
      <c r="E2922" s="292" t="s">
        <v>2847</v>
      </c>
      <c r="F2922" s="292"/>
      <c r="G2922" s="148" t="s">
        <v>43</v>
      </c>
      <c r="H2922" s="149">
        <v>1</v>
      </c>
      <c r="I2922" s="150">
        <v>11.15</v>
      </c>
      <c r="J2922" s="150">
        <v>11.15</v>
      </c>
    </row>
    <row r="2923" spans="1:10" ht="26.4" x14ac:dyDescent="0.25">
      <c r="A2923" s="48" t="s">
        <v>2078</v>
      </c>
      <c r="B2923" s="50" t="s">
        <v>2118</v>
      </c>
      <c r="C2923" s="48" t="s">
        <v>41</v>
      </c>
      <c r="D2923" s="48" t="s">
        <v>2119</v>
      </c>
      <c r="E2923" s="289" t="s">
        <v>2081</v>
      </c>
      <c r="F2923" s="289"/>
      <c r="G2923" s="151" t="s">
        <v>2082</v>
      </c>
      <c r="H2923" s="152">
        <v>8.3852399999999994E-2</v>
      </c>
      <c r="I2923" s="153">
        <v>29.46</v>
      </c>
      <c r="J2923" s="153">
        <v>2.4700000000000002</v>
      </c>
    </row>
    <row r="2924" spans="1:10" ht="26.4" x14ac:dyDescent="0.25">
      <c r="A2924" s="48" t="s">
        <v>2078</v>
      </c>
      <c r="B2924" s="50" t="s">
        <v>2079</v>
      </c>
      <c r="C2924" s="48" t="s">
        <v>41</v>
      </c>
      <c r="D2924" s="48" t="s">
        <v>2080</v>
      </c>
      <c r="E2924" s="289" t="s">
        <v>2081</v>
      </c>
      <c r="F2924" s="289"/>
      <c r="G2924" s="151" t="s">
        <v>2082</v>
      </c>
      <c r="H2924" s="152">
        <v>3.2185800000000001E-2</v>
      </c>
      <c r="I2924" s="153">
        <v>24.25</v>
      </c>
      <c r="J2924" s="153">
        <v>0.78</v>
      </c>
    </row>
    <row r="2925" spans="1:10" ht="26.4" x14ac:dyDescent="0.25">
      <c r="A2925" s="154" t="s">
        <v>2087</v>
      </c>
      <c r="B2925" s="155" t="s">
        <v>3174</v>
      </c>
      <c r="C2925" s="154" t="s">
        <v>41</v>
      </c>
      <c r="D2925" s="154" t="s">
        <v>3175</v>
      </c>
      <c r="E2925" s="290" t="s">
        <v>2091</v>
      </c>
      <c r="F2925" s="290"/>
      <c r="G2925" s="156" t="s">
        <v>43</v>
      </c>
      <c r="H2925" s="157">
        <v>1</v>
      </c>
      <c r="I2925" s="158">
        <v>7.9</v>
      </c>
      <c r="J2925" s="158">
        <v>7.9</v>
      </c>
    </row>
    <row r="2926" spans="1:10" x14ac:dyDescent="0.25">
      <c r="A2926" s="49"/>
      <c r="B2926" s="49"/>
      <c r="C2926" s="49"/>
      <c r="D2926" s="49"/>
      <c r="E2926" s="49" t="s">
        <v>2093</v>
      </c>
      <c r="F2926" s="159">
        <v>1.1499999999999999</v>
      </c>
      <c r="G2926" s="49" t="s">
        <v>2094</v>
      </c>
      <c r="H2926" s="159">
        <v>1.32</v>
      </c>
      <c r="I2926" s="49" t="s">
        <v>2095</v>
      </c>
      <c r="J2926" s="159">
        <v>2.4700000000000002</v>
      </c>
    </row>
    <row r="2927" spans="1:10" x14ac:dyDescent="0.25">
      <c r="A2927" s="49"/>
      <c r="B2927" s="49"/>
      <c r="C2927" s="49"/>
      <c r="D2927" s="49"/>
      <c r="E2927" s="49" t="s">
        <v>2096</v>
      </c>
      <c r="F2927" s="159">
        <v>2.2799999999999998</v>
      </c>
      <c r="G2927" s="49"/>
      <c r="H2927" s="291" t="s">
        <v>2097</v>
      </c>
      <c r="I2927" s="291"/>
      <c r="J2927" s="159">
        <v>13.43</v>
      </c>
    </row>
    <row r="2928" spans="1:10" ht="14.4" thickBot="1" x14ac:dyDescent="0.3">
      <c r="A2928" s="30"/>
      <c r="B2928" s="30"/>
      <c r="C2928" s="30"/>
      <c r="D2928" s="30"/>
      <c r="E2928" s="30"/>
      <c r="F2928" s="30"/>
      <c r="G2928" s="30" t="s">
        <v>2098</v>
      </c>
      <c r="H2928" s="160" t="s">
        <v>3176</v>
      </c>
      <c r="I2928" s="30" t="s">
        <v>2100</v>
      </c>
      <c r="J2928" s="32">
        <v>2014.5</v>
      </c>
    </row>
    <row r="2929" spans="1:10" ht="14.4" thickTop="1" x14ac:dyDescent="0.25">
      <c r="A2929" s="161"/>
      <c r="B2929" s="161"/>
      <c r="C2929" s="161"/>
      <c r="D2929" s="161"/>
      <c r="E2929" s="161"/>
      <c r="F2929" s="161"/>
      <c r="G2929" s="161"/>
      <c r="H2929" s="161"/>
      <c r="I2929" s="161"/>
      <c r="J2929" s="161"/>
    </row>
    <row r="2930" spans="1:10" x14ac:dyDescent="0.25">
      <c r="A2930" s="24" t="s">
        <v>883</v>
      </c>
      <c r="B2930" s="25" t="s">
        <v>2</v>
      </c>
      <c r="C2930" s="24" t="s">
        <v>3</v>
      </c>
      <c r="D2930" s="24" t="s">
        <v>4</v>
      </c>
      <c r="E2930" s="294" t="s">
        <v>2075</v>
      </c>
      <c r="F2930" s="294"/>
      <c r="G2930" s="145" t="s">
        <v>5</v>
      </c>
      <c r="H2930" s="25" t="s">
        <v>6</v>
      </c>
      <c r="I2930" s="25" t="s">
        <v>7</v>
      </c>
      <c r="J2930" s="25" t="s">
        <v>9</v>
      </c>
    </row>
    <row r="2931" spans="1:10" ht="26.4" x14ac:dyDescent="0.25">
      <c r="A2931" s="146" t="s">
        <v>2076</v>
      </c>
      <c r="B2931" s="147" t="s">
        <v>884</v>
      </c>
      <c r="C2931" s="146" t="s">
        <v>41</v>
      </c>
      <c r="D2931" s="146" t="s">
        <v>885</v>
      </c>
      <c r="E2931" s="292" t="s">
        <v>2847</v>
      </c>
      <c r="F2931" s="292"/>
      <c r="G2931" s="148" t="s">
        <v>43</v>
      </c>
      <c r="H2931" s="149">
        <v>1</v>
      </c>
      <c r="I2931" s="150">
        <v>20.74</v>
      </c>
      <c r="J2931" s="150">
        <v>20.74</v>
      </c>
    </row>
    <row r="2932" spans="1:10" ht="26.4" x14ac:dyDescent="0.25">
      <c r="A2932" s="48" t="s">
        <v>2078</v>
      </c>
      <c r="B2932" s="50" t="s">
        <v>2118</v>
      </c>
      <c r="C2932" s="48" t="s">
        <v>41</v>
      </c>
      <c r="D2932" s="48" t="s">
        <v>2119</v>
      </c>
      <c r="E2932" s="289" t="s">
        <v>2081</v>
      </c>
      <c r="F2932" s="289"/>
      <c r="G2932" s="151" t="s">
        <v>2082</v>
      </c>
      <c r="H2932" s="152">
        <v>0.14374700000000001</v>
      </c>
      <c r="I2932" s="153">
        <v>29.46</v>
      </c>
      <c r="J2932" s="153">
        <v>4.2300000000000004</v>
      </c>
    </row>
    <row r="2933" spans="1:10" ht="26.4" x14ac:dyDescent="0.25">
      <c r="A2933" s="48" t="s">
        <v>2078</v>
      </c>
      <c r="B2933" s="50" t="s">
        <v>2079</v>
      </c>
      <c r="C2933" s="48" t="s">
        <v>41</v>
      </c>
      <c r="D2933" s="48" t="s">
        <v>2080</v>
      </c>
      <c r="E2933" s="289" t="s">
        <v>2081</v>
      </c>
      <c r="F2933" s="289"/>
      <c r="G2933" s="151" t="s">
        <v>2082</v>
      </c>
      <c r="H2933" s="152">
        <v>5.5175599999999998E-2</v>
      </c>
      <c r="I2933" s="153">
        <v>24.25</v>
      </c>
      <c r="J2933" s="153">
        <v>1.33</v>
      </c>
    </row>
    <row r="2934" spans="1:10" x14ac:dyDescent="0.25">
      <c r="A2934" s="154" t="s">
        <v>2087</v>
      </c>
      <c r="B2934" s="155" t="s">
        <v>3177</v>
      </c>
      <c r="C2934" s="154" t="s">
        <v>41</v>
      </c>
      <c r="D2934" s="154" t="s">
        <v>3178</v>
      </c>
      <c r="E2934" s="290" t="s">
        <v>2091</v>
      </c>
      <c r="F2934" s="290"/>
      <c r="G2934" s="156" t="s">
        <v>43</v>
      </c>
      <c r="H2934" s="157">
        <v>1</v>
      </c>
      <c r="I2934" s="158">
        <v>15.18</v>
      </c>
      <c r="J2934" s="158">
        <v>15.18</v>
      </c>
    </row>
    <row r="2935" spans="1:10" x14ac:dyDescent="0.25">
      <c r="A2935" s="49"/>
      <c r="B2935" s="49"/>
      <c r="C2935" s="49"/>
      <c r="D2935" s="49"/>
      <c r="E2935" s="49" t="s">
        <v>2093</v>
      </c>
      <c r="F2935" s="159">
        <v>1.97</v>
      </c>
      <c r="G2935" s="49" t="s">
        <v>2094</v>
      </c>
      <c r="H2935" s="159">
        <v>2.27</v>
      </c>
      <c r="I2935" s="49" t="s">
        <v>2095</v>
      </c>
      <c r="J2935" s="159">
        <v>4.24</v>
      </c>
    </row>
    <row r="2936" spans="1:10" x14ac:dyDescent="0.25">
      <c r="A2936" s="49"/>
      <c r="B2936" s="49"/>
      <c r="C2936" s="49"/>
      <c r="D2936" s="49"/>
      <c r="E2936" s="49" t="s">
        <v>2096</v>
      </c>
      <c r="F2936" s="159">
        <v>4.25</v>
      </c>
      <c r="G2936" s="49"/>
      <c r="H2936" s="291" t="s">
        <v>2097</v>
      </c>
      <c r="I2936" s="291"/>
      <c r="J2936" s="159">
        <v>24.99</v>
      </c>
    </row>
    <row r="2937" spans="1:10" ht="14.4" thickBot="1" x14ac:dyDescent="0.3">
      <c r="A2937" s="30"/>
      <c r="B2937" s="30"/>
      <c r="C2937" s="30"/>
      <c r="D2937" s="30"/>
      <c r="E2937" s="30"/>
      <c r="F2937" s="30"/>
      <c r="G2937" s="30" t="s">
        <v>2098</v>
      </c>
      <c r="H2937" s="160" t="s">
        <v>2571</v>
      </c>
      <c r="I2937" s="30" t="s">
        <v>2100</v>
      </c>
      <c r="J2937" s="32">
        <v>224.91</v>
      </c>
    </row>
    <row r="2938" spans="1:10" ht="14.4" thickTop="1" x14ac:dyDescent="0.25">
      <c r="A2938" s="161"/>
      <c r="B2938" s="161"/>
      <c r="C2938" s="161"/>
      <c r="D2938" s="161"/>
      <c r="E2938" s="161"/>
      <c r="F2938" s="161"/>
      <c r="G2938" s="161"/>
      <c r="H2938" s="161"/>
      <c r="I2938" s="161"/>
      <c r="J2938" s="161"/>
    </row>
    <row r="2939" spans="1:10" x14ac:dyDescent="0.25">
      <c r="A2939" s="24" t="s">
        <v>886</v>
      </c>
      <c r="B2939" s="25" t="s">
        <v>2</v>
      </c>
      <c r="C2939" s="24" t="s">
        <v>3</v>
      </c>
      <c r="D2939" s="24" t="s">
        <v>4</v>
      </c>
      <c r="E2939" s="294" t="s">
        <v>2075</v>
      </c>
      <c r="F2939" s="294"/>
      <c r="G2939" s="145" t="s">
        <v>5</v>
      </c>
      <c r="H2939" s="25" t="s">
        <v>6</v>
      </c>
      <c r="I2939" s="25" t="s">
        <v>7</v>
      </c>
      <c r="J2939" s="25" t="s">
        <v>9</v>
      </c>
    </row>
    <row r="2940" spans="1:10" ht="26.4" x14ac:dyDescent="0.25">
      <c r="A2940" s="146" t="s">
        <v>2076</v>
      </c>
      <c r="B2940" s="147" t="s">
        <v>887</v>
      </c>
      <c r="C2940" s="146" t="s">
        <v>19</v>
      </c>
      <c r="D2940" s="146" t="s">
        <v>888</v>
      </c>
      <c r="E2940" s="292" t="s">
        <v>2077</v>
      </c>
      <c r="F2940" s="292"/>
      <c r="G2940" s="148" t="s">
        <v>43</v>
      </c>
      <c r="H2940" s="149">
        <v>1</v>
      </c>
      <c r="I2940" s="150">
        <v>218.37</v>
      </c>
      <c r="J2940" s="150">
        <v>218.37</v>
      </c>
    </row>
    <row r="2941" spans="1:10" ht="26.4" x14ac:dyDescent="0.25">
      <c r="A2941" s="48" t="s">
        <v>2078</v>
      </c>
      <c r="B2941" s="50" t="s">
        <v>2118</v>
      </c>
      <c r="C2941" s="48" t="s">
        <v>41</v>
      </c>
      <c r="D2941" s="48" t="s">
        <v>2119</v>
      </c>
      <c r="E2941" s="289" t="s">
        <v>2081</v>
      </c>
      <c r="F2941" s="289"/>
      <c r="G2941" s="151" t="s">
        <v>2082</v>
      </c>
      <c r="H2941" s="152">
        <v>0.65</v>
      </c>
      <c r="I2941" s="153">
        <v>29.46</v>
      </c>
      <c r="J2941" s="153">
        <v>19.14</v>
      </c>
    </row>
    <row r="2942" spans="1:10" ht="26.4" x14ac:dyDescent="0.25">
      <c r="A2942" s="48" t="s">
        <v>2078</v>
      </c>
      <c r="B2942" s="50" t="s">
        <v>2114</v>
      </c>
      <c r="C2942" s="48" t="s">
        <v>41</v>
      </c>
      <c r="D2942" s="48" t="s">
        <v>2115</v>
      </c>
      <c r="E2942" s="289" t="s">
        <v>2081</v>
      </c>
      <c r="F2942" s="289"/>
      <c r="G2942" s="151" t="s">
        <v>2082</v>
      </c>
      <c r="H2942" s="152">
        <v>1</v>
      </c>
      <c r="I2942" s="153">
        <v>24.83</v>
      </c>
      <c r="J2942" s="153">
        <v>24.83</v>
      </c>
    </row>
    <row r="2943" spans="1:10" x14ac:dyDescent="0.25">
      <c r="A2943" s="154" t="s">
        <v>2087</v>
      </c>
      <c r="B2943" s="155" t="s">
        <v>3179</v>
      </c>
      <c r="C2943" s="154" t="s">
        <v>2577</v>
      </c>
      <c r="D2943" s="154" t="s">
        <v>3180</v>
      </c>
      <c r="E2943" s="290" t="s">
        <v>2091</v>
      </c>
      <c r="F2943" s="290"/>
      <c r="G2943" s="156" t="s">
        <v>43</v>
      </c>
      <c r="H2943" s="157">
        <v>1</v>
      </c>
      <c r="I2943" s="158">
        <v>174.3</v>
      </c>
      <c r="J2943" s="158">
        <v>174.3</v>
      </c>
    </row>
    <row r="2944" spans="1:10" x14ac:dyDescent="0.25">
      <c r="A2944" s="154" t="s">
        <v>2087</v>
      </c>
      <c r="B2944" s="155" t="s">
        <v>3181</v>
      </c>
      <c r="C2944" s="154" t="s">
        <v>2577</v>
      </c>
      <c r="D2944" s="154" t="s">
        <v>3182</v>
      </c>
      <c r="E2944" s="290" t="s">
        <v>2091</v>
      </c>
      <c r="F2944" s="290"/>
      <c r="G2944" s="156" t="s">
        <v>91</v>
      </c>
      <c r="H2944" s="157">
        <v>0.28000000000000003</v>
      </c>
      <c r="I2944" s="158">
        <v>0.36</v>
      </c>
      <c r="J2944" s="158">
        <v>0.1</v>
      </c>
    </row>
    <row r="2945" spans="1:10" x14ac:dyDescent="0.25">
      <c r="A2945" s="49"/>
      <c r="B2945" s="49"/>
      <c r="C2945" s="49"/>
      <c r="D2945" s="49"/>
      <c r="E2945" s="49" t="s">
        <v>2093</v>
      </c>
      <c r="F2945" s="159">
        <v>15.46</v>
      </c>
      <c r="G2945" s="49" t="s">
        <v>2094</v>
      </c>
      <c r="H2945" s="159">
        <v>17.739999999999998</v>
      </c>
      <c r="I2945" s="49" t="s">
        <v>2095</v>
      </c>
      <c r="J2945" s="159">
        <v>33.200000000000003</v>
      </c>
    </row>
    <row r="2946" spans="1:10" x14ac:dyDescent="0.25">
      <c r="A2946" s="49"/>
      <c r="B2946" s="49"/>
      <c r="C2946" s="49"/>
      <c r="D2946" s="49"/>
      <c r="E2946" s="49" t="s">
        <v>2096</v>
      </c>
      <c r="F2946" s="159">
        <v>44.76</v>
      </c>
      <c r="G2946" s="49"/>
      <c r="H2946" s="291" t="s">
        <v>2097</v>
      </c>
      <c r="I2946" s="291"/>
      <c r="J2946" s="159">
        <v>263.13</v>
      </c>
    </row>
    <row r="2947" spans="1:10" ht="14.4" thickBot="1" x14ac:dyDescent="0.3">
      <c r="A2947" s="30"/>
      <c r="B2947" s="30"/>
      <c r="C2947" s="30"/>
      <c r="D2947" s="30"/>
      <c r="E2947" s="30"/>
      <c r="F2947" s="30"/>
      <c r="G2947" s="30" t="s">
        <v>2098</v>
      </c>
      <c r="H2947" s="160" t="s">
        <v>2166</v>
      </c>
      <c r="I2947" s="30" t="s">
        <v>2100</v>
      </c>
      <c r="J2947" s="32">
        <v>263.13</v>
      </c>
    </row>
    <row r="2948" spans="1:10" ht="14.4" thickTop="1" x14ac:dyDescent="0.25">
      <c r="A2948" s="161"/>
      <c r="B2948" s="161"/>
      <c r="C2948" s="161"/>
      <c r="D2948" s="161"/>
      <c r="E2948" s="161"/>
      <c r="F2948" s="161"/>
      <c r="G2948" s="161"/>
      <c r="H2948" s="161"/>
      <c r="I2948" s="161"/>
      <c r="J2948" s="161"/>
    </row>
    <row r="2949" spans="1:10" x14ac:dyDescent="0.25">
      <c r="A2949" s="24" t="s">
        <v>889</v>
      </c>
      <c r="B2949" s="25" t="s">
        <v>2</v>
      </c>
      <c r="C2949" s="24" t="s">
        <v>3</v>
      </c>
      <c r="D2949" s="24" t="s">
        <v>4</v>
      </c>
      <c r="E2949" s="294" t="s">
        <v>2075</v>
      </c>
      <c r="F2949" s="294"/>
      <c r="G2949" s="145" t="s">
        <v>5</v>
      </c>
      <c r="H2949" s="25" t="s">
        <v>6</v>
      </c>
      <c r="I2949" s="25" t="s">
        <v>7</v>
      </c>
      <c r="J2949" s="25" t="s">
        <v>9</v>
      </c>
    </row>
    <row r="2950" spans="1:10" ht="26.4" x14ac:dyDescent="0.25">
      <c r="A2950" s="146" t="s">
        <v>2076</v>
      </c>
      <c r="B2950" s="147" t="s">
        <v>890</v>
      </c>
      <c r="C2950" s="146" t="s">
        <v>41</v>
      </c>
      <c r="D2950" s="146" t="s">
        <v>891</v>
      </c>
      <c r="E2950" s="292" t="s">
        <v>2847</v>
      </c>
      <c r="F2950" s="292"/>
      <c r="G2950" s="148" t="s">
        <v>43</v>
      </c>
      <c r="H2950" s="149">
        <v>1</v>
      </c>
      <c r="I2950" s="150">
        <v>8.81</v>
      </c>
      <c r="J2950" s="150">
        <v>8.81</v>
      </c>
    </row>
    <row r="2951" spans="1:10" ht="26.4" x14ac:dyDescent="0.25">
      <c r="A2951" s="48" t="s">
        <v>2078</v>
      </c>
      <c r="B2951" s="50" t="s">
        <v>2118</v>
      </c>
      <c r="C2951" s="48" t="s">
        <v>41</v>
      </c>
      <c r="D2951" s="48" t="s">
        <v>2119</v>
      </c>
      <c r="E2951" s="289" t="s">
        <v>2081</v>
      </c>
      <c r="F2951" s="289"/>
      <c r="G2951" s="151" t="s">
        <v>2082</v>
      </c>
      <c r="H2951" s="152">
        <v>0.1078103</v>
      </c>
      <c r="I2951" s="153">
        <v>29.46</v>
      </c>
      <c r="J2951" s="153">
        <v>3.17</v>
      </c>
    </row>
    <row r="2952" spans="1:10" ht="26.4" x14ac:dyDescent="0.25">
      <c r="A2952" s="48" t="s">
        <v>2078</v>
      </c>
      <c r="B2952" s="50" t="s">
        <v>2079</v>
      </c>
      <c r="C2952" s="48" t="s">
        <v>41</v>
      </c>
      <c r="D2952" s="48" t="s">
        <v>2080</v>
      </c>
      <c r="E2952" s="289" t="s">
        <v>2081</v>
      </c>
      <c r="F2952" s="289"/>
      <c r="G2952" s="151" t="s">
        <v>2082</v>
      </c>
      <c r="H2952" s="152">
        <v>4.13817E-2</v>
      </c>
      <c r="I2952" s="153">
        <v>24.25</v>
      </c>
      <c r="J2952" s="153">
        <v>1</v>
      </c>
    </row>
    <row r="2953" spans="1:10" ht="26.4" x14ac:dyDescent="0.25">
      <c r="A2953" s="154" t="s">
        <v>2087</v>
      </c>
      <c r="B2953" s="155" t="s">
        <v>2909</v>
      </c>
      <c r="C2953" s="154" t="s">
        <v>41</v>
      </c>
      <c r="D2953" s="154" t="s">
        <v>2910</v>
      </c>
      <c r="E2953" s="290" t="s">
        <v>2091</v>
      </c>
      <c r="F2953" s="290"/>
      <c r="G2953" s="156" t="s">
        <v>43</v>
      </c>
      <c r="H2953" s="157">
        <v>1</v>
      </c>
      <c r="I2953" s="158">
        <v>4.6399999999999997</v>
      </c>
      <c r="J2953" s="158">
        <v>4.6399999999999997</v>
      </c>
    </row>
    <row r="2954" spans="1:10" x14ac:dyDescent="0.25">
      <c r="A2954" s="49"/>
      <c r="B2954" s="49"/>
      <c r="C2954" s="49"/>
      <c r="D2954" s="49"/>
      <c r="E2954" s="49" t="s">
        <v>2093</v>
      </c>
      <c r="F2954" s="159">
        <v>1.48</v>
      </c>
      <c r="G2954" s="49" t="s">
        <v>2094</v>
      </c>
      <c r="H2954" s="159">
        <v>1.7</v>
      </c>
      <c r="I2954" s="49" t="s">
        <v>2095</v>
      </c>
      <c r="J2954" s="159">
        <v>3.18</v>
      </c>
    </row>
    <row r="2955" spans="1:10" x14ac:dyDescent="0.25">
      <c r="A2955" s="49"/>
      <c r="B2955" s="49"/>
      <c r="C2955" s="49"/>
      <c r="D2955" s="49"/>
      <c r="E2955" s="49" t="s">
        <v>2096</v>
      </c>
      <c r="F2955" s="159">
        <v>1.8</v>
      </c>
      <c r="G2955" s="49"/>
      <c r="H2955" s="291" t="s">
        <v>2097</v>
      </c>
      <c r="I2955" s="291"/>
      <c r="J2955" s="159">
        <v>10.61</v>
      </c>
    </row>
    <row r="2956" spans="1:10" ht="14.4" thickBot="1" x14ac:dyDescent="0.3">
      <c r="A2956" s="30"/>
      <c r="B2956" s="30"/>
      <c r="C2956" s="30"/>
      <c r="D2956" s="30"/>
      <c r="E2956" s="30"/>
      <c r="F2956" s="30"/>
      <c r="G2956" s="30" t="s">
        <v>2098</v>
      </c>
      <c r="H2956" s="160" t="s">
        <v>3183</v>
      </c>
      <c r="I2956" s="30" t="s">
        <v>2100</v>
      </c>
      <c r="J2956" s="32">
        <v>1686.99</v>
      </c>
    </row>
    <row r="2957" spans="1:10" ht="14.4" thickTop="1" x14ac:dyDescent="0.25">
      <c r="A2957" s="161"/>
      <c r="B2957" s="161"/>
      <c r="C2957" s="161"/>
      <c r="D2957" s="161"/>
      <c r="E2957" s="161"/>
      <c r="F2957" s="161"/>
      <c r="G2957" s="161"/>
      <c r="H2957" s="161"/>
      <c r="I2957" s="161"/>
      <c r="J2957" s="161"/>
    </row>
    <row r="2958" spans="1:10" x14ac:dyDescent="0.25">
      <c r="A2958" s="24" t="s">
        <v>892</v>
      </c>
      <c r="B2958" s="25" t="s">
        <v>2</v>
      </c>
      <c r="C2958" s="24" t="s">
        <v>3</v>
      </c>
      <c r="D2958" s="24" t="s">
        <v>4</v>
      </c>
      <c r="E2958" s="294" t="s">
        <v>2075</v>
      </c>
      <c r="F2958" s="294"/>
      <c r="G2958" s="145" t="s">
        <v>5</v>
      </c>
      <c r="H2958" s="25" t="s">
        <v>6</v>
      </c>
      <c r="I2958" s="25" t="s">
        <v>7</v>
      </c>
      <c r="J2958" s="25" t="s">
        <v>9</v>
      </c>
    </row>
    <row r="2959" spans="1:10" ht="26.4" x14ac:dyDescent="0.25">
      <c r="A2959" s="146" t="s">
        <v>2076</v>
      </c>
      <c r="B2959" s="147" t="s">
        <v>893</v>
      </c>
      <c r="C2959" s="146" t="s">
        <v>41</v>
      </c>
      <c r="D2959" s="146" t="s">
        <v>894</v>
      </c>
      <c r="E2959" s="292" t="s">
        <v>3184</v>
      </c>
      <c r="F2959" s="292"/>
      <c r="G2959" s="148" t="s">
        <v>43</v>
      </c>
      <c r="H2959" s="149">
        <v>1</v>
      </c>
      <c r="I2959" s="150">
        <v>59.54</v>
      </c>
      <c r="J2959" s="150">
        <v>59.54</v>
      </c>
    </row>
    <row r="2960" spans="1:10" ht="26.4" x14ac:dyDescent="0.25">
      <c r="A2960" s="48" t="s">
        <v>2078</v>
      </c>
      <c r="B2960" s="50" t="s">
        <v>2079</v>
      </c>
      <c r="C2960" s="48" t="s">
        <v>41</v>
      </c>
      <c r="D2960" s="48" t="s">
        <v>2080</v>
      </c>
      <c r="E2960" s="289" t="s">
        <v>2081</v>
      </c>
      <c r="F2960" s="289"/>
      <c r="G2960" s="151" t="s">
        <v>2082</v>
      </c>
      <c r="H2960" s="152">
        <v>8.0799999999999997E-2</v>
      </c>
      <c r="I2960" s="153">
        <v>24.25</v>
      </c>
      <c r="J2960" s="153">
        <v>1.95</v>
      </c>
    </row>
    <row r="2961" spans="1:10" ht="26.4" x14ac:dyDescent="0.25">
      <c r="A2961" s="48" t="s">
        <v>2078</v>
      </c>
      <c r="B2961" s="50" t="s">
        <v>3185</v>
      </c>
      <c r="C2961" s="48" t="s">
        <v>41</v>
      </c>
      <c r="D2961" s="48" t="s">
        <v>3186</v>
      </c>
      <c r="E2961" s="289" t="s">
        <v>2081</v>
      </c>
      <c r="F2961" s="289"/>
      <c r="G2961" s="151" t="s">
        <v>2082</v>
      </c>
      <c r="H2961" s="152">
        <v>0.25240000000000001</v>
      </c>
      <c r="I2961" s="153">
        <v>18.88</v>
      </c>
      <c r="J2961" s="153">
        <v>4.76</v>
      </c>
    </row>
    <row r="2962" spans="1:10" ht="26.4" x14ac:dyDescent="0.25">
      <c r="A2962" s="154" t="s">
        <v>2087</v>
      </c>
      <c r="B2962" s="155" t="s">
        <v>3187</v>
      </c>
      <c r="C2962" s="154" t="s">
        <v>41</v>
      </c>
      <c r="D2962" s="154" t="s">
        <v>3188</v>
      </c>
      <c r="E2962" s="290" t="s">
        <v>2091</v>
      </c>
      <c r="F2962" s="290"/>
      <c r="G2962" s="156" t="s">
        <v>43</v>
      </c>
      <c r="H2962" s="157">
        <v>1</v>
      </c>
      <c r="I2962" s="158">
        <v>3.87</v>
      </c>
      <c r="J2962" s="158">
        <v>3.87</v>
      </c>
    </row>
    <row r="2963" spans="1:10" ht="39.6" x14ac:dyDescent="0.25">
      <c r="A2963" s="154" t="s">
        <v>2087</v>
      </c>
      <c r="B2963" s="155" t="s">
        <v>3006</v>
      </c>
      <c r="C2963" s="154" t="s">
        <v>41</v>
      </c>
      <c r="D2963" s="154" t="s">
        <v>3007</v>
      </c>
      <c r="E2963" s="290" t="s">
        <v>2091</v>
      </c>
      <c r="F2963" s="290"/>
      <c r="G2963" s="156" t="s">
        <v>43</v>
      </c>
      <c r="H2963" s="157">
        <v>6.25E-2</v>
      </c>
      <c r="I2963" s="158">
        <v>27.15</v>
      </c>
      <c r="J2963" s="158">
        <v>1.69</v>
      </c>
    </row>
    <row r="2964" spans="1:10" ht="26.4" x14ac:dyDescent="0.25">
      <c r="A2964" s="154" t="s">
        <v>2087</v>
      </c>
      <c r="B2964" s="155" t="s">
        <v>3189</v>
      </c>
      <c r="C2964" s="154" t="s">
        <v>41</v>
      </c>
      <c r="D2964" s="154" t="s">
        <v>3190</v>
      </c>
      <c r="E2964" s="290" t="s">
        <v>2091</v>
      </c>
      <c r="F2964" s="290"/>
      <c r="G2964" s="156" t="s">
        <v>43</v>
      </c>
      <c r="H2964" s="157">
        <v>1</v>
      </c>
      <c r="I2964" s="158">
        <v>47.27</v>
      </c>
      <c r="J2964" s="158">
        <v>47.27</v>
      </c>
    </row>
    <row r="2965" spans="1:10" x14ac:dyDescent="0.25">
      <c r="A2965" s="49"/>
      <c r="B2965" s="49"/>
      <c r="C2965" s="49"/>
      <c r="D2965" s="49"/>
      <c r="E2965" s="49" t="s">
        <v>2093</v>
      </c>
      <c r="F2965" s="159">
        <v>2.17</v>
      </c>
      <c r="G2965" s="49" t="s">
        <v>2094</v>
      </c>
      <c r="H2965" s="159">
        <v>2.5</v>
      </c>
      <c r="I2965" s="49" t="s">
        <v>2095</v>
      </c>
      <c r="J2965" s="159">
        <v>4.67</v>
      </c>
    </row>
    <row r="2966" spans="1:10" x14ac:dyDescent="0.25">
      <c r="A2966" s="49"/>
      <c r="B2966" s="49"/>
      <c r="C2966" s="49"/>
      <c r="D2966" s="49"/>
      <c r="E2966" s="49" t="s">
        <v>2096</v>
      </c>
      <c r="F2966" s="159">
        <v>12.2</v>
      </c>
      <c r="G2966" s="49"/>
      <c r="H2966" s="291" t="s">
        <v>2097</v>
      </c>
      <c r="I2966" s="291"/>
      <c r="J2966" s="159">
        <v>71.739999999999995</v>
      </c>
    </row>
    <row r="2967" spans="1:10" ht="14.4" thickBot="1" x14ac:dyDescent="0.3">
      <c r="A2967" s="30"/>
      <c r="B2967" s="30"/>
      <c r="C2967" s="30"/>
      <c r="D2967" s="30"/>
      <c r="E2967" s="30"/>
      <c r="F2967" s="30"/>
      <c r="G2967" s="30" t="s">
        <v>2098</v>
      </c>
      <c r="H2967" s="160" t="s">
        <v>3079</v>
      </c>
      <c r="I2967" s="30" t="s">
        <v>2100</v>
      </c>
      <c r="J2967" s="32">
        <v>8465.32</v>
      </c>
    </row>
    <row r="2968" spans="1:10" ht="14.4" thickTop="1" x14ac:dyDescent="0.25">
      <c r="A2968" s="161"/>
      <c r="B2968" s="161"/>
      <c r="C2968" s="161"/>
      <c r="D2968" s="161"/>
      <c r="E2968" s="161"/>
      <c r="F2968" s="161"/>
      <c r="G2968" s="161"/>
      <c r="H2968" s="161"/>
      <c r="I2968" s="161"/>
      <c r="J2968" s="161"/>
    </row>
    <row r="2969" spans="1:10" x14ac:dyDescent="0.25">
      <c r="A2969" s="24" t="s">
        <v>895</v>
      </c>
      <c r="B2969" s="25" t="s">
        <v>2</v>
      </c>
      <c r="C2969" s="24" t="s">
        <v>3</v>
      </c>
      <c r="D2969" s="24" t="s">
        <v>4</v>
      </c>
      <c r="E2969" s="294" t="s">
        <v>2075</v>
      </c>
      <c r="F2969" s="294"/>
      <c r="G2969" s="145" t="s">
        <v>5</v>
      </c>
      <c r="H2969" s="25" t="s">
        <v>6</v>
      </c>
      <c r="I2969" s="25" t="s">
        <v>7</v>
      </c>
      <c r="J2969" s="25" t="s">
        <v>9</v>
      </c>
    </row>
    <row r="2970" spans="1:10" ht="39.6" x14ac:dyDescent="0.25">
      <c r="A2970" s="146" t="s">
        <v>2076</v>
      </c>
      <c r="B2970" s="147" t="s">
        <v>683</v>
      </c>
      <c r="C2970" s="146" t="s">
        <v>41</v>
      </c>
      <c r="D2970" s="146" t="s">
        <v>684</v>
      </c>
      <c r="E2970" s="292" t="s">
        <v>3001</v>
      </c>
      <c r="F2970" s="292"/>
      <c r="G2970" s="148" t="s">
        <v>43</v>
      </c>
      <c r="H2970" s="149">
        <v>1</v>
      </c>
      <c r="I2970" s="150">
        <v>41.96</v>
      </c>
      <c r="J2970" s="150">
        <v>41.96</v>
      </c>
    </row>
    <row r="2971" spans="1:10" ht="26.4" x14ac:dyDescent="0.25">
      <c r="A2971" s="48" t="s">
        <v>2078</v>
      </c>
      <c r="B2971" s="50" t="s">
        <v>2114</v>
      </c>
      <c r="C2971" s="48" t="s">
        <v>41</v>
      </c>
      <c r="D2971" s="48" t="s">
        <v>2115</v>
      </c>
      <c r="E2971" s="289" t="s">
        <v>2081</v>
      </c>
      <c r="F2971" s="289"/>
      <c r="G2971" s="151" t="s">
        <v>2082</v>
      </c>
      <c r="H2971" s="152">
        <v>0.2172</v>
      </c>
      <c r="I2971" s="153">
        <v>24.83</v>
      </c>
      <c r="J2971" s="153">
        <v>5.39</v>
      </c>
    </row>
    <row r="2972" spans="1:10" ht="26.4" x14ac:dyDescent="0.25">
      <c r="A2972" s="48" t="s">
        <v>2078</v>
      </c>
      <c r="B2972" s="50" t="s">
        <v>2118</v>
      </c>
      <c r="C2972" s="48" t="s">
        <v>41</v>
      </c>
      <c r="D2972" s="48" t="s">
        <v>2119</v>
      </c>
      <c r="E2972" s="289" t="s">
        <v>2081</v>
      </c>
      <c r="F2972" s="289"/>
      <c r="G2972" s="151" t="s">
        <v>2082</v>
      </c>
      <c r="H2972" s="152">
        <v>0.2172</v>
      </c>
      <c r="I2972" s="153">
        <v>29.46</v>
      </c>
      <c r="J2972" s="153">
        <v>6.39</v>
      </c>
    </row>
    <row r="2973" spans="1:10" x14ac:dyDescent="0.25">
      <c r="A2973" s="154" t="s">
        <v>2087</v>
      </c>
      <c r="B2973" s="155" t="s">
        <v>3002</v>
      </c>
      <c r="C2973" s="154" t="s">
        <v>41</v>
      </c>
      <c r="D2973" s="154" t="s">
        <v>3003</v>
      </c>
      <c r="E2973" s="290" t="s">
        <v>2091</v>
      </c>
      <c r="F2973" s="290"/>
      <c r="G2973" s="156" t="s">
        <v>43</v>
      </c>
      <c r="H2973" s="157">
        <v>1</v>
      </c>
      <c r="I2973" s="158">
        <v>20.059999999999999</v>
      </c>
      <c r="J2973" s="158">
        <v>20.059999999999999</v>
      </c>
    </row>
    <row r="2974" spans="1:10" x14ac:dyDescent="0.25">
      <c r="A2974" s="154" t="s">
        <v>2087</v>
      </c>
      <c r="B2974" s="155" t="s">
        <v>3004</v>
      </c>
      <c r="C2974" s="154" t="s">
        <v>41</v>
      </c>
      <c r="D2974" s="154" t="s">
        <v>3005</v>
      </c>
      <c r="E2974" s="290" t="s">
        <v>2091</v>
      </c>
      <c r="F2974" s="290"/>
      <c r="G2974" s="156" t="s">
        <v>43</v>
      </c>
      <c r="H2974" s="157">
        <v>2</v>
      </c>
      <c r="I2974" s="158">
        <v>3.5</v>
      </c>
      <c r="J2974" s="158">
        <v>7</v>
      </c>
    </row>
    <row r="2975" spans="1:10" ht="39.6" x14ac:dyDescent="0.25">
      <c r="A2975" s="154" t="s">
        <v>2087</v>
      </c>
      <c r="B2975" s="155" t="s">
        <v>3006</v>
      </c>
      <c r="C2975" s="154" t="s">
        <v>41</v>
      </c>
      <c r="D2975" s="154" t="s">
        <v>3007</v>
      </c>
      <c r="E2975" s="290" t="s">
        <v>2091</v>
      </c>
      <c r="F2975" s="290"/>
      <c r="G2975" s="156" t="s">
        <v>43</v>
      </c>
      <c r="H2975" s="157">
        <v>0.115</v>
      </c>
      <c r="I2975" s="158">
        <v>27.15</v>
      </c>
      <c r="J2975" s="158">
        <v>3.12</v>
      </c>
    </row>
    <row r="2976" spans="1:10" x14ac:dyDescent="0.25">
      <c r="A2976" s="49"/>
      <c r="B2976" s="49"/>
      <c r="C2976" s="49"/>
      <c r="D2976" s="49"/>
      <c r="E2976" s="49" t="s">
        <v>2093</v>
      </c>
      <c r="F2976" s="159">
        <v>4.16</v>
      </c>
      <c r="G2976" s="49" t="s">
        <v>2094</v>
      </c>
      <c r="H2976" s="159">
        <v>4.79</v>
      </c>
      <c r="I2976" s="49" t="s">
        <v>2095</v>
      </c>
      <c r="J2976" s="159">
        <v>8.9499999999999993</v>
      </c>
    </row>
    <row r="2977" spans="1:10" x14ac:dyDescent="0.25">
      <c r="A2977" s="49"/>
      <c r="B2977" s="49"/>
      <c r="C2977" s="49"/>
      <c r="D2977" s="49"/>
      <c r="E2977" s="49" t="s">
        <v>2096</v>
      </c>
      <c r="F2977" s="159">
        <v>8.6</v>
      </c>
      <c r="G2977" s="49"/>
      <c r="H2977" s="291" t="s">
        <v>2097</v>
      </c>
      <c r="I2977" s="291"/>
      <c r="J2977" s="159">
        <v>50.56</v>
      </c>
    </row>
    <row r="2978" spans="1:10" ht="14.4" thickBot="1" x14ac:dyDescent="0.3">
      <c r="A2978" s="30"/>
      <c r="B2978" s="30"/>
      <c r="C2978" s="30"/>
      <c r="D2978" s="30"/>
      <c r="E2978" s="30"/>
      <c r="F2978" s="30"/>
      <c r="G2978" s="30" t="s">
        <v>2098</v>
      </c>
      <c r="H2978" s="160" t="s">
        <v>3191</v>
      </c>
      <c r="I2978" s="30" t="s">
        <v>2100</v>
      </c>
      <c r="J2978" s="32">
        <v>2477.44</v>
      </c>
    </row>
    <row r="2979" spans="1:10" ht="14.4" thickTop="1" x14ac:dyDescent="0.25">
      <c r="A2979" s="161"/>
      <c r="B2979" s="161"/>
      <c r="C2979" s="161"/>
      <c r="D2979" s="161"/>
      <c r="E2979" s="161"/>
      <c r="F2979" s="161"/>
      <c r="G2979" s="161"/>
      <c r="H2979" s="161"/>
      <c r="I2979" s="161"/>
      <c r="J2979" s="161"/>
    </row>
    <row r="2980" spans="1:10" x14ac:dyDescent="0.25">
      <c r="A2980" s="24" t="s">
        <v>896</v>
      </c>
      <c r="B2980" s="25" t="s">
        <v>2</v>
      </c>
      <c r="C2980" s="24" t="s">
        <v>3</v>
      </c>
      <c r="D2980" s="24" t="s">
        <v>4</v>
      </c>
      <c r="E2980" s="294" t="s">
        <v>2075</v>
      </c>
      <c r="F2980" s="294"/>
      <c r="G2980" s="145" t="s">
        <v>5</v>
      </c>
      <c r="H2980" s="25" t="s">
        <v>6</v>
      </c>
      <c r="I2980" s="25" t="s">
        <v>7</v>
      </c>
      <c r="J2980" s="25" t="s">
        <v>9</v>
      </c>
    </row>
    <row r="2981" spans="1:10" ht="39.6" x14ac:dyDescent="0.25">
      <c r="A2981" s="146" t="s">
        <v>2076</v>
      </c>
      <c r="B2981" s="147" t="s">
        <v>897</v>
      </c>
      <c r="C2981" s="146" t="s">
        <v>41</v>
      </c>
      <c r="D2981" s="146" t="s">
        <v>898</v>
      </c>
      <c r="E2981" s="292" t="s">
        <v>3001</v>
      </c>
      <c r="F2981" s="292"/>
      <c r="G2981" s="148" t="s">
        <v>43</v>
      </c>
      <c r="H2981" s="149">
        <v>1</v>
      </c>
      <c r="I2981" s="150">
        <v>12.98</v>
      </c>
      <c r="J2981" s="150">
        <v>12.98</v>
      </c>
    </row>
    <row r="2982" spans="1:10" ht="26.4" x14ac:dyDescent="0.25">
      <c r="A2982" s="48" t="s">
        <v>2078</v>
      </c>
      <c r="B2982" s="50" t="s">
        <v>2114</v>
      </c>
      <c r="C2982" s="48" t="s">
        <v>41</v>
      </c>
      <c r="D2982" s="48" t="s">
        <v>2115</v>
      </c>
      <c r="E2982" s="289" t="s">
        <v>2081</v>
      </c>
      <c r="F2982" s="289"/>
      <c r="G2982" s="151" t="s">
        <v>2082</v>
      </c>
      <c r="H2982" s="152">
        <v>0.127</v>
      </c>
      <c r="I2982" s="153">
        <v>24.83</v>
      </c>
      <c r="J2982" s="153">
        <v>3.15</v>
      </c>
    </row>
    <row r="2983" spans="1:10" ht="26.4" x14ac:dyDescent="0.25">
      <c r="A2983" s="48" t="s">
        <v>2078</v>
      </c>
      <c r="B2983" s="50" t="s">
        <v>2118</v>
      </c>
      <c r="C2983" s="48" t="s">
        <v>41</v>
      </c>
      <c r="D2983" s="48" t="s">
        <v>2119</v>
      </c>
      <c r="E2983" s="289" t="s">
        <v>2081</v>
      </c>
      <c r="F2983" s="289"/>
      <c r="G2983" s="151" t="s">
        <v>2082</v>
      </c>
      <c r="H2983" s="152">
        <v>0.127</v>
      </c>
      <c r="I2983" s="153">
        <v>29.46</v>
      </c>
      <c r="J2983" s="153">
        <v>3.74</v>
      </c>
    </row>
    <row r="2984" spans="1:10" x14ac:dyDescent="0.25">
      <c r="A2984" s="154" t="s">
        <v>2087</v>
      </c>
      <c r="B2984" s="155" t="s">
        <v>2712</v>
      </c>
      <c r="C2984" s="154" t="s">
        <v>41</v>
      </c>
      <c r="D2984" s="154" t="s">
        <v>2713</v>
      </c>
      <c r="E2984" s="290" t="s">
        <v>2091</v>
      </c>
      <c r="F2984" s="290"/>
      <c r="G2984" s="156" t="s">
        <v>43</v>
      </c>
      <c r="H2984" s="157">
        <v>7.1000000000000004E-3</v>
      </c>
      <c r="I2984" s="158">
        <v>2.06</v>
      </c>
      <c r="J2984" s="158">
        <v>0.01</v>
      </c>
    </row>
    <row r="2985" spans="1:10" x14ac:dyDescent="0.25">
      <c r="A2985" s="154" t="s">
        <v>2087</v>
      </c>
      <c r="B2985" s="155" t="s">
        <v>3192</v>
      </c>
      <c r="C2985" s="154" t="s">
        <v>41</v>
      </c>
      <c r="D2985" s="154" t="s">
        <v>3193</v>
      </c>
      <c r="E2985" s="290" t="s">
        <v>2091</v>
      </c>
      <c r="F2985" s="290"/>
      <c r="G2985" s="156" t="s">
        <v>43</v>
      </c>
      <c r="H2985" s="157">
        <v>1</v>
      </c>
      <c r="I2985" s="158">
        <v>4.32</v>
      </c>
      <c r="J2985" s="158">
        <v>4.32</v>
      </c>
    </row>
    <row r="2986" spans="1:10" ht="26.4" x14ac:dyDescent="0.25">
      <c r="A2986" s="154" t="s">
        <v>2087</v>
      </c>
      <c r="B2986" s="155" t="s">
        <v>2954</v>
      </c>
      <c r="C2986" s="154" t="s">
        <v>41</v>
      </c>
      <c r="D2986" s="154" t="s">
        <v>2955</v>
      </c>
      <c r="E2986" s="290" t="s">
        <v>2091</v>
      </c>
      <c r="F2986" s="290"/>
      <c r="G2986" s="156" t="s">
        <v>43</v>
      </c>
      <c r="H2986" s="157">
        <v>1.4999999999999999E-2</v>
      </c>
      <c r="I2986" s="158">
        <v>74.53</v>
      </c>
      <c r="J2986" s="158">
        <v>1.1100000000000001</v>
      </c>
    </row>
    <row r="2987" spans="1:10" x14ac:dyDescent="0.25">
      <c r="A2987" s="154" t="s">
        <v>2087</v>
      </c>
      <c r="B2987" s="155" t="s">
        <v>2963</v>
      </c>
      <c r="C2987" s="154" t="s">
        <v>41</v>
      </c>
      <c r="D2987" s="154" t="s">
        <v>2964</v>
      </c>
      <c r="E2987" s="290" t="s">
        <v>2091</v>
      </c>
      <c r="F2987" s="290"/>
      <c r="G2987" s="156" t="s">
        <v>43</v>
      </c>
      <c r="H2987" s="157">
        <v>9.9000000000000008E-3</v>
      </c>
      <c r="I2987" s="158">
        <v>65.78</v>
      </c>
      <c r="J2987" s="158">
        <v>0.65</v>
      </c>
    </row>
    <row r="2988" spans="1:10" x14ac:dyDescent="0.25">
      <c r="A2988" s="49"/>
      <c r="B2988" s="49"/>
      <c r="C2988" s="49"/>
      <c r="D2988" s="49"/>
      <c r="E2988" s="49" t="s">
        <v>2093</v>
      </c>
      <c r="F2988" s="159">
        <v>2.4300000000000002</v>
      </c>
      <c r="G2988" s="49" t="s">
        <v>2094</v>
      </c>
      <c r="H2988" s="159">
        <v>2.8</v>
      </c>
      <c r="I2988" s="49" t="s">
        <v>2095</v>
      </c>
      <c r="J2988" s="159">
        <v>5.23</v>
      </c>
    </row>
    <row r="2989" spans="1:10" x14ac:dyDescent="0.25">
      <c r="A2989" s="49"/>
      <c r="B2989" s="49"/>
      <c r="C2989" s="49"/>
      <c r="D2989" s="49"/>
      <c r="E2989" s="49" t="s">
        <v>2096</v>
      </c>
      <c r="F2989" s="159">
        <v>2.66</v>
      </c>
      <c r="G2989" s="49"/>
      <c r="H2989" s="291" t="s">
        <v>2097</v>
      </c>
      <c r="I2989" s="291"/>
      <c r="J2989" s="159">
        <v>15.64</v>
      </c>
    </row>
    <row r="2990" spans="1:10" ht="14.4" thickBot="1" x14ac:dyDescent="0.3">
      <c r="A2990" s="30"/>
      <c r="B2990" s="30"/>
      <c r="C2990" s="30"/>
      <c r="D2990" s="30"/>
      <c r="E2990" s="30"/>
      <c r="F2990" s="30"/>
      <c r="G2990" s="30" t="s">
        <v>2098</v>
      </c>
      <c r="H2990" s="160" t="s">
        <v>3194</v>
      </c>
      <c r="I2990" s="30" t="s">
        <v>2100</v>
      </c>
      <c r="J2990" s="32">
        <v>3628.48</v>
      </c>
    </row>
    <row r="2991" spans="1:10" ht="14.4" thickTop="1" x14ac:dyDescent="0.25">
      <c r="A2991" s="161"/>
      <c r="B2991" s="161"/>
      <c r="C2991" s="161"/>
      <c r="D2991" s="161"/>
      <c r="E2991" s="161"/>
      <c r="F2991" s="161"/>
      <c r="G2991" s="161"/>
      <c r="H2991" s="161"/>
      <c r="I2991" s="161"/>
      <c r="J2991" s="161"/>
    </row>
    <row r="2992" spans="1:10" x14ac:dyDescent="0.25">
      <c r="A2992" s="24" t="s">
        <v>899</v>
      </c>
      <c r="B2992" s="25" t="s">
        <v>2</v>
      </c>
      <c r="C2992" s="24" t="s">
        <v>3</v>
      </c>
      <c r="D2992" s="24" t="s">
        <v>4</v>
      </c>
      <c r="E2992" s="294" t="s">
        <v>2075</v>
      </c>
      <c r="F2992" s="294"/>
      <c r="G2992" s="145" t="s">
        <v>5</v>
      </c>
      <c r="H2992" s="25" t="s">
        <v>6</v>
      </c>
      <c r="I2992" s="25" t="s">
        <v>7</v>
      </c>
      <c r="J2992" s="25" t="s">
        <v>9</v>
      </c>
    </row>
    <row r="2993" spans="1:10" ht="39.6" x14ac:dyDescent="0.25">
      <c r="A2993" s="146" t="s">
        <v>2076</v>
      </c>
      <c r="B2993" s="147" t="s">
        <v>900</v>
      </c>
      <c r="C2993" s="146" t="s">
        <v>41</v>
      </c>
      <c r="D2993" s="146" t="s">
        <v>901</v>
      </c>
      <c r="E2993" s="292" t="s">
        <v>3001</v>
      </c>
      <c r="F2993" s="292"/>
      <c r="G2993" s="148" t="s">
        <v>43</v>
      </c>
      <c r="H2993" s="149">
        <v>1</v>
      </c>
      <c r="I2993" s="150">
        <v>10.67</v>
      </c>
      <c r="J2993" s="150">
        <v>10.67</v>
      </c>
    </row>
    <row r="2994" spans="1:10" ht="26.4" x14ac:dyDescent="0.25">
      <c r="A2994" s="48" t="s">
        <v>2078</v>
      </c>
      <c r="B2994" s="50" t="s">
        <v>2114</v>
      </c>
      <c r="C2994" s="48" t="s">
        <v>41</v>
      </c>
      <c r="D2994" s="48" t="s">
        <v>2115</v>
      </c>
      <c r="E2994" s="289" t="s">
        <v>2081</v>
      </c>
      <c r="F2994" s="289"/>
      <c r="G2994" s="151" t="s">
        <v>2082</v>
      </c>
      <c r="H2994" s="152">
        <v>0.127</v>
      </c>
      <c r="I2994" s="153">
        <v>24.83</v>
      </c>
      <c r="J2994" s="153">
        <v>3.15</v>
      </c>
    </row>
    <row r="2995" spans="1:10" ht="26.4" x14ac:dyDescent="0.25">
      <c r="A2995" s="48" t="s">
        <v>2078</v>
      </c>
      <c r="B2995" s="50" t="s">
        <v>2118</v>
      </c>
      <c r="C2995" s="48" t="s">
        <v>41</v>
      </c>
      <c r="D2995" s="48" t="s">
        <v>2119</v>
      </c>
      <c r="E2995" s="289" t="s">
        <v>2081</v>
      </c>
      <c r="F2995" s="289"/>
      <c r="G2995" s="151" t="s">
        <v>2082</v>
      </c>
      <c r="H2995" s="152">
        <v>0.127</v>
      </c>
      <c r="I2995" s="153">
        <v>29.46</v>
      </c>
      <c r="J2995" s="153">
        <v>3.74</v>
      </c>
    </row>
    <row r="2996" spans="1:10" x14ac:dyDescent="0.25">
      <c r="A2996" s="154" t="s">
        <v>2087</v>
      </c>
      <c r="B2996" s="155" t="s">
        <v>2963</v>
      </c>
      <c r="C2996" s="154" t="s">
        <v>41</v>
      </c>
      <c r="D2996" s="154" t="s">
        <v>2964</v>
      </c>
      <c r="E2996" s="290" t="s">
        <v>2091</v>
      </c>
      <c r="F2996" s="290"/>
      <c r="G2996" s="156" t="s">
        <v>43</v>
      </c>
      <c r="H2996" s="157">
        <v>9.9000000000000008E-3</v>
      </c>
      <c r="I2996" s="158">
        <v>65.78</v>
      </c>
      <c r="J2996" s="158">
        <v>0.65</v>
      </c>
    </row>
    <row r="2997" spans="1:10" ht="26.4" x14ac:dyDescent="0.25">
      <c r="A2997" s="154" t="s">
        <v>2087</v>
      </c>
      <c r="B2997" s="155" t="s">
        <v>3195</v>
      </c>
      <c r="C2997" s="154" t="s">
        <v>41</v>
      </c>
      <c r="D2997" s="154" t="s">
        <v>3196</v>
      </c>
      <c r="E2997" s="290" t="s">
        <v>2091</v>
      </c>
      <c r="F2997" s="290"/>
      <c r="G2997" s="156" t="s">
        <v>43</v>
      </c>
      <c r="H2997" s="157">
        <v>1</v>
      </c>
      <c r="I2997" s="158">
        <v>2.0099999999999998</v>
      </c>
      <c r="J2997" s="158">
        <v>2.0099999999999998</v>
      </c>
    </row>
    <row r="2998" spans="1:10" ht="26.4" x14ac:dyDescent="0.25">
      <c r="A2998" s="154" t="s">
        <v>2087</v>
      </c>
      <c r="B2998" s="155" t="s">
        <v>2954</v>
      </c>
      <c r="C2998" s="154" t="s">
        <v>41</v>
      </c>
      <c r="D2998" s="154" t="s">
        <v>2955</v>
      </c>
      <c r="E2998" s="290" t="s">
        <v>2091</v>
      </c>
      <c r="F2998" s="290"/>
      <c r="G2998" s="156" t="s">
        <v>43</v>
      </c>
      <c r="H2998" s="157">
        <v>1.4999999999999999E-2</v>
      </c>
      <c r="I2998" s="158">
        <v>74.53</v>
      </c>
      <c r="J2998" s="158">
        <v>1.1100000000000001</v>
      </c>
    </row>
    <row r="2999" spans="1:10" x14ac:dyDescent="0.25">
      <c r="A2999" s="154" t="s">
        <v>2087</v>
      </c>
      <c r="B2999" s="155" t="s">
        <v>2712</v>
      </c>
      <c r="C2999" s="154" t="s">
        <v>41</v>
      </c>
      <c r="D2999" s="154" t="s">
        <v>2713</v>
      </c>
      <c r="E2999" s="290" t="s">
        <v>2091</v>
      </c>
      <c r="F2999" s="290"/>
      <c r="G2999" s="156" t="s">
        <v>43</v>
      </c>
      <c r="H2999" s="157">
        <v>7.1000000000000004E-3</v>
      </c>
      <c r="I2999" s="158">
        <v>2.06</v>
      </c>
      <c r="J2999" s="158">
        <v>0.01</v>
      </c>
    </row>
    <row r="3000" spans="1:10" x14ac:dyDescent="0.25">
      <c r="A3000" s="49"/>
      <c r="B3000" s="49"/>
      <c r="C3000" s="49"/>
      <c r="D3000" s="49"/>
      <c r="E3000" s="49" t="s">
        <v>2093</v>
      </c>
      <c r="F3000" s="159">
        <v>2.4300000000000002</v>
      </c>
      <c r="G3000" s="49" t="s">
        <v>2094</v>
      </c>
      <c r="H3000" s="159">
        <v>2.8</v>
      </c>
      <c r="I3000" s="49" t="s">
        <v>2095</v>
      </c>
      <c r="J3000" s="159">
        <v>5.23</v>
      </c>
    </row>
    <row r="3001" spans="1:10" x14ac:dyDescent="0.25">
      <c r="A3001" s="49"/>
      <c r="B3001" s="49"/>
      <c r="C3001" s="49"/>
      <c r="D3001" s="49"/>
      <c r="E3001" s="49" t="s">
        <v>2096</v>
      </c>
      <c r="F3001" s="159">
        <v>2.1800000000000002</v>
      </c>
      <c r="G3001" s="49"/>
      <c r="H3001" s="291" t="s">
        <v>2097</v>
      </c>
      <c r="I3001" s="291"/>
      <c r="J3001" s="159">
        <v>12.85</v>
      </c>
    </row>
    <row r="3002" spans="1:10" ht="14.4" thickBot="1" x14ac:dyDescent="0.3">
      <c r="A3002" s="30"/>
      <c r="B3002" s="30"/>
      <c r="C3002" s="30"/>
      <c r="D3002" s="30"/>
      <c r="E3002" s="30"/>
      <c r="F3002" s="30"/>
      <c r="G3002" s="30" t="s">
        <v>2098</v>
      </c>
      <c r="H3002" s="160" t="s">
        <v>3197</v>
      </c>
      <c r="I3002" s="30" t="s">
        <v>2100</v>
      </c>
      <c r="J3002" s="32">
        <v>2300.15</v>
      </c>
    </row>
    <row r="3003" spans="1:10" ht="14.4" thickTop="1" x14ac:dyDescent="0.25">
      <c r="A3003" s="161"/>
      <c r="B3003" s="161"/>
      <c r="C3003" s="161"/>
      <c r="D3003" s="161"/>
      <c r="E3003" s="161"/>
      <c r="F3003" s="161"/>
      <c r="G3003" s="161"/>
      <c r="H3003" s="161"/>
      <c r="I3003" s="161"/>
      <c r="J3003" s="161"/>
    </row>
    <row r="3004" spans="1:10" x14ac:dyDescent="0.25">
      <c r="A3004" s="24" t="s">
        <v>902</v>
      </c>
      <c r="B3004" s="25" t="s">
        <v>2</v>
      </c>
      <c r="C3004" s="24" t="s">
        <v>3</v>
      </c>
      <c r="D3004" s="24" t="s">
        <v>4</v>
      </c>
      <c r="E3004" s="294" t="s">
        <v>2075</v>
      </c>
      <c r="F3004" s="294"/>
      <c r="G3004" s="145" t="s">
        <v>5</v>
      </c>
      <c r="H3004" s="25" t="s">
        <v>6</v>
      </c>
      <c r="I3004" s="25" t="s">
        <v>7</v>
      </c>
      <c r="J3004" s="25" t="s">
        <v>9</v>
      </c>
    </row>
    <row r="3005" spans="1:10" ht="39.6" x14ac:dyDescent="0.25">
      <c r="A3005" s="146" t="s">
        <v>2076</v>
      </c>
      <c r="B3005" s="147" t="s">
        <v>903</v>
      </c>
      <c r="C3005" s="146" t="s">
        <v>41</v>
      </c>
      <c r="D3005" s="146" t="s">
        <v>904</v>
      </c>
      <c r="E3005" s="292" t="s">
        <v>3001</v>
      </c>
      <c r="F3005" s="292"/>
      <c r="G3005" s="148" t="s">
        <v>43</v>
      </c>
      <c r="H3005" s="149">
        <v>1</v>
      </c>
      <c r="I3005" s="150">
        <v>16.05</v>
      </c>
      <c r="J3005" s="150">
        <v>16.05</v>
      </c>
    </row>
    <row r="3006" spans="1:10" ht="26.4" x14ac:dyDescent="0.25">
      <c r="A3006" s="48" t="s">
        <v>2078</v>
      </c>
      <c r="B3006" s="50" t="s">
        <v>2114</v>
      </c>
      <c r="C3006" s="48" t="s">
        <v>41</v>
      </c>
      <c r="D3006" s="48" t="s">
        <v>2115</v>
      </c>
      <c r="E3006" s="289" t="s">
        <v>2081</v>
      </c>
      <c r="F3006" s="289"/>
      <c r="G3006" s="151" t="s">
        <v>2082</v>
      </c>
      <c r="H3006" s="152">
        <v>0.13789999999999999</v>
      </c>
      <c r="I3006" s="153">
        <v>24.83</v>
      </c>
      <c r="J3006" s="153">
        <v>3.42</v>
      </c>
    </row>
    <row r="3007" spans="1:10" ht="26.4" x14ac:dyDescent="0.25">
      <c r="A3007" s="48" t="s">
        <v>2078</v>
      </c>
      <c r="B3007" s="50" t="s">
        <v>2118</v>
      </c>
      <c r="C3007" s="48" t="s">
        <v>41</v>
      </c>
      <c r="D3007" s="48" t="s">
        <v>2119</v>
      </c>
      <c r="E3007" s="289" t="s">
        <v>2081</v>
      </c>
      <c r="F3007" s="289"/>
      <c r="G3007" s="151" t="s">
        <v>2082</v>
      </c>
      <c r="H3007" s="152">
        <v>0.13789999999999999</v>
      </c>
      <c r="I3007" s="153">
        <v>29.46</v>
      </c>
      <c r="J3007" s="153">
        <v>4.0599999999999996</v>
      </c>
    </row>
    <row r="3008" spans="1:10" ht="39.6" x14ac:dyDescent="0.25">
      <c r="A3008" s="154" t="s">
        <v>2087</v>
      </c>
      <c r="B3008" s="155" t="s">
        <v>3006</v>
      </c>
      <c r="C3008" s="154" t="s">
        <v>41</v>
      </c>
      <c r="D3008" s="154" t="s">
        <v>3007</v>
      </c>
      <c r="E3008" s="290" t="s">
        <v>2091</v>
      </c>
      <c r="F3008" s="290"/>
      <c r="G3008" s="156" t="s">
        <v>43</v>
      </c>
      <c r="H3008" s="157">
        <v>0.05</v>
      </c>
      <c r="I3008" s="158">
        <v>27.15</v>
      </c>
      <c r="J3008" s="158">
        <v>1.35</v>
      </c>
    </row>
    <row r="3009" spans="1:10" x14ac:dyDescent="0.25">
      <c r="A3009" s="154" t="s">
        <v>2087</v>
      </c>
      <c r="B3009" s="155" t="s">
        <v>3198</v>
      </c>
      <c r="C3009" s="154" t="s">
        <v>41</v>
      </c>
      <c r="D3009" s="154" t="s">
        <v>3199</v>
      </c>
      <c r="E3009" s="290" t="s">
        <v>2091</v>
      </c>
      <c r="F3009" s="290"/>
      <c r="G3009" s="156" t="s">
        <v>43</v>
      </c>
      <c r="H3009" s="157">
        <v>2</v>
      </c>
      <c r="I3009" s="158">
        <v>1.98</v>
      </c>
      <c r="J3009" s="158">
        <v>3.96</v>
      </c>
    </row>
    <row r="3010" spans="1:10" ht="26.4" x14ac:dyDescent="0.25">
      <c r="A3010" s="154" t="s">
        <v>2087</v>
      </c>
      <c r="B3010" s="155" t="s">
        <v>3200</v>
      </c>
      <c r="C3010" s="154" t="s">
        <v>41</v>
      </c>
      <c r="D3010" s="154" t="s">
        <v>3201</v>
      </c>
      <c r="E3010" s="290" t="s">
        <v>2091</v>
      </c>
      <c r="F3010" s="290"/>
      <c r="G3010" s="156" t="s">
        <v>43</v>
      </c>
      <c r="H3010" s="157">
        <v>1</v>
      </c>
      <c r="I3010" s="158">
        <v>3.26</v>
      </c>
      <c r="J3010" s="158">
        <v>3.26</v>
      </c>
    </row>
    <row r="3011" spans="1:10" x14ac:dyDescent="0.25">
      <c r="A3011" s="49"/>
      <c r="B3011" s="49"/>
      <c r="C3011" s="49"/>
      <c r="D3011" s="49"/>
      <c r="E3011" s="49" t="s">
        <v>2093</v>
      </c>
      <c r="F3011" s="159">
        <v>2.64</v>
      </c>
      <c r="G3011" s="49" t="s">
        <v>2094</v>
      </c>
      <c r="H3011" s="159">
        <v>3.04</v>
      </c>
      <c r="I3011" s="49" t="s">
        <v>2095</v>
      </c>
      <c r="J3011" s="159">
        <v>5.68</v>
      </c>
    </row>
    <row r="3012" spans="1:10" x14ac:dyDescent="0.25">
      <c r="A3012" s="49"/>
      <c r="B3012" s="49"/>
      <c r="C3012" s="49"/>
      <c r="D3012" s="49"/>
      <c r="E3012" s="49" t="s">
        <v>2096</v>
      </c>
      <c r="F3012" s="159">
        <v>3.29</v>
      </c>
      <c r="G3012" s="49"/>
      <c r="H3012" s="291" t="s">
        <v>2097</v>
      </c>
      <c r="I3012" s="291"/>
      <c r="J3012" s="159">
        <v>19.34</v>
      </c>
    </row>
    <row r="3013" spans="1:10" ht="14.4" thickBot="1" x14ac:dyDescent="0.3">
      <c r="A3013" s="30"/>
      <c r="B3013" s="30"/>
      <c r="C3013" s="30"/>
      <c r="D3013" s="30"/>
      <c r="E3013" s="30"/>
      <c r="F3013" s="30"/>
      <c r="G3013" s="30" t="s">
        <v>2098</v>
      </c>
      <c r="H3013" s="160" t="s">
        <v>3202</v>
      </c>
      <c r="I3013" s="30" t="s">
        <v>2100</v>
      </c>
      <c r="J3013" s="32">
        <v>2591.56</v>
      </c>
    </row>
    <row r="3014" spans="1:10" ht="14.4" thickTop="1" x14ac:dyDescent="0.25">
      <c r="A3014" s="161"/>
      <c r="B3014" s="161"/>
      <c r="C3014" s="161"/>
      <c r="D3014" s="161"/>
      <c r="E3014" s="161"/>
      <c r="F3014" s="161"/>
      <c r="G3014" s="161"/>
      <c r="H3014" s="161"/>
      <c r="I3014" s="161"/>
      <c r="J3014" s="161"/>
    </row>
    <row r="3015" spans="1:10" x14ac:dyDescent="0.25">
      <c r="A3015" s="24" t="s">
        <v>905</v>
      </c>
      <c r="B3015" s="25" t="s">
        <v>2</v>
      </c>
      <c r="C3015" s="24" t="s">
        <v>3</v>
      </c>
      <c r="D3015" s="24" t="s">
        <v>4</v>
      </c>
      <c r="E3015" s="294" t="s">
        <v>2075</v>
      </c>
      <c r="F3015" s="294"/>
      <c r="G3015" s="145" t="s">
        <v>5</v>
      </c>
      <c r="H3015" s="25" t="s">
        <v>6</v>
      </c>
      <c r="I3015" s="25" t="s">
        <v>7</v>
      </c>
      <c r="J3015" s="25" t="s">
        <v>9</v>
      </c>
    </row>
    <row r="3016" spans="1:10" ht="39.6" x14ac:dyDescent="0.25">
      <c r="A3016" s="146" t="s">
        <v>2076</v>
      </c>
      <c r="B3016" s="147" t="s">
        <v>906</v>
      </c>
      <c r="C3016" s="146" t="s">
        <v>41</v>
      </c>
      <c r="D3016" s="146" t="s">
        <v>907</v>
      </c>
      <c r="E3016" s="292" t="s">
        <v>3001</v>
      </c>
      <c r="F3016" s="292"/>
      <c r="G3016" s="148" t="s">
        <v>43</v>
      </c>
      <c r="H3016" s="149">
        <v>1</v>
      </c>
      <c r="I3016" s="150">
        <v>23.63</v>
      </c>
      <c r="J3016" s="150">
        <v>23.63</v>
      </c>
    </row>
    <row r="3017" spans="1:10" ht="26.4" x14ac:dyDescent="0.25">
      <c r="A3017" s="48" t="s">
        <v>2078</v>
      </c>
      <c r="B3017" s="50" t="s">
        <v>2118</v>
      </c>
      <c r="C3017" s="48" t="s">
        <v>41</v>
      </c>
      <c r="D3017" s="48" t="s">
        <v>2119</v>
      </c>
      <c r="E3017" s="289" t="s">
        <v>2081</v>
      </c>
      <c r="F3017" s="289"/>
      <c r="G3017" s="151" t="s">
        <v>2082</v>
      </c>
      <c r="H3017" s="152">
        <v>0.16520000000000001</v>
      </c>
      <c r="I3017" s="153">
        <v>29.46</v>
      </c>
      <c r="J3017" s="153">
        <v>4.8600000000000003</v>
      </c>
    </row>
    <row r="3018" spans="1:10" ht="26.4" x14ac:dyDescent="0.25">
      <c r="A3018" s="48" t="s">
        <v>2078</v>
      </c>
      <c r="B3018" s="50" t="s">
        <v>2114</v>
      </c>
      <c r="C3018" s="48" t="s">
        <v>41</v>
      </c>
      <c r="D3018" s="48" t="s">
        <v>2115</v>
      </c>
      <c r="E3018" s="289" t="s">
        <v>2081</v>
      </c>
      <c r="F3018" s="289"/>
      <c r="G3018" s="151" t="s">
        <v>2082</v>
      </c>
      <c r="H3018" s="152">
        <v>0.16520000000000001</v>
      </c>
      <c r="I3018" s="153">
        <v>24.83</v>
      </c>
      <c r="J3018" s="153">
        <v>4.0999999999999996</v>
      </c>
    </row>
    <row r="3019" spans="1:10" x14ac:dyDescent="0.25">
      <c r="A3019" s="154" t="s">
        <v>2087</v>
      </c>
      <c r="B3019" s="155" t="s">
        <v>3203</v>
      </c>
      <c r="C3019" s="154" t="s">
        <v>41</v>
      </c>
      <c r="D3019" s="154" t="s">
        <v>3204</v>
      </c>
      <c r="E3019" s="290" t="s">
        <v>2091</v>
      </c>
      <c r="F3019" s="290"/>
      <c r="G3019" s="156" t="s">
        <v>43</v>
      </c>
      <c r="H3019" s="157">
        <v>2</v>
      </c>
      <c r="I3019" s="158">
        <v>2.91</v>
      </c>
      <c r="J3019" s="158">
        <v>5.82</v>
      </c>
    </row>
    <row r="3020" spans="1:10" ht="26.4" x14ac:dyDescent="0.25">
      <c r="A3020" s="154" t="s">
        <v>2087</v>
      </c>
      <c r="B3020" s="155" t="s">
        <v>3205</v>
      </c>
      <c r="C3020" s="154" t="s">
        <v>41</v>
      </c>
      <c r="D3020" s="154" t="s">
        <v>3206</v>
      </c>
      <c r="E3020" s="290" t="s">
        <v>2091</v>
      </c>
      <c r="F3020" s="290"/>
      <c r="G3020" s="156" t="s">
        <v>43</v>
      </c>
      <c r="H3020" s="157">
        <v>1</v>
      </c>
      <c r="I3020" s="158">
        <v>6.82</v>
      </c>
      <c r="J3020" s="158">
        <v>6.82</v>
      </c>
    </row>
    <row r="3021" spans="1:10" ht="39.6" x14ac:dyDescent="0.25">
      <c r="A3021" s="154" t="s">
        <v>2087</v>
      </c>
      <c r="B3021" s="155" t="s">
        <v>3006</v>
      </c>
      <c r="C3021" s="154" t="s">
        <v>41</v>
      </c>
      <c r="D3021" s="154" t="s">
        <v>3007</v>
      </c>
      <c r="E3021" s="290" t="s">
        <v>2091</v>
      </c>
      <c r="F3021" s="290"/>
      <c r="G3021" s="156" t="s">
        <v>43</v>
      </c>
      <c r="H3021" s="157">
        <v>7.4999999999999997E-2</v>
      </c>
      <c r="I3021" s="158">
        <v>27.15</v>
      </c>
      <c r="J3021" s="158">
        <v>2.0299999999999998</v>
      </c>
    </row>
    <row r="3022" spans="1:10" x14ac:dyDescent="0.25">
      <c r="A3022" s="49"/>
      <c r="B3022" s="49"/>
      <c r="C3022" s="49"/>
      <c r="D3022" s="49"/>
      <c r="E3022" s="49" t="s">
        <v>2093</v>
      </c>
      <c r="F3022" s="159">
        <v>3.16</v>
      </c>
      <c r="G3022" s="49" t="s">
        <v>2094</v>
      </c>
      <c r="H3022" s="159">
        <v>3.64</v>
      </c>
      <c r="I3022" s="49" t="s">
        <v>2095</v>
      </c>
      <c r="J3022" s="159">
        <v>6.8</v>
      </c>
    </row>
    <row r="3023" spans="1:10" x14ac:dyDescent="0.25">
      <c r="A3023" s="49"/>
      <c r="B3023" s="49"/>
      <c r="C3023" s="49"/>
      <c r="D3023" s="49"/>
      <c r="E3023" s="49" t="s">
        <v>2096</v>
      </c>
      <c r="F3023" s="159">
        <v>4.84</v>
      </c>
      <c r="G3023" s="49"/>
      <c r="H3023" s="291" t="s">
        <v>2097</v>
      </c>
      <c r="I3023" s="291"/>
      <c r="J3023" s="159">
        <v>28.47</v>
      </c>
    </row>
    <row r="3024" spans="1:10" ht="14.4" thickBot="1" x14ac:dyDescent="0.3">
      <c r="A3024" s="30"/>
      <c r="B3024" s="30"/>
      <c r="C3024" s="30"/>
      <c r="D3024" s="30"/>
      <c r="E3024" s="30"/>
      <c r="F3024" s="30"/>
      <c r="G3024" s="30" t="s">
        <v>2098</v>
      </c>
      <c r="H3024" s="160" t="s">
        <v>2277</v>
      </c>
      <c r="I3024" s="30" t="s">
        <v>2100</v>
      </c>
      <c r="J3024" s="32">
        <v>398.58</v>
      </c>
    </row>
    <row r="3025" spans="1:10" ht="14.4" thickTop="1" x14ac:dyDescent="0.25">
      <c r="A3025" s="161"/>
      <c r="B3025" s="161"/>
      <c r="C3025" s="161"/>
      <c r="D3025" s="161"/>
      <c r="E3025" s="161"/>
      <c r="F3025" s="161"/>
      <c r="G3025" s="161"/>
      <c r="H3025" s="161"/>
      <c r="I3025" s="161"/>
      <c r="J3025" s="161"/>
    </row>
    <row r="3026" spans="1:10" x14ac:dyDescent="0.25">
      <c r="A3026" s="24" t="s">
        <v>908</v>
      </c>
      <c r="B3026" s="25" t="s">
        <v>2</v>
      </c>
      <c r="C3026" s="24" t="s">
        <v>3</v>
      </c>
      <c r="D3026" s="24" t="s">
        <v>4</v>
      </c>
      <c r="E3026" s="294" t="s">
        <v>2075</v>
      </c>
      <c r="F3026" s="294"/>
      <c r="G3026" s="145" t="s">
        <v>5</v>
      </c>
      <c r="H3026" s="25" t="s">
        <v>6</v>
      </c>
      <c r="I3026" s="25" t="s">
        <v>7</v>
      </c>
      <c r="J3026" s="25" t="s">
        <v>9</v>
      </c>
    </row>
    <row r="3027" spans="1:10" ht="39.6" x14ac:dyDescent="0.25">
      <c r="A3027" s="146" t="s">
        <v>2076</v>
      </c>
      <c r="B3027" s="147" t="s">
        <v>909</v>
      </c>
      <c r="C3027" s="146" t="s">
        <v>41</v>
      </c>
      <c r="D3027" s="146" t="s">
        <v>910</v>
      </c>
      <c r="E3027" s="292" t="s">
        <v>3001</v>
      </c>
      <c r="F3027" s="292"/>
      <c r="G3027" s="148" t="s">
        <v>43</v>
      </c>
      <c r="H3027" s="149">
        <v>1</v>
      </c>
      <c r="I3027" s="150">
        <v>10.47</v>
      </c>
      <c r="J3027" s="150">
        <v>10.47</v>
      </c>
    </row>
    <row r="3028" spans="1:10" ht="26.4" x14ac:dyDescent="0.25">
      <c r="A3028" s="48" t="s">
        <v>2078</v>
      </c>
      <c r="B3028" s="50" t="s">
        <v>2114</v>
      </c>
      <c r="C3028" s="48" t="s">
        <v>41</v>
      </c>
      <c r="D3028" s="48" t="s">
        <v>2115</v>
      </c>
      <c r="E3028" s="289" t="s">
        <v>2081</v>
      </c>
      <c r="F3028" s="289"/>
      <c r="G3028" s="151" t="s">
        <v>2082</v>
      </c>
      <c r="H3028" s="152">
        <v>0.127</v>
      </c>
      <c r="I3028" s="153">
        <v>24.83</v>
      </c>
      <c r="J3028" s="153">
        <v>3.15</v>
      </c>
    </row>
    <row r="3029" spans="1:10" ht="26.4" x14ac:dyDescent="0.25">
      <c r="A3029" s="48" t="s">
        <v>2078</v>
      </c>
      <c r="B3029" s="50" t="s">
        <v>2118</v>
      </c>
      <c r="C3029" s="48" t="s">
        <v>41</v>
      </c>
      <c r="D3029" s="48" t="s">
        <v>2119</v>
      </c>
      <c r="E3029" s="289" t="s">
        <v>2081</v>
      </c>
      <c r="F3029" s="289"/>
      <c r="G3029" s="151" t="s">
        <v>2082</v>
      </c>
      <c r="H3029" s="152">
        <v>0.127</v>
      </c>
      <c r="I3029" s="153">
        <v>29.46</v>
      </c>
      <c r="J3029" s="153">
        <v>3.74</v>
      </c>
    </row>
    <row r="3030" spans="1:10" x14ac:dyDescent="0.25">
      <c r="A3030" s="154" t="s">
        <v>2087</v>
      </c>
      <c r="B3030" s="155" t="s">
        <v>2712</v>
      </c>
      <c r="C3030" s="154" t="s">
        <v>41</v>
      </c>
      <c r="D3030" s="154" t="s">
        <v>2713</v>
      </c>
      <c r="E3030" s="290" t="s">
        <v>2091</v>
      </c>
      <c r="F3030" s="290"/>
      <c r="G3030" s="156" t="s">
        <v>43</v>
      </c>
      <c r="H3030" s="157">
        <v>7.1000000000000004E-3</v>
      </c>
      <c r="I3030" s="158">
        <v>2.06</v>
      </c>
      <c r="J3030" s="158">
        <v>0.01</v>
      </c>
    </row>
    <row r="3031" spans="1:10" ht="26.4" x14ac:dyDescent="0.25">
      <c r="A3031" s="154" t="s">
        <v>2087</v>
      </c>
      <c r="B3031" s="155" t="s">
        <v>3207</v>
      </c>
      <c r="C3031" s="154" t="s">
        <v>41</v>
      </c>
      <c r="D3031" s="154" t="s">
        <v>3208</v>
      </c>
      <c r="E3031" s="290" t="s">
        <v>2091</v>
      </c>
      <c r="F3031" s="290"/>
      <c r="G3031" s="156" t="s">
        <v>43</v>
      </c>
      <c r="H3031" s="157">
        <v>1</v>
      </c>
      <c r="I3031" s="158">
        <v>1.81</v>
      </c>
      <c r="J3031" s="158">
        <v>1.81</v>
      </c>
    </row>
    <row r="3032" spans="1:10" ht="26.4" x14ac:dyDescent="0.25">
      <c r="A3032" s="154" t="s">
        <v>2087</v>
      </c>
      <c r="B3032" s="155" t="s">
        <v>2954</v>
      </c>
      <c r="C3032" s="154" t="s">
        <v>41</v>
      </c>
      <c r="D3032" s="154" t="s">
        <v>2955</v>
      </c>
      <c r="E3032" s="290" t="s">
        <v>2091</v>
      </c>
      <c r="F3032" s="290"/>
      <c r="G3032" s="156" t="s">
        <v>43</v>
      </c>
      <c r="H3032" s="157">
        <v>1.4999999999999999E-2</v>
      </c>
      <c r="I3032" s="158">
        <v>74.53</v>
      </c>
      <c r="J3032" s="158">
        <v>1.1100000000000001</v>
      </c>
    </row>
    <row r="3033" spans="1:10" x14ac:dyDescent="0.25">
      <c r="A3033" s="154" t="s">
        <v>2087</v>
      </c>
      <c r="B3033" s="155" t="s">
        <v>2963</v>
      </c>
      <c r="C3033" s="154" t="s">
        <v>41</v>
      </c>
      <c r="D3033" s="154" t="s">
        <v>2964</v>
      </c>
      <c r="E3033" s="290" t="s">
        <v>2091</v>
      </c>
      <c r="F3033" s="290"/>
      <c r="G3033" s="156" t="s">
        <v>43</v>
      </c>
      <c r="H3033" s="157">
        <v>9.9000000000000008E-3</v>
      </c>
      <c r="I3033" s="158">
        <v>65.78</v>
      </c>
      <c r="J3033" s="158">
        <v>0.65</v>
      </c>
    </row>
    <row r="3034" spans="1:10" x14ac:dyDescent="0.25">
      <c r="A3034" s="49"/>
      <c r="B3034" s="49"/>
      <c r="C3034" s="49"/>
      <c r="D3034" s="49"/>
      <c r="E3034" s="49" t="s">
        <v>2093</v>
      </c>
      <c r="F3034" s="159">
        <v>2.4300000000000002</v>
      </c>
      <c r="G3034" s="49" t="s">
        <v>2094</v>
      </c>
      <c r="H3034" s="159">
        <v>2.8</v>
      </c>
      <c r="I3034" s="49" t="s">
        <v>2095</v>
      </c>
      <c r="J3034" s="159">
        <v>5.23</v>
      </c>
    </row>
    <row r="3035" spans="1:10" x14ac:dyDescent="0.25">
      <c r="A3035" s="49"/>
      <c r="B3035" s="49"/>
      <c r="C3035" s="49"/>
      <c r="D3035" s="49"/>
      <c r="E3035" s="49" t="s">
        <v>2096</v>
      </c>
      <c r="F3035" s="159">
        <v>2.14</v>
      </c>
      <c r="G3035" s="49"/>
      <c r="H3035" s="291" t="s">
        <v>2097</v>
      </c>
      <c r="I3035" s="291"/>
      <c r="J3035" s="159">
        <v>12.61</v>
      </c>
    </row>
    <row r="3036" spans="1:10" ht="14.4" thickBot="1" x14ac:dyDescent="0.3">
      <c r="A3036" s="30"/>
      <c r="B3036" s="30"/>
      <c r="C3036" s="30"/>
      <c r="D3036" s="30"/>
      <c r="E3036" s="30"/>
      <c r="F3036" s="30"/>
      <c r="G3036" s="30" t="s">
        <v>2098</v>
      </c>
      <c r="H3036" s="160" t="s">
        <v>3209</v>
      </c>
      <c r="I3036" s="30" t="s">
        <v>2100</v>
      </c>
      <c r="J3036" s="32">
        <v>1954.55</v>
      </c>
    </row>
    <row r="3037" spans="1:10" ht="14.4" thickTop="1" x14ac:dyDescent="0.25">
      <c r="A3037" s="161"/>
      <c r="B3037" s="161"/>
      <c r="C3037" s="161"/>
      <c r="D3037" s="161"/>
      <c r="E3037" s="161"/>
      <c r="F3037" s="161"/>
      <c r="G3037" s="161"/>
      <c r="H3037" s="161"/>
      <c r="I3037" s="161"/>
      <c r="J3037" s="161"/>
    </row>
    <row r="3038" spans="1:10" x14ac:dyDescent="0.25">
      <c r="A3038" s="24" t="s">
        <v>911</v>
      </c>
      <c r="B3038" s="25" t="s">
        <v>2</v>
      </c>
      <c r="C3038" s="24" t="s">
        <v>3</v>
      </c>
      <c r="D3038" s="24" t="s">
        <v>4</v>
      </c>
      <c r="E3038" s="294" t="s">
        <v>2075</v>
      </c>
      <c r="F3038" s="294"/>
      <c r="G3038" s="145" t="s">
        <v>5</v>
      </c>
      <c r="H3038" s="25" t="s">
        <v>6</v>
      </c>
      <c r="I3038" s="25" t="s">
        <v>7</v>
      </c>
      <c r="J3038" s="25" t="s">
        <v>9</v>
      </c>
    </row>
    <row r="3039" spans="1:10" ht="39.6" x14ac:dyDescent="0.25">
      <c r="A3039" s="146" t="s">
        <v>2076</v>
      </c>
      <c r="B3039" s="147" t="s">
        <v>912</v>
      </c>
      <c r="C3039" s="146" t="s">
        <v>41</v>
      </c>
      <c r="D3039" s="146" t="s">
        <v>913</v>
      </c>
      <c r="E3039" s="292" t="s">
        <v>3001</v>
      </c>
      <c r="F3039" s="292"/>
      <c r="G3039" s="148" t="s">
        <v>43</v>
      </c>
      <c r="H3039" s="149">
        <v>1</v>
      </c>
      <c r="I3039" s="150">
        <v>15.42</v>
      </c>
      <c r="J3039" s="150">
        <v>15.42</v>
      </c>
    </row>
    <row r="3040" spans="1:10" ht="26.4" x14ac:dyDescent="0.25">
      <c r="A3040" s="48" t="s">
        <v>2078</v>
      </c>
      <c r="B3040" s="50" t="s">
        <v>2118</v>
      </c>
      <c r="C3040" s="48" t="s">
        <v>41</v>
      </c>
      <c r="D3040" s="48" t="s">
        <v>2119</v>
      </c>
      <c r="E3040" s="289" t="s">
        <v>2081</v>
      </c>
      <c r="F3040" s="289"/>
      <c r="G3040" s="151" t="s">
        <v>2082</v>
      </c>
      <c r="H3040" s="152">
        <v>0.13789999999999999</v>
      </c>
      <c r="I3040" s="153">
        <v>29.46</v>
      </c>
      <c r="J3040" s="153">
        <v>4.0599999999999996</v>
      </c>
    </row>
    <row r="3041" spans="1:10" ht="26.4" x14ac:dyDescent="0.25">
      <c r="A3041" s="48" t="s">
        <v>2078</v>
      </c>
      <c r="B3041" s="50" t="s">
        <v>2114</v>
      </c>
      <c r="C3041" s="48" t="s">
        <v>41</v>
      </c>
      <c r="D3041" s="48" t="s">
        <v>2115</v>
      </c>
      <c r="E3041" s="289" t="s">
        <v>2081</v>
      </c>
      <c r="F3041" s="289"/>
      <c r="G3041" s="151" t="s">
        <v>2082</v>
      </c>
      <c r="H3041" s="152">
        <v>0.13789999999999999</v>
      </c>
      <c r="I3041" s="153">
        <v>24.83</v>
      </c>
      <c r="J3041" s="153">
        <v>3.42</v>
      </c>
    </row>
    <row r="3042" spans="1:10" ht="39.6" x14ac:dyDescent="0.25">
      <c r="A3042" s="154" t="s">
        <v>2087</v>
      </c>
      <c r="B3042" s="155" t="s">
        <v>3006</v>
      </c>
      <c r="C3042" s="154" t="s">
        <v>41</v>
      </c>
      <c r="D3042" s="154" t="s">
        <v>3007</v>
      </c>
      <c r="E3042" s="290" t="s">
        <v>2091</v>
      </c>
      <c r="F3042" s="290"/>
      <c r="G3042" s="156" t="s">
        <v>43</v>
      </c>
      <c r="H3042" s="157">
        <v>0.05</v>
      </c>
      <c r="I3042" s="158">
        <v>27.15</v>
      </c>
      <c r="J3042" s="158">
        <v>1.35</v>
      </c>
    </row>
    <row r="3043" spans="1:10" ht="26.4" x14ac:dyDescent="0.25">
      <c r="A3043" s="154" t="s">
        <v>2087</v>
      </c>
      <c r="B3043" s="155" t="s">
        <v>3210</v>
      </c>
      <c r="C3043" s="154" t="s">
        <v>41</v>
      </c>
      <c r="D3043" s="154" t="s">
        <v>3211</v>
      </c>
      <c r="E3043" s="290" t="s">
        <v>2091</v>
      </c>
      <c r="F3043" s="290"/>
      <c r="G3043" s="156" t="s">
        <v>43</v>
      </c>
      <c r="H3043" s="157">
        <v>1</v>
      </c>
      <c r="I3043" s="158">
        <v>2.63</v>
      </c>
      <c r="J3043" s="158">
        <v>2.63</v>
      </c>
    </row>
    <row r="3044" spans="1:10" x14ac:dyDescent="0.25">
      <c r="A3044" s="154" t="s">
        <v>2087</v>
      </c>
      <c r="B3044" s="155" t="s">
        <v>3198</v>
      </c>
      <c r="C3044" s="154" t="s">
        <v>41</v>
      </c>
      <c r="D3044" s="154" t="s">
        <v>3199</v>
      </c>
      <c r="E3044" s="290" t="s">
        <v>2091</v>
      </c>
      <c r="F3044" s="290"/>
      <c r="G3044" s="156" t="s">
        <v>43</v>
      </c>
      <c r="H3044" s="157">
        <v>2</v>
      </c>
      <c r="I3044" s="158">
        <v>1.98</v>
      </c>
      <c r="J3044" s="158">
        <v>3.96</v>
      </c>
    </row>
    <row r="3045" spans="1:10" x14ac:dyDescent="0.25">
      <c r="A3045" s="49"/>
      <c r="B3045" s="49"/>
      <c r="C3045" s="49"/>
      <c r="D3045" s="49"/>
      <c r="E3045" s="49" t="s">
        <v>2093</v>
      </c>
      <c r="F3045" s="159">
        <v>2.64</v>
      </c>
      <c r="G3045" s="49" t="s">
        <v>2094</v>
      </c>
      <c r="H3045" s="159">
        <v>3.04</v>
      </c>
      <c r="I3045" s="49" t="s">
        <v>2095</v>
      </c>
      <c r="J3045" s="159">
        <v>5.68</v>
      </c>
    </row>
    <row r="3046" spans="1:10" x14ac:dyDescent="0.25">
      <c r="A3046" s="49"/>
      <c r="B3046" s="49"/>
      <c r="C3046" s="49"/>
      <c r="D3046" s="49"/>
      <c r="E3046" s="49" t="s">
        <v>2096</v>
      </c>
      <c r="F3046" s="159">
        <v>3.16</v>
      </c>
      <c r="G3046" s="49"/>
      <c r="H3046" s="291" t="s">
        <v>2097</v>
      </c>
      <c r="I3046" s="291"/>
      <c r="J3046" s="159">
        <v>18.579999999999998</v>
      </c>
    </row>
    <row r="3047" spans="1:10" ht="14.4" thickBot="1" x14ac:dyDescent="0.3">
      <c r="A3047" s="30"/>
      <c r="B3047" s="30"/>
      <c r="C3047" s="30"/>
      <c r="D3047" s="30"/>
      <c r="E3047" s="30"/>
      <c r="F3047" s="30"/>
      <c r="G3047" s="30" t="s">
        <v>2098</v>
      </c>
      <c r="H3047" s="160" t="s">
        <v>3212</v>
      </c>
      <c r="I3047" s="30" t="s">
        <v>2100</v>
      </c>
      <c r="J3047" s="32">
        <v>3567.36</v>
      </c>
    </row>
    <row r="3048" spans="1:10" ht="14.4" thickTop="1" x14ac:dyDescent="0.25">
      <c r="A3048" s="161"/>
      <c r="B3048" s="161"/>
      <c r="C3048" s="161"/>
      <c r="D3048" s="161"/>
      <c r="E3048" s="161"/>
      <c r="F3048" s="161"/>
      <c r="G3048" s="161"/>
      <c r="H3048" s="161"/>
      <c r="I3048" s="161"/>
      <c r="J3048" s="161"/>
    </row>
    <row r="3049" spans="1:10" x14ac:dyDescent="0.25">
      <c r="A3049" s="24" t="s">
        <v>914</v>
      </c>
      <c r="B3049" s="25" t="s">
        <v>2</v>
      </c>
      <c r="C3049" s="24" t="s">
        <v>3</v>
      </c>
      <c r="D3049" s="24" t="s">
        <v>4</v>
      </c>
      <c r="E3049" s="294" t="s">
        <v>2075</v>
      </c>
      <c r="F3049" s="294"/>
      <c r="G3049" s="145" t="s">
        <v>5</v>
      </c>
      <c r="H3049" s="25" t="s">
        <v>6</v>
      </c>
      <c r="I3049" s="25" t="s">
        <v>7</v>
      </c>
      <c r="J3049" s="25" t="s">
        <v>9</v>
      </c>
    </row>
    <row r="3050" spans="1:10" ht="52.8" x14ac:dyDescent="0.25">
      <c r="A3050" s="146" t="s">
        <v>2076</v>
      </c>
      <c r="B3050" s="147" t="s">
        <v>915</v>
      </c>
      <c r="C3050" s="146" t="s">
        <v>41</v>
      </c>
      <c r="D3050" s="146" t="s">
        <v>916</v>
      </c>
      <c r="E3050" s="292" t="s">
        <v>3001</v>
      </c>
      <c r="F3050" s="292"/>
      <c r="G3050" s="148" t="s">
        <v>43</v>
      </c>
      <c r="H3050" s="149">
        <v>1</v>
      </c>
      <c r="I3050" s="150">
        <v>41.8</v>
      </c>
      <c r="J3050" s="150">
        <v>41.8</v>
      </c>
    </row>
    <row r="3051" spans="1:10" ht="26.4" x14ac:dyDescent="0.25">
      <c r="A3051" s="48" t="s">
        <v>2078</v>
      </c>
      <c r="B3051" s="50" t="s">
        <v>2114</v>
      </c>
      <c r="C3051" s="48" t="s">
        <v>41</v>
      </c>
      <c r="D3051" s="48" t="s">
        <v>2115</v>
      </c>
      <c r="E3051" s="289" t="s">
        <v>2081</v>
      </c>
      <c r="F3051" s="289"/>
      <c r="G3051" s="151" t="s">
        <v>2082</v>
      </c>
      <c r="H3051" s="152">
        <v>0.23250000000000001</v>
      </c>
      <c r="I3051" s="153">
        <v>24.83</v>
      </c>
      <c r="J3051" s="153">
        <v>5.77</v>
      </c>
    </row>
    <row r="3052" spans="1:10" ht="26.4" x14ac:dyDescent="0.25">
      <c r="A3052" s="48" t="s">
        <v>2078</v>
      </c>
      <c r="B3052" s="50" t="s">
        <v>2118</v>
      </c>
      <c r="C3052" s="48" t="s">
        <v>41</v>
      </c>
      <c r="D3052" s="48" t="s">
        <v>2119</v>
      </c>
      <c r="E3052" s="289" t="s">
        <v>2081</v>
      </c>
      <c r="F3052" s="289"/>
      <c r="G3052" s="151" t="s">
        <v>2082</v>
      </c>
      <c r="H3052" s="152">
        <v>0.23250000000000001</v>
      </c>
      <c r="I3052" s="153">
        <v>29.46</v>
      </c>
      <c r="J3052" s="153">
        <v>6.84</v>
      </c>
    </row>
    <row r="3053" spans="1:10" ht="26.4" x14ac:dyDescent="0.25">
      <c r="A3053" s="154" t="s">
        <v>2087</v>
      </c>
      <c r="B3053" s="155" t="s">
        <v>3213</v>
      </c>
      <c r="C3053" s="154" t="s">
        <v>41</v>
      </c>
      <c r="D3053" s="154" t="s">
        <v>3214</v>
      </c>
      <c r="E3053" s="290" t="s">
        <v>2091</v>
      </c>
      <c r="F3053" s="290"/>
      <c r="G3053" s="156" t="s">
        <v>43</v>
      </c>
      <c r="H3053" s="157">
        <v>1</v>
      </c>
      <c r="I3053" s="158">
        <v>16.41</v>
      </c>
      <c r="J3053" s="158">
        <v>16.41</v>
      </c>
    </row>
    <row r="3054" spans="1:10" x14ac:dyDescent="0.25">
      <c r="A3054" s="154" t="s">
        <v>2087</v>
      </c>
      <c r="B3054" s="155" t="s">
        <v>3004</v>
      </c>
      <c r="C3054" s="154" t="s">
        <v>41</v>
      </c>
      <c r="D3054" s="154" t="s">
        <v>3005</v>
      </c>
      <c r="E3054" s="290" t="s">
        <v>2091</v>
      </c>
      <c r="F3054" s="290"/>
      <c r="G3054" s="156" t="s">
        <v>43</v>
      </c>
      <c r="H3054" s="157">
        <v>2</v>
      </c>
      <c r="I3054" s="158">
        <v>3.5</v>
      </c>
      <c r="J3054" s="158">
        <v>7</v>
      </c>
    </row>
    <row r="3055" spans="1:10" ht="39.6" x14ac:dyDescent="0.25">
      <c r="A3055" s="154" t="s">
        <v>2087</v>
      </c>
      <c r="B3055" s="155" t="s">
        <v>3006</v>
      </c>
      <c r="C3055" s="154" t="s">
        <v>41</v>
      </c>
      <c r="D3055" s="154" t="s">
        <v>3007</v>
      </c>
      <c r="E3055" s="290" t="s">
        <v>2091</v>
      </c>
      <c r="F3055" s="290"/>
      <c r="G3055" s="156" t="s">
        <v>43</v>
      </c>
      <c r="H3055" s="157">
        <v>0.14000000000000001</v>
      </c>
      <c r="I3055" s="158">
        <v>27.15</v>
      </c>
      <c r="J3055" s="158">
        <v>3.8</v>
      </c>
    </row>
    <row r="3056" spans="1:10" x14ac:dyDescent="0.25">
      <c r="A3056" s="154" t="s">
        <v>2087</v>
      </c>
      <c r="B3056" s="155" t="s">
        <v>3198</v>
      </c>
      <c r="C3056" s="154" t="s">
        <v>41</v>
      </c>
      <c r="D3056" s="154" t="s">
        <v>3199</v>
      </c>
      <c r="E3056" s="290" t="s">
        <v>2091</v>
      </c>
      <c r="F3056" s="290"/>
      <c r="G3056" s="156" t="s">
        <v>43</v>
      </c>
      <c r="H3056" s="157">
        <v>1</v>
      </c>
      <c r="I3056" s="158">
        <v>1.98</v>
      </c>
      <c r="J3056" s="158">
        <v>1.98</v>
      </c>
    </row>
    <row r="3057" spans="1:10" x14ac:dyDescent="0.25">
      <c r="A3057" s="49"/>
      <c r="B3057" s="49"/>
      <c r="C3057" s="49"/>
      <c r="D3057" s="49"/>
      <c r="E3057" s="49" t="s">
        <v>2093</v>
      </c>
      <c r="F3057" s="159">
        <v>4.46</v>
      </c>
      <c r="G3057" s="49" t="s">
        <v>2094</v>
      </c>
      <c r="H3057" s="159">
        <v>5.12</v>
      </c>
      <c r="I3057" s="49" t="s">
        <v>2095</v>
      </c>
      <c r="J3057" s="159">
        <v>9.58</v>
      </c>
    </row>
    <row r="3058" spans="1:10" x14ac:dyDescent="0.25">
      <c r="A3058" s="49"/>
      <c r="B3058" s="49"/>
      <c r="C3058" s="49"/>
      <c r="D3058" s="49"/>
      <c r="E3058" s="49" t="s">
        <v>2096</v>
      </c>
      <c r="F3058" s="159">
        <v>8.56</v>
      </c>
      <c r="G3058" s="49"/>
      <c r="H3058" s="291" t="s">
        <v>2097</v>
      </c>
      <c r="I3058" s="291"/>
      <c r="J3058" s="159">
        <v>50.36</v>
      </c>
    </row>
    <row r="3059" spans="1:10" ht="14.4" thickBot="1" x14ac:dyDescent="0.3">
      <c r="A3059" s="30"/>
      <c r="B3059" s="30"/>
      <c r="C3059" s="30"/>
      <c r="D3059" s="30"/>
      <c r="E3059" s="30"/>
      <c r="F3059" s="30"/>
      <c r="G3059" s="30" t="s">
        <v>2098</v>
      </c>
      <c r="H3059" s="160" t="s">
        <v>3215</v>
      </c>
      <c r="I3059" s="30" t="s">
        <v>2100</v>
      </c>
      <c r="J3059" s="32">
        <v>2769.8</v>
      </c>
    </row>
    <row r="3060" spans="1:10" ht="14.4" thickTop="1" x14ac:dyDescent="0.25">
      <c r="A3060" s="161"/>
      <c r="B3060" s="161"/>
      <c r="C3060" s="161"/>
      <c r="D3060" s="161"/>
      <c r="E3060" s="161"/>
      <c r="F3060" s="161"/>
      <c r="G3060" s="161"/>
      <c r="H3060" s="161"/>
      <c r="I3060" s="161"/>
      <c r="J3060" s="161"/>
    </row>
    <row r="3061" spans="1:10" x14ac:dyDescent="0.25">
      <c r="A3061" s="24" t="s">
        <v>917</v>
      </c>
      <c r="B3061" s="25" t="s">
        <v>2</v>
      </c>
      <c r="C3061" s="24" t="s">
        <v>3</v>
      </c>
      <c r="D3061" s="24" t="s">
        <v>4</v>
      </c>
      <c r="E3061" s="294" t="s">
        <v>2075</v>
      </c>
      <c r="F3061" s="294"/>
      <c r="G3061" s="145" t="s">
        <v>5</v>
      </c>
      <c r="H3061" s="25" t="s">
        <v>6</v>
      </c>
      <c r="I3061" s="25" t="s">
        <v>7</v>
      </c>
      <c r="J3061" s="25" t="s">
        <v>9</v>
      </c>
    </row>
    <row r="3062" spans="1:10" ht="52.8" x14ac:dyDescent="0.25">
      <c r="A3062" s="146" t="s">
        <v>2076</v>
      </c>
      <c r="B3062" s="147" t="s">
        <v>918</v>
      </c>
      <c r="C3062" s="146" t="s">
        <v>41</v>
      </c>
      <c r="D3062" s="146" t="s">
        <v>919</v>
      </c>
      <c r="E3062" s="292" t="s">
        <v>3001</v>
      </c>
      <c r="F3062" s="292"/>
      <c r="G3062" s="148" t="s">
        <v>43</v>
      </c>
      <c r="H3062" s="149">
        <v>1</v>
      </c>
      <c r="I3062" s="150">
        <v>46.41</v>
      </c>
      <c r="J3062" s="150">
        <v>46.41</v>
      </c>
    </row>
    <row r="3063" spans="1:10" ht="26.4" x14ac:dyDescent="0.25">
      <c r="A3063" s="48" t="s">
        <v>2078</v>
      </c>
      <c r="B3063" s="50" t="s">
        <v>2114</v>
      </c>
      <c r="C3063" s="48" t="s">
        <v>41</v>
      </c>
      <c r="D3063" s="48" t="s">
        <v>2115</v>
      </c>
      <c r="E3063" s="289" t="s">
        <v>2081</v>
      </c>
      <c r="F3063" s="289"/>
      <c r="G3063" s="151" t="s">
        <v>2082</v>
      </c>
      <c r="H3063" s="152">
        <v>0.24460000000000001</v>
      </c>
      <c r="I3063" s="153">
        <v>24.83</v>
      </c>
      <c r="J3063" s="153">
        <v>6.07</v>
      </c>
    </row>
    <row r="3064" spans="1:10" ht="26.4" x14ac:dyDescent="0.25">
      <c r="A3064" s="48" t="s">
        <v>2078</v>
      </c>
      <c r="B3064" s="50" t="s">
        <v>2118</v>
      </c>
      <c r="C3064" s="48" t="s">
        <v>41</v>
      </c>
      <c r="D3064" s="48" t="s">
        <v>2119</v>
      </c>
      <c r="E3064" s="289" t="s">
        <v>2081</v>
      </c>
      <c r="F3064" s="289"/>
      <c r="G3064" s="151" t="s">
        <v>2082</v>
      </c>
      <c r="H3064" s="152">
        <v>0.24460000000000001</v>
      </c>
      <c r="I3064" s="153">
        <v>29.46</v>
      </c>
      <c r="J3064" s="153">
        <v>7.2</v>
      </c>
    </row>
    <row r="3065" spans="1:10" ht="39.6" x14ac:dyDescent="0.25">
      <c r="A3065" s="154" t="s">
        <v>2087</v>
      </c>
      <c r="B3065" s="155" t="s">
        <v>3006</v>
      </c>
      <c r="C3065" s="154" t="s">
        <v>41</v>
      </c>
      <c r="D3065" s="154" t="s">
        <v>3007</v>
      </c>
      <c r="E3065" s="290" t="s">
        <v>2091</v>
      </c>
      <c r="F3065" s="290"/>
      <c r="G3065" s="156" t="s">
        <v>43</v>
      </c>
      <c r="H3065" s="157">
        <v>0.1525</v>
      </c>
      <c r="I3065" s="158">
        <v>27.15</v>
      </c>
      <c r="J3065" s="158">
        <v>4.1399999999999997</v>
      </c>
    </row>
    <row r="3066" spans="1:10" x14ac:dyDescent="0.25">
      <c r="A3066" s="154" t="s">
        <v>2087</v>
      </c>
      <c r="B3066" s="155" t="s">
        <v>3203</v>
      </c>
      <c r="C3066" s="154" t="s">
        <v>41</v>
      </c>
      <c r="D3066" s="154" t="s">
        <v>3204</v>
      </c>
      <c r="E3066" s="290" t="s">
        <v>2091</v>
      </c>
      <c r="F3066" s="290"/>
      <c r="G3066" s="156" t="s">
        <v>43</v>
      </c>
      <c r="H3066" s="157">
        <v>1</v>
      </c>
      <c r="I3066" s="158">
        <v>2.91</v>
      </c>
      <c r="J3066" s="158">
        <v>2.91</v>
      </c>
    </row>
    <row r="3067" spans="1:10" ht="26.4" x14ac:dyDescent="0.25">
      <c r="A3067" s="154" t="s">
        <v>2087</v>
      </c>
      <c r="B3067" s="155" t="s">
        <v>3216</v>
      </c>
      <c r="C3067" s="154" t="s">
        <v>41</v>
      </c>
      <c r="D3067" s="154" t="s">
        <v>3217</v>
      </c>
      <c r="E3067" s="290" t="s">
        <v>2091</v>
      </c>
      <c r="F3067" s="290"/>
      <c r="G3067" s="156" t="s">
        <v>43</v>
      </c>
      <c r="H3067" s="157">
        <v>1</v>
      </c>
      <c r="I3067" s="158">
        <v>19.09</v>
      </c>
      <c r="J3067" s="158">
        <v>19.09</v>
      </c>
    </row>
    <row r="3068" spans="1:10" x14ac:dyDescent="0.25">
      <c r="A3068" s="154" t="s">
        <v>2087</v>
      </c>
      <c r="B3068" s="155" t="s">
        <v>3004</v>
      </c>
      <c r="C3068" s="154" t="s">
        <v>41</v>
      </c>
      <c r="D3068" s="154" t="s">
        <v>3005</v>
      </c>
      <c r="E3068" s="290" t="s">
        <v>2091</v>
      </c>
      <c r="F3068" s="290"/>
      <c r="G3068" s="156" t="s">
        <v>43</v>
      </c>
      <c r="H3068" s="157">
        <v>2</v>
      </c>
      <c r="I3068" s="158">
        <v>3.5</v>
      </c>
      <c r="J3068" s="158">
        <v>7</v>
      </c>
    </row>
    <row r="3069" spans="1:10" x14ac:dyDescent="0.25">
      <c r="A3069" s="49"/>
      <c r="B3069" s="49"/>
      <c r="C3069" s="49"/>
      <c r="D3069" s="49"/>
      <c r="E3069" s="49" t="s">
        <v>2093</v>
      </c>
      <c r="F3069" s="159">
        <v>4.6900000000000004</v>
      </c>
      <c r="G3069" s="49" t="s">
        <v>2094</v>
      </c>
      <c r="H3069" s="159">
        <v>5.38</v>
      </c>
      <c r="I3069" s="49" t="s">
        <v>2095</v>
      </c>
      <c r="J3069" s="159">
        <v>10.07</v>
      </c>
    </row>
    <row r="3070" spans="1:10" x14ac:dyDescent="0.25">
      <c r="A3070" s="49"/>
      <c r="B3070" s="49"/>
      <c r="C3070" s="49"/>
      <c r="D3070" s="49"/>
      <c r="E3070" s="49" t="s">
        <v>2096</v>
      </c>
      <c r="F3070" s="159">
        <v>9.51</v>
      </c>
      <c r="G3070" s="49"/>
      <c r="H3070" s="291" t="s">
        <v>2097</v>
      </c>
      <c r="I3070" s="291"/>
      <c r="J3070" s="159">
        <v>55.92</v>
      </c>
    </row>
    <row r="3071" spans="1:10" ht="14.4" thickBot="1" x14ac:dyDescent="0.3">
      <c r="A3071" s="30"/>
      <c r="B3071" s="30"/>
      <c r="C3071" s="30"/>
      <c r="D3071" s="30"/>
      <c r="E3071" s="30"/>
      <c r="F3071" s="30"/>
      <c r="G3071" s="30" t="s">
        <v>2098</v>
      </c>
      <c r="H3071" s="160" t="s">
        <v>2572</v>
      </c>
      <c r="I3071" s="30" t="s">
        <v>2100</v>
      </c>
      <c r="J3071" s="32">
        <v>111.84</v>
      </c>
    </row>
    <row r="3072" spans="1:10" ht="14.4" thickTop="1" x14ac:dyDescent="0.25">
      <c r="A3072" s="161"/>
      <c r="B3072" s="161"/>
      <c r="C3072" s="161"/>
      <c r="D3072" s="161"/>
      <c r="E3072" s="161"/>
      <c r="F3072" s="161"/>
      <c r="G3072" s="161"/>
      <c r="H3072" s="161"/>
      <c r="I3072" s="161"/>
      <c r="J3072" s="161"/>
    </row>
    <row r="3073" spans="1:10" x14ac:dyDescent="0.25">
      <c r="A3073" s="24" t="s">
        <v>920</v>
      </c>
      <c r="B3073" s="25" t="s">
        <v>2</v>
      </c>
      <c r="C3073" s="24" t="s">
        <v>3</v>
      </c>
      <c r="D3073" s="24" t="s">
        <v>4</v>
      </c>
      <c r="E3073" s="294" t="s">
        <v>2075</v>
      </c>
      <c r="F3073" s="294"/>
      <c r="G3073" s="145" t="s">
        <v>5</v>
      </c>
      <c r="H3073" s="25" t="s">
        <v>6</v>
      </c>
      <c r="I3073" s="25" t="s">
        <v>7</v>
      </c>
      <c r="J3073" s="25" t="s">
        <v>9</v>
      </c>
    </row>
    <row r="3074" spans="1:10" ht="39.6" x14ac:dyDescent="0.25">
      <c r="A3074" s="146" t="s">
        <v>2076</v>
      </c>
      <c r="B3074" s="147" t="s">
        <v>921</v>
      </c>
      <c r="C3074" s="146" t="s">
        <v>41</v>
      </c>
      <c r="D3074" s="146" t="s">
        <v>922</v>
      </c>
      <c r="E3074" s="292" t="s">
        <v>3001</v>
      </c>
      <c r="F3074" s="292"/>
      <c r="G3074" s="148" t="s">
        <v>43</v>
      </c>
      <c r="H3074" s="149">
        <v>1</v>
      </c>
      <c r="I3074" s="150">
        <v>49.77</v>
      </c>
      <c r="J3074" s="150">
        <v>49.77</v>
      </c>
    </row>
    <row r="3075" spans="1:10" ht="26.4" x14ac:dyDescent="0.25">
      <c r="A3075" s="48" t="s">
        <v>2078</v>
      </c>
      <c r="B3075" s="50" t="s">
        <v>2114</v>
      </c>
      <c r="C3075" s="48" t="s">
        <v>41</v>
      </c>
      <c r="D3075" s="48" t="s">
        <v>2115</v>
      </c>
      <c r="E3075" s="289" t="s">
        <v>2081</v>
      </c>
      <c r="F3075" s="289"/>
      <c r="G3075" s="151" t="s">
        <v>2082</v>
      </c>
      <c r="H3075" s="152">
        <v>0.25679999999999997</v>
      </c>
      <c r="I3075" s="153">
        <v>24.83</v>
      </c>
      <c r="J3075" s="153">
        <v>6.37</v>
      </c>
    </row>
    <row r="3076" spans="1:10" ht="26.4" x14ac:dyDescent="0.25">
      <c r="A3076" s="48" t="s">
        <v>2078</v>
      </c>
      <c r="B3076" s="50" t="s">
        <v>2118</v>
      </c>
      <c r="C3076" s="48" t="s">
        <v>41</v>
      </c>
      <c r="D3076" s="48" t="s">
        <v>2119</v>
      </c>
      <c r="E3076" s="289" t="s">
        <v>2081</v>
      </c>
      <c r="F3076" s="289"/>
      <c r="G3076" s="151" t="s">
        <v>2082</v>
      </c>
      <c r="H3076" s="152">
        <v>0.25679999999999997</v>
      </c>
      <c r="I3076" s="153">
        <v>29.46</v>
      </c>
      <c r="J3076" s="153">
        <v>7.56</v>
      </c>
    </row>
    <row r="3077" spans="1:10" ht="39.6" x14ac:dyDescent="0.25">
      <c r="A3077" s="154" t="s">
        <v>2087</v>
      </c>
      <c r="B3077" s="155" t="s">
        <v>3006</v>
      </c>
      <c r="C3077" s="154" t="s">
        <v>41</v>
      </c>
      <c r="D3077" s="154" t="s">
        <v>3007</v>
      </c>
      <c r="E3077" s="290" t="s">
        <v>2091</v>
      </c>
      <c r="F3077" s="290"/>
      <c r="G3077" s="156" t="s">
        <v>43</v>
      </c>
      <c r="H3077" s="157">
        <v>0.17249999999999999</v>
      </c>
      <c r="I3077" s="158">
        <v>27.15</v>
      </c>
      <c r="J3077" s="158">
        <v>4.68</v>
      </c>
    </row>
    <row r="3078" spans="1:10" x14ac:dyDescent="0.25">
      <c r="A3078" s="154" t="s">
        <v>2087</v>
      </c>
      <c r="B3078" s="155" t="s">
        <v>3004</v>
      </c>
      <c r="C3078" s="154" t="s">
        <v>41</v>
      </c>
      <c r="D3078" s="154" t="s">
        <v>3005</v>
      </c>
      <c r="E3078" s="290" t="s">
        <v>2091</v>
      </c>
      <c r="F3078" s="290"/>
      <c r="G3078" s="156" t="s">
        <v>43</v>
      </c>
      <c r="H3078" s="157">
        <v>3</v>
      </c>
      <c r="I3078" s="158">
        <v>3.5</v>
      </c>
      <c r="J3078" s="158">
        <v>10.5</v>
      </c>
    </row>
    <row r="3079" spans="1:10" ht="26.4" x14ac:dyDescent="0.25">
      <c r="A3079" s="154" t="s">
        <v>2087</v>
      </c>
      <c r="B3079" s="155" t="s">
        <v>3218</v>
      </c>
      <c r="C3079" s="154" t="s">
        <v>41</v>
      </c>
      <c r="D3079" s="154" t="s">
        <v>3219</v>
      </c>
      <c r="E3079" s="290" t="s">
        <v>2091</v>
      </c>
      <c r="F3079" s="290"/>
      <c r="G3079" s="156" t="s">
        <v>43</v>
      </c>
      <c r="H3079" s="157">
        <v>1</v>
      </c>
      <c r="I3079" s="158">
        <v>20.66</v>
      </c>
      <c r="J3079" s="158">
        <v>20.66</v>
      </c>
    </row>
    <row r="3080" spans="1:10" x14ac:dyDescent="0.25">
      <c r="A3080" s="49"/>
      <c r="B3080" s="49"/>
      <c r="C3080" s="49"/>
      <c r="D3080" s="49"/>
      <c r="E3080" s="49" t="s">
        <v>2093</v>
      </c>
      <c r="F3080" s="159">
        <v>4.92</v>
      </c>
      <c r="G3080" s="49" t="s">
        <v>2094</v>
      </c>
      <c r="H3080" s="159">
        <v>5.65</v>
      </c>
      <c r="I3080" s="49" t="s">
        <v>2095</v>
      </c>
      <c r="J3080" s="159">
        <v>10.57</v>
      </c>
    </row>
    <row r="3081" spans="1:10" x14ac:dyDescent="0.25">
      <c r="A3081" s="49"/>
      <c r="B3081" s="49"/>
      <c r="C3081" s="49"/>
      <c r="D3081" s="49"/>
      <c r="E3081" s="49" t="s">
        <v>2096</v>
      </c>
      <c r="F3081" s="159">
        <v>10.199999999999999</v>
      </c>
      <c r="G3081" s="49"/>
      <c r="H3081" s="291" t="s">
        <v>2097</v>
      </c>
      <c r="I3081" s="291"/>
      <c r="J3081" s="159">
        <v>59.97</v>
      </c>
    </row>
    <row r="3082" spans="1:10" ht="14.4" thickBot="1" x14ac:dyDescent="0.3">
      <c r="A3082" s="30"/>
      <c r="B3082" s="30"/>
      <c r="C3082" s="30"/>
      <c r="D3082" s="30"/>
      <c r="E3082" s="30"/>
      <c r="F3082" s="30"/>
      <c r="G3082" s="30" t="s">
        <v>2098</v>
      </c>
      <c r="H3082" s="160" t="s">
        <v>2643</v>
      </c>
      <c r="I3082" s="30" t="s">
        <v>2100</v>
      </c>
      <c r="J3082" s="32">
        <v>179.91</v>
      </c>
    </row>
    <row r="3083" spans="1:10" ht="14.4" thickTop="1" x14ac:dyDescent="0.25">
      <c r="A3083" s="161"/>
      <c r="B3083" s="161"/>
      <c r="C3083" s="161"/>
      <c r="D3083" s="161"/>
      <c r="E3083" s="161"/>
      <c r="F3083" s="161"/>
      <c r="G3083" s="161"/>
      <c r="H3083" s="161"/>
      <c r="I3083" s="161"/>
      <c r="J3083" s="161"/>
    </row>
    <row r="3084" spans="1:10" x14ac:dyDescent="0.25">
      <c r="A3084" s="24" t="s">
        <v>923</v>
      </c>
      <c r="B3084" s="25" t="s">
        <v>2</v>
      </c>
      <c r="C3084" s="24" t="s">
        <v>3</v>
      </c>
      <c r="D3084" s="24" t="s">
        <v>4</v>
      </c>
      <c r="E3084" s="294" t="s">
        <v>2075</v>
      </c>
      <c r="F3084" s="294"/>
      <c r="G3084" s="145" t="s">
        <v>5</v>
      </c>
      <c r="H3084" s="25" t="s">
        <v>6</v>
      </c>
      <c r="I3084" s="25" t="s">
        <v>7</v>
      </c>
      <c r="J3084" s="25" t="s">
        <v>9</v>
      </c>
    </row>
    <row r="3085" spans="1:10" ht="39.6" x14ac:dyDescent="0.25">
      <c r="A3085" s="146" t="s">
        <v>2076</v>
      </c>
      <c r="B3085" s="147" t="s">
        <v>924</v>
      </c>
      <c r="C3085" s="146" t="s">
        <v>41</v>
      </c>
      <c r="D3085" s="146" t="s">
        <v>925</v>
      </c>
      <c r="E3085" s="292" t="s">
        <v>3001</v>
      </c>
      <c r="F3085" s="292"/>
      <c r="G3085" s="148" t="s">
        <v>43</v>
      </c>
      <c r="H3085" s="149">
        <v>1</v>
      </c>
      <c r="I3085" s="150">
        <v>15.09</v>
      </c>
      <c r="J3085" s="150">
        <v>15.09</v>
      </c>
    </row>
    <row r="3086" spans="1:10" ht="26.4" x14ac:dyDescent="0.25">
      <c r="A3086" s="48" t="s">
        <v>2078</v>
      </c>
      <c r="B3086" s="50" t="s">
        <v>2114</v>
      </c>
      <c r="C3086" s="48" t="s">
        <v>41</v>
      </c>
      <c r="D3086" s="48" t="s">
        <v>2115</v>
      </c>
      <c r="E3086" s="289" t="s">
        <v>2081</v>
      </c>
      <c r="F3086" s="289"/>
      <c r="G3086" s="151" t="s">
        <v>2082</v>
      </c>
      <c r="H3086" s="152">
        <v>0.16930000000000001</v>
      </c>
      <c r="I3086" s="153">
        <v>24.83</v>
      </c>
      <c r="J3086" s="153">
        <v>4.2</v>
      </c>
    </row>
    <row r="3087" spans="1:10" ht="26.4" x14ac:dyDescent="0.25">
      <c r="A3087" s="48" t="s">
        <v>2078</v>
      </c>
      <c r="B3087" s="50" t="s">
        <v>2118</v>
      </c>
      <c r="C3087" s="48" t="s">
        <v>41</v>
      </c>
      <c r="D3087" s="48" t="s">
        <v>2119</v>
      </c>
      <c r="E3087" s="289" t="s">
        <v>2081</v>
      </c>
      <c r="F3087" s="289"/>
      <c r="G3087" s="151" t="s">
        <v>2082</v>
      </c>
      <c r="H3087" s="152">
        <v>0.16930000000000001</v>
      </c>
      <c r="I3087" s="153">
        <v>29.46</v>
      </c>
      <c r="J3087" s="153">
        <v>4.9800000000000004</v>
      </c>
    </row>
    <row r="3088" spans="1:10" ht="26.4" x14ac:dyDescent="0.25">
      <c r="A3088" s="154" t="s">
        <v>2087</v>
      </c>
      <c r="B3088" s="155" t="s">
        <v>3220</v>
      </c>
      <c r="C3088" s="154" t="s">
        <v>41</v>
      </c>
      <c r="D3088" s="154" t="s">
        <v>3221</v>
      </c>
      <c r="E3088" s="290" t="s">
        <v>2091</v>
      </c>
      <c r="F3088" s="290"/>
      <c r="G3088" s="156" t="s">
        <v>43</v>
      </c>
      <c r="H3088" s="157">
        <v>1</v>
      </c>
      <c r="I3088" s="158">
        <v>3.25</v>
      </c>
      <c r="J3088" s="158">
        <v>3.25</v>
      </c>
    </row>
    <row r="3089" spans="1:10" x14ac:dyDescent="0.25">
      <c r="A3089" s="154" t="s">
        <v>2087</v>
      </c>
      <c r="B3089" s="155" t="s">
        <v>2712</v>
      </c>
      <c r="C3089" s="154" t="s">
        <v>41</v>
      </c>
      <c r="D3089" s="154" t="s">
        <v>2713</v>
      </c>
      <c r="E3089" s="290" t="s">
        <v>2091</v>
      </c>
      <c r="F3089" s="290"/>
      <c r="G3089" s="156" t="s">
        <v>43</v>
      </c>
      <c r="H3089" s="157">
        <v>1.0699999999999999E-2</v>
      </c>
      <c r="I3089" s="158">
        <v>2.06</v>
      </c>
      <c r="J3089" s="158">
        <v>0.02</v>
      </c>
    </row>
    <row r="3090" spans="1:10" ht="26.4" x14ac:dyDescent="0.25">
      <c r="A3090" s="154" t="s">
        <v>2087</v>
      </c>
      <c r="B3090" s="155" t="s">
        <v>2954</v>
      </c>
      <c r="C3090" s="154" t="s">
        <v>41</v>
      </c>
      <c r="D3090" s="154" t="s">
        <v>2955</v>
      </c>
      <c r="E3090" s="290" t="s">
        <v>2091</v>
      </c>
      <c r="F3090" s="290"/>
      <c r="G3090" s="156" t="s">
        <v>43</v>
      </c>
      <c r="H3090" s="157">
        <v>2.2499999999999999E-2</v>
      </c>
      <c r="I3090" s="158">
        <v>74.53</v>
      </c>
      <c r="J3090" s="158">
        <v>1.67</v>
      </c>
    </row>
    <row r="3091" spans="1:10" x14ac:dyDescent="0.25">
      <c r="A3091" s="154" t="s">
        <v>2087</v>
      </c>
      <c r="B3091" s="155" t="s">
        <v>2963</v>
      </c>
      <c r="C3091" s="154" t="s">
        <v>41</v>
      </c>
      <c r="D3091" s="154" t="s">
        <v>2964</v>
      </c>
      <c r="E3091" s="290" t="s">
        <v>2091</v>
      </c>
      <c r="F3091" s="290"/>
      <c r="G3091" s="156" t="s">
        <v>43</v>
      </c>
      <c r="H3091" s="157">
        <v>1.4800000000000001E-2</v>
      </c>
      <c r="I3091" s="158">
        <v>65.78</v>
      </c>
      <c r="J3091" s="158">
        <v>0.97</v>
      </c>
    </row>
    <row r="3092" spans="1:10" x14ac:dyDescent="0.25">
      <c r="A3092" s="49"/>
      <c r="B3092" s="49"/>
      <c r="C3092" s="49"/>
      <c r="D3092" s="49"/>
      <c r="E3092" s="49" t="s">
        <v>2093</v>
      </c>
      <c r="F3092" s="159">
        <v>3.24</v>
      </c>
      <c r="G3092" s="49" t="s">
        <v>2094</v>
      </c>
      <c r="H3092" s="159">
        <v>3.73</v>
      </c>
      <c r="I3092" s="49" t="s">
        <v>2095</v>
      </c>
      <c r="J3092" s="159">
        <v>6.97</v>
      </c>
    </row>
    <row r="3093" spans="1:10" x14ac:dyDescent="0.25">
      <c r="A3093" s="49"/>
      <c r="B3093" s="49"/>
      <c r="C3093" s="49"/>
      <c r="D3093" s="49"/>
      <c r="E3093" s="49" t="s">
        <v>2096</v>
      </c>
      <c r="F3093" s="159">
        <v>3.09</v>
      </c>
      <c r="G3093" s="49"/>
      <c r="H3093" s="291" t="s">
        <v>2097</v>
      </c>
      <c r="I3093" s="291"/>
      <c r="J3093" s="159">
        <v>18.18</v>
      </c>
    </row>
    <row r="3094" spans="1:10" ht="14.4" thickBot="1" x14ac:dyDescent="0.3">
      <c r="A3094" s="30"/>
      <c r="B3094" s="30"/>
      <c r="C3094" s="30"/>
      <c r="D3094" s="30"/>
      <c r="E3094" s="30"/>
      <c r="F3094" s="30"/>
      <c r="G3094" s="30" t="s">
        <v>2098</v>
      </c>
      <c r="H3094" s="160" t="s">
        <v>3222</v>
      </c>
      <c r="I3094" s="30" t="s">
        <v>2100</v>
      </c>
      <c r="J3094" s="32">
        <v>618.12</v>
      </c>
    </row>
    <row r="3095" spans="1:10" ht="14.4" thickTop="1" x14ac:dyDescent="0.25">
      <c r="A3095" s="161"/>
      <c r="B3095" s="161"/>
      <c r="C3095" s="161"/>
      <c r="D3095" s="161"/>
      <c r="E3095" s="161"/>
      <c r="F3095" s="161"/>
      <c r="G3095" s="161"/>
      <c r="H3095" s="161"/>
      <c r="I3095" s="161"/>
      <c r="J3095" s="161"/>
    </row>
    <row r="3096" spans="1:10" x14ac:dyDescent="0.25">
      <c r="A3096" s="24" t="s">
        <v>926</v>
      </c>
      <c r="B3096" s="25" t="s">
        <v>2</v>
      </c>
      <c r="C3096" s="24" t="s">
        <v>3</v>
      </c>
      <c r="D3096" s="24" t="s">
        <v>4</v>
      </c>
      <c r="E3096" s="294" t="s">
        <v>2075</v>
      </c>
      <c r="F3096" s="294"/>
      <c r="G3096" s="145" t="s">
        <v>5</v>
      </c>
      <c r="H3096" s="25" t="s">
        <v>6</v>
      </c>
      <c r="I3096" s="25" t="s">
        <v>7</v>
      </c>
      <c r="J3096" s="25" t="s">
        <v>9</v>
      </c>
    </row>
    <row r="3097" spans="1:10" ht="39.6" x14ac:dyDescent="0.25">
      <c r="A3097" s="146" t="s">
        <v>2076</v>
      </c>
      <c r="B3097" s="147" t="s">
        <v>927</v>
      </c>
      <c r="C3097" s="146" t="s">
        <v>41</v>
      </c>
      <c r="D3097" s="146" t="s">
        <v>928</v>
      </c>
      <c r="E3097" s="292" t="s">
        <v>3001</v>
      </c>
      <c r="F3097" s="292"/>
      <c r="G3097" s="148" t="s">
        <v>43</v>
      </c>
      <c r="H3097" s="149">
        <v>1</v>
      </c>
      <c r="I3097" s="150">
        <v>26.42</v>
      </c>
      <c r="J3097" s="150">
        <v>26.42</v>
      </c>
    </row>
    <row r="3098" spans="1:10" ht="26.4" x14ac:dyDescent="0.25">
      <c r="A3098" s="48" t="s">
        <v>2078</v>
      </c>
      <c r="B3098" s="50" t="s">
        <v>2114</v>
      </c>
      <c r="C3098" s="48" t="s">
        <v>41</v>
      </c>
      <c r="D3098" s="48" t="s">
        <v>2115</v>
      </c>
      <c r="E3098" s="289" t="s">
        <v>2081</v>
      </c>
      <c r="F3098" s="289"/>
      <c r="G3098" s="151" t="s">
        <v>2082</v>
      </c>
      <c r="H3098" s="152">
        <v>0.18390000000000001</v>
      </c>
      <c r="I3098" s="153">
        <v>24.83</v>
      </c>
      <c r="J3098" s="153">
        <v>4.5599999999999996</v>
      </c>
    </row>
    <row r="3099" spans="1:10" ht="26.4" x14ac:dyDescent="0.25">
      <c r="A3099" s="48" t="s">
        <v>2078</v>
      </c>
      <c r="B3099" s="50" t="s">
        <v>2118</v>
      </c>
      <c r="C3099" s="48" t="s">
        <v>41</v>
      </c>
      <c r="D3099" s="48" t="s">
        <v>2119</v>
      </c>
      <c r="E3099" s="289" t="s">
        <v>2081</v>
      </c>
      <c r="F3099" s="289"/>
      <c r="G3099" s="151" t="s">
        <v>2082</v>
      </c>
      <c r="H3099" s="152">
        <v>0.18390000000000001</v>
      </c>
      <c r="I3099" s="153">
        <v>29.46</v>
      </c>
      <c r="J3099" s="153">
        <v>5.41</v>
      </c>
    </row>
    <row r="3100" spans="1:10" ht="26.4" x14ac:dyDescent="0.25">
      <c r="A3100" s="154" t="s">
        <v>2087</v>
      </c>
      <c r="B3100" s="155" t="s">
        <v>3223</v>
      </c>
      <c r="C3100" s="154" t="s">
        <v>41</v>
      </c>
      <c r="D3100" s="154" t="s">
        <v>3224</v>
      </c>
      <c r="E3100" s="290" t="s">
        <v>2091</v>
      </c>
      <c r="F3100" s="290"/>
      <c r="G3100" s="156" t="s">
        <v>43</v>
      </c>
      <c r="H3100" s="157">
        <v>1</v>
      </c>
      <c r="I3100" s="158">
        <v>8.48</v>
      </c>
      <c r="J3100" s="158">
        <v>8.48</v>
      </c>
    </row>
    <row r="3101" spans="1:10" ht="39.6" x14ac:dyDescent="0.25">
      <c r="A3101" s="154" t="s">
        <v>2087</v>
      </c>
      <c r="B3101" s="155" t="s">
        <v>3006</v>
      </c>
      <c r="C3101" s="154" t="s">
        <v>41</v>
      </c>
      <c r="D3101" s="154" t="s">
        <v>3007</v>
      </c>
      <c r="E3101" s="290" t="s">
        <v>2091</v>
      </c>
      <c r="F3101" s="290"/>
      <c r="G3101" s="156" t="s">
        <v>43</v>
      </c>
      <c r="H3101" s="157">
        <v>7.4999999999999997E-2</v>
      </c>
      <c r="I3101" s="158">
        <v>27.15</v>
      </c>
      <c r="J3101" s="158">
        <v>2.0299999999999998</v>
      </c>
    </row>
    <row r="3102" spans="1:10" x14ac:dyDescent="0.25">
      <c r="A3102" s="154" t="s">
        <v>2087</v>
      </c>
      <c r="B3102" s="155" t="s">
        <v>3198</v>
      </c>
      <c r="C3102" s="154" t="s">
        <v>41</v>
      </c>
      <c r="D3102" s="154" t="s">
        <v>3199</v>
      </c>
      <c r="E3102" s="290" t="s">
        <v>2091</v>
      </c>
      <c r="F3102" s="290"/>
      <c r="G3102" s="156" t="s">
        <v>43</v>
      </c>
      <c r="H3102" s="157">
        <v>3</v>
      </c>
      <c r="I3102" s="158">
        <v>1.98</v>
      </c>
      <c r="J3102" s="158">
        <v>5.94</v>
      </c>
    </row>
    <row r="3103" spans="1:10" x14ac:dyDescent="0.25">
      <c r="A3103" s="49"/>
      <c r="B3103" s="49"/>
      <c r="C3103" s="49"/>
      <c r="D3103" s="49"/>
      <c r="E3103" s="49" t="s">
        <v>2093</v>
      </c>
      <c r="F3103" s="159">
        <v>3.52</v>
      </c>
      <c r="G3103" s="49" t="s">
        <v>2094</v>
      </c>
      <c r="H3103" s="159">
        <v>4.05</v>
      </c>
      <c r="I3103" s="49" t="s">
        <v>2095</v>
      </c>
      <c r="J3103" s="159">
        <v>7.57</v>
      </c>
    </row>
    <row r="3104" spans="1:10" x14ac:dyDescent="0.25">
      <c r="A3104" s="49"/>
      <c r="B3104" s="49"/>
      <c r="C3104" s="49"/>
      <c r="D3104" s="49"/>
      <c r="E3104" s="49" t="s">
        <v>2096</v>
      </c>
      <c r="F3104" s="159">
        <v>5.41</v>
      </c>
      <c r="G3104" s="49"/>
      <c r="H3104" s="291" t="s">
        <v>2097</v>
      </c>
      <c r="I3104" s="291"/>
      <c r="J3104" s="159">
        <v>31.83</v>
      </c>
    </row>
    <row r="3105" spans="1:10" ht="14.4" thickBot="1" x14ac:dyDescent="0.3">
      <c r="A3105" s="30"/>
      <c r="B3105" s="30"/>
      <c r="C3105" s="30"/>
      <c r="D3105" s="30"/>
      <c r="E3105" s="30"/>
      <c r="F3105" s="30"/>
      <c r="G3105" s="30" t="s">
        <v>2098</v>
      </c>
      <c r="H3105" s="160" t="s">
        <v>2572</v>
      </c>
      <c r="I3105" s="30" t="s">
        <v>2100</v>
      </c>
      <c r="J3105" s="32">
        <v>63.66</v>
      </c>
    </row>
    <row r="3106" spans="1:10" ht="14.4" thickTop="1" x14ac:dyDescent="0.25">
      <c r="A3106" s="161"/>
      <c r="B3106" s="161"/>
      <c r="C3106" s="161"/>
      <c r="D3106" s="161"/>
      <c r="E3106" s="161"/>
      <c r="F3106" s="161"/>
      <c r="G3106" s="161"/>
      <c r="H3106" s="161"/>
      <c r="I3106" s="161"/>
      <c r="J3106" s="161"/>
    </row>
    <row r="3107" spans="1:10" x14ac:dyDescent="0.25">
      <c r="A3107" s="24" t="s">
        <v>929</v>
      </c>
      <c r="B3107" s="25" t="s">
        <v>2</v>
      </c>
      <c r="C3107" s="24" t="s">
        <v>3</v>
      </c>
      <c r="D3107" s="24" t="s">
        <v>4</v>
      </c>
      <c r="E3107" s="294" t="s">
        <v>2075</v>
      </c>
      <c r="F3107" s="294"/>
      <c r="G3107" s="145" t="s">
        <v>5</v>
      </c>
      <c r="H3107" s="25" t="s">
        <v>6</v>
      </c>
      <c r="I3107" s="25" t="s">
        <v>7</v>
      </c>
      <c r="J3107" s="25" t="s">
        <v>9</v>
      </c>
    </row>
    <row r="3108" spans="1:10" ht="39.6" x14ac:dyDescent="0.25">
      <c r="A3108" s="146" t="s">
        <v>2076</v>
      </c>
      <c r="B3108" s="147" t="s">
        <v>930</v>
      </c>
      <c r="C3108" s="146" t="s">
        <v>41</v>
      </c>
      <c r="D3108" s="146" t="s">
        <v>931</v>
      </c>
      <c r="E3108" s="292" t="s">
        <v>3001</v>
      </c>
      <c r="F3108" s="292"/>
      <c r="G3108" s="148" t="s">
        <v>43</v>
      </c>
      <c r="H3108" s="149">
        <v>1</v>
      </c>
      <c r="I3108" s="150">
        <v>29.13</v>
      </c>
      <c r="J3108" s="150">
        <v>29.13</v>
      </c>
    </row>
    <row r="3109" spans="1:10" ht="26.4" x14ac:dyDescent="0.25">
      <c r="A3109" s="48" t="s">
        <v>2078</v>
      </c>
      <c r="B3109" s="50" t="s">
        <v>2114</v>
      </c>
      <c r="C3109" s="48" t="s">
        <v>41</v>
      </c>
      <c r="D3109" s="48" t="s">
        <v>2115</v>
      </c>
      <c r="E3109" s="289" t="s">
        <v>2081</v>
      </c>
      <c r="F3109" s="289"/>
      <c r="G3109" s="151" t="s">
        <v>2082</v>
      </c>
      <c r="H3109" s="152">
        <v>0.127</v>
      </c>
      <c r="I3109" s="153">
        <v>24.83</v>
      </c>
      <c r="J3109" s="153">
        <v>3.15</v>
      </c>
    </row>
    <row r="3110" spans="1:10" ht="26.4" x14ac:dyDescent="0.25">
      <c r="A3110" s="48" t="s">
        <v>2078</v>
      </c>
      <c r="B3110" s="50" t="s">
        <v>2118</v>
      </c>
      <c r="C3110" s="48" t="s">
        <v>41</v>
      </c>
      <c r="D3110" s="48" t="s">
        <v>2119</v>
      </c>
      <c r="E3110" s="289" t="s">
        <v>2081</v>
      </c>
      <c r="F3110" s="289"/>
      <c r="G3110" s="151" t="s">
        <v>2082</v>
      </c>
      <c r="H3110" s="152">
        <v>0.127</v>
      </c>
      <c r="I3110" s="153">
        <v>29.46</v>
      </c>
      <c r="J3110" s="153">
        <v>3.74</v>
      </c>
    </row>
    <row r="3111" spans="1:10" x14ac:dyDescent="0.25">
      <c r="A3111" s="154" t="s">
        <v>2087</v>
      </c>
      <c r="B3111" s="155" t="s">
        <v>3203</v>
      </c>
      <c r="C3111" s="154" t="s">
        <v>41</v>
      </c>
      <c r="D3111" s="154" t="s">
        <v>3204</v>
      </c>
      <c r="E3111" s="290" t="s">
        <v>2091</v>
      </c>
      <c r="F3111" s="290"/>
      <c r="G3111" s="156" t="s">
        <v>43</v>
      </c>
      <c r="H3111" s="157">
        <v>2</v>
      </c>
      <c r="I3111" s="158">
        <v>2.91</v>
      </c>
      <c r="J3111" s="158">
        <v>5.82</v>
      </c>
    </row>
    <row r="3112" spans="1:10" ht="26.4" x14ac:dyDescent="0.25">
      <c r="A3112" s="154" t="s">
        <v>2087</v>
      </c>
      <c r="B3112" s="155" t="s">
        <v>3225</v>
      </c>
      <c r="C3112" s="154" t="s">
        <v>41</v>
      </c>
      <c r="D3112" s="154" t="s">
        <v>3226</v>
      </c>
      <c r="E3112" s="290" t="s">
        <v>2091</v>
      </c>
      <c r="F3112" s="290"/>
      <c r="G3112" s="156" t="s">
        <v>43</v>
      </c>
      <c r="H3112" s="157">
        <v>1</v>
      </c>
      <c r="I3112" s="158">
        <v>11.73</v>
      </c>
      <c r="J3112" s="158">
        <v>11.73</v>
      </c>
    </row>
    <row r="3113" spans="1:10" x14ac:dyDescent="0.25">
      <c r="A3113" s="154" t="s">
        <v>2087</v>
      </c>
      <c r="B3113" s="155" t="s">
        <v>3198</v>
      </c>
      <c r="C3113" s="154" t="s">
        <v>41</v>
      </c>
      <c r="D3113" s="154" t="s">
        <v>3199</v>
      </c>
      <c r="E3113" s="290" t="s">
        <v>2091</v>
      </c>
      <c r="F3113" s="290"/>
      <c r="G3113" s="156" t="s">
        <v>43</v>
      </c>
      <c r="H3113" s="157">
        <v>1</v>
      </c>
      <c r="I3113" s="158">
        <v>1.98</v>
      </c>
      <c r="J3113" s="158">
        <v>1.98</v>
      </c>
    </row>
    <row r="3114" spans="1:10" ht="39.6" x14ac:dyDescent="0.25">
      <c r="A3114" s="154" t="s">
        <v>2087</v>
      </c>
      <c r="B3114" s="155" t="s">
        <v>3006</v>
      </c>
      <c r="C3114" s="154" t="s">
        <v>41</v>
      </c>
      <c r="D3114" s="154" t="s">
        <v>3007</v>
      </c>
      <c r="E3114" s="290" t="s">
        <v>2091</v>
      </c>
      <c r="F3114" s="290"/>
      <c r="G3114" s="156" t="s">
        <v>43</v>
      </c>
      <c r="H3114" s="157">
        <v>0.1</v>
      </c>
      <c r="I3114" s="158">
        <v>27.15</v>
      </c>
      <c r="J3114" s="158">
        <v>2.71</v>
      </c>
    </row>
    <row r="3115" spans="1:10" x14ac:dyDescent="0.25">
      <c r="A3115" s="49"/>
      <c r="B3115" s="49"/>
      <c r="C3115" s="49"/>
      <c r="D3115" s="49"/>
      <c r="E3115" s="49" t="s">
        <v>2093</v>
      </c>
      <c r="F3115" s="159">
        <v>2.4300000000000002</v>
      </c>
      <c r="G3115" s="49" t="s">
        <v>2094</v>
      </c>
      <c r="H3115" s="159">
        <v>2.8</v>
      </c>
      <c r="I3115" s="49" t="s">
        <v>2095</v>
      </c>
      <c r="J3115" s="159">
        <v>5.23</v>
      </c>
    </row>
    <row r="3116" spans="1:10" x14ac:dyDescent="0.25">
      <c r="A3116" s="49"/>
      <c r="B3116" s="49"/>
      <c r="C3116" s="49"/>
      <c r="D3116" s="49"/>
      <c r="E3116" s="49" t="s">
        <v>2096</v>
      </c>
      <c r="F3116" s="159">
        <v>5.97</v>
      </c>
      <c r="G3116" s="49"/>
      <c r="H3116" s="291" t="s">
        <v>2097</v>
      </c>
      <c r="I3116" s="291"/>
      <c r="J3116" s="159">
        <v>35.1</v>
      </c>
    </row>
    <row r="3117" spans="1:10" ht="14.4" thickBot="1" x14ac:dyDescent="0.3">
      <c r="A3117" s="30"/>
      <c r="B3117" s="30"/>
      <c r="C3117" s="30"/>
      <c r="D3117" s="30"/>
      <c r="E3117" s="30"/>
      <c r="F3117" s="30"/>
      <c r="G3117" s="30" t="s">
        <v>2098</v>
      </c>
      <c r="H3117" s="160" t="s">
        <v>2925</v>
      </c>
      <c r="I3117" s="30" t="s">
        <v>2100</v>
      </c>
      <c r="J3117" s="32">
        <v>386.1</v>
      </c>
    </row>
    <row r="3118" spans="1:10" ht="14.4" thickTop="1" x14ac:dyDescent="0.25">
      <c r="A3118" s="161"/>
      <c r="B3118" s="161"/>
      <c r="C3118" s="161"/>
      <c r="D3118" s="161"/>
      <c r="E3118" s="161"/>
      <c r="F3118" s="161"/>
      <c r="G3118" s="161"/>
      <c r="H3118" s="161"/>
      <c r="I3118" s="161"/>
      <c r="J3118" s="161"/>
    </row>
    <row r="3119" spans="1:10" x14ac:dyDescent="0.25">
      <c r="A3119" s="24" t="s">
        <v>932</v>
      </c>
      <c r="B3119" s="25" t="s">
        <v>2</v>
      </c>
      <c r="C3119" s="24" t="s">
        <v>3</v>
      </c>
      <c r="D3119" s="24" t="s">
        <v>4</v>
      </c>
      <c r="E3119" s="294" t="s">
        <v>2075</v>
      </c>
      <c r="F3119" s="294"/>
      <c r="G3119" s="145" t="s">
        <v>5</v>
      </c>
      <c r="H3119" s="25" t="s">
        <v>6</v>
      </c>
      <c r="I3119" s="25" t="s">
        <v>7</v>
      </c>
      <c r="J3119" s="25" t="s">
        <v>9</v>
      </c>
    </row>
    <row r="3120" spans="1:10" ht="26.4" x14ac:dyDescent="0.25">
      <c r="A3120" s="146" t="s">
        <v>2076</v>
      </c>
      <c r="B3120" s="147" t="s">
        <v>933</v>
      </c>
      <c r="C3120" s="146" t="s">
        <v>19</v>
      </c>
      <c r="D3120" s="146" t="s">
        <v>934</v>
      </c>
      <c r="E3120" s="292" t="s">
        <v>2077</v>
      </c>
      <c r="F3120" s="292"/>
      <c r="G3120" s="148" t="s">
        <v>43</v>
      </c>
      <c r="H3120" s="149">
        <v>1</v>
      </c>
      <c r="I3120" s="150">
        <v>60.2</v>
      </c>
      <c r="J3120" s="150">
        <v>60.2</v>
      </c>
    </row>
    <row r="3121" spans="1:10" ht="26.4" x14ac:dyDescent="0.25">
      <c r="A3121" s="48" t="s">
        <v>2078</v>
      </c>
      <c r="B3121" s="50" t="s">
        <v>2114</v>
      </c>
      <c r="C3121" s="48" t="s">
        <v>41</v>
      </c>
      <c r="D3121" s="48" t="s">
        <v>2115</v>
      </c>
      <c r="E3121" s="289" t="s">
        <v>2081</v>
      </c>
      <c r="F3121" s="289"/>
      <c r="G3121" s="151" t="s">
        <v>2082</v>
      </c>
      <c r="H3121" s="152">
        <v>1.0209999999999999</v>
      </c>
      <c r="I3121" s="153">
        <v>24.83</v>
      </c>
      <c r="J3121" s="153">
        <v>25.35</v>
      </c>
    </row>
    <row r="3122" spans="1:10" ht="26.4" x14ac:dyDescent="0.25">
      <c r="A3122" s="48" t="s">
        <v>2078</v>
      </c>
      <c r="B3122" s="50" t="s">
        <v>2118</v>
      </c>
      <c r="C3122" s="48" t="s">
        <v>41</v>
      </c>
      <c r="D3122" s="48" t="s">
        <v>2119</v>
      </c>
      <c r="E3122" s="289" t="s">
        <v>2081</v>
      </c>
      <c r="F3122" s="289"/>
      <c r="G3122" s="151" t="s">
        <v>2082</v>
      </c>
      <c r="H3122" s="152">
        <v>1.0209999999999999</v>
      </c>
      <c r="I3122" s="153">
        <v>29.46</v>
      </c>
      <c r="J3122" s="153">
        <v>30.07</v>
      </c>
    </row>
    <row r="3123" spans="1:10" x14ac:dyDescent="0.25">
      <c r="A3123" s="154" t="s">
        <v>2087</v>
      </c>
      <c r="B3123" s="155" t="s">
        <v>3088</v>
      </c>
      <c r="C3123" s="154" t="s">
        <v>41</v>
      </c>
      <c r="D3123" s="154" t="s">
        <v>3089</v>
      </c>
      <c r="E3123" s="290" t="s">
        <v>2091</v>
      </c>
      <c r="F3123" s="290"/>
      <c r="G3123" s="156" t="s">
        <v>43</v>
      </c>
      <c r="H3123" s="157">
        <v>0.56000000000000005</v>
      </c>
      <c r="I3123" s="158">
        <v>8.5500000000000007</v>
      </c>
      <c r="J3123" s="158">
        <v>4.78</v>
      </c>
    </row>
    <row r="3124" spans="1:10" x14ac:dyDescent="0.25">
      <c r="A3124" s="49"/>
      <c r="B3124" s="49"/>
      <c r="C3124" s="49"/>
      <c r="D3124" s="49"/>
      <c r="E3124" s="49" t="s">
        <v>2093</v>
      </c>
      <c r="F3124" s="159">
        <v>19.61</v>
      </c>
      <c r="G3124" s="49" t="s">
        <v>2094</v>
      </c>
      <c r="H3124" s="159">
        <v>22.48</v>
      </c>
      <c r="I3124" s="49" t="s">
        <v>2095</v>
      </c>
      <c r="J3124" s="159">
        <v>42.09</v>
      </c>
    </row>
    <row r="3125" spans="1:10" x14ac:dyDescent="0.25">
      <c r="A3125" s="49"/>
      <c r="B3125" s="49"/>
      <c r="C3125" s="49"/>
      <c r="D3125" s="49"/>
      <c r="E3125" s="49" t="s">
        <v>2096</v>
      </c>
      <c r="F3125" s="159">
        <v>12.34</v>
      </c>
      <c r="G3125" s="49"/>
      <c r="H3125" s="291" t="s">
        <v>2097</v>
      </c>
      <c r="I3125" s="291"/>
      <c r="J3125" s="159">
        <v>72.540000000000006</v>
      </c>
    </row>
    <row r="3126" spans="1:10" ht="14.4" thickBot="1" x14ac:dyDescent="0.3">
      <c r="A3126" s="30"/>
      <c r="B3126" s="30"/>
      <c r="C3126" s="30"/>
      <c r="D3126" s="30"/>
      <c r="E3126" s="30"/>
      <c r="F3126" s="30"/>
      <c r="G3126" s="30" t="s">
        <v>2098</v>
      </c>
      <c r="H3126" s="160" t="s">
        <v>2643</v>
      </c>
      <c r="I3126" s="30" t="s">
        <v>2100</v>
      </c>
      <c r="J3126" s="32">
        <v>217.62</v>
      </c>
    </row>
    <row r="3127" spans="1:10" ht="14.4" thickTop="1" x14ac:dyDescent="0.25">
      <c r="A3127" s="161"/>
      <c r="B3127" s="161"/>
      <c r="C3127" s="161"/>
      <c r="D3127" s="161"/>
      <c r="E3127" s="161"/>
      <c r="F3127" s="161"/>
      <c r="G3127" s="161"/>
      <c r="H3127" s="161"/>
      <c r="I3127" s="161"/>
      <c r="J3127" s="161"/>
    </row>
    <row r="3128" spans="1:10" x14ac:dyDescent="0.25">
      <c r="A3128" s="24" t="s">
        <v>935</v>
      </c>
      <c r="B3128" s="25" t="s">
        <v>2</v>
      </c>
      <c r="C3128" s="24" t="s">
        <v>3</v>
      </c>
      <c r="D3128" s="24" t="s">
        <v>4</v>
      </c>
      <c r="E3128" s="294" t="s">
        <v>2075</v>
      </c>
      <c r="F3128" s="294"/>
      <c r="G3128" s="145" t="s">
        <v>5</v>
      </c>
      <c r="H3128" s="25" t="s">
        <v>6</v>
      </c>
      <c r="I3128" s="25" t="s">
        <v>7</v>
      </c>
      <c r="J3128" s="25" t="s">
        <v>9</v>
      </c>
    </row>
    <row r="3129" spans="1:10" ht="39.6" x14ac:dyDescent="0.25">
      <c r="A3129" s="146" t="s">
        <v>2076</v>
      </c>
      <c r="B3129" s="147" t="s">
        <v>936</v>
      </c>
      <c r="C3129" s="146" t="s">
        <v>41</v>
      </c>
      <c r="D3129" s="146" t="s">
        <v>937</v>
      </c>
      <c r="E3129" s="292" t="s">
        <v>3008</v>
      </c>
      <c r="F3129" s="292"/>
      <c r="G3129" s="148" t="s">
        <v>43</v>
      </c>
      <c r="H3129" s="149">
        <v>1</v>
      </c>
      <c r="I3129" s="150">
        <v>18.25</v>
      </c>
      <c r="J3129" s="150">
        <v>18.25</v>
      </c>
    </row>
    <row r="3130" spans="1:10" ht="26.4" x14ac:dyDescent="0.25">
      <c r="A3130" s="48" t="s">
        <v>2078</v>
      </c>
      <c r="B3130" s="50" t="s">
        <v>2114</v>
      </c>
      <c r="C3130" s="48" t="s">
        <v>41</v>
      </c>
      <c r="D3130" s="48" t="s">
        <v>2115</v>
      </c>
      <c r="E3130" s="289" t="s">
        <v>2081</v>
      </c>
      <c r="F3130" s="289"/>
      <c r="G3130" s="151" t="s">
        <v>2082</v>
      </c>
      <c r="H3130" s="152">
        <v>5.16E-2</v>
      </c>
      <c r="I3130" s="153">
        <v>24.83</v>
      </c>
      <c r="J3130" s="153">
        <v>1.28</v>
      </c>
    </row>
    <row r="3131" spans="1:10" ht="26.4" x14ac:dyDescent="0.25">
      <c r="A3131" s="48" t="s">
        <v>2078</v>
      </c>
      <c r="B3131" s="50" t="s">
        <v>2118</v>
      </c>
      <c r="C3131" s="48" t="s">
        <v>41</v>
      </c>
      <c r="D3131" s="48" t="s">
        <v>2119</v>
      </c>
      <c r="E3131" s="289" t="s">
        <v>2081</v>
      </c>
      <c r="F3131" s="289"/>
      <c r="G3131" s="151" t="s">
        <v>2082</v>
      </c>
      <c r="H3131" s="152">
        <v>5.16E-2</v>
      </c>
      <c r="I3131" s="153">
        <v>29.46</v>
      </c>
      <c r="J3131" s="153">
        <v>1.52</v>
      </c>
    </row>
    <row r="3132" spans="1:10" ht="26.4" x14ac:dyDescent="0.25">
      <c r="A3132" s="154" t="s">
        <v>2087</v>
      </c>
      <c r="B3132" s="155" t="s">
        <v>3227</v>
      </c>
      <c r="C3132" s="154" t="s">
        <v>41</v>
      </c>
      <c r="D3132" s="154" t="s">
        <v>3228</v>
      </c>
      <c r="E3132" s="290" t="s">
        <v>2091</v>
      </c>
      <c r="F3132" s="290"/>
      <c r="G3132" s="156" t="s">
        <v>43</v>
      </c>
      <c r="H3132" s="157">
        <v>1</v>
      </c>
      <c r="I3132" s="158">
        <v>2.59</v>
      </c>
      <c r="J3132" s="158">
        <v>2.59</v>
      </c>
    </row>
    <row r="3133" spans="1:10" ht="26.4" x14ac:dyDescent="0.25">
      <c r="A3133" s="154" t="s">
        <v>2087</v>
      </c>
      <c r="B3133" s="155" t="s">
        <v>3229</v>
      </c>
      <c r="C3133" s="154" t="s">
        <v>41</v>
      </c>
      <c r="D3133" s="154" t="s">
        <v>3230</v>
      </c>
      <c r="E3133" s="290" t="s">
        <v>2091</v>
      </c>
      <c r="F3133" s="290"/>
      <c r="G3133" s="156" t="s">
        <v>43</v>
      </c>
      <c r="H3133" s="157">
        <v>1</v>
      </c>
      <c r="I3133" s="158">
        <v>8.02</v>
      </c>
      <c r="J3133" s="158">
        <v>8.02</v>
      </c>
    </row>
    <row r="3134" spans="1:10" ht="39.6" x14ac:dyDescent="0.25">
      <c r="A3134" s="154" t="s">
        <v>2087</v>
      </c>
      <c r="B3134" s="155" t="s">
        <v>3006</v>
      </c>
      <c r="C3134" s="154" t="s">
        <v>41</v>
      </c>
      <c r="D3134" s="154" t="s">
        <v>3007</v>
      </c>
      <c r="E3134" s="290" t="s">
        <v>2091</v>
      </c>
      <c r="F3134" s="290"/>
      <c r="G3134" s="156" t="s">
        <v>43</v>
      </c>
      <c r="H3134" s="157">
        <v>6.25E-2</v>
      </c>
      <c r="I3134" s="158">
        <v>27.15</v>
      </c>
      <c r="J3134" s="158">
        <v>1.69</v>
      </c>
    </row>
    <row r="3135" spans="1:10" ht="26.4" x14ac:dyDescent="0.25">
      <c r="A3135" s="154" t="s">
        <v>2087</v>
      </c>
      <c r="B3135" s="155" t="s">
        <v>3231</v>
      </c>
      <c r="C3135" s="154" t="s">
        <v>41</v>
      </c>
      <c r="D3135" s="154" t="s">
        <v>3232</v>
      </c>
      <c r="E3135" s="290" t="s">
        <v>2091</v>
      </c>
      <c r="F3135" s="290"/>
      <c r="G3135" s="156" t="s">
        <v>43</v>
      </c>
      <c r="H3135" s="157">
        <v>1</v>
      </c>
      <c r="I3135" s="158">
        <v>3.15</v>
      </c>
      <c r="J3135" s="158">
        <v>3.15</v>
      </c>
    </row>
    <row r="3136" spans="1:10" x14ac:dyDescent="0.25">
      <c r="A3136" s="49"/>
      <c r="B3136" s="49"/>
      <c r="C3136" s="49"/>
      <c r="D3136" s="49"/>
      <c r="E3136" s="49" t="s">
        <v>2093</v>
      </c>
      <c r="F3136" s="159">
        <v>0.98</v>
      </c>
      <c r="G3136" s="49" t="s">
        <v>2094</v>
      </c>
      <c r="H3136" s="159">
        <v>1.1399999999999999</v>
      </c>
      <c r="I3136" s="49" t="s">
        <v>2095</v>
      </c>
      <c r="J3136" s="159">
        <v>2.12</v>
      </c>
    </row>
    <row r="3137" spans="1:10" x14ac:dyDescent="0.25">
      <c r="A3137" s="49"/>
      <c r="B3137" s="49"/>
      <c r="C3137" s="49"/>
      <c r="D3137" s="49"/>
      <c r="E3137" s="49" t="s">
        <v>2096</v>
      </c>
      <c r="F3137" s="159">
        <v>3.74</v>
      </c>
      <c r="G3137" s="49"/>
      <c r="H3137" s="291" t="s">
        <v>2097</v>
      </c>
      <c r="I3137" s="291"/>
      <c r="J3137" s="159">
        <v>21.99</v>
      </c>
    </row>
    <row r="3138" spans="1:10" ht="14.4" thickBot="1" x14ac:dyDescent="0.3">
      <c r="A3138" s="30"/>
      <c r="B3138" s="30"/>
      <c r="C3138" s="30"/>
      <c r="D3138" s="30"/>
      <c r="E3138" s="30"/>
      <c r="F3138" s="30"/>
      <c r="G3138" s="30" t="s">
        <v>2098</v>
      </c>
      <c r="H3138" s="160" t="s">
        <v>3013</v>
      </c>
      <c r="I3138" s="30" t="s">
        <v>2100</v>
      </c>
      <c r="J3138" s="32">
        <v>219.9</v>
      </c>
    </row>
    <row r="3139" spans="1:10" ht="14.4" thickTop="1" x14ac:dyDescent="0.25">
      <c r="A3139" s="161"/>
      <c r="B3139" s="161"/>
      <c r="C3139" s="161"/>
      <c r="D3139" s="161"/>
      <c r="E3139" s="161"/>
      <c r="F3139" s="161"/>
      <c r="G3139" s="161"/>
      <c r="H3139" s="161"/>
      <c r="I3139" s="161"/>
      <c r="J3139" s="161"/>
    </row>
    <row r="3140" spans="1:10" x14ac:dyDescent="0.25">
      <c r="A3140" s="24" t="s">
        <v>938</v>
      </c>
      <c r="B3140" s="25" t="s">
        <v>2</v>
      </c>
      <c r="C3140" s="24" t="s">
        <v>3</v>
      </c>
      <c r="D3140" s="24" t="s">
        <v>4</v>
      </c>
      <c r="E3140" s="294" t="s">
        <v>2075</v>
      </c>
      <c r="F3140" s="294"/>
      <c r="G3140" s="145" t="s">
        <v>5</v>
      </c>
      <c r="H3140" s="25" t="s">
        <v>6</v>
      </c>
      <c r="I3140" s="25" t="s">
        <v>7</v>
      </c>
      <c r="J3140" s="25" t="s">
        <v>9</v>
      </c>
    </row>
    <row r="3141" spans="1:10" ht="26.4" x14ac:dyDescent="0.25">
      <c r="A3141" s="146" t="s">
        <v>2076</v>
      </c>
      <c r="B3141" s="147" t="s">
        <v>939</v>
      </c>
      <c r="C3141" s="146" t="s">
        <v>19</v>
      </c>
      <c r="D3141" s="146" t="s">
        <v>940</v>
      </c>
      <c r="E3141" s="292" t="s">
        <v>2077</v>
      </c>
      <c r="F3141" s="292"/>
      <c r="G3141" s="148" t="s">
        <v>91</v>
      </c>
      <c r="H3141" s="149">
        <v>1</v>
      </c>
      <c r="I3141" s="150">
        <v>120.06</v>
      </c>
      <c r="J3141" s="150">
        <v>120.06</v>
      </c>
    </row>
    <row r="3142" spans="1:10" ht="26.4" x14ac:dyDescent="0.25">
      <c r="A3142" s="48" t="s">
        <v>2078</v>
      </c>
      <c r="B3142" s="50" t="s">
        <v>2118</v>
      </c>
      <c r="C3142" s="48" t="s">
        <v>41</v>
      </c>
      <c r="D3142" s="48" t="s">
        <v>2119</v>
      </c>
      <c r="E3142" s="289" t="s">
        <v>2081</v>
      </c>
      <c r="F3142" s="289"/>
      <c r="G3142" s="151" t="s">
        <v>2082</v>
      </c>
      <c r="H3142" s="152">
        <v>1.1000000000000001</v>
      </c>
      <c r="I3142" s="153">
        <v>29.46</v>
      </c>
      <c r="J3142" s="153">
        <v>32.4</v>
      </c>
    </row>
    <row r="3143" spans="1:10" ht="26.4" x14ac:dyDescent="0.25">
      <c r="A3143" s="48" t="s">
        <v>2078</v>
      </c>
      <c r="B3143" s="50" t="s">
        <v>2114</v>
      </c>
      <c r="C3143" s="48" t="s">
        <v>41</v>
      </c>
      <c r="D3143" s="48" t="s">
        <v>2115</v>
      </c>
      <c r="E3143" s="289" t="s">
        <v>2081</v>
      </c>
      <c r="F3143" s="289"/>
      <c r="G3143" s="151" t="s">
        <v>2082</v>
      </c>
      <c r="H3143" s="152">
        <v>1.1000000000000001</v>
      </c>
      <c r="I3143" s="153">
        <v>24.83</v>
      </c>
      <c r="J3143" s="153">
        <v>27.31</v>
      </c>
    </row>
    <row r="3144" spans="1:10" ht="39.6" x14ac:dyDescent="0.25">
      <c r="A3144" s="154" t="s">
        <v>2087</v>
      </c>
      <c r="B3144" s="155" t="s">
        <v>3233</v>
      </c>
      <c r="C3144" s="154" t="s">
        <v>2089</v>
      </c>
      <c r="D3144" s="154" t="s">
        <v>3234</v>
      </c>
      <c r="E3144" s="290" t="s">
        <v>2091</v>
      </c>
      <c r="F3144" s="290"/>
      <c r="G3144" s="156" t="s">
        <v>2595</v>
      </c>
      <c r="H3144" s="157">
        <v>1.3</v>
      </c>
      <c r="I3144" s="158">
        <v>41.17</v>
      </c>
      <c r="J3144" s="158">
        <v>53.52</v>
      </c>
    </row>
    <row r="3145" spans="1:10" ht="39.6" x14ac:dyDescent="0.25">
      <c r="A3145" s="154" t="s">
        <v>2087</v>
      </c>
      <c r="B3145" s="155" t="s">
        <v>3235</v>
      </c>
      <c r="C3145" s="154" t="s">
        <v>2089</v>
      </c>
      <c r="D3145" s="154" t="s">
        <v>3236</v>
      </c>
      <c r="E3145" s="290" t="s">
        <v>2091</v>
      </c>
      <c r="F3145" s="290"/>
      <c r="G3145" s="156" t="s">
        <v>2586</v>
      </c>
      <c r="H3145" s="157">
        <v>4.5999999999999999E-2</v>
      </c>
      <c r="I3145" s="158">
        <v>50.22</v>
      </c>
      <c r="J3145" s="158">
        <v>2.31</v>
      </c>
    </row>
    <row r="3146" spans="1:10" ht="26.4" x14ac:dyDescent="0.25">
      <c r="A3146" s="154" t="s">
        <v>2087</v>
      </c>
      <c r="B3146" s="155" t="s">
        <v>3009</v>
      </c>
      <c r="C3146" s="154" t="s">
        <v>41</v>
      </c>
      <c r="D3146" s="154" t="s">
        <v>3010</v>
      </c>
      <c r="E3146" s="290" t="s">
        <v>2091</v>
      </c>
      <c r="F3146" s="290"/>
      <c r="G3146" s="156" t="s">
        <v>43</v>
      </c>
      <c r="H3146" s="157">
        <v>1</v>
      </c>
      <c r="I3146" s="158">
        <v>4.0999999999999996</v>
      </c>
      <c r="J3146" s="158">
        <v>4.0999999999999996</v>
      </c>
    </row>
    <row r="3147" spans="1:10" ht="39.6" x14ac:dyDescent="0.25">
      <c r="A3147" s="154" t="s">
        <v>2087</v>
      </c>
      <c r="B3147" s="155" t="s">
        <v>3237</v>
      </c>
      <c r="C3147" s="154" t="s">
        <v>2089</v>
      </c>
      <c r="D3147" s="154" t="s">
        <v>3238</v>
      </c>
      <c r="E3147" s="290" t="s">
        <v>2091</v>
      </c>
      <c r="F3147" s="290"/>
      <c r="G3147" s="156" t="s">
        <v>2767</v>
      </c>
      <c r="H3147" s="157">
        <v>2.3E-2</v>
      </c>
      <c r="I3147" s="158">
        <v>18.350000000000001</v>
      </c>
      <c r="J3147" s="158">
        <v>0.42</v>
      </c>
    </row>
    <row r="3148" spans="1:10" x14ac:dyDescent="0.25">
      <c r="A3148" s="49"/>
      <c r="B3148" s="49"/>
      <c r="C3148" s="49"/>
      <c r="D3148" s="49"/>
      <c r="E3148" s="49" t="s">
        <v>2093</v>
      </c>
      <c r="F3148" s="159">
        <v>21.12</v>
      </c>
      <c r="G3148" s="49" t="s">
        <v>2094</v>
      </c>
      <c r="H3148" s="159">
        <v>24.23</v>
      </c>
      <c r="I3148" s="49" t="s">
        <v>2095</v>
      </c>
      <c r="J3148" s="159">
        <v>45.35</v>
      </c>
    </row>
    <row r="3149" spans="1:10" x14ac:dyDescent="0.25">
      <c r="A3149" s="49"/>
      <c r="B3149" s="49"/>
      <c r="C3149" s="49"/>
      <c r="D3149" s="49"/>
      <c r="E3149" s="49" t="s">
        <v>2096</v>
      </c>
      <c r="F3149" s="159">
        <v>24.61</v>
      </c>
      <c r="G3149" s="49"/>
      <c r="H3149" s="291" t="s">
        <v>2097</v>
      </c>
      <c r="I3149" s="291"/>
      <c r="J3149" s="159">
        <v>144.66999999999999</v>
      </c>
    </row>
    <row r="3150" spans="1:10" ht="14.4" thickBot="1" x14ac:dyDescent="0.3">
      <c r="A3150" s="30"/>
      <c r="B3150" s="30"/>
      <c r="C3150" s="30"/>
      <c r="D3150" s="30"/>
      <c r="E3150" s="30"/>
      <c r="F3150" s="30"/>
      <c r="G3150" s="30" t="s">
        <v>2098</v>
      </c>
      <c r="H3150" s="160" t="s">
        <v>3239</v>
      </c>
      <c r="I3150" s="30" t="s">
        <v>2100</v>
      </c>
      <c r="J3150" s="32">
        <v>126730.92</v>
      </c>
    </row>
    <row r="3151" spans="1:10" ht="14.4" thickTop="1" x14ac:dyDescent="0.25">
      <c r="A3151" s="161"/>
      <c r="B3151" s="161"/>
      <c r="C3151" s="161"/>
      <c r="D3151" s="161"/>
      <c r="E3151" s="161"/>
      <c r="F3151" s="161"/>
      <c r="G3151" s="161"/>
      <c r="H3151" s="161"/>
      <c r="I3151" s="161"/>
      <c r="J3151" s="161"/>
    </row>
    <row r="3152" spans="1:10" x14ac:dyDescent="0.25">
      <c r="A3152" s="24" t="s">
        <v>941</v>
      </c>
      <c r="B3152" s="25" t="s">
        <v>2</v>
      </c>
      <c r="C3152" s="24" t="s">
        <v>3</v>
      </c>
      <c r="D3152" s="24" t="s">
        <v>4</v>
      </c>
      <c r="E3152" s="294" t="s">
        <v>2075</v>
      </c>
      <c r="F3152" s="294"/>
      <c r="G3152" s="145" t="s">
        <v>5</v>
      </c>
      <c r="H3152" s="25" t="s">
        <v>6</v>
      </c>
      <c r="I3152" s="25" t="s">
        <v>7</v>
      </c>
      <c r="J3152" s="25" t="s">
        <v>9</v>
      </c>
    </row>
    <row r="3153" spans="1:10" ht="26.4" x14ac:dyDescent="0.25">
      <c r="A3153" s="146" t="s">
        <v>2076</v>
      </c>
      <c r="B3153" s="147" t="s">
        <v>942</v>
      </c>
      <c r="C3153" s="146" t="s">
        <v>19</v>
      </c>
      <c r="D3153" s="146" t="s">
        <v>943</v>
      </c>
      <c r="E3153" s="292" t="s">
        <v>2077</v>
      </c>
      <c r="F3153" s="292"/>
      <c r="G3153" s="148" t="s">
        <v>91</v>
      </c>
      <c r="H3153" s="149">
        <v>1</v>
      </c>
      <c r="I3153" s="150">
        <v>182.84</v>
      </c>
      <c r="J3153" s="150">
        <v>182.84</v>
      </c>
    </row>
    <row r="3154" spans="1:10" ht="26.4" x14ac:dyDescent="0.25">
      <c r="A3154" s="48" t="s">
        <v>2078</v>
      </c>
      <c r="B3154" s="50" t="s">
        <v>2114</v>
      </c>
      <c r="C3154" s="48" t="s">
        <v>41</v>
      </c>
      <c r="D3154" s="48" t="s">
        <v>2115</v>
      </c>
      <c r="E3154" s="289" t="s">
        <v>2081</v>
      </c>
      <c r="F3154" s="289"/>
      <c r="G3154" s="151" t="s">
        <v>2082</v>
      </c>
      <c r="H3154" s="152">
        <v>1.1000000000000001</v>
      </c>
      <c r="I3154" s="153">
        <v>24.83</v>
      </c>
      <c r="J3154" s="153">
        <v>27.31</v>
      </c>
    </row>
    <row r="3155" spans="1:10" ht="26.4" x14ac:dyDescent="0.25">
      <c r="A3155" s="48" t="s">
        <v>2078</v>
      </c>
      <c r="B3155" s="50" t="s">
        <v>2118</v>
      </c>
      <c r="C3155" s="48" t="s">
        <v>41</v>
      </c>
      <c r="D3155" s="48" t="s">
        <v>2119</v>
      </c>
      <c r="E3155" s="289" t="s">
        <v>2081</v>
      </c>
      <c r="F3155" s="289"/>
      <c r="G3155" s="151" t="s">
        <v>2082</v>
      </c>
      <c r="H3155" s="152">
        <v>1.1000000000000001</v>
      </c>
      <c r="I3155" s="153">
        <v>29.46</v>
      </c>
      <c r="J3155" s="153">
        <v>32.4</v>
      </c>
    </row>
    <row r="3156" spans="1:10" ht="26.4" x14ac:dyDescent="0.25">
      <c r="A3156" s="154" t="s">
        <v>2087</v>
      </c>
      <c r="B3156" s="155" t="s">
        <v>3240</v>
      </c>
      <c r="C3156" s="154" t="s">
        <v>41</v>
      </c>
      <c r="D3156" s="154" t="s">
        <v>3241</v>
      </c>
      <c r="E3156" s="290" t="s">
        <v>2091</v>
      </c>
      <c r="F3156" s="290"/>
      <c r="G3156" s="156" t="s">
        <v>43</v>
      </c>
      <c r="H3156" s="157">
        <v>1</v>
      </c>
      <c r="I3156" s="158">
        <v>14.21</v>
      </c>
      <c r="J3156" s="158">
        <v>14.21</v>
      </c>
    </row>
    <row r="3157" spans="1:10" ht="39.6" x14ac:dyDescent="0.25">
      <c r="A3157" s="154" t="s">
        <v>2087</v>
      </c>
      <c r="B3157" s="155" t="s">
        <v>3235</v>
      </c>
      <c r="C3157" s="154" t="s">
        <v>2089</v>
      </c>
      <c r="D3157" s="154" t="s">
        <v>3236</v>
      </c>
      <c r="E3157" s="290" t="s">
        <v>2091</v>
      </c>
      <c r="F3157" s="290"/>
      <c r="G3157" s="156" t="s">
        <v>2586</v>
      </c>
      <c r="H3157" s="157">
        <v>4.5999999999999999E-2</v>
      </c>
      <c r="I3157" s="158">
        <v>50.22</v>
      </c>
      <c r="J3157" s="158">
        <v>2.31</v>
      </c>
    </row>
    <row r="3158" spans="1:10" ht="39.6" x14ac:dyDescent="0.25">
      <c r="A3158" s="154" t="s">
        <v>2087</v>
      </c>
      <c r="B3158" s="155" t="s">
        <v>3237</v>
      </c>
      <c r="C3158" s="154" t="s">
        <v>2089</v>
      </c>
      <c r="D3158" s="154" t="s">
        <v>3238</v>
      </c>
      <c r="E3158" s="290" t="s">
        <v>2091</v>
      </c>
      <c r="F3158" s="290"/>
      <c r="G3158" s="156" t="s">
        <v>2767</v>
      </c>
      <c r="H3158" s="157">
        <v>2.3E-2</v>
      </c>
      <c r="I3158" s="158">
        <v>18.350000000000001</v>
      </c>
      <c r="J3158" s="158">
        <v>0.42</v>
      </c>
    </row>
    <row r="3159" spans="1:10" ht="39.6" x14ac:dyDescent="0.25">
      <c r="A3159" s="154" t="s">
        <v>2087</v>
      </c>
      <c r="B3159" s="155" t="s">
        <v>3242</v>
      </c>
      <c r="C3159" s="154" t="s">
        <v>2089</v>
      </c>
      <c r="D3159" s="154" t="s">
        <v>3243</v>
      </c>
      <c r="E3159" s="290" t="s">
        <v>2091</v>
      </c>
      <c r="F3159" s="290"/>
      <c r="G3159" s="156" t="s">
        <v>2595</v>
      </c>
      <c r="H3159" s="157">
        <v>1.3</v>
      </c>
      <c r="I3159" s="158">
        <v>81.69</v>
      </c>
      <c r="J3159" s="158">
        <v>106.19</v>
      </c>
    </row>
    <row r="3160" spans="1:10" x14ac:dyDescent="0.25">
      <c r="A3160" s="49"/>
      <c r="B3160" s="49"/>
      <c r="C3160" s="49"/>
      <c r="D3160" s="49"/>
      <c r="E3160" s="49" t="s">
        <v>2093</v>
      </c>
      <c r="F3160" s="159">
        <v>21.12</v>
      </c>
      <c r="G3160" s="49" t="s">
        <v>2094</v>
      </c>
      <c r="H3160" s="159">
        <v>24.23</v>
      </c>
      <c r="I3160" s="49" t="s">
        <v>2095</v>
      </c>
      <c r="J3160" s="159">
        <v>45.35</v>
      </c>
    </row>
    <row r="3161" spans="1:10" x14ac:dyDescent="0.25">
      <c r="A3161" s="49"/>
      <c r="B3161" s="49"/>
      <c r="C3161" s="49"/>
      <c r="D3161" s="49"/>
      <c r="E3161" s="49" t="s">
        <v>2096</v>
      </c>
      <c r="F3161" s="159">
        <v>37.479999999999997</v>
      </c>
      <c r="G3161" s="49"/>
      <c r="H3161" s="291" t="s">
        <v>2097</v>
      </c>
      <c r="I3161" s="291"/>
      <c r="J3161" s="159">
        <v>220.32</v>
      </c>
    </row>
    <row r="3162" spans="1:10" ht="14.4" thickBot="1" x14ac:dyDescent="0.3">
      <c r="A3162" s="30"/>
      <c r="B3162" s="30"/>
      <c r="C3162" s="30"/>
      <c r="D3162" s="30"/>
      <c r="E3162" s="30"/>
      <c r="F3162" s="30"/>
      <c r="G3162" s="30" t="s">
        <v>2098</v>
      </c>
      <c r="H3162" s="160" t="s">
        <v>3244</v>
      </c>
      <c r="I3162" s="30" t="s">
        <v>2100</v>
      </c>
      <c r="J3162" s="32">
        <v>9407.66</v>
      </c>
    </row>
    <row r="3163" spans="1:10" ht="14.4" thickTop="1" x14ac:dyDescent="0.25">
      <c r="A3163" s="161"/>
      <c r="B3163" s="161"/>
      <c r="C3163" s="161"/>
      <c r="D3163" s="161"/>
      <c r="E3163" s="161"/>
      <c r="F3163" s="161"/>
      <c r="G3163" s="161"/>
      <c r="H3163" s="161"/>
      <c r="I3163" s="161"/>
      <c r="J3163" s="161"/>
    </row>
    <row r="3164" spans="1:10" x14ac:dyDescent="0.25">
      <c r="A3164" s="24" t="s">
        <v>944</v>
      </c>
      <c r="B3164" s="25" t="s">
        <v>2</v>
      </c>
      <c r="C3164" s="24" t="s">
        <v>3</v>
      </c>
      <c r="D3164" s="24" t="s">
        <v>4</v>
      </c>
      <c r="E3164" s="294" t="s">
        <v>2075</v>
      </c>
      <c r="F3164" s="294"/>
      <c r="G3164" s="145" t="s">
        <v>5</v>
      </c>
      <c r="H3164" s="25" t="s">
        <v>6</v>
      </c>
      <c r="I3164" s="25" t="s">
        <v>7</v>
      </c>
      <c r="J3164" s="25" t="s">
        <v>9</v>
      </c>
    </row>
    <row r="3165" spans="1:10" ht="26.4" x14ac:dyDescent="0.25">
      <c r="A3165" s="146" t="s">
        <v>2076</v>
      </c>
      <c r="B3165" s="147" t="s">
        <v>945</v>
      </c>
      <c r="C3165" s="146" t="s">
        <v>19</v>
      </c>
      <c r="D3165" s="146" t="s">
        <v>946</v>
      </c>
      <c r="E3165" s="292" t="s">
        <v>2077</v>
      </c>
      <c r="F3165" s="292"/>
      <c r="G3165" s="148" t="s">
        <v>91</v>
      </c>
      <c r="H3165" s="149">
        <v>1</v>
      </c>
      <c r="I3165" s="150">
        <v>60.06</v>
      </c>
      <c r="J3165" s="150">
        <v>60.06</v>
      </c>
    </row>
    <row r="3166" spans="1:10" ht="26.4" x14ac:dyDescent="0.25">
      <c r="A3166" s="48" t="s">
        <v>2078</v>
      </c>
      <c r="B3166" s="50" t="s">
        <v>2114</v>
      </c>
      <c r="C3166" s="48" t="s">
        <v>41</v>
      </c>
      <c r="D3166" s="48" t="s">
        <v>2115</v>
      </c>
      <c r="E3166" s="289" t="s">
        <v>2081</v>
      </c>
      <c r="F3166" s="289"/>
      <c r="G3166" s="151" t="s">
        <v>2082</v>
      </c>
      <c r="H3166" s="152">
        <v>0.6</v>
      </c>
      <c r="I3166" s="153">
        <v>24.83</v>
      </c>
      <c r="J3166" s="153">
        <v>14.89</v>
      </c>
    </row>
    <row r="3167" spans="1:10" ht="26.4" x14ac:dyDescent="0.25">
      <c r="A3167" s="48" t="s">
        <v>2078</v>
      </c>
      <c r="B3167" s="50" t="s">
        <v>2118</v>
      </c>
      <c r="C3167" s="48" t="s">
        <v>41</v>
      </c>
      <c r="D3167" s="48" t="s">
        <v>2119</v>
      </c>
      <c r="E3167" s="289" t="s">
        <v>2081</v>
      </c>
      <c r="F3167" s="289"/>
      <c r="G3167" s="151" t="s">
        <v>2082</v>
      </c>
      <c r="H3167" s="152">
        <v>0.6</v>
      </c>
      <c r="I3167" s="153">
        <v>29.46</v>
      </c>
      <c r="J3167" s="153">
        <v>17.670000000000002</v>
      </c>
    </row>
    <row r="3168" spans="1:10" ht="39.6" x14ac:dyDescent="0.25">
      <c r="A3168" s="154" t="s">
        <v>2087</v>
      </c>
      <c r="B3168" s="155" t="s">
        <v>3237</v>
      </c>
      <c r="C3168" s="154" t="s">
        <v>2089</v>
      </c>
      <c r="D3168" s="154" t="s">
        <v>3238</v>
      </c>
      <c r="E3168" s="290" t="s">
        <v>2091</v>
      </c>
      <c r="F3168" s="290"/>
      <c r="G3168" s="156" t="s">
        <v>2767</v>
      </c>
      <c r="H3168" s="157">
        <v>0.01</v>
      </c>
      <c r="I3168" s="158">
        <v>18.350000000000001</v>
      </c>
      <c r="J3168" s="158">
        <v>0.18</v>
      </c>
    </row>
    <row r="3169" spans="1:10" ht="39.6" x14ac:dyDescent="0.25">
      <c r="A3169" s="154" t="s">
        <v>2087</v>
      </c>
      <c r="B3169" s="155" t="s">
        <v>3235</v>
      </c>
      <c r="C3169" s="154" t="s">
        <v>2089</v>
      </c>
      <c r="D3169" s="154" t="s">
        <v>3236</v>
      </c>
      <c r="E3169" s="290" t="s">
        <v>2091</v>
      </c>
      <c r="F3169" s="290"/>
      <c r="G3169" s="156" t="s">
        <v>2586</v>
      </c>
      <c r="H3169" s="157">
        <v>4.5999999999999999E-2</v>
      </c>
      <c r="I3169" s="158">
        <v>50.22</v>
      </c>
      <c r="J3169" s="158">
        <v>2.31</v>
      </c>
    </row>
    <row r="3170" spans="1:10" ht="39.6" x14ac:dyDescent="0.25">
      <c r="A3170" s="154" t="s">
        <v>2087</v>
      </c>
      <c r="B3170" s="155" t="s">
        <v>3245</v>
      </c>
      <c r="C3170" s="154" t="s">
        <v>2089</v>
      </c>
      <c r="D3170" s="154" t="s">
        <v>3246</v>
      </c>
      <c r="E3170" s="290" t="s">
        <v>2091</v>
      </c>
      <c r="F3170" s="290"/>
      <c r="G3170" s="156" t="s">
        <v>2595</v>
      </c>
      <c r="H3170" s="157">
        <v>1.4</v>
      </c>
      <c r="I3170" s="158">
        <v>16.02</v>
      </c>
      <c r="J3170" s="158">
        <v>22.42</v>
      </c>
    </row>
    <row r="3171" spans="1:10" ht="26.4" x14ac:dyDescent="0.25">
      <c r="A3171" s="154" t="s">
        <v>2087</v>
      </c>
      <c r="B3171" s="155" t="s">
        <v>3227</v>
      </c>
      <c r="C3171" s="154" t="s">
        <v>41</v>
      </c>
      <c r="D3171" s="154" t="s">
        <v>3228</v>
      </c>
      <c r="E3171" s="290" t="s">
        <v>2091</v>
      </c>
      <c r="F3171" s="290"/>
      <c r="G3171" s="156" t="s">
        <v>43</v>
      </c>
      <c r="H3171" s="157">
        <v>1</v>
      </c>
      <c r="I3171" s="158">
        <v>2.59</v>
      </c>
      <c r="J3171" s="158">
        <v>2.59</v>
      </c>
    </row>
    <row r="3172" spans="1:10" x14ac:dyDescent="0.25">
      <c r="A3172" s="49"/>
      <c r="B3172" s="49"/>
      <c r="C3172" s="49"/>
      <c r="D3172" s="49"/>
      <c r="E3172" s="49" t="s">
        <v>2093</v>
      </c>
      <c r="F3172" s="159">
        <v>11.52</v>
      </c>
      <c r="G3172" s="49" t="s">
        <v>2094</v>
      </c>
      <c r="H3172" s="159">
        <v>13.21</v>
      </c>
      <c r="I3172" s="49" t="s">
        <v>2095</v>
      </c>
      <c r="J3172" s="159">
        <v>24.73</v>
      </c>
    </row>
    <row r="3173" spans="1:10" x14ac:dyDescent="0.25">
      <c r="A3173" s="49"/>
      <c r="B3173" s="49"/>
      <c r="C3173" s="49"/>
      <c r="D3173" s="49"/>
      <c r="E3173" s="49" t="s">
        <v>2096</v>
      </c>
      <c r="F3173" s="159">
        <v>12.31</v>
      </c>
      <c r="G3173" s="49"/>
      <c r="H3173" s="291" t="s">
        <v>2097</v>
      </c>
      <c r="I3173" s="291"/>
      <c r="J3173" s="159">
        <v>72.37</v>
      </c>
    </row>
    <row r="3174" spans="1:10" ht="14.4" thickBot="1" x14ac:dyDescent="0.3">
      <c r="A3174" s="30"/>
      <c r="B3174" s="30"/>
      <c r="C3174" s="30"/>
      <c r="D3174" s="30"/>
      <c r="E3174" s="30"/>
      <c r="F3174" s="30"/>
      <c r="G3174" s="30" t="s">
        <v>2098</v>
      </c>
      <c r="H3174" s="160" t="s">
        <v>3247</v>
      </c>
      <c r="I3174" s="30" t="s">
        <v>2100</v>
      </c>
      <c r="J3174" s="32">
        <v>15943.11</v>
      </c>
    </row>
    <row r="3175" spans="1:10" ht="14.4" thickTop="1" x14ac:dyDescent="0.25">
      <c r="A3175" s="161"/>
      <c r="B3175" s="161"/>
      <c r="C3175" s="161"/>
      <c r="D3175" s="161"/>
      <c r="E3175" s="161"/>
      <c r="F3175" s="161"/>
      <c r="G3175" s="161"/>
      <c r="H3175" s="161"/>
      <c r="I3175" s="161"/>
      <c r="J3175" s="161"/>
    </row>
    <row r="3176" spans="1:10" x14ac:dyDescent="0.25">
      <c r="A3176" s="24" t="s">
        <v>947</v>
      </c>
      <c r="B3176" s="25" t="s">
        <v>2</v>
      </c>
      <c r="C3176" s="24" t="s">
        <v>3</v>
      </c>
      <c r="D3176" s="24" t="s">
        <v>4</v>
      </c>
      <c r="E3176" s="294" t="s">
        <v>2075</v>
      </c>
      <c r="F3176" s="294"/>
      <c r="G3176" s="145" t="s">
        <v>5</v>
      </c>
      <c r="H3176" s="25" t="s">
        <v>6</v>
      </c>
      <c r="I3176" s="25" t="s">
        <v>7</v>
      </c>
      <c r="J3176" s="25" t="s">
        <v>9</v>
      </c>
    </row>
    <row r="3177" spans="1:10" ht="26.4" x14ac:dyDescent="0.25">
      <c r="A3177" s="146" t="s">
        <v>2076</v>
      </c>
      <c r="B3177" s="147" t="s">
        <v>948</v>
      </c>
      <c r="C3177" s="146" t="s">
        <v>19</v>
      </c>
      <c r="D3177" s="146" t="s">
        <v>949</v>
      </c>
      <c r="E3177" s="292" t="s">
        <v>2077</v>
      </c>
      <c r="F3177" s="292"/>
      <c r="G3177" s="148" t="s">
        <v>91</v>
      </c>
      <c r="H3177" s="149">
        <v>1</v>
      </c>
      <c r="I3177" s="150">
        <v>108.28</v>
      </c>
      <c r="J3177" s="150">
        <v>108.28</v>
      </c>
    </row>
    <row r="3178" spans="1:10" ht="26.4" x14ac:dyDescent="0.25">
      <c r="A3178" s="48" t="s">
        <v>2078</v>
      </c>
      <c r="B3178" s="50" t="s">
        <v>2114</v>
      </c>
      <c r="C3178" s="48" t="s">
        <v>41</v>
      </c>
      <c r="D3178" s="48" t="s">
        <v>2115</v>
      </c>
      <c r="E3178" s="289" t="s">
        <v>2081</v>
      </c>
      <c r="F3178" s="289"/>
      <c r="G3178" s="151" t="s">
        <v>2082</v>
      </c>
      <c r="H3178" s="152">
        <v>1.1000000000000001</v>
      </c>
      <c r="I3178" s="153">
        <v>24.83</v>
      </c>
      <c r="J3178" s="153">
        <v>27.31</v>
      </c>
    </row>
    <row r="3179" spans="1:10" ht="26.4" x14ac:dyDescent="0.25">
      <c r="A3179" s="48" t="s">
        <v>2078</v>
      </c>
      <c r="B3179" s="50" t="s">
        <v>2118</v>
      </c>
      <c r="C3179" s="48" t="s">
        <v>41</v>
      </c>
      <c r="D3179" s="48" t="s">
        <v>2119</v>
      </c>
      <c r="E3179" s="289" t="s">
        <v>2081</v>
      </c>
      <c r="F3179" s="289"/>
      <c r="G3179" s="151" t="s">
        <v>2082</v>
      </c>
      <c r="H3179" s="152">
        <v>1.1000000000000001</v>
      </c>
      <c r="I3179" s="153">
        <v>29.46</v>
      </c>
      <c r="J3179" s="153">
        <v>32.4</v>
      </c>
    </row>
    <row r="3180" spans="1:10" ht="39.6" x14ac:dyDescent="0.25">
      <c r="A3180" s="154" t="s">
        <v>2087</v>
      </c>
      <c r="B3180" s="155" t="s">
        <v>3237</v>
      </c>
      <c r="C3180" s="154" t="s">
        <v>2089</v>
      </c>
      <c r="D3180" s="154" t="s">
        <v>3238</v>
      </c>
      <c r="E3180" s="290" t="s">
        <v>2091</v>
      </c>
      <c r="F3180" s="290"/>
      <c r="G3180" s="156" t="s">
        <v>2767</v>
      </c>
      <c r="H3180" s="157">
        <v>2.3E-2</v>
      </c>
      <c r="I3180" s="158">
        <v>18.350000000000001</v>
      </c>
      <c r="J3180" s="158">
        <v>0.42</v>
      </c>
    </row>
    <row r="3181" spans="1:10" ht="39.6" x14ac:dyDescent="0.25">
      <c r="A3181" s="154" t="s">
        <v>2087</v>
      </c>
      <c r="B3181" s="155" t="s">
        <v>3235</v>
      </c>
      <c r="C3181" s="154" t="s">
        <v>2089</v>
      </c>
      <c r="D3181" s="154" t="s">
        <v>3236</v>
      </c>
      <c r="E3181" s="290" t="s">
        <v>2091</v>
      </c>
      <c r="F3181" s="290"/>
      <c r="G3181" s="156" t="s">
        <v>2586</v>
      </c>
      <c r="H3181" s="157">
        <v>4.5999999999999999E-2</v>
      </c>
      <c r="I3181" s="158">
        <v>50.22</v>
      </c>
      <c r="J3181" s="158">
        <v>2.31</v>
      </c>
    </row>
    <row r="3182" spans="1:10" ht="26.4" x14ac:dyDescent="0.25">
      <c r="A3182" s="154" t="s">
        <v>2087</v>
      </c>
      <c r="B3182" s="155" t="s">
        <v>3231</v>
      </c>
      <c r="C3182" s="154" t="s">
        <v>41</v>
      </c>
      <c r="D3182" s="154" t="s">
        <v>3232</v>
      </c>
      <c r="E3182" s="290" t="s">
        <v>2091</v>
      </c>
      <c r="F3182" s="290"/>
      <c r="G3182" s="156" t="s">
        <v>43</v>
      </c>
      <c r="H3182" s="157">
        <v>2.33</v>
      </c>
      <c r="I3182" s="158">
        <v>3.15</v>
      </c>
      <c r="J3182" s="158">
        <v>7.33</v>
      </c>
    </row>
    <row r="3183" spans="1:10" ht="39.6" x14ac:dyDescent="0.25">
      <c r="A3183" s="154" t="s">
        <v>2087</v>
      </c>
      <c r="B3183" s="155" t="s">
        <v>3248</v>
      </c>
      <c r="C3183" s="154" t="s">
        <v>2089</v>
      </c>
      <c r="D3183" s="154" t="s">
        <v>3249</v>
      </c>
      <c r="E3183" s="290" t="s">
        <v>2091</v>
      </c>
      <c r="F3183" s="290"/>
      <c r="G3183" s="156" t="s">
        <v>2595</v>
      </c>
      <c r="H3183" s="157">
        <v>1.4</v>
      </c>
      <c r="I3183" s="158">
        <v>27.51</v>
      </c>
      <c r="J3183" s="158">
        <v>38.51</v>
      </c>
    </row>
    <row r="3184" spans="1:10" x14ac:dyDescent="0.25">
      <c r="A3184" s="49"/>
      <c r="B3184" s="49"/>
      <c r="C3184" s="49"/>
      <c r="D3184" s="49"/>
      <c r="E3184" s="49" t="s">
        <v>2093</v>
      </c>
      <c r="F3184" s="159">
        <v>21.12</v>
      </c>
      <c r="G3184" s="49" t="s">
        <v>2094</v>
      </c>
      <c r="H3184" s="159">
        <v>24.23</v>
      </c>
      <c r="I3184" s="49" t="s">
        <v>2095</v>
      </c>
      <c r="J3184" s="159">
        <v>45.35</v>
      </c>
    </row>
    <row r="3185" spans="1:10" x14ac:dyDescent="0.25">
      <c r="A3185" s="49"/>
      <c r="B3185" s="49"/>
      <c r="C3185" s="49"/>
      <c r="D3185" s="49"/>
      <c r="E3185" s="49" t="s">
        <v>2096</v>
      </c>
      <c r="F3185" s="159">
        <v>22.19</v>
      </c>
      <c r="G3185" s="49"/>
      <c r="H3185" s="291" t="s">
        <v>2097</v>
      </c>
      <c r="I3185" s="291"/>
      <c r="J3185" s="159">
        <v>130.47</v>
      </c>
    </row>
    <row r="3186" spans="1:10" ht="14.4" thickBot="1" x14ac:dyDescent="0.3">
      <c r="A3186" s="30"/>
      <c r="B3186" s="30"/>
      <c r="C3186" s="30"/>
      <c r="D3186" s="30"/>
      <c r="E3186" s="30"/>
      <c r="F3186" s="30"/>
      <c r="G3186" s="30" t="s">
        <v>2098</v>
      </c>
      <c r="H3186" s="160" t="s">
        <v>3250</v>
      </c>
      <c r="I3186" s="30" t="s">
        <v>2100</v>
      </c>
      <c r="J3186" s="32">
        <v>7019.28</v>
      </c>
    </row>
    <row r="3187" spans="1:10" ht="14.4" thickTop="1" x14ac:dyDescent="0.25">
      <c r="A3187" s="161"/>
      <c r="B3187" s="161"/>
      <c r="C3187" s="161"/>
      <c r="D3187" s="161"/>
      <c r="E3187" s="161"/>
      <c r="F3187" s="161"/>
      <c r="G3187" s="161"/>
      <c r="H3187" s="161"/>
      <c r="I3187" s="161"/>
      <c r="J3187" s="161"/>
    </row>
    <row r="3188" spans="1:10" x14ac:dyDescent="0.25">
      <c r="A3188" s="24" t="s">
        <v>950</v>
      </c>
      <c r="B3188" s="25" t="s">
        <v>2</v>
      </c>
      <c r="C3188" s="24" t="s">
        <v>3</v>
      </c>
      <c r="D3188" s="24" t="s">
        <v>4</v>
      </c>
      <c r="E3188" s="294" t="s">
        <v>2075</v>
      </c>
      <c r="F3188" s="294"/>
      <c r="G3188" s="145" t="s">
        <v>5</v>
      </c>
      <c r="H3188" s="25" t="s">
        <v>6</v>
      </c>
      <c r="I3188" s="25" t="s">
        <v>7</v>
      </c>
      <c r="J3188" s="25" t="s">
        <v>9</v>
      </c>
    </row>
    <row r="3189" spans="1:10" ht="26.4" x14ac:dyDescent="0.25">
      <c r="A3189" s="146" t="s">
        <v>2076</v>
      </c>
      <c r="B3189" s="147" t="s">
        <v>951</v>
      </c>
      <c r="C3189" s="146" t="s">
        <v>19</v>
      </c>
      <c r="D3189" s="146" t="s">
        <v>952</v>
      </c>
      <c r="E3189" s="292" t="s">
        <v>2077</v>
      </c>
      <c r="F3189" s="292"/>
      <c r="G3189" s="148" t="s">
        <v>91</v>
      </c>
      <c r="H3189" s="149">
        <v>1</v>
      </c>
      <c r="I3189" s="150">
        <v>50.91</v>
      </c>
      <c r="J3189" s="150">
        <v>50.91</v>
      </c>
    </row>
    <row r="3190" spans="1:10" ht="26.4" x14ac:dyDescent="0.25">
      <c r="A3190" s="48" t="s">
        <v>2078</v>
      </c>
      <c r="B3190" s="50" t="s">
        <v>2114</v>
      </c>
      <c r="C3190" s="48" t="s">
        <v>41</v>
      </c>
      <c r="D3190" s="48" t="s">
        <v>2115</v>
      </c>
      <c r="E3190" s="289" t="s">
        <v>2081</v>
      </c>
      <c r="F3190" s="289"/>
      <c r="G3190" s="151" t="s">
        <v>2082</v>
      </c>
      <c r="H3190" s="152">
        <v>0.5</v>
      </c>
      <c r="I3190" s="153">
        <v>24.83</v>
      </c>
      <c r="J3190" s="153">
        <v>12.41</v>
      </c>
    </row>
    <row r="3191" spans="1:10" ht="26.4" x14ac:dyDescent="0.25">
      <c r="A3191" s="48" t="s">
        <v>2078</v>
      </c>
      <c r="B3191" s="50" t="s">
        <v>2118</v>
      </c>
      <c r="C3191" s="48" t="s">
        <v>41</v>
      </c>
      <c r="D3191" s="48" t="s">
        <v>2119</v>
      </c>
      <c r="E3191" s="289" t="s">
        <v>2081</v>
      </c>
      <c r="F3191" s="289"/>
      <c r="G3191" s="151" t="s">
        <v>2082</v>
      </c>
      <c r="H3191" s="152">
        <v>0.5</v>
      </c>
      <c r="I3191" s="153">
        <v>29.46</v>
      </c>
      <c r="J3191" s="153">
        <v>14.73</v>
      </c>
    </row>
    <row r="3192" spans="1:10" ht="39.6" x14ac:dyDescent="0.25">
      <c r="A3192" s="154" t="s">
        <v>2087</v>
      </c>
      <c r="B3192" s="155" t="s">
        <v>3251</v>
      </c>
      <c r="C3192" s="154" t="s">
        <v>2089</v>
      </c>
      <c r="D3192" s="154" t="s">
        <v>3252</v>
      </c>
      <c r="E3192" s="290" t="s">
        <v>2091</v>
      </c>
      <c r="F3192" s="290"/>
      <c r="G3192" s="156" t="s">
        <v>2595</v>
      </c>
      <c r="H3192" s="157">
        <v>1.5</v>
      </c>
      <c r="I3192" s="158">
        <v>15.28</v>
      </c>
      <c r="J3192" s="158">
        <v>22.92</v>
      </c>
    </row>
    <row r="3193" spans="1:10" ht="39.6" x14ac:dyDescent="0.25">
      <c r="A3193" s="154" t="s">
        <v>2087</v>
      </c>
      <c r="B3193" s="155" t="s">
        <v>3253</v>
      </c>
      <c r="C3193" s="154" t="s">
        <v>2089</v>
      </c>
      <c r="D3193" s="154" t="s">
        <v>3254</v>
      </c>
      <c r="E3193" s="290" t="s">
        <v>2091</v>
      </c>
      <c r="F3193" s="290"/>
      <c r="G3193" s="156" t="s">
        <v>2767</v>
      </c>
      <c r="H3193" s="157">
        <v>5.0000000000000001E-3</v>
      </c>
      <c r="I3193" s="158">
        <v>72.86</v>
      </c>
      <c r="J3193" s="158">
        <v>0.36</v>
      </c>
    </row>
    <row r="3194" spans="1:10" ht="39.6" x14ac:dyDescent="0.25">
      <c r="A3194" s="154" t="s">
        <v>2087</v>
      </c>
      <c r="B3194" s="155" t="s">
        <v>3235</v>
      </c>
      <c r="C3194" s="154" t="s">
        <v>2089</v>
      </c>
      <c r="D3194" s="154" t="s">
        <v>3236</v>
      </c>
      <c r="E3194" s="290" t="s">
        <v>2091</v>
      </c>
      <c r="F3194" s="290"/>
      <c r="G3194" s="156" t="s">
        <v>2586</v>
      </c>
      <c r="H3194" s="157">
        <v>7.0000000000000001E-3</v>
      </c>
      <c r="I3194" s="158">
        <v>50.22</v>
      </c>
      <c r="J3194" s="158">
        <v>0.35</v>
      </c>
    </row>
    <row r="3195" spans="1:10" x14ac:dyDescent="0.25">
      <c r="A3195" s="154" t="s">
        <v>2087</v>
      </c>
      <c r="B3195" s="155" t="s">
        <v>2712</v>
      </c>
      <c r="C3195" s="154" t="s">
        <v>41</v>
      </c>
      <c r="D3195" s="154" t="s">
        <v>2713</v>
      </c>
      <c r="E3195" s="290" t="s">
        <v>2091</v>
      </c>
      <c r="F3195" s="290"/>
      <c r="G3195" s="156" t="s">
        <v>43</v>
      </c>
      <c r="H3195" s="157">
        <v>7.0000000000000007E-2</v>
      </c>
      <c r="I3195" s="158">
        <v>2.06</v>
      </c>
      <c r="J3195" s="158">
        <v>0.14000000000000001</v>
      </c>
    </row>
    <row r="3196" spans="1:10" x14ac:dyDescent="0.25">
      <c r="A3196" s="49"/>
      <c r="B3196" s="49"/>
      <c r="C3196" s="49"/>
      <c r="D3196" s="49"/>
      <c r="E3196" s="49" t="s">
        <v>2093</v>
      </c>
      <c r="F3196" s="159">
        <v>9.6</v>
      </c>
      <c r="G3196" s="49" t="s">
        <v>2094</v>
      </c>
      <c r="H3196" s="159">
        <v>11.01</v>
      </c>
      <c r="I3196" s="49" t="s">
        <v>2095</v>
      </c>
      <c r="J3196" s="159">
        <v>20.61</v>
      </c>
    </row>
    <row r="3197" spans="1:10" x14ac:dyDescent="0.25">
      <c r="A3197" s="49"/>
      <c r="B3197" s="49"/>
      <c r="C3197" s="49"/>
      <c r="D3197" s="49"/>
      <c r="E3197" s="49" t="s">
        <v>2096</v>
      </c>
      <c r="F3197" s="159">
        <v>10.43</v>
      </c>
      <c r="G3197" s="49"/>
      <c r="H3197" s="291" t="s">
        <v>2097</v>
      </c>
      <c r="I3197" s="291"/>
      <c r="J3197" s="159">
        <v>61.34</v>
      </c>
    </row>
    <row r="3198" spans="1:10" ht="14.4" thickBot="1" x14ac:dyDescent="0.3">
      <c r="A3198" s="30"/>
      <c r="B3198" s="30"/>
      <c r="C3198" s="30"/>
      <c r="D3198" s="30"/>
      <c r="E3198" s="30"/>
      <c r="F3198" s="30"/>
      <c r="G3198" s="30" t="s">
        <v>2098</v>
      </c>
      <c r="H3198" s="160" t="s">
        <v>3255</v>
      </c>
      <c r="I3198" s="30" t="s">
        <v>2100</v>
      </c>
      <c r="J3198" s="32">
        <v>21113.22</v>
      </c>
    </row>
    <row r="3199" spans="1:10" ht="14.4" thickTop="1" x14ac:dyDescent="0.25">
      <c r="A3199" s="161"/>
      <c r="B3199" s="161"/>
      <c r="C3199" s="161"/>
      <c r="D3199" s="161"/>
      <c r="E3199" s="161"/>
      <c r="F3199" s="161"/>
      <c r="G3199" s="161"/>
      <c r="H3199" s="161"/>
      <c r="I3199" s="161"/>
      <c r="J3199" s="161"/>
    </row>
    <row r="3200" spans="1:10" x14ac:dyDescent="0.25">
      <c r="A3200" s="24" t="s">
        <v>953</v>
      </c>
      <c r="B3200" s="25" t="s">
        <v>2</v>
      </c>
      <c r="C3200" s="24" t="s">
        <v>3</v>
      </c>
      <c r="D3200" s="24" t="s">
        <v>4</v>
      </c>
      <c r="E3200" s="294" t="s">
        <v>2075</v>
      </c>
      <c r="F3200" s="294"/>
      <c r="G3200" s="145" t="s">
        <v>5</v>
      </c>
      <c r="H3200" s="25" t="s">
        <v>6</v>
      </c>
      <c r="I3200" s="25" t="s">
        <v>7</v>
      </c>
      <c r="J3200" s="25" t="s">
        <v>9</v>
      </c>
    </row>
    <row r="3201" spans="1:10" ht="26.4" x14ac:dyDescent="0.25">
      <c r="A3201" s="146" t="s">
        <v>2076</v>
      </c>
      <c r="B3201" s="147" t="s">
        <v>954</v>
      </c>
      <c r="C3201" s="146" t="s">
        <v>19</v>
      </c>
      <c r="D3201" s="146" t="s">
        <v>955</v>
      </c>
      <c r="E3201" s="292" t="s">
        <v>2077</v>
      </c>
      <c r="F3201" s="292"/>
      <c r="G3201" s="148" t="s">
        <v>91</v>
      </c>
      <c r="H3201" s="149">
        <v>1</v>
      </c>
      <c r="I3201" s="150">
        <v>49.55</v>
      </c>
      <c r="J3201" s="150">
        <v>49.55</v>
      </c>
    </row>
    <row r="3202" spans="1:10" ht="26.4" x14ac:dyDescent="0.25">
      <c r="A3202" s="48" t="s">
        <v>2078</v>
      </c>
      <c r="B3202" s="50" t="s">
        <v>2114</v>
      </c>
      <c r="C3202" s="48" t="s">
        <v>41</v>
      </c>
      <c r="D3202" s="48" t="s">
        <v>2115</v>
      </c>
      <c r="E3202" s="289" t="s">
        <v>2081</v>
      </c>
      <c r="F3202" s="289"/>
      <c r="G3202" s="151" t="s">
        <v>2082</v>
      </c>
      <c r="H3202" s="152">
        <v>0.5</v>
      </c>
      <c r="I3202" s="153">
        <v>24.83</v>
      </c>
      <c r="J3202" s="153">
        <v>12.41</v>
      </c>
    </row>
    <row r="3203" spans="1:10" ht="26.4" x14ac:dyDescent="0.25">
      <c r="A3203" s="48" t="s">
        <v>2078</v>
      </c>
      <c r="B3203" s="50" t="s">
        <v>2118</v>
      </c>
      <c r="C3203" s="48" t="s">
        <v>41</v>
      </c>
      <c r="D3203" s="48" t="s">
        <v>2119</v>
      </c>
      <c r="E3203" s="289" t="s">
        <v>2081</v>
      </c>
      <c r="F3203" s="289"/>
      <c r="G3203" s="151" t="s">
        <v>2082</v>
      </c>
      <c r="H3203" s="152">
        <v>0.5</v>
      </c>
      <c r="I3203" s="153">
        <v>29.46</v>
      </c>
      <c r="J3203" s="153">
        <v>14.73</v>
      </c>
    </row>
    <row r="3204" spans="1:10" x14ac:dyDescent="0.25">
      <c r="A3204" s="154" t="s">
        <v>2087</v>
      </c>
      <c r="B3204" s="155" t="s">
        <v>2712</v>
      </c>
      <c r="C3204" s="154" t="s">
        <v>41</v>
      </c>
      <c r="D3204" s="154" t="s">
        <v>2713</v>
      </c>
      <c r="E3204" s="290" t="s">
        <v>2091</v>
      </c>
      <c r="F3204" s="290"/>
      <c r="G3204" s="156" t="s">
        <v>43</v>
      </c>
      <c r="H3204" s="157">
        <v>7.0000000000000007E-2</v>
      </c>
      <c r="I3204" s="158">
        <v>2.06</v>
      </c>
      <c r="J3204" s="158">
        <v>0.14000000000000001</v>
      </c>
    </row>
    <row r="3205" spans="1:10" ht="39.6" x14ac:dyDescent="0.25">
      <c r="A3205" s="154" t="s">
        <v>2087</v>
      </c>
      <c r="B3205" s="155" t="s">
        <v>3235</v>
      </c>
      <c r="C3205" s="154" t="s">
        <v>2089</v>
      </c>
      <c r="D3205" s="154" t="s">
        <v>3236</v>
      </c>
      <c r="E3205" s="290" t="s">
        <v>2091</v>
      </c>
      <c r="F3205" s="290"/>
      <c r="G3205" s="156" t="s">
        <v>2586</v>
      </c>
      <c r="H3205" s="157">
        <v>7.0000000000000001E-3</v>
      </c>
      <c r="I3205" s="158">
        <v>50.22</v>
      </c>
      <c r="J3205" s="158">
        <v>0.35</v>
      </c>
    </row>
    <row r="3206" spans="1:10" ht="26.4" x14ac:dyDescent="0.25">
      <c r="A3206" s="154" t="s">
        <v>2087</v>
      </c>
      <c r="B3206" s="155" t="s">
        <v>3256</v>
      </c>
      <c r="C3206" s="154" t="s">
        <v>41</v>
      </c>
      <c r="D3206" s="154" t="s">
        <v>3257</v>
      </c>
      <c r="E3206" s="290" t="s">
        <v>2091</v>
      </c>
      <c r="F3206" s="290"/>
      <c r="G3206" s="156" t="s">
        <v>43</v>
      </c>
      <c r="H3206" s="157">
        <v>1</v>
      </c>
      <c r="I3206" s="158">
        <v>2.4500000000000002</v>
      </c>
      <c r="J3206" s="158">
        <v>2.4500000000000002</v>
      </c>
    </row>
    <row r="3207" spans="1:10" ht="39.6" x14ac:dyDescent="0.25">
      <c r="A3207" s="154" t="s">
        <v>2087</v>
      </c>
      <c r="B3207" s="155" t="s">
        <v>3253</v>
      </c>
      <c r="C3207" s="154" t="s">
        <v>2089</v>
      </c>
      <c r="D3207" s="154" t="s">
        <v>3254</v>
      </c>
      <c r="E3207" s="290" t="s">
        <v>2091</v>
      </c>
      <c r="F3207" s="290"/>
      <c r="G3207" s="156" t="s">
        <v>2767</v>
      </c>
      <c r="H3207" s="157">
        <v>5.0000000000000001E-3</v>
      </c>
      <c r="I3207" s="158">
        <v>72.86</v>
      </c>
      <c r="J3207" s="158">
        <v>0.36</v>
      </c>
    </row>
    <row r="3208" spans="1:10" ht="39.6" x14ac:dyDescent="0.25">
      <c r="A3208" s="154" t="s">
        <v>2087</v>
      </c>
      <c r="B3208" s="155" t="s">
        <v>3258</v>
      </c>
      <c r="C3208" s="154" t="s">
        <v>2089</v>
      </c>
      <c r="D3208" s="154" t="s">
        <v>3259</v>
      </c>
      <c r="E3208" s="290" t="s">
        <v>2091</v>
      </c>
      <c r="F3208" s="290"/>
      <c r="G3208" s="156" t="s">
        <v>2595</v>
      </c>
      <c r="H3208" s="157">
        <v>1.5</v>
      </c>
      <c r="I3208" s="158">
        <v>12.74</v>
      </c>
      <c r="J3208" s="158">
        <v>19.11</v>
      </c>
    </row>
    <row r="3209" spans="1:10" x14ac:dyDescent="0.25">
      <c r="A3209" s="49"/>
      <c r="B3209" s="49"/>
      <c r="C3209" s="49"/>
      <c r="D3209" s="49"/>
      <c r="E3209" s="49" t="s">
        <v>2093</v>
      </c>
      <c r="F3209" s="159">
        <v>9.6</v>
      </c>
      <c r="G3209" s="49" t="s">
        <v>2094</v>
      </c>
      <c r="H3209" s="159">
        <v>11.01</v>
      </c>
      <c r="I3209" s="49" t="s">
        <v>2095</v>
      </c>
      <c r="J3209" s="159">
        <v>20.61</v>
      </c>
    </row>
    <row r="3210" spans="1:10" x14ac:dyDescent="0.25">
      <c r="A3210" s="49"/>
      <c r="B3210" s="49"/>
      <c r="C3210" s="49"/>
      <c r="D3210" s="49"/>
      <c r="E3210" s="49" t="s">
        <v>2096</v>
      </c>
      <c r="F3210" s="159">
        <v>10.15</v>
      </c>
      <c r="G3210" s="49"/>
      <c r="H3210" s="291" t="s">
        <v>2097</v>
      </c>
      <c r="I3210" s="291"/>
      <c r="J3210" s="159">
        <v>59.7</v>
      </c>
    </row>
    <row r="3211" spans="1:10" ht="14.4" thickBot="1" x14ac:dyDescent="0.3">
      <c r="A3211" s="30"/>
      <c r="B3211" s="30"/>
      <c r="C3211" s="30"/>
      <c r="D3211" s="30"/>
      <c r="E3211" s="30"/>
      <c r="F3211" s="30"/>
      <c r="G3211" s="30" t="s">
        <v>2098</v>
      </c>
      <c r="H3211" s="160" t="s">
        <v>3260</v>
      </c>
      <c r="I3211" s="30" t="s">
        <v>2100</v>
      </c>
      <c r="J3211" s="32">
        <v>23885.97</v>
      </c>
    </row>
    <row r="3212" spans="1:10" ht="14.4" thickTop="1" x14ac:dyDescent="0.25">
      <c r="A3212" s="161"/>
      <c r="B3212" s="161"/>
      <c r="C3212" s="161"/>
      <c r="D3212" s="161"/>
      <c r="E3212" s="161"/>
      <c r="F3212" s="161"/>
      <c r="G3212" s="161"/>
      <c r="H3212" s="161"/>
      <c r="I3212" s="161"/>
      <c r="J3212" s="161"/>
    </row>
    <row r="3213" spans="1:10" x14ac:dyDescent="0.25">
      <c r="A3213" s="24" t="s">
        <v>956</v>
      </c>
      <c r="B3213" s="25" t="s">
        <v>2</v>
      </c>
      <c r="C3213" s="24" t="s">
        <v>3</v>
      </c>
      <c r="D3213" s="24" t="s">
        <v>4</v>
      </c>
      <c r="E3213" s="294" t="s">
        <v>2075</v>
      </c>
      <c r="F3213" s="294"/>
      <c r="G3213" s="145" t="s">
        <v>5</v>
      </c>
      <c r="H3213" s="25" t="s">
        <v>6</v>
      </c>
      <c r="I3213" s="25" t="s">
        <v>7</v>
      </c>
      <c r="J3213" s="25" t="s">
        <v>9</v>
      </c>
    </row>
    <row r="3214" spans="1:10" ht="26.4" x14ac:dyDescent="0.25">
      <c r="A3214" s="146" t="s">
        <v>2076</v>
      </c>
      <c r="B3214" s="147" t="s">
        <v>957</v>
      </c>
      <c r="C3214" s="146" t="s">
        <v>19</v>
      </c>
      <c r="D3214" s="146" t="s">
        <v>958</v>
      </c>
      <c r="E3214" s="292" t="s">
        <v>2077</v>
      </c>
      <c r="F3214" s="292"/>
      <c r="G3214" s="148" t="s">
        <v>91</v>
      </c>
      <c r="H3214" s="149">
        <v>1</v>
      </c>
      <c r="I3214" s="150">
        <v>40.56</v>
      </c>
      <c r="J3214" s="150">
        <v>40.56</v>
      </c>
    </row>
    <row r="3215" spans="1:10" ht="26.4" x14ac:dyDescent="0.25">
      <c r="A3215" s="48" t="s">
        <v>2078</v>
      </c>
      <c r="B3215" s="50" t="s">
        <v>2114</v>
      </c>
      <c r="C3215" s="48" t="s">
        <v>41</v>
      </c>
      <c r="D3215" s="48" t="s">
        <v>2115</v>
      </c>
      <c r="E3215" s="289" t="s">
        <v>2081</v>
      </c>
      <c r="F3215" s="289"/>
      <c r="G3215" s="151" t="s">
        <v>2082</v>
      </c>
      <c r="H3215" s="152">
        <v>0.5</v>
      </c>
      <c r="I3215" s="153">
        <v>24.83</v>
      </c>
      <c r="J3215" s="153">
        <v>12.41</v>
      </c>
    </row>
    <row r="3216" spans="1:10" ht="26.4" x14ac:dyDescent="0.25">
      <c r="A3216" s="48" t="s">
        <v>2078</v>
      </c>
      <c r="B3216" s="50" t="s">
        <v>2118</v>
      </c>
      <c r="C3216" s="48" t="s">
        <v>41</v>
      </c>
      <c r="D3216" s="48" t="s">
        <v>2119</v>
      </c>
      <c r="E3216" s="289" t="s">
        <v>2081</v>
      </c>
      <c r="F3216" s="289"/>
      <c r="G3216" s="151" t="s">
        <v>2082</v>
      </c>
      <c r="H3216" s="152">
        <v>0.5</v>
      </c>
      <c r="I3216" s="153">
        <v>29.46</v>
      </c>
      <c r="J3216" s="153">
        <v>14.73</v>
      </c>
    </row>
    <row r="3217" spans="1:10" ht="39.6" x14ac:dyDescent="0.25">
      <c r="A3217" s="154" t="s">
        <v>2087</v>
      </c>
      <c r="B3217" s="155" t="s">
        <v>3253</v>
      </c>
      <c r="C3217" s="154" t="s">
        <v>2089</v>
      </c>
      <c r="D3217" s="154" t="s">
        <v>3254</v>
      </c>
      <c r="E3217" s="290" t="s">
        <v>2091</v>
      </c>
      <c r="F3217" s="290"/>
      <c r="G3217" s="156" t="s">
        <v>2767</v>
      </c>
      <c r="H3217" s="157">
        <v>5.0000000000000001E-3</v>
      </c>
      <c r="I3217" s="158">
        <v>72.86</v>
      </c>
      <c r="J3217" s="158">
        <v>0.36</v>
      </c>
    </row>
    <row r="3218" spans="1:10" x14ac:dyDescent="0.25">
      <c r="A3218" s="154" t="s">
        <v>2087</v>
      </c>
      <c r="B3218" s="155" t="s">
        <v>2712</v>
      </c>
      <c r="C3218" s="154" t="s">
        <v>41</v>
      </c>
      <c r="D3218" s="154" t="s">
        <v>2713</v>
      </c>
      <c r="E3218" s="290" t="s">
        <v>2091</v>
      </c>
      <c r="F3218" s="290"/>
      <c r="G3218" s="156" t="s">
        <v>43</v>
      </c>
      <c r="H3218" s="157">
        <v>7.0000000000000007E-2</v>
      </c>
      <c r="I3218" s="158">
        <v>2.06</v>
      </c>
      <c r="J3218" s="158">
        <v>0.14000000000000001</v>
      </c>
    </row>
    <row r="3219" spans="1:10" ht="26.4" x14ac:dyDescent="0.25">
      <c r="A3219" s="154" t="s">
        <v>2087</v>
      </c>
      <c r="B3219" s="155" t="s">
        <v>3256</v>
      </c>
      <c r="C3219" s="154" t="s">
        <v>41</v>
      </c>
      <c r="D3219" s="154" t="s">
        <v>3257</v>
      </c>
      <c r="E3219" s="290" t="s">
        <v>2091</v>
      </c>
      <c r="F3219" s="290"/>
      <c r="G3219" s="156" t="s">
        <v>43</v>
      </c>
      <c r="H3219" s="157">
        <v>1</v>
      </c>
      <c r="I3219" s="158">
        <v>2.4500000000000002</v>
      </c>
      <c r="J3219" s="158">
        <v>2.4500000000000002</v>
      </c>
    </row>
    <row r="3220" spans="1:10" ht="39.6" x14ac:dyDescent="0.25">
      <c r="A3220" s="154" t="s">
        <v>2087</v>
      </c>
      <c r="B3220" s="155" t="s">
        <v>3261</v>
      </c>
      <c r="C3220" s="154" t="s">
        <v>2089</v>
      </c>
      <c r="D3220" s="154" t="s">
        <v>3262</v>
      </c>
      <c r="E3220" s="290" t="s">
        <v>2091</v>
      </c>
      <c r="F3220" s="290"/>
      <c r="G3220" s="156" t="s">
        <v>2595</v>
      </c>
      <c r="H3220" s="157">
        <v>1.5</v>
      </c>
      <c r="I3220" s="158">
        <v>6.75</v>
      </c>
      <c r="J3220" s="158">
        <v>10.119999999999999</v>
      </c>
    </row>
    <row r="3221" spans="1:10" ht="39.6" x14ac:dyDescent="0.25">
      <c r="A3221" s="154" t="s">
        <v>2087</v>
      </c>
      <c r="B3221" s="155" t="s">
        <v>3235</v>
      </c>
      <c r="C3221" s="154" t="s">
        <v>2089</v>
      </c>
      <c r="D3221" s="154" t="s">
        <v>3236</v>
      </c>
      <c r="E3221" s="290" t="s">
        <v>2091</v>
      </c>
      <c r="F3221" s="290"/>
      <c r="G3221" s="156" t="s">
        <v>2586</v>
      </c>
      <c r="H3221" s="157">
        <v>7.0000000000000001E-3</v>
      </c>
      <c r="I3221" s="158">
        <v>50.22</v>
      </c>
      <c r="J3221" s="158">
        <v>0.35</v>
      </c>
    </row>
    <row r="3222" spans="1:10" x14ac:dyDescent="0.25">
      <c r="A3222" s="49"/>
      <c r="B3222" s="49"/>
      <c r="C3222" s="49"/>
      <c r="D3222" s="49"/>
      <c r="E3222" s="49" t="s">
        <v>2093</v>
      </c>
      <c r="F3222" s="159">
        <v>9.6</v>
      </c>
      <c r="G3222" s="49" t="s">
        <v>2094</v>
      </c>
      <c r="H3222" s="159">
        <v>11.01</v>
      </c>
      <c r="I3222" s="49" t="s">
        <v>2095</v>
      </c>
      <c r="J3222" s="159">
        <v>20.61</v>
      </c>
    </row>
    <row r="3223" spans="1:10" x14ac:dyDescent="0.25">
      <c r="A3223" s="49"/>
      <c r="B3223" s="49"/>
      <c r="C3223" s="49"/>
      <c r="D3223" s="49"/>
      <c r="E3223" s="49" t="s">
        <v>2096</v>
      </c>
      <c r="F3223" s="159">
        <v>8.31</v>
      </c>
      <c r="G3223" s="49"/>
      <c r="H3223" s="291" t="s">
        <v>2097</v>
      </c>
      <c r="I3223" s="291"/>
      <c r="J3223" s="159">
        <v>48.87</v>
      </c>
    </row>
    <row r="3224" spans="1:10" ht="14.4" thickBot="1" x14ac:dyDescent="0.3">
      <c r="A3224" s="30"/>
      <c r="B3224" s="30"/>
      <c r="C3224" s="30"/>
      <c r="D3224" s="30"/>
      <c r="E3224" s="30"/>
      <c r="F3224" s="30"/>
      <c r="G3224" s="30" t="s">
        <v>2098</v>
      </c>
      <c r="H3224" s="160" t="s">
        <v>3263</v>
      </c>
      <c r="I3224" s="30" t="s">
        <v>2100</v>
      </c>
      <c r="J3224" s="32">
        <v>4544.91</v>
      </c>
    </row>
    <row r="3225" spans="1:10" ht="14.4" thickTop="1" x14ac:dyDescent="0.25">
      <c r="A3225" s="161"/>
      <c r="B3225" s="161"/>
      <c r="C3225" s="161"/>
      <c r="D3225" s="161"/>
      <c r="E3225" s="161"/>
      <c r="F3225" s="161"/>
      <c r="G3225" s="161"/>
      <c r="H3225" s="161"/>
      <c r="I3225" s="161"/>
      <c r="J3225" s="161"/>
    </row>
    <row r="3226" spans="1:10" x14ac:dyDescent="0.25">
      <c r="A3226" s="24" t="s">
        <v>959</v>
      </c>
      <c r="B3226" s="25" t="s">
        <v>2</v>
      </c>
      <c r="C3226" s="24" t="s">
        <v>3</v>
      </c>
      <c r="D3226" s="24" t="s">
        <v>4</v>
      </c>
      <c r="E3226" s="294" t="s">
        <v>2075</v>
      </c>
      <c r="F3226" s="294"/>
      <c r="G3226" s="145" t="s">
        <v>5</v>
      </c>
      <c r="H3226" s="25" t="s">
        <v>6</v>
      </c>
      <c r="I3226" s="25" t="s">
        <v>7</v>
      </c>
      <c r="J3226" s="25" t="s">
        <v>9</v>
      </c>
    </row>
    <row r="3227" spans="1:10" ht="39.6" x14ac:dyDescent="0.25">
      <c r="A3227" s="146" t="s">
        <v>2076</v>
      </c>
      <c r="B3227" s="147" t="s">
        <v>960</v>
      </c>
      <c r="C3227" s="146" t="s">
        <v>41</v>
      </c>
      <c r="D3227" s="146" t="s">
        <v>961</v>
      </c>
      <c r="E3227" s="292" t="s">
        <v>3001</v>
      </c>
      <c r="F3227" s="292"/>
      <c r="G3227" s="148" t="s">
        <v>43</v>
      </c>
      <c r="H3227" s="149">
        <v>1</v>
      </c>
      <c r="I3227" s="150">
        <v>15</v>
      </c>
      <c r="J3227" s="150">
        <v>15</v>
      </c>
    </row>
    <row r="3228" spans="1:10" ht="26.4" x14ac:dyDescent="0.25">
      <c r="A3228" s="48" t="s">
        <v>2078</v>
      </c>
      <c r="B3228" s="50" t="s">
        <v>2118</v>
      </c>
      <c r="C3228" s="48" t="s">
        <v>41</v>
      </c>
      <c r="D3228" s="48" t="s">
        <v>2119</v>
      </c>
      <c r="E3228" s="289" t="s">
        <v>2081</v>
      </c>
      <c r="F3228" s="289"/>
      <c r="G3228" s="151" t="s">
        <v>2082</v>
      </c>
      <c r="H3228" s="152">
        <v>0.16930000000000001</v>
      </c>
      <c r="I3228" s="153">
        <v>29.46</v>
      </c>
      <c r="J3228" s="153">
        <v>4.9800000000000004</v>
      </c>
    </row>
    <row r="3229" spans="1:10" ht="26.4" x14ac:dyDescent="0.25">
      <c r="A3229" s="48" t="s">
        <v>2078</v>
      </c>
      <c r="B3229" s="50" t="s">
        <v>2114</v>
      </c>
      <c r="C3229" s="48" t="s">
        <v>41</v>
      </c>
      <c r="D3229" s="48" t="s">
        <v>2115</v>
      </c>
      <c r="E3229" s="289" t="s">
        <v>2081</v>
      </c>
      <c r="F3229" s="289"/>
      <c r="G3229" s="151" t="s">
        <v>2082</v>
      </c>
      <c r="H3229" s="152">
        <v>0.16930000000000001</v>
      </c>
      <c r="I3229" s="153">
        <v>24.83</v>
      </c>
      <c r="J3229" s="153">
        <v>4.2</v>
      </c>
    </row>
    <row r="3230" spans="1:10" ht="26.4" x14ac:dyDescent="0.25">
      <c r="A3230" s="154" t="s">
        <v>2087</v>
      </c>
      <c r="B3230" s="155" t="s">
        <v>2954</v>
      </c>
      <c r="C3230" s="154" t="s">
        <v>41</v>
      </c>
      <c r="D3230" s="154" t="s">
        <v>2955</v>
      </c>
      <c r="E3230" s="290" t="s">
        <v>2091</v>
      </c>
      <c r="F3230" s="290"/>
      <c r="G3230" s="156" t="s">
        <v>43</v>
      </c>
      <c r="H3230" s="157">
        <v>2.2499999999999999E-2</v>
      </c>
      <c r="I3230" s="158">
        <v>74.53</v>
      </c>
      <c r="J3230" s="158">
        <v>1.67</v>
      </c>
    </row>
    <row r="3231" spans="1:10" ht="26.4" x14ac:dyDescent="0.25">
      <c r="A3231" s="154" t="s">
        <v>2087</v>
      </c>
      <c r="B3231" s="155" t="s">
        <v>3264</v>
      </c>
      <c r="C3231" s="154" t="s">
        <v>41</v>
      </c>
      <c r="D3231" s="154" t="s">
        <v>3265</v>
      </c>
      <c r="E3231" s="290" t="s">
        <v>2091</v>
      </c>
      <c r="F3231" s="290"/>
      <c r="G3231" s="156" t="s">
        <v>43</v>
      </c>
      <c r="H3231" s="157">
        <v>1</v>
      </c>
      <c r="I3231" s="158">
        <v>3.16</v>
      </c>
      <c r="J3231" s="158">
        <v>3.16</v>
      </c>
    </row>
    <row r="3232" spans="1:10" x14ac:dyDescent="0.25">
      <c r="A3232" s="154" t="s">
        <v>2087</v>
      </c>
      <c r="B3232" s="155" t="s">
        <v>2963</v>
      </c>
      <c r="C3232" s="154" t="s">
        <v>41</v>
      </c>
      <c r="D3232" s="154" t="s">
        <v>2964</v>
      </c>
      <c r="E3232" s="290" t="s">
        <v>2091</v>
      </c>
      <c r="F3232" s="290"/>
      <c r="G3232" s="156" t="s">
        <v>43</v>
      </c>
      <c r="H3232" s="157">
        <v>1.4800000000000001E-2</v>
      </c>
      <c r="I3232" s="158">
        <v>65.78</v>
      </c>
      <c r="J3232" s="158">
        <v>0.97</v>
      </c>
    </row>
    <row r="3233" spans="1:10" x14ac:dyDescent="0.25">
      <c r="A3233" s="154" t="s">
        <v>2087</v>
      </c>
      <c r="B3233" s="155" t="s">
        <v>2712</v>
      </c>
      <c r="C3233" s="154" t="s">
        <v>41</v>
      </c>
      <c r="D3233" s="154" t="s">
        <v>2713</v>
      </c>
      <c r="E3233" s="290" t="s">
        <v>2091</v>
      </c>
      <c r="F3233" s="290"/>
      <c r="G3233" s="156" t="s">
        <v>43</v>
      </c>
      <c r="H3233" s="157">
        <v>1.0699999999999999E-2</v>
      </c>
      <c r="I3233" s="158">
        <v>2.06</v>
      </c>
      <c r="J3233" s="158">
        <v>0.02</v>
      </c>
    </row>
    <row r="3234" spans="1:10" x14ac:dyDescent="0.25">
      <c r="A3234" s="49"/>
      <c r="B3234" s="49"/>
      <c r="C3234" s="49"/>
      <c r="D3234" s="49"/>
      <c r="E3234" s="49" t="s">
        <v>2093</v>
      </c>
      <c r="F3234" s="159">
        <v>3.24</v>
      </c>
      <c r="G3234" s="49" t="s">
        <v>2094</v>
      </c>
      <c r="H3234" s="159">
        <v>3.73</v>
      </c>
      <c r="I3234" s="49" t="s">
        <v>2095</v>
      </c>
      <c r="J3234" s="159">
        <v>6.97</v>
      </c>
    </row>
    <row r="3235" spans="1:10" x14ac:dyDescent="0.25">
      <c r="A3235" s="49"/>
      <c r="B3235" s="49"/>
      <c r="C3235" s="49"/>
      <c r="D3235" s="49"/>
      <c r="E3235" s="49" t="s">
        <v>2096</v>
      </c>
      <c r="F3235" s="159">
        <v>3.07</v>
      </c>
      <c r="G3235" s="49"/>
      <c r="H3235" s="291" t="s">
        <v>2097</v>
      </c>
      <c r="I3235" s="291"/>
      <c r="J3235" s="159">
        <v>18.07</v>
      </c>
    </row>
    <row r="3236" spans="1:10" ht="14.4" thickBot="1" x14ac:dyDescent="0.3">
      <c r="A3236" s="30"/>
      <c r="B3236" s="30"/>
      <c r="C3236" s="30"/>
      <c r="D3236" s="30"/>
      <c r="E3236" s="30"/>
      <c r="F3236" s="30"/>
      <c r="G3236" s="30" t="s">
        <v>2098</v>
      </c>
      <c r="H3236" s="160" t="s">
        <v>2560</v>
      </c>
      <c r="I3236" s="30" t="s">
        <v>2100</v>
      </c>
      <c r="J3236" s="32">
        <v>72.28</v>
      </c>
    </row>
    <row r="3237" spans="1:10" ht="14.4" thickTop="1" x14ac:dyDescent="0.25">
      <c r="A3237" s="161"/>
      <c r="B3237" s="161"/>
      <c r="C3237" s="161"/>
      <c r="D3237" s="161"/>
      <c r="E3237" s="161"/>
      <c r="F3237" s="161"/>
      <c r="G3237" s="161"/>
      <c r="H3237" s="161"/>
      <c r="I3237" s="161"/>
      <c r="J3237" s="161"/>
    </row>
    <row r="3238" spans="1:10" x14ac:dyDescent="0.25">
      <c r="A3238" s="24" t="s">
        <v>962</v>
      </c>
      <c r="B3238" s="25" t="s">
        <v>2</v>
      </c>
      <c r="C3238" s="24" t="s">
        <v>3</v>
      </c>
      <c r="D3238" s="24" t="s">
        <v>4</v>
      </c>
      <c r="E3238" s="294" t="s">
        <v>2075</v>
      </c>
      <c r="F3238" s="294"/>
      <c r="G3238" s="145" t="s">
        <v>5</v>
      </c>
      <c r="H3238" s="25" t="s">
        <v>6</v>
      </c>
      <c r="I3238" s="25" t="s">
        <v>7</v>
      </c>
      <c r="J3238" s="25" t="s">
        <v>9</v>
      </c>
    </row>
    <row r="3239" spans="1:10" ht="39.6" x14ac:dyDescent="0.25">
      <c r="A3239" s="146" t="s">
        <v>2076</v>
      </c>
      <c r="B3239" s="147" t="s">
        <v>725</v>
      </c>
      <c r="C3239" s="146" t="s">
        <v>41</v>
      </c>
      <c r="D3239" s="146" t="s">
        <v>726</v>
      </c>
      <c r="E3239" s="292" t="s">
        <v>2969</v>
      </c>
      <c r="F3239" s="292"/>
      <c r="G3239" s="148" t="s">
        <v>43</v>
      </c>
      <c r="H3239" s="149">
        <v>1</v>
      </c>
      <c r="I3239" s="150">
        <v>7.63</v>
      </c>
      <c r="J3239" s="150">
        <v>7.63</v>
      </c>
    </row>
    <row r="3240" spans="1:10" ht="26.4" x14ac:dyDescent="0.25">
      <c r="A3240" s="48" t="s">
        <v>2078</v>
      </c>
      <c r="B3240" s="50" t="s">
        <v>2118</v>
      </c>
      <c r="C3240" s="48" t="s">
        <v>41</v>
      </c>
      <c r="D3240" s="48" t="s">
        <v>2119</v>
      </c>
      <c r="E3240" s="289" t="s">
        <v>2081</v>
      </c>
      <c r="F3240" s="289"/>
      <c r="G3240" s="151" t="s">
        <v>2082</v>
      </c>
      <c r="H3240" s="152">
        <v>9.4399999999999998E-2</v>
      </c>
      <c r="I3240" s="153">
        <v>29.46</v>
      </c>
      <c r="J3240" s="153">
        <v>2.78</v>
      </c>
    </row>
    <row r="3241" spans="1:10" ht="26.4" x14ac:dyDescent="0.25">
      <c r="A3241" s="48" t="s">
        <v>2078</v>
      </c>
      <c r="B3241" s="50" t="s">
        <v>2114</v>
      </c>
      <c r="C3241" s="48" t="s">
        <v>41</v>
      </c>
      <c r="D3241" s="48" t="s">
        <v>2115</v>
      </c>
      <c r="E3241" s="289" t="s">
        <v>2081</v>
      </c>
      <c r="F3241" s="289"/>
      <c r="G3241" s="151" t="s">
        <v>2082</v>
      </c>
      <c r="H3241" s="152">
        <v>9.4399999999999998E-2</v>
      </c>
      <c r="I3241" s="153">
        <v>24.83</v>
      </c>
      <c r="J3241" s="153">
        <v>2.34</v>
      </c>
    </row>
    <row r="3242" spans="1:10" x14ac:dyDescent="0.25">
      <c r="A3242" s="154" t="s">
        <v>2087</v>
      </c>
      <c r="B3242" s="155" t="s">
        <v>2712</v>
      </c>
      <c r="C3242" s="154" t="s">
        <v>41</v>
      </c>
      <c r="D3242" s="154" t="s">
        <v>2713</v>
      </c>
      <c r="E3242" s="290" t="s">
        <v>2091</v>
      </c>
      <c r="F3242" s="290"/>
      <c r="G3242" s="156" t="s">
        <v>43</v>
      </c>
      <c r="H3242" s="157">
        <v>3.15E-2</v>
      </c>
      <c r="I3242" s="158">
        <v>2.06</v>
      </c>
      <c r="J3242" s="158">
        <v>0.06</v>
      </c>
    </row>
    <row r="3243" spans="1:10" ht="26.4" x14ac:dyDescent="0.25">
      <c r="A3243" s="154" t="s">
        <v>2087</v>
      </c>
      <c r="B3243" s="155" t="s">
        <v>2954</v>
      </c>
      <c r="C3243" s="154" t="s">
        <v>41</v>
      </c>
      <c r="D3243" s="154" t="s">
        <v>2955</v>
      </c>
      <c r="E3243" s="290" t="s">
        <v>2091</v>
      </c>
      <c r="F3243" s="290"/>
      <c r="G3243" s="156" t="s">
        <v>43</v>
      </c>
      <c r="H3243" s="157">
        <v>7.0000000000000001E-3</v>
      </c>
      <c r="I3243" s="158">
        <v>74.53</v>
      </c>
      <c r="J3243" s="158">
        <v>0.52</v>
      </c>
    </row>
    <row r="3244" spans="1:10" x14ac:dyDescent="0.25">
      <c r="A3244" s="154" t="s">
        <v>2087</v>
      </c>
      <c r="B3244" s="155" t="s">
        <v>2963</v>
      </c>
      <c r="C3244" s="154" t="s">
        <v>41</v>
      </c>
      <c r="D3244" s="154" t="s">
        <v>2964</v>
      </c>
      <c r="E3244" s="290" t="s">
        <v>2091</v>
      </c>
      <c r="F3244" s="290"/>
      <c r="G3244" s="156" t="s">
        <v>43</v>
      </c>
      <c r="H3244" s="157">
        <v>5.8999999999999999E-3</v>
      </c>
      <c r="I3244" s="158">
        <v>65.78</v>
      </c>
      <c r="J3244" s="158">
        <v>0.38</v>
      </c>
    </row>
    <row r="3245" spans="1:10" ht="26.4" x14ac:dyDescent="0.25">
      <c r="A3245" s="154" t="s">
        <v>2087</v>
      </c>
      <c r="B3245" s="155" t="s">
        <v>3039</v>
      </c>
      <c r="C3245" s="154" t="s">
        <v>41</v>
      </c>
      <c r="D3245" s="154" t="s">
        <v>3040</v>
      </c>
      <c r="E3245" s="290" t="s">
        <v>2091</v>
      </c>
      <c r="F3245" s="290"/>
      <c r="G3245" s="156" t="s">
        <v>43</v>
      </c>
      <c r="H3245" s="157">
        <v>1</v>
      </c>
      <c r="I3245" s="158">
        <v>1.55</v>
      </c>
      <c r="J3245" s="158">
        <v>1.55</v>
      </c>
    </row>
    <row r="3246" spans="1:10" x14ac:dyDescent="0.25">
      <c r="A3246" s="49"/>
      <c r="B3246" s="49"/>
      <c r="C3246" s="49"/>
      <c r="D3246" s="49"/>
      <c r="E3246" s="49" t="s">
        <v>2093</v>
      </c>
      <c r="F3246" s="159">
        <v>1.8</v>
      </c>
      <c r="G3246" s="49" t="s">
        <v>2094</v>
      </c>
      <c r="H3246" s="159">
        <v>2.08</v>
      </c>
      <c r="I3246" s="49" t="s">
        <v>2095</v>
      </c>
      <c r="J3246" s="159">
        <v>3.88</v>
      </c>
    </row>
    <row r="3247" spans="1:10" x14ac:dyDescent="0.25">
      <c r="A3247" s="49"/>
      <c r="B3247" s="49"/>
      <c r="C3247" s="49"/>
      <c r="D3247" s="49"/>
      <c r="E3247" s="49" t="s">
        <v>2096</v>
      </c>
      <c r="F3247" s="159">
        <v>1.56</v>
      </c>
      <c r="G3247" s="49"/>
      <c r="H3247" s="291" t="s">
        <v>2097</v>
      </c>
      <c r="I3247" s="291"/>
      <c r="J3247" s="159">
        <v>9.19</v>
      </c>
    </row>
    <row r="3248" spans="1:10" ht="14.4" thickBot="1" x14ac:dyDescent="0.3">
      <c r="A3248" s="30"/>
      <c r="B3248" s="30"/>
      <c r="C3248" s="30"/>
      <c r="D3248" s="30"/>
      <c r="E3248" s="30"/>
      <c r="F3248" s="30"/>
      <c r="G3248" s="30" t="s">
        <v>2098</v>
      </c>
      <c r="H3248" s="160" t="s">
        <v>3266</v>
      </c>
      <c r="I3248" s="30" t="s">
        <v>2100</v>
      </c>
      <c r="J3248" s="32">
        <v>634.11</v>
      </c>
    </row>
    <row r="3249" spans="1:10" ht="14.4" thickTop="1" x14ac:dyDescent="0.25">
      <c r="A3249" s="161"/>
      <c r="B3249" s="161"/>
      <c r="C3249" s="161"/>
      <c r="D3249" s="161"/>
      <c r="E3249" s="161"/>
      <c r="F3249" s="161"/>
      <c r="G3249" s="161"/>
      <c r="H3249" s="161"/>
      <c r="I3249" s="161"/>
      <c r="J3249" s="161"/>
    </row>
    <row r="3250" spans="1:10" x14ac:dyDescent="0.25">
      <c r="A3250" s="24" t="s">
        <v>963</v>
      </c>
      <c r="B3250" s="25" t="s">
        <v>2</v>
      </c>
      <c r="C3250" s="24" t="s">
        <v>3</v>
      </c>
      <c r="D3250" s="24" t="s">
        <v>4</v>
      </c>
      <c r="E3250" s="294" t="s">
        <v>2075</v>
      </c>
      <c r="F3250" s="294"/>
      <c r="G3250" s="145" t="s">
        <v>5</v>
      </c>
      <c r="H3250" s="25" t="s">
        <v>6</v>
      </c>
      <c r="I3250" s="25" t="s">
        <v>7</v>
      </c>
      <c r="J3250" s="25" t="s">
        <v>9</v>
      </c>
    </row>
    <row r="3251" spans="1:10" ht="39.6" x14ac:dyDescent="0.25">
      <c r="A3251" s="146" t="s">
        <v>2076</v>
      </c>
      <c r="B3251" s="147" t="s">
        <v>964</v>
      </c>
      <c r="C3251" s="146" t="s">
        <v>41</v>
      </c>
      <c r="D3251" s="146" t="s">
        <v>965</v>
      </c>
      <c r="E3251" s="292" t="s">
        <v>2969</v>
      </c>
      <c r="F3251" s="292"/>
      <c r="G3251" s="148" t="s">
        <v>43</v>
      </c>
      <c r="H3251" s="149">
        <v>1</v>
      </c>
      <c r="I3251" s="150">
        <v>11.43</v>
      </c>
      <c r="J3251" s="150">
        <v>11.43</v>
      </c>
    </row>
    <row r="3252" spans="1:10" ht="26.4" x14ac:dyDescent="0.25">
      <c r="A3252" s="48" t="s">
        <v>2078</v>
      </c>
      <c r="B3252" s="50" t="s">
        <v>2114</v>
      </c>
      <c r="C3252" s="48" t="s">
        <v>41</v>
      </c>
      <c r="D3252" s="48" t="s">
        <v>2115</v>
      </c>
      <c r="E3252" s="289" t="s">
        <v>2081</v>
      </c>
      <c r="F3252" s="289"/>
      <c r="G3252" s="151" t="s">
        <v>2082</v>
      </c>
      <c r="H3252" s="152">
        <v>0.10929999999999999</v>
      </c>
      <c r="I3252" s="153">
        <v>24.83</v>
      </c>
      <c r="J3252" s="153">
        <v>2.71</v>
      </c>
    </row>
    <row r="3253" spans="1:10" ht="26.4" x14ac:dyDescent="0.25">
      <c r="A3253" s="48" t="s">
        <v>2078</v>
      </c>
      <c r="B3253" s="50" t="s">
        <v>2118</v>
      </c>
      <c r="C3253" s="48" t="s">
        <v>41</v>
      </c>
      <c r="D3253" s="48" t="s">
        <v>2119</v>
      </c>
      <c r="E3253" s="289" t="s">
        <v>2081</v>
      </c>
      <c r="F3253" s="289"/>
      <c r="G3253" s="151" t="s">
        <v>2082</v>
      </c>
      <c r="H3253" s="152">
        <v>0.10929999999999999</v>
      </c>
      <c r="I3253" s="153">
        <v>29.46</v>
      </c>
      <c r="J3253" s="153">
        <v>3.21</v>
      </c>
    </row>
    <row r="3254" spans="1:10" x14ac:dyDescent="0.25">
      <c r="A3254" s="154" t="s">
        <v>2087</v>
      </c>
      <c r="B3254" s="155" t="s">
        <v>2712</v>
      </c>
      <c r="C3254" s="154" t="s">
        <v>41</v>
      </c>
      <c r="D3254" s="154" t="s">
        <v>2713</v>
      </c>
      <c r="E3254" s="290" t="s">
        <v>2091</v>
      </c>
      <c r="F3254" s="290"/>
      <c r="G3254" s="156" t="s">
        <v>43</v>
      </c>
      <c r="H3254" s="157">
        <v>3.6499999999999998E-2</v>
      </c>
      <c r="I3254" s="158">
        <v>2.06</v>
      </c>
      <c r="J3254" s="158">
        <v>7.0000000000000007E-2</v>
      </c>
    </row>
    <row r="3255" spans="1:10" ht="26.4" x14ac:dyDescent="0.25">
      <c r="A3255" s="154" t="s">
        <v>2087</v>
      </c>
      <c r="B3255" s="155" t="s">
        <v>3267</v>
      </c>
      <c r="C3255" s="154" t="s">
        <v>41</v>
      </c>
      <c r="D3255" s="154" t="s">
        <v>3268</v>
      </c>
      <c r="E3255" s="290" t="s">
        <v>2091</v>
      </c>
      <c r="F3255" s="290"/>
      <c r="G3255" s="156" t="s">
        <v>43</v>
      </c>
      <c r="H3255" s="157">
        <v>1</v>
      </c>
      <c r="I3255" s="158">
        <v>4.0199999999999996</v>
      </c>
      <c r="J3255" s="158">
        <v>4.0199999999999996</v>
      </c>
    </row>
    <row r="3256" spans="1:10" ht="26.4" x14ac:dyDescent="0.25">
      <c r="A3256" s="154" t="s">
        <v>2087</v>
      </c>
      <c r="B3256" s="155" t="s">
        <v>2954</v>
      </c>
      <c r="C3256" s="154" t="s">
        <v>41</v>
      </c>
      <c r="D3256" s="154" t="s">
        <v>2955</v>
      </c>
      <c r="E3256" s="290" t="s">
        <v>2091</v>
      </c>
      <c r="F3256" s="290"/>
      <c r="G3256" s="156" t="s">
        <v>43</v>
      </c>
      <c r="H3256" s="157">
        <v>1.0999999999999999E-2</v>
      </c>
      <c r="I3256" s="158">
        <v>74.53</v>
      </c>
      <c r="J3256" s="158">
        <v>0.81</v>
      </c>
    </row>
    <row r="3257" spans="1:10" x14ac:dyDescent="0.25">
      <c r="A3257" s="154" t="s">
        <v>2087</v>
      </c>
      <c r="B3257" s="155" t="s">
        <v>2963</v>
      </c>
      <c r="C3257" s="154" t="s">
        <v>41</v>
      </c>
      <c r="D3257" s="154" t="s">
        <v>2964</v>
      </c>
      <c r="E3257" s="290" t="s">
        <v>2091</v>
      </c>
      <c r="F3257" s="290"/>
      <c r="G3257" s="156" t="s">
        <v>43</v>
      </c>
      <c r="H3257" s="157">
        <v>9.4000000000000004E-3</v>
      </c>
      <c r="I3257" s="158">
        <v>65.78</v>
      </c>
      <c r="J3257" s="158">
        <v>0.61</v>
      </c>
    </row>
    <row r="3258" spans="1:10" x14ac:dyDescent="0.25">
      <c r="A3258" s="49"/>
      <c r="B3258" s="49"/>
      <c r="C3258" s="49"/>
      <c r="D3258" s="49"/>
      <c r="E3258" s="49" t="s">
        <v>2093</v>
      </c>
      <c r="F3258" s="159">
        <v>2.09</v>
      </c>
      <c r="G3258" s="49" t="s">
        <v>2094</v>
      </c>
      <c r="H3258" s="159">
        <v>2.41</v>
      </c>
      <c r="I3258" s="49" t="s">
        <v>2095</v>
      </c>
      <c r="J3258" s="159">
        <v>4.5</v>
      </c>
    </row>
    <row r="3259" spans="1:10" x14ac:dyDescent="0.25">
      <c r="A3259" s="49"/>
      <c r="B3259" s="49"/>
      <c r="C3259" s="49"/>
      <c r="D3259" s="49"/>
      <c r="E3259" s="49" t="s">
        <v>2096</v>
      </c>
      <c r="F3259" s="159">
        <v>2.34</v>
      </c>
      <c r="G3259" s="49"/>
      <c r="H3259" s="291" t="s">
        <v>2097</v>
      </c>
      <c r="I3259" s="291"/>
      <c r="J3259" s="159">
        <v>13.77</v>
      </c>
    </row>
    <row r="3260" spans="1:10" ht="14.4" thickBot="1" x14ac:dyDescent="0.3">
      <c r="A3260" s="30"/>
      <c r="B3260" s="30"/>
      <c r="C3260" s="30"/>
      <c r="D3260" s="30"/>
      <c r="E3260" s="30"/>
      <c r="F3260" s="30"/>
      <c r="G3260" s="30" t="s">
        <v>2098</v>
      </c>
      <c r="H3260" s="160" t="s">
        <v>3266</v>
      </c>
      <c r="I3260" s="30" t="s">
        <v>2100</v>
      </c>
      <c r="J3260" s="32">
        <v>950.13</v>
      </c>
    </row>
    <row r="3261" spans="1:10" ht="14.4" thickTop="1" x14ac:dyDescent="0.25">
      <c r="A3261" s="161"/>
      <c r="B3261" s="161"/>
      <c r="C3261" s="161"/>
      <c r="D3261" s="161"/>
      <c r="E3261" s="161"/>
      <c r="F3261" s="161"/>
      <c r="G3261" s="161"/>
      <c r="H3261" s="161"/>
      <c r="I3261" s="161"/>
      <c r="J3261" s="161"/>
    </row>
    <row r="3262" spans="1:10" x14ac:dyDescent="0.25">
      <c r="A3262" s="24" t="s">
        <v>966</v>
      </c>
      <c r="B3262" s="25" t="s">
        <v>2</v>
      </c>
      <c r="C3262" s="24" t="s">
        <v>3</v>
      </c>
      <c r="D3262" s="24" t="s">
        <v>4</v>
      </c>
      <c r="E3262" s="294" t="s">
        <v>2075</v>
      </c>
      <c r="F3262" s="294"/>
      <c r="G3262" s="145" t="s">
        <v>5</v>
      </c>
      <c r="H3262" s="25" t="s">
        <v>6</v>
      </c>
      <c r="I3262" s="25" t="s">
        <v>7</v>
      </c>
      <c r="J3262" s="25" t="s">
        <v>9</v>
      </c>
    </row>
    <row r="3263" spans="1:10" ht="39.6" x14ac:dyDescent="0.25">
      <c r="A3263" s="146" t="s">
        <v>2076</v>
      </c>
      <c r="B3263" s="147" t="s">
        <v>755</v>
      </c>
      <c r="C3263" s="146" t="s">
        <v>41</v>
      </c>
      <c r="D3263" s="146" t="s">
        <v>756</v>
      </c>
      <c r="E3263" s="292" t="s">
        <v>2969</v>
      </c>
      <c r="F3263" s="292"/>
      <c r="G3263" s="148" t="s">
        <v>43</v>
      </c>
      <c r="H3263" s="149">
        <v>1</v>
      </c>
      <c r="I3263" s="150">
        <v>13.97</v>
      </c>
      <c r="J3263" s="150">
        <v>13.97</v>
      </c>
    </row>
    <row r="3264" spans="1:10" ht="26.4" x14ac:dyDescent="0.25">
      <c r="A3264" s="48" t="s">
        <v>2078</v>
      </c>
      <c r="B3264" s="50" t="s">
        <v>2118</v>
      </c>
      <c r="C3264" s="48" t="s">
        <v>41</v>
      </c>
      <c r="D3264" s="48" t="s">
        <v>2119</v>
      </c>
      <c r="E3264" s="289" t="s">
        <v>2081</v>
      </c>
      <c r="F3264" s="289"/>
      <c r="G3264" s="151" t="s">
        <v>2082</v>
      </c>
      <c r="H3264" s="152">
        <v>0.1013</v>
      </c>
      <c r="I3264" s="153">
        <v>29.46</v>
      </c>
      <c r="J3264" s="153">
        <v>2.98</v>
      </c>
    </row>
    <row r="3265" spans="1:10" ht="26.4" x14ac:dyDescent="0.25">
      <c r="A3265" s="48" t="s">
        <v>2078</v>
      </c>
      <c r="B3265" s="50" t="s">
        <v>2114</v>
      </c>
      <c r="C3265" s="48" t="s">
        <v>41</v>
      </c>
      <c r="D3265" s="48" t="s">
        <v>2115</v>
      </c>
      <c r="E3265" s="289" t="s">
        <v>2081</v>
      </c>
      <c r="F3265" s="289"/>
      <c r="G3265" s="151" t="s">
        <v>2082</v>
      </c>
      <c r="H3265" s="152">
        <v>0.1013</v>
      </c>
      <c r="I3265" s="153">
        <v>24.83</v>
      </c>
      <c r="J3265" s="153">
        <v>2.5099999999999998</v>
      </c>
    </row>
    <row r="3266" spans="1:10" x14ac:dyDescent="0.25">
      <c r="A3266" s="154" t="s">
        <v>2087</v>
      </c>
      <c r="B3266" s="155" t="s">
        <v>2712</v>
      </c>
      <c r="C3266" s="154" t="s">
        <v>41</v>
      </c>
      <c r="D3266" s="154" t="s">
        <v>2713</v>
      </c>
      <c r="E3266" s="290" t="s">
        <v>2091</v>
      </c>
      <c r="F3266" s="290"/>
      <c r="G3266" s="156" t="s">
        <v>43</v>
      </c>
      <c r="H3266" s="157">
        <v>3.3799999999999997E-2</v>
      </c>
      <c r="I3266" s="158">
        <v>2.06</v>
      </c>
      <c r="J3266" s="158">
        <v>0.06</v>
      </c>
    </row>
    <row r="3267" spans="1:10" ht="26.4" x14ac:dyDescent="0.25">
      <c r="A3267" s="154" t="s">
        <v>2087</v>
      </c>
      <c r="B3267" s="155" t="s">
        <v>2954</v>
      </c>
      <c r="C3267" s="154" t="s">
        <v>41</v>
      </c>
      <c r="D3267" s="154" t="s">
        <v>2955</v>
      </c>
      <c r="E3267" s="290" t="s">
        <v>2091</v>
      </c>
      <c r="F3267" s="290"/>
      <c r="G3267" s="156" t="s">
        <v>43</v>
      </c>
      <c r="H3267" s="157">
        <v>8.0000000000000002E-3</v>
      </c>
      <c r="I3267" s="158">
        <v>74.53</v>
      </c>
      <c r="J3267" s="158">
        <v>0.59</v>
      </c>
    </row>
    <row r="3268" spans="1:10" ht="26.4" x14ac:dyDescent="0.25">
      <c r="A3268" s="154" t="s">
        <v>2087</v>
      </c>
      <c r="B3268" s="155" t="s">
        <v>3060</v>
      </c>
      <c r="C3268" s="154" t="s">
        <v>41</v>
      </c>
      <c r="D3268" s="154" t="s">
        <v>3061</v>
      </c>
      <c r="E3268" s="290" t="s">
        <v>2091</v>
      </c>
      <c r="F3268" s="290"/>
      <c r="G3268" s="156" t="s">
        <v>43</v>
      </c>
      <c r="H3268" s="157">
        <v>1</v>
      </c>
      <c r="I3268" s="158">
        <v>7.37</v>
      </c>
      <c r="J3268" s="158">
        <v>7.37</v>
      </c>
    </row>
    <row r="3269" spans="1:10" x14ac:dyDescent="0.25">
      <c r="A3269" s="154" t="s">
        <v>2087</v>
      </c>
      <c r="B3269" s="155" t="s">
        <v>2963</v>
      </c>
      <c r="C3269" s="154" t="s">
        <v>41</v>
      </c>
      <c r="D3269" s="154" t="s">
        <v>2964</v>
      </c>
      <c r="E3269" s="290" t="s">
        <v>2091</v>
      </c>
      <c r="F3269" s="290"/>
      <c r="G3269" s="156" t="s">
        <v>43</v>
      </c>
      <c r="H3269" s="157">
        <v>7.1000000000000004E-3</v>
      </c>
      <c r="I3269" s="158">
        <v>65.78</v>
      </c>
      <c r="J3269" s="158">
        <v>0.46</v>
      </c>
    </row>
    <row r="3270" spans="1:10" x14ac:dyDescent="0.25">
      <c r="A3270" s="49"/>
      <c r="B3270" s="49"/>
      <c r="C3270" s="49"/>
      <c r="D3270" s="49"/>
      <c r="E3270" s="49" t="s">
        <v>2093</v>
      </c>
      <c r="F3270" s="159">
        <v>1.94</v>
      </c>
      <c r="G3270" s="49" t="s">
        <v>2094</v>
      </c>
      <c r="H3270" s="159">
        <v>2.23</v>
      </c>
      <c r="I3270" s="49" t="s">
        <v>2095</v>
      </c>
      <c r="J3270" s="159">
        <v>4.17</v>
      </c>
    </row>
    <row r="3271" spans="1:10" x14ac:dyDescent="0.25">
      <c r="A3271" s="49"/>
      <c r="B3271" s="49"/>
      <c r="C3271" s="49"/>
      <c r="D3271" s="49"/>
      <c r="E3271" s="49" t="s">
        <v>2096</v>
      </c>
      <c r="F3271" s="159">
        <v>2.86</v>
      </c>
      <c r="G3271" s="49"/>
      <c r="H3271" s="291" t="s">
        <v>2097</v>
      </c>
      <c r="I3271" s="291"/>
      <c r="J3271" s="159">
        <v>16.829999999999998</v>
      </c>
    </row>
    <row r="3272" spans="1:10" ht="14.4" thickBot="1" x14ac:dyDescent="0.3">
      <c r="A3272" s="30"/>
      <c r="B3272" s="30"/>
      <c r="C3272" s="30"/>
      <c r="D3272" s="30"/>
      <c r="E3272" s="30"/>
      <c r="F3272" s="30"/>
      <c r="G3272" s="30" t="s">
        <v>2098</v>
      </c>
      <c r="H3272" s="160" t="s">
        <v>3266</v>
      </c>
      <c r="I3272" s="30" t="s">
        <v>2100</v>
      </c>
      <c r="J3272" s="32">
        <v>1161.27</v>
      </c>
    </row>
    <row r="3273" spans="1:10" ht="14.4" thickTop="1" x14ac:dyDescent="0.25">
      <c r="A3273" s="161"/>
      <c r="B3273" s="161"/>
      <c r="C3273" s="161"/>
      <c r="D3273" s="161"/>
      <c r="E3273" s="161"/>
      <c r="F3273" s="161"/>
      <c r="G3273" s="161"/>
      <c r="H3273" s="161"/>
      <c r="I3273" s="161"/>
      <c r="J3273" s="161"/>
    </row>
    <row r="3274" spans="1:10" x14ac:dyDescent="0.25">
      <c r="A3274" s="24" t="s">
        <v>967</v>
      </c>
      <c r="B3274" s="25" t="s">
        <v>2</v>
      </c>
      <c r="C3274" s="24" t="s">
        <v>3</v>
      </c>
      <c r="D3274" s="24" t="s">
        <v>4</v>
      </c>
      <c r="E3274" s="294" t="s">
        <v>2075</v>
      </c>
      <c r="F3274" s="294"/>
      <c r="G3274" s="145" t="s">
        <v>5</v>
      </c>
      <c r="H3274" s="25" t="s">
        <v>6</v>
      </c>
      <c r="I3274" s="25" t="s">
        <v>7</v>
      </c>
      <c r="J3274" s="25" t="s">
        <v>9</v>
      </c>
    </row>
    <row r="3275" spans="1:10" ht="39.6" x14ac:dyDescent="0.25">
      <c r="A3275" s="146" t="s">
        <v>2076</v>
      </c>
      <c r="B3275" s="147" t="s">
        <v>968</v>
      </c>
      <c r="C3275" s="146" t="s">
        <v>41</v>
      </c>
      <c r="D3275" s="146" t="s">
        <v>969</v>
      </c>
      <c r="E3275" s="292" t="s">
        <v>2969</v>
      </c>
      <c r="F3275" s="292"/>
      <c r="G3275" s="148" t="s">
        <v>43</v>
      </c>
      <c r="H3275" s="149">
        <v>1</v>
      </c>
      <c r="I3275" s="150">
        <v>9.2799999999999994</v>
      </c>
      <c r="J3275" s="150">
        <v>9.2799999999999994</v>
      </c>
    </row>
    <row r="3276" spans="1:10" ht="26.4" x14ac:dyDescent="0.25">
      <c r="A3276" s="48" t="s">
        <v>2078</v>
      </c>
      <c r="B3276" s="50" t="s">
        <v>2114</v>
      </c>
      <c r="C3276" s="48" t="s">
        <v>41</v>
      </c>
      <c r="D3276" s="48" t="s">
        <v>2115</v>
      </c>
      <c r="E3276" s="289" t="s">
        <v>2081</v>
      </c>
      <c r="F3276" s="289"/>
      <c r="G3276" s="151" t="s">
        <v>2082</v>
      </c>
      <c r="H3276" s="152">
        <v>0.13589999999999999</v>
      </c>
      <c r="I3276" s="153">
        <v>24.83</v>
      </c>
      <c r="J3276" s="153">
        <v>3.37</v>
      </c>
    </row>
    <row r="3277" spans="1:10" ht="26.4" x14ac:dyDescent="0.25">
      <c r="A3277" s="48" t="s">
        <v>2078</v>
      </c>
      <c r="B3277" s="50" t="s">
        <v>2118</v>
      </c>
      <c r="C3277" s="48" t="s">
        <v>41</v>
      </c>
      <c r="D3277" s="48" t="s">
        <v>2119</v>
      </c>
      <c r="E3277" s="289" t="s">
        <v>2081</v>
      </c>
      <c r="F3277" s="289"/>
      <c r="G3277" s="151" t="s">
        <v>2082</v>
      </c>
      <c r="H3277" s="152">
        <v>0.13589999999999999</v>
      </c>
      <c r="I3277" s="153">
        <v>29.46</v>
      </c>
      <c r="J3277" s="153">
        <v>4</v>
      </c>
    </row>
    <row r="3278" spans="1:10" ht="26.4" x14ac:dyDescent="0.25">
      <c r="A3278" s="154" t="s">
        <v>2087</v>
      </c>
      <c r="B3278" s="155" t="s">
        <v>3269</v>
      </c>
      <c r="C3278" s="154" t="s">
        <v>41</v>
      </c>
      <c r="D3278" s="154" t="s">
        <v>3270</v>
      </c>
      <c r="E3278" s="290" t="s">
        <v>2091</v>
      </c>
      <c r="F3278" s="290"/>
      <c r="G3278" s="156" t="s">
        <v>43</v>
      </c>
      <c r="H3278" s="157">
        <v>1</v>
      </c>
      <c r="I3278" s="158">
        <v>0.8</v>
      </c>
      <c r="J3278" s="158">
        <v>0.8</v>
      </c>
    </row>
    <row r="3279" spans="1:10" x14ac:dyDescent="0.25">
      <c r="A3279" s="154" t="s">
        <v>2087</v>
      </c>
      <c r="B3279" s="155" t="s">
        <v>2712</v>
      </c>
      <c r="C3279" s="154" t="s">
        <v>41</v>
      </c>
      <c r="D3279" s="154" t="s">
        <v>2713</v>
      </c>
      <c r="E3279" s="290" t="s">
        <v>2091</v>
      </c>
      <c r="F3279" s="290"/>
      <c r="G3279" s="156" t="s">
        <v>43</v>
      </c>
      <c r="H3279" s="157">
        <v>3.0200000000000001E-2</v>
      </c>
      <c r="I3279" s="158">
        <v>2.06</v>
      </c>
      <c r="J3279" s="158">
        <v>0.06</v>
      </c>
    </row>
    <row r="3280" spans="1:10" x14ac:dyDescent="0.25">
      <c r="A3280" s="154" t="s">
        <v>2087</v>
      </c>
      <c r="B3280" s="155" t="s">
        <v>2963</v>
      </c>
      <c r="C3280" s="154" t="s">
        <v>41</v>
      </c>
      <c r="D3280" s="154" t="s">
        <v>2964</v>
      </c>
      <c r="E3280" s="290" t="s">
        <v>2091</v>
      </c>
      <c r="F3280" s="290"/>
      <c r="G3280" s="156" t="s">
        <v>43</v>
      </c>
      <c r="H3280" s="157">
        <v>7.1000000000000004E-3</v>
      </c>
      <c r="I3280" s="158">
        <v>65.78</v>
      </c>
      <c r="J3280" s="158">
        <v>0.46</v>
      </c>
    </row>
    <row r="3281" spans="1:10" ht="26.4" x14ac:dyDescent="0.25">
      <c r="A3281" s="154" t="s">
        <v>2087</v>
      </c>
      <c r="B3281" s="155" t="s">
        <v>2954</v>
      </c>
      <c r="C3281" s="154" t="s">
        <v>41</v>
      </c>
      <c r="D3281" s="154" t="s">
        <v>2955</v>
      </c>
      <c r="E3281" s="290" t="s">
        <v>2091</v>
      </c>
      <c r="F3281" s="290"/>
      <c r="G3281" s="156" t="s">
        <v>43</v>
      </c>
      <c r="H3281" s="157">
        <v>8.0000000000000002E-3</v>
      </c>
      <c r="I3281" s="158">
        <v>74.53</v>
      </c>
      <c r="J3281" s="158">
        <v>0.59</v>
      </c>
    </row>
    <row r="3282" spans="1:10" x14ac:dyDescent="0.25">
      <c r="A3282" s="49"/>
      <c r="B3282" s="49"/>
      <c r="C3282" s="49"/>
      <c r="D3282" s="49"/>
      <c r="E3282" s="49" t="s">
        <v>2093</v>
      </c>
      <c r="F3282" s="159">
        <v>2.6</v>
      </c>
      <c r="G3282" s="49" t="s">
        <v>2094</v>
      </c>
      <c r="H3282" s="159">
        <v>2.99</v>
      </c>
      <c r="I3282" s="49" t="s">
        <v>2095</v>
      </c>
      <c r="J3282" s="159">
        <v>5.59</v>
      </c>
    </row>
    <row r="3283" spans="1:10" x14ac:dyDescent="0.25">
      <c r="A3283" s="49"/>
      <c r="B3283" s="49"/>
      <c r="C3283" s="49"/>
      <c r="D3283" s="49"/>
      <c r="E3283" s="49" t="s">
        <v>2096</v>
      </c>
      <c r="F3283" s="159">
        <v>1.9</v>
      </c>
      <c r="G3283" s="49"/>
      <c r="H3283" s="291" t="s">
        <v>2097</v>
      </c>
      <c r="I3283" s="291"/>
      <c r="J3283" s="159">
        <v>11.18</v>
      </c>
    </row>
    <row r="3284" spans="1:10" ht="14.4" thickBot="1" x14ac:dyDescent="0.3">
      <c r="A3284" s="30"/>
      <c r="B3284" s="30"/>
      <c r="C3284" s="30"/>
      <c r="D3284" s="30"/>
      <c r="E3284" s="30"/>
      <c r="F3284" s="30"/>
      <c r="G3284" s="30" t="s">
        <v>2098</v>
      </c>
      <c r="H3284" s="160" t="s">
        <v>3064</v>
      </c>
      <c r="I3284" s="30" t="s">
        <v>2100</v>
      </c>
      <c r="J3284" s="32">
        <v>1542.84</v>
      </c>
    </row>
    <row r="3285" spans="1:10" ht="14.4" thickTop="1" x14ac:dyDescent="0.25">
      <c r="A3285" s="161"/>
      <c r="B3285" s="161"/>
      <c r="C3285" s="161"/>
      <c r="D3285" s="161"/>
      <c r="E3285" s="161"/>
      <c r="F3285" s="161"/>
      <c r="G3285" s="161"/>
      <c r="H3285" s="161"/>
      <c r="I3285" s="161"/>
      <c r="J3285" s="161"/>
    </row>
    <row r="3286" spans="1:10" x14ac:dyDescent="0.25">
      <c r="A3286" s="24" t="s">
        <v>970</v>
      </c>
      <c r="B3286" s="25" t="s">
        <v>2</v>
      </c>
      <c r="C3286" s="24" t="s">
        <v>3</v>
      </c>
      <c r="D3286" s="24" t="s">
        <v>4</v>
      </c>
      <c r="E3286" s="294" t="s">
        <v>2075</v>
      </c>
      <c r="F3286" s="294"/>
      <c r="G3286" s="145" t="s">
        <v>5</v>
      </c>
      <c r="H3286" s="25" t="s">
        <v>6</v>
      </c>
      <c r="I3286" s="25" t="s">
        <v>7</v>
      </c>
      <c r="J3286" s="25" t="s">
        <v>9</v>
      </c>
    </row>
    <row r="3287" spans="1:10" ht="26.4" x14ac:dyDescent="0.25">
      <c r="A3287" s="146" t="s">
        <v>2076</v>
      </c>
      <c r="B3287" s="147" t="s">
        <v>764</v>
      </c>
      <c r="C3287" s="146" t="s">
        <v>41</v>
      </c>
      <c r="D3287" s="146" t="s">
        <v>765</v>
      </c>
      <c r="E3287" s="292" t="s">
        <v>2969</v>
      </c>
      <c r="F3287" s="292"/>
      <c r="G3287" s="148" t="s">
        <v>91</v>
      </c>
      <c r="H3287" s="149">
        <v>1</v>
      </c>
      <c r="I3287" s="150">
        <v>25.6</v>
      </c>
      <c r="J3287" s="150">
        <v>25.6</v>
      </c>
    </row>
    <row r="3288" spans="1:10" ht="26.4" x14ac:dyDescent="0.25">
      <c r="A3288" s="48" t="s">
        <v>2078</v>
      </c>
      <c r="B3288" s="50" t="s">
        <v>2118</v>
      </c>
      <c r="C3288" s="48" t="s">
        <v>41</v>
      </c>
      <c r="D3288" s="48" t="s">
        <v>2119</v>
      </c>
      <c r="E3288" s="289" t="s">
        <v>2081</v>
      </c>
      <c r="F3288" s="289"/>
      <c r="G3288" s="151" t="s">
        <v>2082</v>
      </c>
      <c r="H3288" s="152">
        <v>0.38</v>
      </c>
      <c r="I3288" s="153">
        <v>29.46</v>
      </c>
      <c r="J3288" s="153">
        <v>11.19</v>
      </c>
    </row>
    <row r="3289" spans="1:10" ht="26.4" x14ac:dyDescent="0.25">
      <c r="A3289" s="48" t="s">
        <v>2078</v>
      </c>
      <c r="B3289" s="50" t="s">
        <v>2114</v>
      </c>
      <c r="C3289" s="48" t="s">
        <v>41</v>
      </c>
      <c r="D3289" s="48" t="s">
        <v>2115</v>
      </c>
      <c r="E3289" s="289" t="s">
        <v>2081</v>
      </c>
      <c r="F3289" s="289"/>
      <c r="G3289" s="151" t="s">
        <v>2082</v>
      </c>
      <c r="H3289" s="152">
        <v>0.38</v>
      </c>
      <c r="I3289" s="153">
        <v>24.83</v>
      </c>
      <c r="J3289" s="153">
        <v>9.43</v>
      </c>
    </row>
    <row r="3290" spans="1:10" x14ac:dyDescent="0.25">
      <c r="A3290" s="154" t="s">
        <v>2087</v>
      </c>
      <c r="B3290" s="155" t="s">
        <v>2712</v>
      </c>
      <c r="C3290" s="154" t="s">
        <v>41</v>
      </c>
      <c r="D3290" s="154" t="s">
        <v>2713</v>
      </c>
      <c r="E3290" s="290" t="s">
        <v>2091</v>
      </c>
      <c r="F3290" s="290"/>
      <c r="G3290" s="156" t="s">
        <v>43</v>
      </c>
      <c r="H3290" s="157">
        <v>8.8599999999999998E-2</v>
      </c>
      <c r="I3290" s="158">
        <v>2.06</v>
      </c>
      <c r="J3290" s="158">
        <v>0.18</v>
      </c>
    </row>
    <row r="3291" spans="1:10" x14ac:dyDescent="0.25">
      <c r="A3291" s="154" t="s">
        <v>2087</v>
      </c>
      <c r="B3291" s="155" t="s">
        <v>3067</v>
      </c>
      <c r="C3291" s="154" t="s">
        <v>41</v>
      </c>
      <c r="D3291" s="154" t="s">
        <v>3068</v>
      </c>
      <c r="E3291" s="290" t="s">
        <v>2091</v>
      </c>
      <c r="F3291" s="290"/>
      <c r="G3291" s="156" t="s">
        <v>91</v>
      </c>
      <c r="H3291" s="157">
        <v>1.0492999999999999</v>
      </c>
      <c r="I3291" s="158">
        <v>4.58</v>
      </c>
      <c r="J3291" s="158">
        <v>4.8</v>
      </c>
    </row>
    <row r="3292" spans="1:10" x14ac:dyDescent="0.25">
      <c r="A3292" s="49"/>
      <c r="B3292" s="49"/>
      <c r="C3292" s="49"/>
      <c r="D3292" s="49"/>
      <c r="E3292" s="49" t="s">
        <v>2093</v>
      </c>
      <c r="F3292" s="159">
        <v>7.29</v>
      </c>
      <c r="G3292" s="49" t="s">
        <v>2094</v>
      </c>
      <c r="H3292" s="159">
        <v>8.3699999999999992</v>
      </c>
      <c r="I3292" s="49" t="s">
        <v>2095</v>
      </c>
      <c r="J3292" s="159">
        <v>15.66</v>
      </c>
    </row>
    <row r="3293" spans="1:10" x14ac:dyDescent="0.25">
      <c r="A3293" s="49"/>
      <c r="B3293" s="49"/>
      <c r="C3293" s="49"/>
      <c r="D3293" s="49"/>
      <c r="E3293" s="49" t="s">
        <v>2096</v>
      </c>
      <c r="F3293" s="159">
        <v>5.24</v>
      </c>
      <c r="G3293" s="49"/>
      <c r="H3293" s="291" t="s">
        <v>2097</v>
      </c>
      <c r="I3293" s="291"/>
      <c r="J3293" s="159">
        <v>30.84</v>
      </c>
    </row>
    <row r="3294" spans="1:10" ht="14.4" thickBot="1" x14ac:dyDescent="0.3">
      <c r="A3294" s="30"/>
      <c r="B3294" s="30"/>
      <c r="C3294" s="30"/>
      <c r="D3294" s="30"/>
      <c r="E3294" s="30"/>
      <c r="F3294" s="30"/>
      <c r="G3294" s="30" t="s">
        <v>2098</v>
      </c>
      <c r="H3294" s="160" t="s">
        <v>3271</v>
      </c>
      <c r="I3294" s="30" t="s">
        <v>2100</v>
      </c>
      <c r="J3294" s="32">
        <v>12767.76</v>
      </c>
    </row>
    <row r="3295" spans="1:10" ht="14.4" thickTop="1" x14ac:dyDescent="0.25">
      <c r="A3295" s="161"/>
      <c r="B3295" s="161"/>
      <c r="C3295" s="161"/>
      <c r="D3295" s="161"/>
      <c r="E3295" s="161"/>
      <c r="F3295" s="161"/>
      <c r="G3295" s="161"/>
      <c r="H3295" s="161"/>
      <c r="I3295" s="161"/>
      <c r="J3295" s="161"/>
    </row>
    <row r="3296" spans="1:10" x14ac:dyDescent="0.25">
      <c r="A3296" s="24" t="s">
        <v>971</v>
      </c>
      <c r="B3296" s="25" t="s">
        <v>2</v>
      </c>
      <c r="C3296" s="24" t="s">
        <v>3</v>
      </c>
      <c r="D3296" s="24" t="s">
        <v>4</v>
      </c>
      <c r="E3296" s="294" t="s">
        <v>2075</v>
      </c>
      <c r="F3296" s="294"/>
      <c r="G3296" s="145" t="s">
        <v>5</v>
      </c>
      <c r="H3296" s="25" t="s">
        <v>6</v>
      </c>
      <c r="I3296" s="25" t="s">
        <v>7</v>
      </c>
      <c r="J3296" s="25" t="s">
        <v>9</v>
      </c>
    </row>
    <row r="3297" spans="1:10" ht="26.4" x14ac:dyDescent="0.25">
      <c r="A3297" s="146" t="s">
        <v>2076</v>
      </c>
      <c r="B3297" s="147" t="s">
        <v>689</v>
      </c>
      <c r="C3297" s="146" t="s">
        <v>19</v>
      </c>
      <c r="D3297" s="146" t="s">
        <v>690</v>
      </c>
      <c r="E3297" s="292" t="s">
        <v>2077</v>
      </c>
      <c r="F3297" s="292"/>
      <c r="G3297" s="148" t="s">
        <v>91</v>
      </c>
      <c r="H3297" s="149">
        <v>1</v>
      </c>
      <c r="I3297" s="150">
        <v>55.09</v>
      </c>
      <c r="J3297" s="150">
        <v>55.09</v>
      </c>
    </row>
    <row r="3298" spans="1:10" ht="26.4" x14ac:dyDescent="0.25">
      <c r="A3298" s="48" t="s">
        <v>2078</v>
      </c>
      <c r="B3298" s="50" t="s">
        <v>2118</v>
      </c>
      <c r="C3298" s="48" t="s">
        <v>41</v>
      </c>
      <c r="D3298" s="48" t="s">
        <v>2119</v>
      </c>
      <c r="E3298" s="289" t="s">
        <v>2081</v>
      </c>
      <c r="F3298" s="289"/>
      <c r="G3298" s="151" t="s">
        <v>2082</v>
      </c>
      <c r="H3298" s="152">
        <v>0.5</v>
      </c>
      <c r="I3298" s="153">
        <v>29.46</v>
      </c>
      <c r="J3298" s="153">
        <v>14.73</v>
      </c>
    </row>
    <row r="3299" spans="1:10" ht="26.4" x14ac:dyDescent="0.25">
      <c r="A3299" s="48" t="s">
        <v>2078</v>
      </c>
      <c r="B3299" s="50" t="s">
        <v>2114</v>
      </c>
      <c r="C3299" s="48" t="s">
        <v>41</v>
      </c>
      <c r="D3299" s="48" t="s">
        <v>2115</v>
      </c>
      <c r="E3299" s="289" t="s">
        <v>2081</v>
      </c>
      <c r="F3299" s="289"/>
      <c r="G3299" s="151" t="s">
        <v>2082</v>
      </c>
      <c r="H3299" s="152">
        <v>0.5</v>
      </c>
      <c r="I3299" s="153">
        <v>24.83</v>
      </c>
      <c r="J3299" s="153">
        <v>12.41</v>
      </c>
    </row>
    <row r="3300" spans="1:10" ht="39.6" x14ac:dyDescent="0.25">
      <c r="A3300" s="154" t="s">
        <v>2087</v>
      </c>
      <c r="B3300" s="155" t="s">
        <v>3014</v>
      </c>
      <c r="C3300" s="154" t="s">
        <v>2089</v>
      </c>
      <c r="D3300" s="154" t="s">
        <v>3015</v>
      </c>
      <c r="E3300" s="290" t="s">
        <v>2091</v>
      </c>
      <c r="F3300" s="290"/>
      <c r="G3300" s="156" t="s">
        <v>2595</v>
      </c>
      <c r="H3300" s="157">
        <v>1.05</v>
      </c>
      <c r="I3300" s="158">
        <v>26.62</v>
      </c>
      <c r="J3300" s="158">
        <v>27.95</v>
      </c>
    </row>
    <row r="3301" spans="1:10" x14ac:dyDescent="0.25">
      <c r="A3301" s="49"/>
      <c r="B3301" s="49"/>
      <c r="C3301" s="49"/>
      <c r="D3301" s="49"/>
      <c r="E3301" s="49" t="s">
        <v>2093</v>
      </c>
      <c r="F3301" s="159">
        <v>9.6</v>
      </c>
      <c r="G3301" s="49" t="s">
        <v>2094</v>
      </c>
      <c r="H3301" s="159">
        <v>11.01</v>
      </c>
      <c r="I3301" s="49" t="s">
        <v>2095</v>
      </c>
      <c r="J3301" s="159">
        <v>20.61</v>
      </c>
    </row>
    <row r="3302" spans="1:10" x14ac:dyDescent="0.25">
      <c r="A3302" s="49"/>
      <c r="B3302" s="49"/>
      <c r="C3302" s="49"/>
      <c r="D3302" s="49"/>
      <c r="E3302" s="49" t="s">
        <v>2096</v>
      </c>
      <c r="F3302" s="159">
        <v>11.29</v>
      </c>
      <c r="G3302" s="49"/>
      <c r="H3302" s="291" t="s">
        <v>2097</v>
      </c>
      <c r="I3302" s="291"/>
      <c r="J3302" s="159">
        <v>66.38</v>
      </c>
    </row>
    <row r="3303" spans="1:10" ht="14.4" thickBot="1" x14ac:dyDescent="0.3">
      <c r="A3303" s="30"/>
      <c r="B3303" s="30"/>
      <c r="C3303" s="30"/>
      <c r="D3303" s="30"/>
      <c r="E3303" s="30"/>
      <c r="F3303" s="30"/>
      <c r="G3303" s="30" t="s">
        <v>2098</v>
      </c>
      <c r="H3303" s="160" t="s">
        <v>3272</v>
      </c>
      <c r="I3303" s="30" t="s">
        <v>2100</v>
      </c>
      <c r="J3303" s="32">
        <v>305.33999999999997</v>
      </c>
    </row>
    <row r="3304" spans="1:10" ht="14.4" thickTop="1" x14ac:dyDescent="0.25">
      <c r="A3304" s="161"/>
      <c r="B3304" s="161"/>
      <c r="C3304" s="161"/>
      <c r="D3304" s="161"/>
      <c r="E3304" s="161"/>
      <c r="F3304" s="161"/>
      <c r="G3304" s="161"/>
      <c r="H3304" s="161"/>
      <c r="I3304" s="161"/>
      <c r="J3304" s="161"/>
    </row>
    <row r="3305" spans="1:10" x14ac:dyDescent="0.25">
      <c r="A3305" s="24" t="s">
        <v>972</v>
      </c>
      <c r="B3305" s="25" t="s">
        <v>2</v>
      </c>
      <c r="C3305" s="24" t="s">
        <v>3</v>
      </c>
      <c r="D3305" s="24" t="s">
        <v>4</v>
      </c>
      <c r="E3305" s="294" t="s">
        <v>2075</v>
      </c>
      <c r="F3305" s="294"/>
      <c r="G3305" s="145" t="s">
        <v>5</v>
      </c>
      <c r="H3305" s="25" t="s">
        <v>6</v>
      </c>
      <c r="I3305" s="25" t="s">
        <v>7</v>
      </c>
      <c r="J3305" s="25" t="s">
        <v>9</v>
      </c>
    </row>
    <row r="3306" spans="1:10" ht="39.6" x14ac:dyDescent="0.25">
      <c r="A3306" s="146" t="s">
        <v>2076</v>
      </c>
      <c r="B3306" s="147" t="s">
        <v>99</v>
      </c>
      <c r="C3306" s="146" t="s">
        <v>41</v>
      </c>
      <c r="D3306" s="146" t="s">
        <v>100</v>
      </c>
      <c r="E3306" s="292" t="s">
        <v>2310</v>
      </c>
      <c r="F3306" s="292"/>
      <c r="G3306" s="148" t="s">
        <v>56</v>
      </c>
      <c r="H3306" s="149">
        <v>1</v>
      </c>
      <c r="I3306" s="150">
        <v>192.32</v>
      </c>
      <c r="J3306" s="150">
        <v>192.32</v>
      </c>
    </row>
    <row r="3307" spans="1:10" ht="39.6" x14ac:dyDescent="0.25">
      <c r="A3307" s="48" t="s">
        <v>2078</v>
      </c>
      <c r="B3307" s="50" t="s">
        <v>2311</v>
      </c>
      <c r="C3307" s="48" t="s">
        <v>41</v>
      </c>
      <c r="D3307" s="48" t="s">
        <v>2312</v>
      </c>
      <c r="E3307" s="289" t="s">
        <v>2230</v>
      </c>
      <c r="F3307" s="289"/>
      <c r="G3307" s="151" t="s">
        <v>2231</v>
      </c>
      <c r="H3307" s="152">
        <v>3.2000000000000001E-2</v>
      </c>
      <c r="I3307" s="153">
        <v>10.81</v>
      </c>
      <c r="J3307" s="153">
        <v>0.34</v>
      </c>
    </row>
    <row r="3308" spans="1:10" ht="39.6" x14ac:dyDescent="0.25">
      <c r="A3308" s="48" t="s">
        <v>2078</v>
      </c>
      <c r="B3308" s="50" t="s">
        <v>2313</v>
      </c>
      <c r="C3308" s="48" t="s">
        <v>41</v>
      </c>
      <c r="D3308" s="48" t="s">
        <v>2314</v>
      </c>
      <c r="E3308" s="289" t="s">
        <v>2230</v>
      </c>
      <c r="F3308" s="289"/>
      <c r="G3308" s="151" t="s">
        <v>2234</v>
      </c>
      <c r="H3308" s="152">
        <v>0.03</v>
      </c>
      <c r="I3308" s="153">
        <v>0.72</v>
      </c>
      <c r="J3308" s="153">
        <v>0.02</v>
      </c>
    </row>
    <row r="3309" spans="1:10" ht="26.4" x14ac:dyDescent="0.25">
      <c r="A3309" s="48" t="s">
        <v>2078</v>
      </c>
      <c r="B3309" s="50" t="s">
        <v>2315</v>
      </c>
      <c r="C3309" s="48" t="s">
        <v>41</v>
      </c>
      <c r="D3309" s="48" t="s">
        <v>2316</v>
      </c>
      <c r="E3309" s="289" t="s">
        <v>2081</v>
      </c>
      <c r="F3309" s="289"/>
      <c r="G3309" s="151" t="s">
        <v>2082</v>
      </c>
      <c r="H3309" s="152">
        <v>1.579</v>
      </c>
      <c r="I3309" s="153">
        <v>29.98</v>
      </c>
      <c r="J3309" s="153">
        <v>47.33</v>
      </c>
    </row>
    <row r="3310" spans="1:10" ht="26.4" x14ac:dyDescent="0.25">
      <c r="A3310" s="48" t="s">
        <v>2078</v>
      </c>
      <c r="B3310" s="50" t="s">
        <v>2079</v>
      </c>
      <c r="C3310" s="48" t="s">
        <v>41</v>
      </c>
      <c r="D3310" s="48" t="s">
        <v>2080</v>
      </c>
      <c r="E3310" s="289" t="s">
        <v>2081</v>
      </c>
      <c r="F3310" s="289"/>
      <c r="G3310" s="151" t="s">
        <v>2082</v>
      </c>
      <c r="H3310" s="152">
        <v>0.63400000000000001</v>
      </c>
      <c r="I3310" s="153">
        <v>24.25</v>
      </c>
      <c r="J3310" s="153">
        <v>15.37</v>
      </c>
    </row>
    <row r="3311" spans="1:10" ht="26.4" x14ac:dyDescent="0.25">
      <c r="A3311" s="154" t="s">
        <v>2087</v>
      </c>
      <c r="B3311" s="155" t="s">
        <v>2317</v>
      </c>
      <c r="C3311" s="154" t="s">
        <v>41</v>
      </c>
      <c r="D3311" s="154" t="s">
        <v>2318</v>
      </c>
      <c r="E3311" s="290" t="s">
        <v>2091</v>
      </c>
      <c r="F3311" s="290"/>
      <c r="G3311" s="156" t="s">
        <v>56</v>
      </c>
      <c r="H3311" s="157">
        <v>0.59499999999999997</v>
      </c>
      <c r="I3311" s="158">
        <v>108.35</v>
      </c>
      <c r="J3311" s="158">
        <v>64.459999999999994</v>
      </c>
    </row>
    <row r="3312" spans="1:10" ht="26.4" x14ac:dyDescent="0.25">
      <c r="A3312" s="154" t="s">
        <v>2087</v>
      </c>
      <c r="B3312" s="155" t="s">
        <v>2319</v>
      </c>
      <c r="C3312" s="154" t="s">
        <v>41</v>
      </c>
      <c r="D3312" s="154" t="s">
        <v>2320</v>
      </c>
      <c r="E3312" s="290" t="s">
        <v>2091</v>
      </c>
      <c r="F3312" s="290"/>
      <c r="G3312" s="156" t="s">
        <v>56</v>
      </c>
      <c r="H3312" s="157">
        <v>0.59499999999999997</v>
      </c>
      <c r="I3312" s="158">
        <v>108.92</v>
      </c>
      <c r="J3312" s="158">
        <v>64.8</v>
      </c>
    </row>
    <row r="3313" spans="1:10" x14ac:dyDescent="0.25">
      <c r="A3313" s="49"/>
      <c r="B3313" s="49"/>
      <c r="C3313" s="49"/>
      <c r="D3313" s="49"/>
      <c r="E3313" s="49" t="s">
        <v>2093</v>
      </c>
      <c r="F3313" s="159">
        <v>22.02</v>
      </c>
      <c r="G3313" s="49" t="s">
        <v>2094</v>
      </c>
      <c r="H3313" s="159">
        <v>25.25</v>
      </c>
      <c r="I3313" s="49" t="s">
        <v>2095</v>
      </c>
      <c r="J3313" s="159">
        <v>47.27</v>
      </c>
    </row>
    <row r="3314" spans="1:10" x14ac:dyDescent="0.25">
      <c r="A3314" s="49"/>
      <c r="B3314" s="49"/>
      <c r="C3314" s="49"/>
      <c r="D3314" s="49"/>
      <c r="E3314" s="49" t="s">
        <v>2096</v>
      </c>
      <c r="F3314" s="159">
        <v>39.42</v>
      </c>
      <c r="G3314" s="49"/>
      <c r="H3314" s="291" t="s">
        <v>2097</v>
      </c>
      <c r="I3314" s="291"/>
      <c r="J3314" s="159">
        <v>231.74</v>
      </c>
    </row>
    <row r="3315" spans="1:10" ht="14.4" thickBot="1" x14ac:dyDescent="0.3">
      <c r="A3315" s="30"/>
      <c r="B3315" s="30"/>
      <c r="C3315" s="30"/>
      <c r="D3315" s="30"/>
      <c r="E3315" s="30"/>
      <c r="F3315" s="30"/>
      <c r="G3315" s="30" t="s">
        <v>2098</v>
      </c>
      <c r="H3315" s="160" t="s">
        <v>3273</v>
      </c>
      <c r="I3315" s="30" t="s">
        <v>2100</v>
      </c>
      <c r="J3315" s="32">
        <v>486.65</v>
      </c>
    </row>
    <row r="3316" spans="1:10" ht="14.4" thickTop="1" x14ac:dyDescent="0.25">
      <c r="A3316" s="161"/>
      <c r="B3316" s="161"/>
      <c r="C3316" s="161"/>
      <c r="D3316" s="161"/>
      <c r="E3316" s="161"/>
      <c r="F3316" s="161"/>
      <c r="G3316" s="161"/>
      <c r="H3316" s="161"/>
      <c r="I3316" s="161"/>
      <c r="J3316" s="161"/>
    </row>
    <row r="3317" spans="1:10" x14ac:dyDescent="0.25">
      <c r="A3317" s="24" t="s">
        <v>973</v>
      </c>
      <c r="B3317" s="25" t="s">
        <v>2</v>
      </c>
      <c r="C3317" s="24" t="s">
        <v>3</v>
      </c>
      <c r="D3317" s="24" t="s">
        <v>4</v>
      </c>
      <c r="E3317" s="294" t="s">
        <v>2075</v>
      </c>
      <c r="F3317" s="294"/>
      <c r="G3317" s="145" t="s">
        <v>5</v>
      </c>
      <c r="H3317" s="25" t="s">
        <v>6</v>
      </c>
      <c r="I3317" s="25" t="s">
        <v>7</v>
      </c>
      <c r="J3317" s="25" t="s">
        <v>9</v>
      </c>
    </row>
    <row r="3318" spans="1:10" ht="39.6" x14ac:dyDescent="0.25">
      <c r="A3318" s="146" t="s">
        <v>2076</v>
      </c>
      <c r="B3318" s="147" t="s">
        <v>974</v>
      </c>
      <c r="C3318" s="146" t="s">
        <v>41</v>
      </c>
      <c r="D3318" s="146" t="s">
        <v>975</v>
      </c>
      <c r="E3318" s="292" t="s">
        <v>2237</v>
      </c>
      <c r="F3318" s="292"/>
      <c r="G3318" s="148" t="s">
        <v>56</v>
      </c>
      <c r="H3318" s="149">
        <v>1</v>
      </c>
      <c r="I3318" s="150">
        <v>461.33</v>
      </c>
      <c r="J3318" s="150">
        <v>461.33</v>
      </c>
    </row>
    <row r="3319" spans="1:10" ht="26.4" x14ac:dyDescent="0.25">
      <c r="A3319" s="48" t="s">
        <v>2078</v>
      </c>
      <c r="B3319" s="50" t="s">
        <v>2079</v>
      </c>
      <c r="C3319" s="48" t="s">
        <v>41</v>
      </c>
      <c r="D3319" s="48" t="s">
        <v>2080</v>
      </c>
      <c r="E3319" s="289" t="s">
        <v>2081</v>
      </c>
      <c r="F3319" s="289"/>
      <c r="G3319" s="151" t="s">
        <v>2082</v>
      </c>
      <c r="H3319" s="152">
        <v>2.3433000000000002</v>
      </c>
      <c r="I3319" s="153">
        <v>24.25</v>
      </c>
      <c r="J3319" s="153">
        <v>56.82</v>
      </c>
    </row>
    <row r="3320" spans="1:10" ht="39.6" x14ac:dyDescent="0.25">
      <c r="A3320" s="48" t="s">
        <v>2078</v>
      </c>
      <c r="B3320" s="50" t="s">
        <v>3274</v>
      </c>
      <c r="C3320" s="48" t="s">
        <v>41</v>
      </c>
      <c r="D3320" s="48" t="s">
        <v>3275</v>
      </c>
      <c r="E3320" s="289" t="s">
        <v>2230</v>
      </c>
      <c r="F3320" s="289"/>
      <c r="G3320" s="151" t="s">
        <v>2231</v>
      </c>
      <c r="H3320" s="152">
        <v>0.76229999999999998</v>
      </c>
      <c r="I3320" s="153">
        <v>2.02</v>
      </c>
      <c r="J3320" s="153">
        <v>1.53</v>
      </c>
    </row>
    <row r="3321" spans="1:10" ht="39.6" x14ac:dyDescent="0.25">
      <c r="A3321" s="48" t="s">
        <v>2078</v>
      </c>
      <c r="B3321" s="50" t="s">
        <v>3276</v>
      </c>
      <c r="C3321" s="48" t="s">
        <v>41</v>
      </c>
      <c r="D3321" s="48" t="s">
        <v>3277</v>
      </c>
      <c r="E3321" s="289" t="s">
        <v>2230</v>
      </c>
      <c r="F3321" s="289"/>
      <c r="G3321" s="151" t="s">
        <v>2234</v>
      </c>
      <c r="H3321" s="152">
        <v>0.71879999999999999</v>
      </c>
      <c r="I3321" s="153">
        <v>0.4</v>
      </c>
      <c r="J3321" s="153">
        <v>0.28000000000000003</v>
      </c>
    </row>
    <row r="3322" spans="1:10" ht="26.4" x14ac:dyDescent="0.25">
      <c r="A3322" s="48" t="s">
        <v>2078</v>
      </c>
      <c r="B3322" s="50" t="s">
        <v>3278</v>
      </c>
      <c r="C3322" s="48" t="s">
        <v>41</v>
      </c>
      <c r="D3322" s="48" t="s">
        <v>3279</v>
      </c>
      <c r="E3322" s="289" t="s">
        <v>2081</v>
      </c>
      <c r="F3322" s="289"/>
      <c r="G3322" s="151" t="s">
        <v>2082</v>
      </c>
      <c r="H3322" s="152">
        <v>1.4811000000000001</v>
      </c>
      <c r="I3322" s="153">
        <v>22.76</v>
      </c>
      <c r="J3322" s="153">
        <v>33.700000000000003</v>
      </c>
    </row>
    <row r="3323" spans="1:10" ht="26.4" x14ac:dyDescent="0.25">
      <c r="A3323" s="154" t="s">
        <v>2087</v>
      </c>
      <c r="B3323" s="155" t="s">
        <v>2589</v>
      </c>
      <c r="C3323" s="154" t="s">
        <v>41</v>
      </c>
      <c r="D3323" s="154" t="s">
        <v>2590</v>
      </c>
      <c r="E3323" s="290" t="s">
        <v>2091</v>
      </c>
      <c r="F3323" s="290"/>
      <c r="G3323" s="156" t="s">
        <v>56</v>
      </c>
      <c r="H3323" s="157">
        <v>0.82689999999999997</v>
      </c>
      <c r="I3323" s="158">
        <v>150</v>
      </c>
      <c r="J3323" s="158">
        <v>124.03</v>
      </c>
    </row>
    <row r="3324" spans="1:10" ht="26.4" x14ac:dyDescent="0.25">
      <c r="A3324" s="154" t="s">
        <v>2087</v>
      </c>
      <c r="B3324" s="155" t="s">
        <v>2317</v>
      </c>
      <c r="C3324" s="154" t="s">
        <v>41</v>
      </c>
      <c r="D3324" s="154" t="s">
        <v>2318</v>
      </c>
      <c r="E3324" s="290" t="s">
        <v>2091</v>
      </c>
      <c r="F3324" s="290"/>
      <c r="G3324" s="156" t="s">
        <v>56</v>
      </c>
      <c r="H3324" s="157">
        <v>0.57820000000000005</v>
      </c>
      <c r="I3324" s="158">
        <v>108.35</v>
      </c>
      <c r="J3324" s="158">
        <v>62.64</v>
      </c>
    </row>
    <row r="3325" spans="1:10" x14ac:dyDescent="0.25">
      <c r="A3325" s="154" t="s">
        <v>2087</v>
      </c>
      <c r="B3325" s="155" t="s">
        <v>2598</v>
      </c>
      <c r="C3325" s="154" t="s">
        <v>41</v>
      </c>
      <c r="D3325" s="154" t="s">
        <v>2599</v>
      </c>
      <c r="E3325" s="290" t="s">
        <v>2091</v>
      </c>
      <c r="F3325" s="290"/>
      <c r="G3325" s="156" t="s">
        <v>107</v>
      </c>
      <c r="H3325" s="157">
        <v>212.01939999999999</v>
      </c>
      <c r="I3325" s="158">
        <v>0.86</v>
      </c>
      <c r="J3325" s="158">
        <v>182.33</v>
      </c>
    </row>
    <row r="3326" spans="1:10" x14ac:dyDescent="0.25">
      <c r="A3326" s="49"/>
      <c r="B3326" s="49"/>
      <c r="C3326" s="49"/>
      <c r="D3326" s="49"/>
      <c r="E3326" s="49" t="s">
        <v>2093</v>
      </c>
      <c r="F3326" s="159">
        <v>30.55</v>
      </c>
      <c r="G3326" s="49" t="s">
        <v>2094</v>
      </c>
      <c r="H3326" s="159">
        <v>35.020000000000003</v>
      </c>
      <c r="I3326" s="49" t="s">
        <v>2095</v>
      </c>
      <c r="J3326" s="159">
        <v>65.569999999999993</v>
      </c>
    </row>
    <row r="3327" spans="1:10" x14ac:dyDescent="0.25">
      <c r="A3327" s="49"/>
      <c r="B3327" s="49"/>
      <c r="C3327" s="49"/>
      <c r="D3327" s="49"/>
      <c r="E3327" s="49" t="s">
        <v>2096</v>
      </c>
      <c r="F3327" s="159">
        <v>94.57</v>
      </c>
      <c r="G3327" s="49"/>
      <c r="H3327" s="291" t="s">
        <v>2097</v>
      </c>
      <c r="I3327" s="291"/>
      <c r="J3327" s="159">
        <v>555.9</v>
      </c>
    </row>
    <row r="3328" spans="1:10" ht="14.4" thickBot="1" x14ac:dyDescent="0.3">
      <c r="A3328" s="30"/>
      <c r="B3328" s="30"/>
      <c r="C3328" s="30"/>
      <c r="D3328" s="30"/>
      <c r="E3328" s="30"/>
      <c r="F3328" s="30"/>
      <c r="G3328" s="30" t="s">
        <v>2098</v>
      </c>
      <c r="H3328" s="160" t="s">
        <v>3280</v>
      </c>
      <c r="I3328" s="30" t="s">
        <v>2100</v>
      </c>
      <c r="J3328" s="32">
        <v>111.18</v>
      </c>
    </row>
    <row r="3329" spans="1:10" ht="14.4" thickTop="1" x14ac:dyDescent="0.25">
      <c r="A3329" s="161"/>
      <c r="B3329" s="161"/>
      <c r="C3329" s="161"/>
      <c r="D3329" s="161"/>
      <c r="E3329" s="161"/>
      <c r="F3329" s="161"/>
      <c r="G3329" s="161"/>
      <c r="H3329" s="161"/>
      <c r="I3329" s="161"/>
      <c r="J3329" s="161"/>
    </row>
    <row r="3330" spans="1:10" x14ac:dyDescent="0.25">
      <c r="A3330" s="24" t="s">
        <v>976</v>
      </c>
      <c r="B3330" s="25" t="s">
        <v>2</v>
      </c>
      <c r="C3330" s="24" t="s">
        <v>3</v>
      </c>
      <c r="D3330" s="24" t="s">
        <v>4</v>
      </c>
      <c r="E3330" s="294" t="s">
        <v>2075</v>
      </c>
      <c r="F3330" s="294"/>
      <c r="G3330" s="145" t="s">
        <v>5</v>
      </c>
      <c r="H3330" s="25" t="s">
        <v>6</v>
      </c>
      <c r="I3330" s="25" t="s">
        <v>7</v>
      </c>
      <c r="J3330" s="25" t="s">
        <v>9</v>
      </c>
    </row>
    <row r="3331" spans="1:10" ht="26.4" x14ac:dyDescent="0.25">
      <c r="A3331" s="146" t="s">
        <v>2076</v>
      </c>
      <c r="B3331" s="147" t="s">
        <v>977</v>
      </c>
      <c r="C3331" s="146" t="s">
        <v>41</v>
      </c>
      <c r="D3331" s="146" t="s">
        <v>978</v>
      </c>
      <c r="E3331" s="292" t="s">
        <v>3149</v>
      </c>
      <c r="F3331" s="292"/>
      <c r="G3331" s="148" t="s">
        <v>43</v>
      </c>
      <c r="H3331" s="149">
        <v>1</v>
      </c>
      <c r="I3331" s="150">
        <v>368.05</v>
      </c>
      <c r="J3331" s="150">
        <v>368.05</v>
      </c>
    </row>
    <row r="3332" spans="1:10" ht="26.4" x14ac:dyDescent="0.25">
      <c r="A3332" s="48" t="s">
        <v>2078</v>
      </c>
      <c r="B3332" s="50" t="s">
        <v>2079</v>
      </c>
      <c r="C3332" s="48" t="s">
        <v>41</v>
      </c>
      <c r="D3332" s="48" t="s">
        <v>2080</v>
      </c>
      <c r="E3332" s="289" t="s">
        <v>2081</v>
      </c>
      <c r="F3332" s="289"/>
      <c r="G3332" s="151" t="s">
        <v>2082</v>
      </c>
      <c r="H3332" s="152">
        <v>0.22309999999999999</v>
      </c>
      <c r="I3332" s="153">
        <v>24.25</v>
      </c>
      <c r="J3332" s="153">
        <v>5.41</v>
      </c>
    </row>
    <row r="3333" spans="1:10" ht="26.4" x14ac:dyDescent="0.25">
      <c r="A3333" s="48" t="s">
        <v>2078</v>
      </c>
      <c r="B3333" s="50" t="s">
        <v>2315</v>
      </c>
      <c r="C3333" s="48" t="s">
        <v>41</v>
      </c>
      <c r="D3333" s="48" t="s">
        <v>2316</v>
      </c>
      <c r="E3333" s="289" t="s">
        <v>2081</v>
      </c>
      <c r="F3333" s="289"/>
      <c r="G3333" s="151" t="s">
        <v>2082</v>
      </c>
      <c r="H3333" s="152">
        <v>0.28399999999999997</v>
      </c>
      <c r="I3333" s="153">
        <v>29.98</v>
      </c>
      <c r="J3333" s="153">
        <v>8.51</v>
      </c>
    </row>
    <row r="3334" spans="1:10" ht="26.4" x14ac:dyDescent="0.25">
      <c r="A3334" s="48" t="s">
        <v>2078</v>
      </c>
      <c r="B3334" s="50" t="s">
        <v>3281</v>
      </c>
      <c r="C3334" s="48" t="s">
        <v>41</v>
      </c>
      <c r="D3334" s="48" t="s">
        <v>3282</v>
      </c>
      <c r="E3334" s="289" t="s">
        <v>2991</v>
      </c>
      <c r="F3334" s="289"/>
      <c r="G3334" s="151" t="s">
        <v>56</v>
      </c>
      <c r="H3334" s="152">
        <v>1.41E-2</v>
      </c>
      <c r="I3334" s="153">
        <v>297.91000000000003</v>
      </c>
      <c r="J3334" s="153">
        <v>4.2</v>
      </c>
    </row>
    <row r="3335" spans="1:10" ht="39.6" x14ac:dyDescent="0.25">
      <c r="A3335" s="154" t="s">
        <v>2087</v>
      </c>
      <c r="B3335" s="155" t="s">
        <v>3283</v>
      </c>
      <c r="C3335" s="154" t="s">
        <v>41</v>
      </c>
      <c r="D3335" s="154" t="s">
        <v>3284</v>
      </c>
      <c r="E3335" s="290" t="s">
        <v>2091</v>
      </c>
      <c r="F3335" s="290"/>
      <c r="G3335" s="156" t="s">
        <v>43</v>
      </c>
      <c r="H3335" s="157">
        <v>1</v>
      </c>
      <c r="I3335" s="158">
        <v>349.93</v>
      </c>
      <c r="J3335" s="158">
        <v>349.93</v>
      </c>
    </row>
    <row r="3336" spans="1:10" x14ac:dyDescent="0.25">
      <c r="A3336" s="49"/>
      <c r="B3336" s="49"/>
      <c r="C3336" s="49"/>
      <c r="D3336" s="49"/>
      <c r="E3336" s="49" t="s">
        <v>2093</v>
      </c>
      <c r="F3336" s="159">
        <v>5.46</v>
      </c>
      <c r="G3336" s="49" t="s">
        <v>2094</v>
      </c>
      <c r="H3336" s="159">
        <v>6.28</v>
      </c>
      <c r="I3336" s="49" t="s">
        <v>2095</v>
      </c>
      <c r="J3336" s="159">
        <v>11.74</v>
      </c>
    </row>
    <row r="3337" spans="1:10" x14ac:dyDescent="0.25">
      <c r="A3337" s="49"/>
      <c r="B3337" s="49"/>
      <c r="C3337" s="49"/>
      <c r="D3337" s="49"/>
      <c r="E3337" s="49" t="s">
        <v>2096</v>
      </c>
      <c r="F3337" s="159">
        <v>75.45</v>
      </c>
      <c r="G3337" s="49"/>
      <c r="H3337" s="291" t="s">
        <v>2097</v>
      </c>
      <c r="I3337" s="291"/>
      <c r="J3337" s="159">
        <v>443.5</v>
      </c>
    </row>
    <row r="3338" spans="1:10" ht="14.4" thickBot="1" x14ac:dyDescent="0.3">
      <c r="A3338" s="30"/>
      <c r="B3338" s="30"/>
      <c r="C3338" s="30"/>
      <c r="D3338" s="30"/>
      <c r="E3338" s="30"/>
      <c r="F3338" s="30"/>
      <c r="G3338" s="30" t="s">
        <v>2098</v>
      </c>
      <c r="H3338" s="160" t="s">
        <v>2560</v>
      </c>
      <c r="I3338" s="30" t="s">
        <v>2100</v>
      </c>
      <c r="J3338" s="32">
        <v>1774</v>
      </c>
    </row>
    <row r="3339" spans="1:10" ht="14.4" thickTop="1" x14ac:dyDescent="0.25">
      <c r="A3339" s="161"/>
      <c r="B3339" s="161"/>
      <c r="C3339" s="161"/>
      <c r="D3339" s="161"/>
      <c r="E3339" s="161"/>
      <c r="F3339" s="161"/>
      <c r="G3339" s="161"/>
      <c r="H3339" s="161"/>
      <c r="I3339" s="161"/>
      <c r="J3339" s="161"/>
    </row>
    <row r="3340" spans="1:10" x14ac:dyDescent="0.25">
      <c r="A3340" s="24" t="s">
        <v>979</v>
      </c>
      <c r="B3340" s="25" t="s">
        <v>2</v>
      </c>
      <c r="C3340" s="24" t="s">
        <v>3</v>
      </c>
      <c r="D3340" s="24" t="s">
        <v>4</v>
      </c>
      <c r="E3340" s="294" t="s">
        <v>2075</v>
      </c>
      <c r="F3340" s="294"/>
      <c r="G3340" s="145" t="s">
        <v>5</v>
      </c>
      <c r="H3340" s="25" t="s">
        <v>6</v>
      </c>
      <c r="I3340" s="25" t="s">
        <v>7</v>
      </c>
      <c r="J3340" s="25" t="s">
        <v>9</v>
      </c>
    </row>
    <row r="3341" spans="1:10" ht="26.4" x14ac:dyDescent="0.25">
      <c r="A3341" s="146" t="s">
        <v>2076</v>
      </c>
      <c r="B3341" s="147" t="s">
        <v>980</v>
      </c>
      <c r="C3341" s="146" t="s">
        <v>19</v>
      </c>
      <c r="D3341" s="146" t="s">
        <v>981</v>
      </c>
      <c r="E3341" s="292" t="s">
        <v>2077</v>
      </c>
      <c r="F3341" s="292"/>
      <c r="G3341" s="148" t="s">
        <v>43</v>
      </c>
      <c r="H3341" s="149">
        <v>1</v>
      </c>
      <c r="I3341" s="150">
        <v>34.979999999999997</v>
      </c>
      <c r="J3341" s="150">
        <v>34.979999999999997</v>
      </c>
    </row>
    <row r="3342" spans="1:10" ht="26.4" x14ac:dyDescent="0.25">
      <c r="A3342" s="48" t="s">
        <v>2078</v>
      </c>
      <c r="B3342" s="50" t="s">
        <v>2114</v>
      </c>
      <c r="C3342" s="48" t="s">
        <v>41</v>
      </c>
      <c r="D3342" s="48" t="s">
        <v>2115</v>
      </c>
      <c r="E3342" s="289" t="s">
        <v>2081</v>
      </c>
      <c r="F3342" s="289"/>
      <c r="G3342" s="151" t="s">
        <v>2082</v>
      </c>
      <c r="H3342" s="152">
        <v>0.61299999999999999</v>
      </c>
      <c r="I3342" s="153">
        <v>24.83</v>
      </c>
      <c r="J3342" s="153">
        <v>15.22</v>
      </c>
    </row>
    <row r="3343" spans="1:10" ht="26.4" x14ac:dyDescent="0.25">
      <c r="A3343" s="48" t="s">
        <v>2078</v>
      </c>
      <c r="B3343" s="50" t="s">
        <v>2118</v>
      </c>
      <c r="C3343" s="48" t="s">
        <v>41</v>
      </c>
      <c r="D3343" s="48" t="s">
        <v>2119</v>
      </c>
      <c r="E3343" s="289" t="s">
        <v>2081</v>
      </c>
      <c r="F3343" s="289"/>
      <c r="G3343" s="151" t="s">
        <v>2082</v>
      </c>
      <c r="H3343" s="152">
        <v>0.61299999999999999</v>
      </c>
      <c r="I3343" s="153">
        <v>29.46</v>
      </c>
      <c r="J3343" s="153">
        <v>18.05</v>
      </c>
    </row>
    <row r="3344" spans="1:10" x14ac:dyDescent="0.25">
      <c r="A3344" s="154" t="s">
        <v>2087</v>
      </c>
      <c r="B3344" s="155" t="s">
        <v>3088</v>
      </c>
      <c r="C3344" s="154" t="s">
        <v>41</v>
      </c>
      <c r="D3344" s="154" t="s">
        <v>3089</v>
      </c>
      <c r="E3344" s="290" t="s">
        <v>2091</v>
      </c>
      <c r="F3344" s="290"/>
      <c r="G3344" s="156" t="s">
        <v>43</v>
      </c>
      <c r="H3344" s="157">
        <v>0.2</v>
      </c>
      <c r="I3344" s="158">
        <v>8.5500000000000007</v>
      </c>
      <c r="J3344" s="158">
        <v>1.71</v>
      </c>
    </row>
    <row r="3345" spans="1:10" x14ac:dyDescent="0.25">
      <c r="A3345" s="49"/>
      <c r="B3345" s="49"/>
      <c r="C3345" s="49"/>
      <c r="D3345" s="49"/>
      <c r="E3345" s="49" t="s">
        <v>2093</v>
      </c>
      <c r="F3345" s="159">
        <v>11.76</v>
      </c>
      <c r="G3345" s="49" t="s">
        <v>2094</v>
      </c>
      <c r="H3345" s="159">
        <v>13.5</v>
      </c>
      <c r="I3345" s="49" t="s">
        <v>2095</v>
      </c>
      <c r="J3345" s="159">
        <v>25.26</v>
      </c>
    </row>
    <row r="3346" spans="1:10" x14ac:dyDescent="0.25">
      <c r="A3346" s="49"/>
      <c r="B3346" s="49"/>
      <c r="C3346" s="49"/>
      <c r="D3346" s="49"/>
      <c r="E3346" s="49" t="s">
        <v>2096</v>
      </c>
      <c r="F3346" s="159">
        <v>7.17</v>
      </c>
      <c r="G3346" s="49"/>
      <c r="H3346" s="291" t="s">
        <v>2097</v>
      </c>
      <c r="I3346" s="291"/>
      <c r="J3346" s="159">
        <v>42.15</v>
      </c>
    </row>
    <row r="3347" spans="1:10" ht="14.4" thickBot="1" x14ac:dyDescent="0.3">
      <c r="A3347" s="30"/>
      <c r="B3347" s="30"/>
      <c r="C3347" s="30"/>
      <c r="D3347" s="30"/>
      <c r="E3347" s="30"/>
      <c r="F3347" s="30"/>
      <c r="G3347" s="30" t="s">
        <v>2098</v>
      </c>
      <c r="H3347" s="160" t="s">
        <v>2166</v>
      </c>
      <c r="I3347" s="30" t="s">
        <v>2100</v>
      </c>
      <c r="J3347" s="32">
        <v>42.15</v>
      </c>
    </row>
    <row r="3348" spans="1:10" ht="14.4" thickTop="1" x14ac:dyDescent="0.25">
      <c r="A3348" s="161"/>
      <c r="B3348" s="161"/>
      <c r="C3348" s="161"/>
      <c r="D3348" s="161"/>
      <c r="E3348" s="161"/>
      <c r="F3348" s="161"/>
      <c r="G3348" s="161"/>
      <c r="H3348" s="161"/>
      <c r="I3348" s="161"/>
      <c r="J3348" s="161"/>
    </row>
    <row r="3349" spans="1:10" x14ac:dyDescent="0.25">
      <c r="A3349" s="24" t="s">
        <v>982</v>
      </c>
      <c r="B3349" s="25" t="s">
        <v>2</v>
      </c>
      <c r="C3349" s="24" t="s">
        <v>3</v>
      </c>
      <c r="D3349" s="24" t="s">
        <v>4</v>
      </c>
      <c r="E3349" s="294" t="s">
        <v>2075</v>
      </c>
      <c r="F3349" s="294"/>
      <c r="G3349" s="145" t="s">
        <v>5</v>
      </c>
      <c r="H3349" s="25" t="s">
        <v>6</v>
      </c>
      <c r="I3349" s="25" t="s">
        <v>7</v>
      </c>
      <c r="J3349" s="25" t="s">
        <v>9</v>
      </c>
    </row>
    <row r="3350" spans="1:10" ht="26.4" x14ac:dyDescent="0.25">
      <c r="A3350" s="146" t="s">
        <v>2076</v>
      </c>
      <c r="B3350" s="147" t="s">
        <v>983</v>
      </c>
      <c r="C3350" s="146" t="s">
        <v>19</v>
      </c>
      <c r="D3350" s="146" t="s">
        <v>984</v>
      </c>
      <c r="E3350" s="292" t="s">
        <v>2077</v>
      </c>
      <c r="F3350" s="292"/>
      <c r="G3350" s="148" t="s">
        <v>43</v>
      </c>
      <c r="H3350" s="149">
        <v>1</v>
      </c>
      <c r="I3350" s="150">
        <v>4.92</v>
      </c>
      <c r="J3350" s="150">
        <v>4.92</v>
      </c>
    </row>
    <row r="3351" spans="1:10" ht="26.4" x14ac:dyDescent="0.25">
      <c r="A3351" s="48" t="s">
        <v>2078</v>
      </c>
      <c r="B3351" s="50" t="s">
        <v>2118</v>
      </c>
      <c r="C3351" s="48" t="s">
        <v>41</v>
      </c>
      <c r="D3351" s="48" t="s">
        <v>2119</v>
      </c>
      <c r="E3351" s="289" t="s">
        <v>2081</v>
      </c>
      <c r="F3351" s="289"/>
      <c r="G3351" s="151" t="s">
        <v>2082</v>
      </c>
      <c r="H3351" s="152">
        <v>0.1</v>
      </c>
      <c r="I3351" s="153">
        <v>29.46</v>
      </c>
      <c r="J3351" s="153">
        <v>2.94</v>
      </c>
    </row>
    <row r="3352" spans="1:10" x14ac:dyDescent="0.25">
      <c r="A3352" s="154" t="s">
        <v>2087</v>
      </c>
      <c r="B3352" s="155" t="s">
        <v>3198</v>
      </c>
      <c r="C3352" s="154" t="s">
        <v>41</v>
      </c>
      <c r="D3352" s="154" t="s">
        <v>3199</v>
      </c>
      <c r="E3352" s="290" t="s">
        <v>2091</v>
      </c>
      <c r="F3352" s="290"/>
      <c r="G3352" s="156" t="s">
        <v>43</v>
      </c>
      <c r="H3352" s="157">
        <v>1</v>
      </c>
      <c r="I3352" s="158">
        <v>1.98</v>
      </c>
      <c r="J3352" s="158">
        <v>1.98</v>
      </c>
    </row>
    <row r="3353" spans="1:10" x14ac:dyDescent="0.25">
      <c r="A3353" s="49"/>
      <c r="B3353" s="49"/>
      <c r="C3353" s="49"/>
      <c r="D3353" s="49"/>
      <c r="E3353" s="49" t="s">
        <v>2093</v>
      </c>
      <c r="F3353" s="159">
        <v>1.06</v>
      </c>
      <c r="G3353" s="49" t="s">
        <v>2094</v>
      </c>
      <c r="H3353" s="159">
        <v>1.23</v>
      </c>
      <c r="I3353" s="49" t="s">
        <v>2095</v>
      </c>
      <c r="J3353" s="159">
        <v>2.29</v>
      </c>
    </row>
    <row r="3354" spans="1:10" x14ac:dyDescent="0.25">
      <c r="A3354" s="49"/>
      <c r="B3354" s="49"/>
      <c r="C3354" s="49"/>
      <c r="D3354" s="49"/>
      <c r="E3354" s="49" t="s">
        <v>2096</v>
      </c>
      <c r="F3354" s="159">
        <v>1</v>
      </c>
      <c r="G3354" s="49"/>
      <c r="H3354" s="291" t="s">
        <v>2097</v>
      </c>
      <c r="I3354" s="291"/>
      <c r="J3354" s="159">
        <v>5.92</v>
      </c>
    </row>
    <row r="3355" spans="1:10" ht="14.4" thickBot="1" x14ac:dyDescent="0.3">
      <c r="A3355" s="30"/>
      <c r="B3355" s="30"/>
      <c r="C3355" s="30"/>
      <c r="D3355" s="30"/>
      <c r="E3355" s="30"/>
      <c r="F3355" s="30"/>
      <c r="G3355" s="30" t="s">
        <v>2098</v>
      </c>
      <c r="H3355" s="160" t="s">
        <v>2572</v>
      </c>
      <c r="I3355" s="30" t="s">
        <v>2100</v>
      </c>
      <c r="J3355" s="32">
        <v>11.84</v>
      </c>
    </row>
    <row r="3356" spans="1:10" ht="14.4" thickTop="1" x14ac:dyDescent="0.25">
      <c r="A3356" s="161"/>
      <c r="B3356" s="161"/>
      <c r="C3356" s="161"/>
      <c r="D3356" s="161"/>
      <c r="E3356" s="161"/>
      <c r="F3356" s="161"/>
      <c r="G3356" s="161"/>
      <c r="H3356" s="161"/>
      <c r="I3356" s="161"/>
      <c r="J3356" s="161"/>
    </row>
    <row r="3357" spans="1:10" x14ac:dyDescent="0.25">
      <c r="A3357" s="24" t="s">
        <v>985</v>
      </c>
      <c r="B3357" s="25" t="s">
        <v>2</v>
      </c>
      <c r="C3357" s="24" t="s">
        <v>3</v>
      </c>
      <c r="D3357" s="24" t="s">
        <v>4</v>
      </c>
      <c r="E3357" s="294" t="s">
        <v>2075</v>
      </c>
      <c r="F3357" s="294"/>
      <c r="G3357" s="145" t="s">
        <v>5</v>
      </c>
      <c r="H3357" s="25" t="s">
        <v>6</v>
      </c>
      <c r="I3357" s="25" t="s">
        <v>7</v>
      </c>
      <c r="J3357" s="25" t="s">
        <v>9</v>
      </c>
    </row>
    <row r="3358" spans="1:10" ht="39.6" x14ac:dyDescent="0.25">
      <c r="A3358" s="146" t="s">
        <v>2076</v>
      </c>
      <c r="B3358" s="147" t="s">
        <v>986</v>
      </c>
      <c r="C3358" s="146" t="s">
        <v>41</v>
      </c>
      <c r="D3358" s="146" t="s">
        <v>987</v>
      </c>
      <c r="E3358" s="292" t="s">
        <v>3008</v>
      </c>
      <c r="F3358" s="292"/>
      <c r="G3358" s="148" t="s">
        <v>43</v>
      </c>
      <c r="H3358" s="149">
        <v>1</v>
      </c>
      <c r="I3358" s="150">
        <v>15.58</v>
      </c>
      <c r="J3358" s="150">
        <v>15.58</v>
      </c>
    </row>
    <row r="3359" spans="1:10" ht="26.4" x14ac:dyDescent="0.25">
      <c r="A3359" s="48" t="s">
        <v>2078</v>
      </c>
      <c r="B3359" s="50" t="s">
        <v>2114</v>
      </c>
      <c r="C3359" s="48" t="s">
        <v>41</v>
      </c>
      <c r="D3359" s="48" t="s">
        <v>2115</v>
      </c>
      <c r="E3359" s="289" t="s">
        <v>2081</v>
      </c>
      <c r="F3359" s="289"/>
      <c r="G3359" s="151" t="s">
        <v>2082</v>
      </c>
      <c r="H3359" s="152">
        <v>6.0699999999999997E-2</v>
      </c>
      <c r="I3359" s="153">
        <v>24.83</v>
      </c>
      <c r="J3359" s="153">
        <v>1.5</v>
      </c>
    </row>
    <row r="3360" spans="1:10" ht="26.4" x14ac:dyDescent="0.25">
      <c r="A3360" s="48" t="s">
        <v>2078</v>
      </c>
      <c r="B3360" s="50" t="s">
        <v>2118</v>
      </c>
      <c r="C3360" s="48" t="s">
        <v>41</v>
      </c>
      <c r="D3360" s="48" t="s">
        <v>2119</v>
      </c>
      <c r="E3360" s="289" t="s">
        <v>2081</v>
      </c>
      <c r="F3360" s="289"/>
      <c r="G3360" s="151" t="s">
        <v>2082</v>
      </c>
      <c r="H3360" s="152">
        <v>6.0699999999999997E-2</v>
      </c>
      <c r="I3360" s="153">
        <v>29.46</v>
      </c>
      <c r="J3360" s="153">
        <v>1.78</v>
      </c>
    </row>
    <row r="3361" spans="1:10" ht="39.6" x14ac:dyDescent="0.25">
      <c r="A3361" s="154" t="s">
        <v>2087</v>
      </c>
      <c r="B3361" s="155" t="s">
        <v>3006</v>
      </c>
      <c r="C3361" s="154" t="s">
        <v>41</v>
      </c>
      <c r="D3361" s="154" t="s">
        <v>3007</v>
      </c>
      <c r="E3361" s="290" t="s">
        <v>2091</v>
      </c>
      <c r="F3361" s="290"/>
      <c r="G3361" s="156" t="s">
        <v>43</v>
      </c>
      <c r="H3361" s="157">
        <v>0.05</v>
      </c>
      <c r="I3361" s="158">
        <v>27.15</v>
      </c>
      <c r="J3361" s="158">
        <v>1.35</v>
      </c>
    </row>
    <row r="3362" spans="1:10" ht="26.4" x14ac:dyDescent="0.25">
      <c r="A3362" s="154" t="s">
        <v>2087</v>
      </c>
      <c r="B3362" s="155" t="s">
        <v>3227</v>
      </c>
      <c r="C3362" s="154" t="s">
        <v>41</v>
      </c>
      <c r="D3362" s="154" t="s">
        <v>3228</v>
      </c>
      <c r="E3362" s="290" t="s">
        <v>2091</v>
      </c>
      <c r="F3362" s="290"/>
      <c r="G3362" s="156" t="s">
        <v>43</v>
      </c>
      <c r="H3362" s="157">
        <v>2</v>
      </c>
      <c r="I3362" s="158">
        <v>2.59</v>
      </c>
      <c r="J3362" s="158">
        <v>5.18</v>
      </c>
    </row>
    <row r="3363" spans="1:10" x14ac:dyDescent="0.25">
      <c r="A3363" s="154" t="s">
        <v>2087</v>
      </c>
      <c r="B3363" s="155" t="s">
        <v>3285</v>
      </c>
      <c r="C3363" s="154" t="s">
        <v>41</v>
      </c>
      <c r="D3363" s="154" t="s">
        <v>3286</v>
      </c>
      <c r="E3363" s="290" t="s">
        <v>2091</v>
      </c>
      <c r="F3363" s="290"/>
      <c r="G3363" s="156" t="s">
        <v>43</v>
      </c>
      <c r="H3363" s="157">
        <v>1</v>
      </c>
      <c r="I3363" s="158">
        <v>5.77</v>
      </c>
      <c r="J3363" s="158">
        <v>5.77</v>
      </c>
    </row>
    <row r="3364" spans="1:10" x14ac:dyDescent="0.25">
      <c r="A3364" s="49"/>
      <c r="B3364" s="49"/>
      <c r="C3364" s="49"/>
      <c r="D3364" s="49"/>
      <c r="E3364" s="49" t="s">
        <v>2093</v>
      </c>
      <c r="F3364" s="159">
        <v>1.1599999999999999</v>
      </c>
      <c r="G3364" s="49" t="s">
        <v>2094</v>
      </c>
      <c r="H3364" s="159">
        <v>1.34</v>
      </c>
      <c r="I3364" s="49" t="s">
        <v>2095</v>
      </c>
      <c r="J3364" s="159">
        <v>2.5</v>
      </c>
    </row>
    <row r="3365" spans="1:10" x14ac:dyDescent="0.25">
      <c r="A3365" s="49"/>
      <c r="B3365" s="49"/>
      <c r="C3365" s="49"/>
      <c r="D3365" s="49"/>
      <c r="E3365" s="49" t="s">
        <v>2096</v>
      </c>
      <c r="F3365" s="159">
        <v>3.19</v>
      </c>
      <c r="G3365" s="49"/>
      <c r="H3365" s="291" t="s">
        <v>2097</v>
      </c>
      <c r="I3365" s="291"/>
      <c r="J3365" s="159">
        <v>18.77</v>
      </c>
    </row>
    <row r="3366" spans="1:10" ht="14.4" thickBot="1" x14ac:dyDescent="0.3">
      <c r="A3366" s="30"/>
      <c r="B3366" s="30"/>
      <c r="C3366" s="30"/>
      <c r="D3366" s="30"/>
      <c r="E3366" s="30"/>
      <c r="F3366" s="30"/>
      <c r="G3366" s="30" t="s">
        <v>2098</v>
      </c>
      <c r="H3366" s="160" t="s">
        <v>2572</v>
      </c>
      <c r="I3366" s="30" t="s">
        <v>2100</v>
      </c>
      <c r="J3366" s="32">
        <v>37.54</v>
      </c>
    </row>
    <row r="3367" spans="1:10" ht="14.4" thickTop="1" x14ac:dyDescent="0.25">
      <c r="A3367" s="161"/>
      <c r="B3367" s="161"/>
      <c r="C3367" s="161"/>
      <c r="D3367" s="161"/>
      <c r="E3367" s="161"/>
      <c r="F3367" s="161"/>
      <c r="G3367" s="161"/>
      <c r="H3367" s="161"/>
      <c r="I3367" s="161"/>
      <c r="J3367" s="161"/>
    </row>
    <row r="3368" spans="1:10" x14ac:dyDescent="0.25">
      <c r="A3368" s="24" t="s">
        <v>988</v>
      </c>
      <c r="B3368" s="25" t="s">
        <v>2</v>
      </c>
      <c r="C3368" s="24" t="s">
        <v>3</v>
      </c>
      <c r="D3368" s="24" t="s">
        <v>4</v>
      </c>
      <c r="E3368" s="294" t="s">
        <v>2075</v>
      </c>
      <c r="F3368" s="294"/>
      <c r="G3368" s="145" t="s">
        <v>5</v>
      </c>
      <c r="H3368" s="25" t="s">
        <v>6</v>
      </c>
      <c r="I3368" s="25" t="s">
        <v>7</v>
      </c>
      <c r="J3368" s="25" t="s">
        <v>9</v>
      </c>
    </row>
    <row r="3369" spans="1:10" ht="26.4" x14ac:dyDescent="0.25">
      <c r="A3369" s="146" t="s">
        <v>2076</v>
      </c>
      <c r="B3369" s="147" t="s">
        <v>989</v>
      </c>
      <c r="C3369" s="146" t="s">
        <v>41</v>
      </c>
      <c r="D3369" s="146" t="s">
        <v>990</v>
      </c>
      <c r="E3369" s="292" t="s">
        <v>3008</v>
      </c>
      <c r="F3369" s="292"/>
      <c r="G3369" s="148" t="s">
        <v>91</v>
      </c>
      <c r="H3369" s="149">
        <v>1</v>
      </c>
      <c r="I3369" s="150">
        <v>46.87</v>
      </c>
      <c r="J3369" s="150">
        <v>46.87</v>
      </c>
    </row>
    <row r="3370" spans="1:10" ht="26.4" x14ac:dyDescent="0.25">
      <c r="A3370" s="48" t="s">
        <v>2078</v>
      </c>
      <c r="B3370" s="50" t="s">
        <v>2118</v>
      </c>
      <c r="C3370" s="48" t="s">
        <v>41</v>
      </c>
      <c r="D3370" s="48" t="s">
        <v>2119</v>
      </c>
      <c r="E3370" s="289" t="s">
        <v>2081</v>
      </c>
      <c r="F3370" s="289"/>
      <c r="G3370" s="151" t="s">
        <v>2082</v>
      </c>
      <c r="H3370" s="152">
        <v>0.40239999999999998</v>
      </c>
      <c r="I3370" s="153">
        <v>29.46</v>
      </c>
      <c r="J3370" s="153">
        <v>11.85</v>
      </c>
    </row>
    <row r="3371" spans="1:10" ht="26.4" x14ac:dyDescent="0.25">
      <c r="A3371" s="48" t="s">
        <v>2078</v>
      </c>
      <c r="B3371" s="50" t="s">
        <v>2114</v>
      </c>
      <c r="C3371" s="48" t="s">
        <v>41</v>
      </c>
      <c r="D3371" s="48" t="s">
        <v>2115</v>
      </c>
      <c r="E3371" s="289" t="s">
        <v>2081</v>
      </c>
      <c r="F3371" s="289"/>
      <c r="G3371" s="151" t="s">
        <v>2082</v>
      </c>
      <c r="H3371" s="152">
        <v>0.40239999999999998</v>
      </c>
      <c r="I3371" s="153">
        <v>24.83</v>
      </c>
      <c r="J3371" s="153">
        <v>9.99</v>
      </c>
    </row>
    <row r="3372" spans="1:10" ht="26.4" x14ac:dyDescent="0.25">
      <c r="A3372" s="154" t="s">
        <v>2087</v>
      </c>
      <c r="B3372" s="155" t="s">
        <v>3287</v>
      </c>
      <c r="C3372" s="154" t="s">
        <v>41</v>
      </c>
      <c r="D3372" s="154" t="s">
        <v>3288</v>
      </c>
      <c r="E3372" s="290" t="s">
        <v>2091</v>
      </c>
      <c r="F3372" s="290"/>
      <c r="G3372" s="156" t="s">
        <v>91</v>
      </c>
      <c r="H3372" s="157">
        <v>1.0353000000000001</v>
      </c>
      <c r="I3372" s="158">
        <v>24.14</v>
      </c>
      <c r="J3372" s="158">
        <v>24.99</v>
      </c>
    </row>
    <row r="3373" spans="1:10" x14ac:dyDescent="0.25">
      <c r="A3373" s="154" t="s">
        <v>2087</v>
      </c>
      <c r="B3373" s="155" t="s">
        <v>2712</v>
      </c>
      <c r="C3373" s="154" t="s">
        <v>41</v>
      </c>
      <c r="D3373" s="154" t="s">
        <v>2713</v>
      </c>
      <c r="E3373" s="290" t="s">
        <v>2091</v>
      </c>
      <c r="F3373" s="290"/>
      <c r="G3373" s="156" t="s">
        <v>43</v>
      </c>
      <c r="H3373" s="157">
        <v>2.24E-2</v>
      </c>
      <c r="I3373" s="158">
        <v>2.06</v>
      </c>
      <c r="J3373" s="158">
        <v>0.04</v>
      </c>
    </row>
    <row r="3374" spans="1:10" x14ac:dyDescent="0.25">
      <c r="A3374" s="49"/>
      <c r="B3374" s="49"/>
      <c r="C3374" s="49"/>
      <c r="D3374" s="49"/>
      <c r="E3374" s="49" t="s">
        <v>2093</v>
      </c>
      <c r="F3374" s="159">
        <v>7.72</v>
      </c>
      <c r="G3374" s="49" t="s">
        <v>2094</v>
      </c>
      <c r="H3374" s="159">
        <v>8.86</v>
      </c>
      <c r="I3374" s="49" t="s">
        <v>2095</v>
      </c>
      <c r="J3374" s="159">
        <v>16.579999999999998</v>
      </c>
    </row>
    <row r="3375" spans="1:10" x14ac:dyDescent="0.25">
      <c r="A3375" s="49"/>
      <c r="B3375" s="49"/>
      <c r="C3375" s="49"/>
      <c r="D3375" s="49"/>
      <c r="E3375" s="49" t="s">
        <v>2096</v>
      </c>
      <c r="F3375" s="159">
        <v>9.6</v>
      </c>
      <c r="G3375" s="49"/>
      <c r="H3375" s="291" t="s">
        <v>2097</v>
      </c>
      <c r="I3375" s="291"/>
      <c r="J3375" s="159">
        <v>56.47</v>
      </c>
    </row>
    <row r="3376" spans="1:10" ht="14.4" thickBot="1" x14ac:dyDescent="0.3">
      <c r="A3376" s="30"/>
      <c r="B3376" s="30"/>
      <c r="C3376" s="30"/>
      <c r="D3376" s="30"/>
      <c r="E3376" s="30"/>
      <c r="F3376" s="30"/>
      <c r="G3376" s="30" t="s">
        <v>2098</v>
      </c>
      <c r="H3376" s="160" t="s">
        <v>3280</v>
      </c>
      <c r="I3376" s="30" t="s">
        <v>2100</v>
      </c>
      <c r="J3376" s="32">
        <v>11.29</v>
      </c>
    </row>
    <row r="3377" spans="1:10" ht="14.4" thickTop="1" x14ac:dyDescent="0.25">
      <c r="A3377" s="161"/>
      <c r="B3377" s="161"/>
      <c r="C3377" s="161"/>
      <c r="D3377" s="161"/>
      <c r="E3377" s="161"/>
      <c r="F3377" s="161"/>
      <c r="G3377" s="161"/>
      <c r="H3377" s="161"/>
      <c r="I3377" s="161"/>
      <c r="J3377" s="161"/>
    </row>
    <row r="3378" spans="1:10" x14ac:dyDescent="0.25">
      <c r="A3378" s="24" t="s">
        <v>991</v>
      </c>
      <c r="B3378" s="25" t="s">
        <v>2</v>
      </c>
      <c r="C3378" s="24" t="s">
        <v>3</v>
      </c>
      <c r="D3378" s="24" t="s">
        <v>4</v>
      </c>
      <c r="E3378" s="294" t="s">
        <v>2075</v>
      </c>
      <c r="F3378" s="294"/>
      <c r="G3378" s="145" t="s">
        <v>5</v>
      </c>
      <c r="H3378" s="25" t="s">
        <v>6</v>
      </c>
      <c r="I3378" s="25" t="s">
        <v>7</v>
      </c>
      <c r="J3378" s="25" t="s">
        <v>9</v>
      </c>
    </row>
    <row r="3379" spans="1:10" ht="26.4" x14ac:dyDescent="0.25">
      <c r="A3379" s="146" t="s">
        <v>2076</v>
      </c>
      <c r="B3379" s="147" t="s">
        <v>992</v>
      </c>
      <c r="C3379" s="146" t="s">
        <v>41</v>
      </c>
      <c r="D3379" s="146" t="s">
        <v>993</v>
      </c>
      <c r="E3379" s="292" t="s">
        <v>3008</v>
      </c>
      <c r="F3379" s="292"/>
      <c r="G3379" s="148" t="s">
        <v>91</v>
      </c>
      <c r="H3379" s="149">
        <v>1</v>
      </c>
      <c r="I3379" s="150">
        <v>21.71</v>
      </c>
      <c r="J3379" s="150">
        <v>21.71</v>
      </c>
    </row>
    <row r="3380" spans="1:10" ht="26.4" x14ac:dyDescent="0.25">
      <c r="A3380" s="48" t="s">
        <v>2078</v>
      </c>
      <c r="B3380" s="50" t="s">
        <v>2114</v>
      </c>
      <c r="C3380" s="48" t="s">
        <v>41</v>
      </c>
      <c r="D3380" s="48" t="s">
        <v>2115</v>
      </c>
      <c r="E3380" s="289" t="s">
        <v>2081</v>
      </c>
      <c r="F3380" s="289"/>
      <c r="G3380" s="151" t="s">
        <v>2082</v>
      </c>
      <c r="H3380" s="152">
        <v>0.18970000000000001</v>
      </c>
      <c r="I3380" s="153">
        <v>24.83</v>
      </c>
      <c r="J3380" s="153">
        <v>4.71</v>
      </c>
    </row>
    <row r="3381" spans="1:10" ht="26.4" x14ac:dyDescent="0.25">
      <c r="A3381" s="48" t="s">
        <v>2078</v>
      </c>
      <c r="B3381" s="50" t="s">
        <v>2118</v>
      </c>
      <c r="C3381" s="48" t="s">
        <v>41</v>
      </c>
      <c r="D3381" s="48" t="s">
        <v>2119</v>
      </c>
      <c r="E3381" s="289" t="s">
        <v>2081</v>
      </c>
      <c r="F3381" s="289"/>
      <c r="G3381" s="151" t="s">
        <v>2082</v>
      </c>
      <c r="H3381" s="152">
        <v>0.18970000000000001</v>
      </c>
      <c r="I3381" s="153">
        <v>29.46</v>
      </c>
      <c r="J3381" s="153">
        <v>5.58</v>
      </c>
    </row>
    <row r="3382" spans="1:10" x14ac:dyDescent="0.25">
      <c r="A3382" s="154" t="s">
        <v>2087</v>
      </c>
      <c r="B3382" s="155" t="s">
        <v>2712</v>
      </c>
      <c r="C3382" s="154" t="s">
        <v>41</v>
      </c>
      <c r="D3382" s="154" t="s">
        <v>2713</v>
      </c>
      <c r="E3382" s="290" t="s">
        <v>2091</v>
      </c>
      <c r="F3382" s="290"/>
      <c r="G3382" s="156" t="s">
        <v>43</v>
      </c>
      <c r="H3382" s="157">
        <v>1.0500000000000001E-2</v>
      </c>
      <c r="I3382" s="158">
        <v>2.06</v>
      </c>
      <c r="J3382" s="158">
        <v>0.02</v>
      </c>
    </row>
    <row r="3383" spans="1:10" ht="26.4" x14ac:dyDescent="0.25">
      <c r="A3383" s="154" t="s">
        <v>2087</v>
      </c>
      <c r="B3383" s="155" t="s">
        <v>3289</v>
      </c>
      <c r="C3383" s="154" t="s">
        <v>41</v>
      </c>
      <c r="D3383" s="154" t="s">
        <v>3290</v>
      </c>
      <c r="E3383" s="290" t="s">
        <v>2091</v>
      </c>
      <c r="F3383" s="290"/>
      <c r="G3383" s="156" t="s">
        <v>91</v>
      </c>
      <c r="H3383" s="157">
        <v>1.0353000000000001</v>
      </c>
      <c r="I3383" s="158">
        <v>11.02</v>
      </c>
      <c r="J3383" s="158">
        <v>11.4</v>
      </c>
    </row>
    <row r="3384" spans="1:10" x14ac:dyDescent="0.25">
      <c r="A3384" s="49"/>
      <c r="B3384" s="49"/>
      <c r="C3384" s="49"/>
      <c r="D3384" s="49"/>
      <c r="E3384" s="49" t="s">
        <v>2093</v>
      </c>
      <c r="F3384" s="159">
        <v>3.63</v>
      </c>
      <c r="G3384" s="49" t="s">
        <v>2094</v>
      </c>
      <c r="H3384" s="159">
        <v>4.18</v>
      </c>
      <c r="I3384" s="49" t="s">
        <v>2095</v>
      </c>
      <c r="J3384" s="159">
        <v>7.81</v>
      </c>
    </row>
    <row r="3385" spans="1:10" x14ac:dyDescent="0.25">
      <c r="A3385" s="49"/>
      <c r="B3385" s="49"/>
      <c r="C3385" s="49"/>
      <c r="D3385" s="49"/>
      <c r="E3385" s="49" t="s">
        <v>2096</v>
      </c>
      <c r="F3385" s="159">
        <v>4.45</v>
      </c>
      <c r="G3385" s="49"/>
      <c r="H3385" s="291" t="s">
        <v>2097</v>
      </c>
      <c r="I3385" s="291"/>
      <c r="J3385" s="159">
        <v>26.16</v>
      </c>
    </row>
    <row r="3386" spans="1:10" ht="14.4" thickBot="1" x14ac:dyDescent="0.3">
      <c r="A3386" s="30"/>
      <c r="B3386" s="30"/>
      <c r="C3386" s="30"/>
      <c r="D3386" s="30"/>
      <c r="E3386" s="30"/>
      <c r="F3386" s="30"/>
      <c r="G3386" s="30" t="s">
        <v>2098</v>
      </c>
      <c r="H3386" s="160" t="s">
        <v>2166</v>
      </c>
      <c r="I3386" s="30" t="s">
        <v>2100</v>
      </c>
      <c r="J3386" s="32">
        <v>26.16</v>
      </c>
    </row>
    <row r="3387" spans="1:10" ht="14.4" thickTop="1" x14ac:dyDescent="0.25">
      <c r="A3387" s="161"/>
      <c r="B3387" s="161"/>
      <c r="C3387" s="161"/>
      <c r="D3387" s="161"/>
      <c r="E3387" s="161"/>
      <c r="F3387" s="161"/>
      <c r="G3387" s="161"/>
      <c r="H3387" s="161"/>
      <c r="I3387" s="161"/>
      <c r="J3387" s="161"/>
    </row>
    <row r="3388" spans="1:10" x14ac:dyDescent="0.25">
      <c r="A3388" s="24" t="s">
        <v>994</v>
      </c>
      <c r="B3388" s="25" t="s">
        <v>2</v>
      </c>
      <c r="C3388" s="24" t="s">
        <v>3</v>
      </c>
      <c r="D3388" s="24" t="s">
        <v>4</v>
      </c>
      <c r="E3388" s="294" t="s">
        <v>2075</v>
      </c>
      <c r="F3388" s="294"/>
      <c r="G3388" s="145" t="s">
        <v>5</v>
      </c>
      <c r="H3388" s="25" t="s">
        <v>6</v>
      </c>
      <c r="I3388" s="25" t="s">
        <v>7</v>
      </c>
      <c r="J3388" s="25" t="s">
        <v>9</v>
      </c>
    </row>
    <row r="3389" spans="1:10" ht="26.4" x14ac:dyDescent="0.25">
      <c r="A3389" s="146" t="s">
        <v>2076</v>
      </c>
      <c r="B3389" s="147" t="s">
        <v>674</v>
      </c>
      <c r="C3389" s="146" t="s">
        <v>19</v>
      </c>
      <c r="D3389" s="146" t="s">
        <v>675</v>
      </c>
      <c r="E3389" s="292" t="s">
        <v>2077</v>
      </c>
      <c r="F3389" s="292"/>
      <c r="G3389" s="148" t="s">
        <v>43</v>
      </c>
      <c r="H3389" s="149">
        <v>1</v>
      </c>
      <c r="I3389" s="150">
        <v>4612.07</v>
      </c>
      <c r="J3389" s="150">
        <v>4612.07</v>
      </c>
    </row>
    <row r="3390" spans="1:10" ht="39.6" x14ac:dyDescent="0.25">
      <c r="A3390" s="48" t="s">
        <v>2078</v>
      </c>
      <c r="B3390" s="50" t="s">
        <v>2989</v>
      </c>
      <c r="C3390" s="48" t="s">
        <v>41</v>
      </c>
      <c r="D3390" s="48" t="s">
        <v>2990</v>
      </c>
      <c r="E3390" s="289" t="s">
        <v>2991</v>
      </c>
      <c r="F3390" s="289"/>
      <c r="G3390" s="151" t="s">
        <v>25</v>
      </c>
      <c r="H3390" s="152">
        <v>5</v>
      </c>
      <c r="I3390" s="153">
        <v>3.69</v>
      </c>
      <c r="J3390" s="153">
        <v>18.45</v>
      </c>
    </row>
    <row r="3391" spans="1:10" ht="52.8" x14ac:dyDescent="0.25">
      <c r="A3391" s="48" t="s">
        <v>2078</v>
      </c>
      <c r="B3391" s="50" t="s">
        <v>2992</v>
      </c>
      <c r="C3391" s="48" t="s">
        <v>41</v>
      </c>
      <c r="D3391" s="48" t="s">
        <v>2993</v>
      </c>
      <c r="E3391" s="289" t="s">
        <v>2994</v>
      </c>
      <c r="F3391" s="289"/>
      <c r="G3391" s="151" t="s">
        <v>56</v>
      </c>
      <c r="H3391" s="152">
        <v>2.16</v>
      </c>
      <c r="I3391" s="153">
        <v>742.08</v>
      </c>
      <c r="J3391" s="153">
        <v>1602.89</v>
      </c>
    </row>
    <row r="3392" spans="1:10" ht="26.4" x14ac:dyDescent="0.25">
      <c r="A3392" s="48" t="s">
        <v>2078</v>
      </c>
      <c r="B3392" s="50" t="s">
        <v>96</v>
      </c>
      <c r="C3392" s="48" t="s">
        <v>41</v>
      </c>
      <c r="D3392" s="48" t="s">
        <v>97</v>
      </c>
      <c r="E3392" s="289" t="s">
        <v>2303</v>
      </c>
      <c r="F3392" s="289"/>
      <c r="G3392" s="151" t="s">
        <v>56</v>
      </c>
      <c r="H3392" s="152">
        <v>15</v>
      </c>
      <c r="I3392" s="153">
        <v>95.92</v>
      </c>
      <c r="J3392" s="153">
        <v>1438.8</v>
      </c>
    </row>
    <row r="3393" spans="1:10" ht="39.6" x14ac:dyDescent="0.25">
      <c r="A3393" s="48" t="s">
        <v>2078</v>
      </c>
      <c r="B3393" s="50" t="s">
        <v>2995</v>
      </c>
      <c r="C3393" s="48" t="s">
        <v>41</v>
      </c>
      <c r="D3393" s="48" t="s">
        <v>2996</v>
      </c>
      <c r="E3393" s="289" t="s">
        <v>2322</v>
      </c>
      <c r="F3393" s="289"/>
      <c r="G3393" s="151" t="s">
        <v>25</v>
      </c>
      <c r="H3393" s="152">
        <v>20.3</v>
      </c>
      <c r="I3393" s="153">
        <v>76.45</v>
      </c>
      <c r="J3393" s="153">
        <v>1551.93</v>
      </c>
    </row>
    <row r="3394" spans="1:10" x14ac:dyDescent="0.25">
      <c r="A3394" s="49"/>
      <c r="B3394" s="49"/>
      <c r="C3394" s="49"/>
      <c r="D3394" s="49"/>
      <c r="E3394" s="49" t="s">
        <v>2093</v>
      </c>
      <c r="F3394" s="159">
        <v>983.1</v>
      </c>
      <c r="G3394" s="49" t="s">
        <v>2094</v>
      </c>
      <c r="H3394" s="159">
        <v>1126.93</v>
      </c>
      <c r="I3394" s="49" t="s">
        <v>2095</v>
      </c>
      <c r="J3394" s="159">
        <v>2110.0300000000002</v>
      </c>
    </row>
    <row r="3395" spans="1:10" x14ac:dyDescent="0.25">
      <c r="A3395" s="49"/>
      <c r="B3395" s="49"/>
      <c r="C3395" s="49"/>
      <c r="D3395" s="49"/>
      <c r="E3395" s="49" t="s">
        <v>2096</v>
      </c>
      <c r="F3395" s="159">
        <v>945.47</v>
      </c>
      <c r="G3395" s="49"/>
      <c r="H3395" s="291" t="s">
        <v>2097</v>
      </c>
      <c r="I3395" s="291"/>
      <c r="J3395" s="159">
        <v>5557.54</v>
      </c>
    </row>
    <row r="3396" spans="1:10" ht="14.4" thickBot="1" x14ac:dyDescent="0.3">
      <c r="A3396" s="30"/>
      <c r="B3396" s="30"/>
      <c r="C3396" s="30"/>
      <c r="D3396" s="30"/>
      <c r="E3396" s="30"/>
      <c r="F3396" s="30"/>
      <c r="G3396" s="30" t="s">
        <v>2098</v>
      </c>
      <c r="H3396" s="160" t="s">
        <v>2166</v>
      </c>
      <c r="I3396" s="30" t="s">
        <v>2100</v>
      </c>
      <c r="J3396" s="32">
        <v>5557.54</v>
      </c>
    </row>
    <row r="3397" spans="1:10" ht="14.4" thickTop="1" x14ac:dyDescent="0.25">
      <c r="A3397" s="161"/>
      <c r="B3397" s="161"/>
      <c r="C3397" s="161"/>
      <c r="D3397" s="161"/>
      <c r="E3397" s="161"/>
      <c r="F3397" s="161"/>
      <c r="G3397" s="161"/>
      <c r="H3397" s="161"/>
      <c r="I3397" s="161"/>
      <c r="J3397" s="161"/>
    </row>
    <row r="3398" spans="1:10" x14ac:dyDescent="0.25">
      <c r="A3398" s="24" t="s">
        <v>995</v>
      </c>
      <c r="B3398" s="25" t="s">
        <v>2</v>
      </c>
      <c r="C3398" s="24" t="s">
        <v>3</v>
      </c>
      <c r="D3398" s="24" t="s">
        <v>4</v>
      </c>
      <c r="E3398" s="294" t="s">
        <v>2075</v>
      </c>
      <c r="F3398" s="294"/>
      <c r="G3398" s="145" t="s">
        <v>5</v>
      </c>
      <c r="H3398" s="25" t="s">
        <v>6</v>
      </c>
      <c r="I3398" s="25" t="s">
        <v>7</v>
      </c>
      <c r="J3398" s="25" t="s">
        <v>9</v>
      </c>
    </row>
    <row r="3399" spans="1:10" ht="39.6" x14ac:dyDescent="0.25">
      <c r="A3399" s="146" t="s">
        <v>2076</v>
      </c>
      <c r="B3399" s="147" t="s">
        <v>996</v>
      </c>
      <c r="C3399" s="146" t="s">
        <v>41</v>
      </c>
      <c r="D3399" s="146" t="s">
        <v>997</v>
      </c>
      <c r="E3399" s="292" t="s">
        <v>3001</v>
      </c>
      <c r="F3399" s="292"/>
      <c r="G3399" s="148" t="s">
        <v>43</v>
      </c>
      <c r="H3399" s="149">
        <v>1</v>
      </c>
      <c r="I3399" s="150">
        <v>22.79</v>
      </c>
      <c r="J3399" s="150">
        <v>22.79</v>
      </c>
    </row>
    <row r="3400" spans="1:10" ht="26.4" x14ac:dyDescent="0.25">
      <c r="A3400" s="48" t="s">
        <v>2078</v>
      </c>
      <c r="B3400" s="50" t="s">
        <v>2118</v>
      </c>
      <c r="C3400" s="48" t="s">
        <v>41</v>
      </c>
      <c r="D3400" s="48" t="s">
        <v>2119</v>
      </c>
      <c r="E3400" s="289" t="s">
        <v>2081</v>
      </c>
      <c r="F3400" s="289"/>
      <c r="G3400" s="151" t="s">
        <v>2082</v>
      </c>
      <c r="H3400" s="152">
        <v>0.16520000000000001</v>
      </c>
      <c r="I3400" s="153">
        <v>29.46</v>
      </c>
      <c r="J3400" s="153">
        <v>4.8600000000000003</v>
      </c>
    </row>
    <row r="3401" spans="1:10" ht="26.4" x14ac:dyDescent="0.25">
      <c r="A3401" s="48" t="s">
        <v>2078</v>
      </c>
      <c r="B3401" s="50" t="s">
        <v>2114</v>
      </c>
      <c r="C3401" s="48" t="s">
        <v>41</v>
      </c>
      <c r="D3401" s="48" t="s">
        <v>2115</v>
      </c>
      <c r="E3401" s="289" t="s">
        <v>2081</v>
      </c>
      <c r="F3401" s="289"/>
      <c r="G3401" s="151" t="s">
        <v>2082</v>
      </c>
      <c r="H3401" s="152">
        <v>0.16520000000000001</v>
      </c>
      <c r="I3401" s="153">
        <v>24.83</v>
      </c>
      <c r="J3401" s="153">
        <v>4.0999999999999996</v>
      </c>
    </row>
    <row r="3402" spans="1:10" ht="26.4" x14ac:dyDescent="0.25">
      <c r="A3402" s="154" t="s">
        <v>2087</v>
      </c>
      <c r="B3402" s="155" t="s">
        <v>3291</v>
      </c>
      <c r="C3402" s="154" t="s">
        <v>41</v>
      </c>
      <c r="D3402" s="154" t="s">
        <v>3292</v>
      </c>
      <c r="E3402" s="290" t="s">
        <v>2091</v>
      </c>
      <c r="F3402" s="290"/>
      <c r="G3402" s="156" t="s">
        <v>43</v>
      </c>
      <c r="H3402" s="157">
        <v>1</v>
      </c>
      <c r="I3402" s="158">
        <v>5.98</v>
      </c>
      <c r="J3402" s="158">
        <v>5.98</v>
      </c>
    </row>
    <row r="3403" spans="1:10" x14ac:dyDescent="0.25">
      <c r="A3403" s="154" t="s">
        <v>2087</v>
      </c>
      <c r="B3403" s="155" t="s">
        <v>3203</v>
      </c>
      <c r="C3403" s="154" t="s">
        <v>41</v>
      </c>
      <c r="D3403" s="154" t="s">
        <v>3204</v>
      </c>
      <c r="E3403" s="290" t="s">
        <v>2091</v>
      </c>
      <c r="F3403" s="290"/>
      <c r="G3403" s="156" t="s">
        <v>43</v>
      </c>
      <c r="H3403" s="157">
        <v>2</v>
      </c>
      <c r="I3403" s="158">
        <v>2.91</v>
      </c>
      <c r="J3403" s="158">
        <v>5.82</v>
      </c>
    </row>
    <row r="3404" spans="1:10" ht="39.6" x14ac:dyDescent="0.25">
      <c r="A3404" s="154" t="s">
        <v>2087</v>
      </c>
      <c r="B3404" s="155" t="s">
        <v>3006</v>
      </c>
      <c r="C3404" s="154" t="s">
        <v>41</v>
      </c>
      <c r="D3404" s="154" t="s">
        <v>3007</v>
      </c>
      <c r="E3404" s="290" t="s">
        <v>2091</v>
      </c>
      <c r="F3404" s="290"/>
      <c r="G3404" s="156" t="s">
        <v>43</v>
      </c>
      <c r="H3404" s="157">
        <v>7.4999999999999997E-2</v>
      </c>
      <c r="I3404" s="158">
        <v>27.15</v>
      </c>
      <c r="J3404" s="158">
        <v>2.0299999999999998</v>
      </c>
    </row>
    <row r="3405" spans="1:10" x14ac:dyDescent="0.25">
      <c r="A3405" s="49"/>
      <c r="B3405" s="49"/>
      <c r="C3405" s="49"/>
      <c r="D3405" s="49"/>
      <c r="E3405" s="49" t="s">
        <v>2093</v>
      </c>
      <c r="F3405" s="159">
        <v>3.16</v>
      </c>
      <c r="G3405" s="49" t="s">
        <v>2094</v>
      </c>
      <c r="H3405" s="159">
        <v>3.64</v>
      </c>
      <c r="I3405" s="49" t="s">
        <v>2095</v>
      </c>
      <c r="J3405" s="159">
        <v>6.8</v>
      </c>
    </row>
    <row r="3406" spans="1:10" x14ac:dyDescent="0.25">
      <c r="A3406" s="49"/>
      <c r="B3406" s="49"/>
      <c r="C3406" s="49"/>
      <c r="D3406" s="49"/>
      <c r="E3406" s="49" t="s">
        <v>2096</v>
      </c>
      <c r="F3406" s="159">
        <v>4.67</v>
      </c>
      <c r="G3406" s="49"/>
      <c r="H3406" s="291" t="s">
        <v>2097</v>
      </c>
      <c r="I3406" s="291"/>
      <c r="J3406" s="159">
        <v>27.46</v>
      </c>
    </row>
    <row r="3407" spans="1:10" ht="14.4" thickBot="1" x14ac:dyDescent="0.3">
      <c r="A3407" s="30"/>
      <c r="B3407" s="30"/>
      <c r="C3407" s="30"/>
      <c r="D3407" s="30"/>
      <c r="E3407" s="30"/>
      <c r="F3407" s="30"/>
      <c r="G3407" s="30" t="s">
        <v>2098</v>
      </c>
      <c r="H3407" s="160" t="s">
        <v>2942</v>
      </c>
      <c r="I3407" s="30" t="s">
        <v>2100</v>
      </c>
      <c r="J3407" s="32">
        <v>329.52</v>
      </c>
    </row>
    <row r="3408" spans="1:10" ht="14.4" thickTop="1" x14ac:dyDescent="0.25">
      <c r="A3408" s="161"/>
      <c r="B3408" s="161"/>
      <c r="C3408" s="161"/>
      <c r="D3408" s="161"/>
      <c r="E3408" s="161"/>
      <c r="F3408" s="161"/>
      <c r="G3408" s="161"/>
      <c r="H3408" s="161"/>
      <c r="I3408" s="161"/>
      <c r="J3408" s="161"/>
    </row>
    <row r="3409" spans="1:10" x14ac:dyDescent="0.25">
      <c r="A3409" s="24" t="s">
        <v>998</v>
      </c>
      <c r="B3409" s="25" t="s">
        <v>2</v>
      </c>
      <c r="C3409" s="24" t="s">
        <v>3</v>
      </c>
      <c r="D3409" s="24" t="s">
        <v>4</v>
      </c>
      <c r="E3409" s="294" t="s">
        <v>2075</v>
      </c>
      <c r="F3409" s="294"/>
      <c r="G3409" s="145" t="s">
        <v>5</v>
      </c>
      <c r="H3409" s="25" t="s">
        <v>6</v>
      </c>
      <c r="I3409" s="25" t="s">
        <v>7</v>
      </c>
      <c r="J3409" s="25" t="s">
        <v>9</v>
      </c>
    </row>
    <row r="3410" spans="1:10" ht="39.6" x14ac:dyDescent="0.25">
      <c r="A3410" s="146" t="s">
        <v>2076</v>
      </c>
      <c r="B3410" s="147" t="s">
        <v>999</v>
      </c>
      <c r="C3410" s="146" t="s">
        <v>41</v>
      </c>
      <c r="D3410" s="146" t="s">
        <v>1000</v>
      </c>
      <c r="E3410" s="292" t="s">
        <v>3001</v>
      </c>
      <c r="F3410" s="292"/>
      <c r="G3410" s="148" t="s">
        <v>43</v>
      </c>
      <c r="H3410" s="149">
        <v>1</v>
      </c>
      <c r="I3410" s="150">
        <v>39.799999999999997</v>
      </c>
      <c r="J3410" s="150">
        <v>39.799999999999997</v>
      </c>
    </row>
    <row r="3411" spans="1:10" ht="26.4" x14ac:dyDescent="0.25">
      <c r="A3411" s="48" t="s">
        <v>2078</v>
      </c>
      <c r="B3411" s="50" t="s">
        <v>2114</v>
      </c>
      <c r="C3411" s="48" t="s">
        <v>41</v>
      </c>
      <c r="D3411" s="48" t="s">
        <v>2115</v>
      </c>
      <c r="E3411" s="289" t="s">
        <v>2081</v>
      </c>
      <c r="F3411" s="289"/>
      <c r="G3411" s="151" t="s">
        <v>2082</v>
      </c>
      <c r="H3411" s="152">
        <v>0.2203</v>
      </c>
      <c r="I3411" s="153">
        <v>24.83</v>
      </c>
      <c r="J3411" s="153">
        <v>5.47</v>
      </c>
    </row>
    <row r="3412" spans="1:10" ht="26.4" x14ac:dyDescent="0.25">
      <c r="A3412" s="48" t="s">
        <v>2078</v>
      </c>
      <c r="B3412" s="50" t="s">
        <v>2118</v>
      </c>
      <c r="C3412" s="48" t="s">
        <v>41</v>
      </c>
      <c r="D3412" s="48" t="s">
        <v>2119</v>
      </c>
      <c r="E3412" s="289" t="s">
        <v>2081</v>
      </c>
      <c r="F3412" s="289"/>
      <c r="G3412" s="151" t="s">
        <v>2082</v>
      </c>
      <c r="H3412" s="152">
        <v>0.2203</v>
      </c>
      <c r="I3412" s="153">
        <v>29.46</v>
      </c>
      <c r="J3412" s="153">
        <v>6.49</v>
      </c>
    </row>
    <row r="3413" spans="1:10" ht="26.4" x14ac:dyDescent="0.25">
      <c r="A3413" s="154" t="s">
        <v>2087</v>
      </c>
      <c r="B3413" s="155" t="s">
        <v>3293</v>
      </c>
      <c r="C3413" s="154" t="s">
        <v>41</v>
      </c>
      <c r="D3413" s="154" t="s">
        <v>3294</v>
      </c>
      <c r="E3413" s="290" t="s">
        <v>2091</v>
      </c>
      <c r="F3413" s="290"/>
      <c r="G3413" s="156" t="s">
        <v>43</v>
      </c>
      <c r="H3413" s="157">
        <v>1</v>
      </c>
      <c r="I3413" s="158">
        <v>16.059999999999999</v>
      </c>
      <c r="J3413" s="158">
        <v>16.059999999999999</v>
      </c>
    </row>
    <row r="3414" spans="1:10" ht="39.6" x14ac:dyDescent="0.25">
      <c r="A3414" s="154" t="s">
        <v>2087</v>
      </c>
      <c r="B3414" s="155" t="s">
        <v>3006</v>
      </c>
      <c r="C3414" s="154" t="s">
        <v>41</v>
      </c>
      <c r="D3414" s="154" t="s">
        <v>3007</v>
      </c>
      <c r="E3414" s="290" t="s">
        <v>2091</v>
      </c>
      <c r="F3414" s="290"/>
      <c r="G3414" s="156" t="s">
        <v>43</v>
      </c>
      <c r="H3414" s="157">
        <v>0.1125</v>
      </c>
      <c r="I3414" s="158">
        <v>27.15</v>
      </c>
      <c r="J3414" s="158">
        <v>3.05</v>
      </c>
    </row>
    <row r="3415" spans="1:10" x14ac:dyDescent="0.25">
      <c r="A3415" s="154" t="s">
        <v>2087</v>
      </c>
      <c r="B3415" s="155" t="s">
        <v>3203</v>
      </c>
      <c r="C3415" s="154" t="s">
        <v>41</v>
      </c>
      <c r="D3415" s="154" t="s">
        <v>3204</v>
      </c>
      <c r="E3415" s="290" t="s">
        <v>2091</v>
      </c>
      <c r="F3415" s="290"/>
      <c r="G3415" s="156" t="s">
        <v>43</v>
      </c>
      <c r="H3415" s="157">
        <v>3</v>
      </c>
      <c r="I3415" s="158">
        <v>2.91</v>
      </c>
      <c r="J3415" s="158">
        <v>8.73</v>
      </c>
    </row>
    <row r="3416" spans="1:10" x14ac:dyDescent="0.25">
      <c r="A3416" s="49"/>
      <c r="B3416" s="49"/>
      <c r="C3416" s="49"/>
      <c r="D3416" s="49"/>
      <c r="E3416" s="49" t="s">
        <v>2093</v>
      </c>
      <c r="F3416" s="159">
        <v>4.2300000000000004</v>
      </c>
      <c r="G3416" s="49" t="s">
        <v>2094</v>
      </c>
      <c r="H3416" s="159">
        <v>4.8499999999999996</v>
      </c>
      <c r="I3416" s="49" t="s">
        <v>2095</v>
      </c>
      <c r="J3416" s="159">
        <v>9.08</v>
      </c>
    </row>
    <row r="3417" spans="1:10" x14ac:dyDescent="0.25">
      <c r="A3417" s="49"/>
      <c r="B3417" s="49"/>
      <c r="C3417" s="49"/>
      <c r="D3417" s="49"/>
      <c r="E3417" s="49" t="s">
        <v>2096</v>
      </c>
      <c r="F3417" s="159">
        <v>8.15</v>
      </c>
      <c r="G3417" s="49"/>
      <c r="H3417" s="291" t="s">
        <v>2097</v>
      </c>
      <c r="I3417" s="291"/>
      <c r="J3417" s="159">
        <v>47.95</v>
      </c>
    </row>
    <row r="3418" spans="1:10" ht="14.4" thickBot="1" x14ac:dyDescent="0.3">
      <c r="A3418" s="30"/>
      <c r="B3418" s="30"/>
      <c r="C3418" s="30"/>
      <c r="D3418" s="30"/>
      <c r="E3418" s="30"/>
      <c r="F3418" s="30"/>
      <c r="G3418" s="30" t="s">
        <v>2098</v>
      </c>
      <c r="H3418" s="160" t="s">
        <v>2166</v>
      </c>
      <c r="I3418" s="30" t="s">
        <v>2100</v>
      </c>
      <c r="J3418" s="32">
        <v>47.95</v>
      </c>
    </row>
    <row r="3419" spans="1:10" ht="14.4" thickTop="1" x14ac:dyDescent="0.25">
      <c r="A3419" s="161"/>
      <c r="B3419" s="161"/>
      <c r="C3419" s="161"/>
      <c r="D3419" s="161"/>
      <c r="E3419" s="161"/>
      <c r="F3419" s="161"/>
      <c r="G3419" s="161"/>
      <c r="H3419" s="161"/>
      <c r="I3419" s="161"/>
      <c r="J3419" s="161"/>
    </row>
    <row r="3420" spans="1:10" x14ac:dyDescent="0.25">
      <c r="A3420" s="24" t="s">
        <v>1001</v>
      </c>
      <c r="B3420" s="25" t="s">
        <v>2</v>
      </c>
      <c r="C3420" s="24" t="s">
        <v>3</v>
      </c>
      <c r="D3420" s="24" t="s">
        <v>4</v>
      </c>
      <c r="E3420" s="294" t="s">
        <v>2075</v>
      </c>
      <c r="F3420" s="294"/>
      <c r="G3420" s="145" t="s">
        <v>5</v>
      </c>
      <c r="H3420" s="25" t="s">
        <v>6</v>
      </c>
      <c r="I3420" s="25" t="s">
        <v>7</v>
      </c>
      <c r="J3420" s="25" t="s">
        <v>9</v>
      </c>
    </row>
    <row r="3421" spans="1:10" ht="39.6" x14ac:dyDescent="0.25">
      <c r="A3421" s="146" t="s">
        <v>2076</v>
      </c>
      <c r="B3421" s="147" t="s">
        <v>1002</v>
      </c>
      <c r="C3421" s="146" t="s">
        <v>41</v>
      </c>
      <c r="D3421" s="146" t="s">
        <v>1003</v>
      </c>
      <c r="E3421" s="292" t="s">
        <v>3001</v>
      </c>
      <c r="F3421" s="292"/>
      <c r="G3421" s="148" t="s">
        <v>43</v>
      </c>
      <c r="H3421" s="149">
        <v>1</v>
      </c>
      <c r="I3421" s="150">
        <v>19.97</v>
      </c>
      <c r="J3421" s="150">
        <v>19.97</v>
      </c>
    </row>
    <row r="3422" spans="1:10" ht="26.4" x14ac:dyDescent="0.25">
      <c r="A3422" s="48" t="s">
        <v>2078</v>
      </c>
      <c r="B3422" s="50" t="s">
        <v>2114</v>
      </c>
      <c r="C3422" s="48" t="s">
        <v>41</v>
      </c>
      <c r="D3422" s="48" t="s">
        <v>2115</v>
      </c>
      <c r="E3422" s="289" t="s">
        <v>2081</v>
      </c>
      <c r="F3422" s="289"/>
      <c r="G3422" s="151" t="s">
        <v>2082</v>
      </c>
      <c r="H3422" s="152">
        <v>9.1899999999999996E-2</v>
      </c>
      <c r="I3422" s="153">
        <v>24.83</v>
      </c>
      <c r="J3422" s="153">
        <v>2.2799999999999998</v>
      </c>
    </row>
    <row r="3423" spans="1:10" ht="26.4" x14ac:dyDescent="0.25">
      <c r="A3423" s="48" t="s">
        <v>2078</v>
      </c>
      <c r="B3423" s="50" t="s">
        <v>2118</v>
      </c>
      <c r="C3423" s="48" t="s">
        <v>41</v>
      </c>
      <c r="D3423" s="48" t="s">
        <v>2119</v>
      </c>
      <c r="E3423" s="289" t="s">
        <v>2081</v>
      </c>
      <c r="F3423" s="289"/>
      <c r="G3423" s="151" t="s">
        <v>2082</v>
      </c>
      <c r="H3423" s="152">
        <v>9.1899999999999996E-2</v>
      </c>
      <c r="I3423" s="153">
        <v>29.46</v>
      </c>
      <c r="J3423" s="153">
        <v>2.7</v>
      </c>
    </row>
    <row r="3424" spans="1:10" ht="39.6" x14ac:dyDescent="0.25">
      <c r="A3424" s="154" t="s">
        <v>2087</v>
      </c>
      <c r="B3424" s="155" t="s">
        <v>3006</v>
      </c>
      <c r="C3424" s="154" t="s">
        <v>41</v>
      </c>
      <c r="D3424" s="154" t="s">
        <v>3007</v>
      </c>
      <c r="E3424" s="290" t="s">
        <v>2091</v>
      </c>
      <c r="F3424" s="290"/>
      <c r="G3424" s="156" t="s">
        <v>43</v>
      </c>
      <c r="H3424" s="157">
        <v>0.05</v>
      </c>
      <c r="I3424" s="158">
        <v>27.15</v>
      </c>
      <c r="J3424" s="158">
        <v>1.35</v>
      </c>
    </row>
    <row r="3425" spans="1:10" x14ac:dyDescent="0.25">
      <c r="A3425" s="154" t="s">
        <v>2087</v>
      </c>
      <c r="B3425" s="155" t="s">
        <v>3295</v>
      </c>
      <c r="C3425" s="154" t="s">
        <v>41</v>
      </c>
      <c r="D3425" s="154" t="s">
        <v>3296</v>
      </c>
      <c r="E3425" s="290" t="s">
        <v>2091</v>
      </c>
      <c r="F3425" s="290"/>
      <c r="G3425" s="156" t="s">
        <v>43</v>
      </c>
      <c r="H3425" s="157">
        <v>1</v>
      </c>
      <c r="I3425" s="158">
        <v>9.68</v>
      </c>
      <c r="J3425" s="158">
        <v>9.68</v>
      </c>
    </row>
    <row r="3426" spans="1:10" x14ac:dyDescent="0.25">
      <c r="A3426" s="154" t="s">
        <v>2087</v>
      </c>
      <c r="B3426" s="155" t="s">
        <v>3198</v>
      </c>
      <c r="C3426" s="154" t="s">
        <v>41</v>
      </c>
      <c r="D3426" s="154" t="s">
        <v>3199</v>
      </c>
      <c r="E3426" s="290" t="s">
        <v>2091</v>
      </c>
      <c r="F3426" s="290"/>
      <c r="G3426" s="156" t="s">
        <v>43</v>
      </c>
      <c r="H3426" s="157">
        <v>2</v>
      </c>
      <c r="I3426" s="158">
        <v>1.98</v>
      </c>
      <c r="J3426" s="158">
        <v>3.96</v>
      </c>
    </row>
    <row r="3427" spans="1:10" x14ac:dyDescent="0.25">
      <c r="A3427" s="49"/>
      <c r="B3427" s="49"/>
      <c r="C3427" s="49"/>
      <c r="D3427" s="49"/>
      <c r="E3427" s="49" t="s">
        <v>2093</v>
      </c>
      <c r="F3427" s="159">
        <v>1.76</v>
      </c>
      <c r="G3427" s="49" t="s">
        <v>2094</v>
      </c>
      <c r="H3427" s="159">
        <v>2.02</v>
      </c>
      <c r="I3427" s="49" t="s">
        <v>2095</v>
      </c>
      <c r="J3427" s="159">
        <v>3.78</v>
      </c>
    </row>
    <row r="3428" spans="1:10" x14ac:dyDescent="0.25">
      <c r="A3428" s="49"/>
      <c r="B3428" s="49"/>
      <c r="C3428" s="49"/>
      <c r="D3428" s="49"/>
      <c r="E3428" s="49" t="s">
        <v>2096</v>
      </c>
      <c r="F3428" s="159">
        <v>4.09</v>
      </c>
      <c r="G3428" s="49"/>
      <c r="H3428" s="291" t="s">
        <v>2097</v>
      </c>
      <c r="I3428" s="291"/>
      <c r="J3428" s="159">
        <v>24.06</v>
      </c>
    </row>
    <row r="3429" spans="1:10" ht="14.4" thickBot="1" x14ac:dyDescent="0.3">
      <c r="A3429" s="30"/>
      <c r="B3429" s="30"/>
      <c r="C3429" s="30"/>
      <c r="D3429" s="30"/>
      <c r="E3429" s="30"/>
      <c r="F3429" s="30"/>
      <c r="G3429" s="30" t="s">
        <v>2098</v>
      </c>
      <c r="H3429" s="160" t="s">
        <v>2166</v>
      </c>
      <c r="I3429" s="30" t="s">
        <v>2100</v>
      </c>
      <c r="J3429" s="32">
        <v>24.06</v>
      </c>
    </row>
    <row r="3430" spans="1:10" ht="14.4" thickTop="1" x14ac:dyDescent="0.25">
      <c r="A3430" s="161"/>
      <c r="B3430" s="161"/>
      <c r="C3430" s="161"/>
      <c r="D3430" s="161"/>
      <c r="E3430" s="161"/>
      <c r="F3430" s="161"/>
      <c r="G3430" s="161"/>
      <c r="H3430" s="161"/>
      <c r="I3430" s="161"/>
      <c r="J3430" s="161"/>
    </row>
    <row r="3431" spans="1:10" x14ac:dyDescent="0.25">
      <c r="A3431" s="24" t="s">
        <v>1004</v>
      </c>
      <c r="B3431" s="25" t="s">
        <v>2</v>
      </c>
      <c r="C3431" s="24" t="s">
        <v>3</v>
      </c>
      <c r="D3431" s="24" t="s">
        <v>4</v>
      </c>
      <c r="E3431" s="294" t="s">
        <v>2075</v>
      </c>
      <c r="F3431" s="294"/>
      <c r="G3431" s="145" t="s">
        <v>5</v>
      </c>
      <c r="H3431" s="25" t="s">
        <v>6</v>
      </c>
      <c r="I3431" s="25" t="s">
        <v>7</v>
      </c>
      <c r="J3431" s="25" t="s">
        <v>9</v>
      </c>
    </row>
    <row r="3432" spans="1:10" ht="39.6" x14ac:dyDescent="0.25">
      <c r="A3432" s="146" t="s">
        <v>2076</v>
      </c>
      <c r="B3432" s="147" t="s">
        <v>1005</v>
      </c>
      <c r="C3432" s="146" t="s">
        <v>41</v>
      </c>
      <c r="D3432" s="146" t="s">
        <v>1006</v>
      </c>
      <c r="E3432" s="292" t="s">
        <v>3001</v>
      </c>
      <c r="F3432" s="292"/>
      <c r="G3432" s="148" t="s">
        <v>43</v>
      </c>
      <c r="H3432" s="149">
        <v>1</v>
      </c>
      <c r="I3432" s="150">
        <v>9.76</v>
      </c>
      <c r="J3432" s="150">
        <v>9.76</v>
      </c>
    </row>
    <row r="3433" spans="1:10" ht="26.4" x14ac:dyDescent="0.25">
      <c r="A3433" s="48" t="s">
        <v>2078</v>
      </c>
      <c r="B3433" s="50" t="s">
        <v>2118</v>
      </c>
      <c r="C3433" s="48" t="s">
        <v>41</v>
      </c>
      <c r="D3433" s="48" t="s">
        <v>2119</v>
      </c>
      <c r="E3433" s="289" t="s">
        <v>2081</v>
      </c>
      <c r="F3433" s="289"/>
      <c r="G3433" s="151" t="s">
        <v>2082</v>
      </c>
      <c r="H3433" s="152">
        <v>1.14E-2</v>
      </c>
      <c r="I3433" s="153">
        <v>29.46</v>
      </c>
      <c r="J3433" s="153">
        <v>0.33</v>
      </c>
    </row>
    <row r="3434" spans="1:10" ht="26.4" x14ac:dyDescent="0.25">
      <c r="A3434" s="48" t="s">
        <v>2078</v>
      </c>
      <c r="B3434" s="50" t="s">
        <v>2114</v>
      </c>
      <c r="C3434" s="48" t="s">
        <v>41</v>
      </c>
      <c r="D3434" s="48" t="s">
        <v>2115</v>
      </c>
      <c r="E3434" s="289" t="s">
        <v>2081</v>
      </c>
      <c r="F3434" s="289"/>
      <c r="G3434" s="151" t="s">
        <v>2082</v>
      </c>
      <c r="H3434" s="152">
        <v>1.14E-2</v>
      </c>
      <c r="I3434" s="153">
        <v>24.83</v>
      </c>
      <c r="J3434" s="153">
        <v>0.28000000000000003</v>
      </c>
    </row>
    <row r="3435" spans="1:10" x14ac:dyDescent="0.25">
      <c r="A3435" s="154" t="s">
        <v>2087</v>
      </c>
      <c r="B3435" s="155" t="s">
        <v>2963</v>
      </c>
      <c r="C3435" s="154" t="s">
        <v>41</v>
      </c>
      <c r="D3435" s="154" t="s">
        <v>2964</v>
      </c>
      <c r="E3435" s="290" t="s">
        <v>2091</v>
      </c>
      <c r="F3435" s="290"/>
      <c r="G3435" s="156" t="s">
        <v>43</v>
      </c>
      <c r="H3435" s="157">
        <v>7.3000000000000001E-3</v>
      </c>
      <c r="I3435" s="158">
        <v>65.78</v>
      </c>
      <c r="J3435" s="158">
        <v>0.48</v>
      </c>
    </row>
    <row r="3436" spans="1:10" x14ac:dyDescent="0.25">
      <c r="A3436" s="154" t="s">
        <v>2087</v>
      </c>
      <c r="B3436" s="155" t="s">
        <v>2712</v>
      </c>
      <c r="C3436" s="154" t="s">
        <v>41</v>
      </c>
      <c r="D3436" s="154" t="s">
        <v>2713</v>
      </c>
      <c r="E3436" s="290" t="s">
        <v>2091</v>
      </c>
      <c r="F3436" s="290"/>
      <c r="G3436" s="156" t="s">
        <v>43</v>
      </c>
      <c r="H3436" s="157">
        <v>8.0000000000000002E-3</v>
      </c>
      <c r="I3436" s="158">
        <v>2.06</v>
      </c>
      <c r="J3436" s="158">
        <v>0.01</v>
      </c>
    </row>
    <row r="3437" spans="1:10" ht="26.4" x14ac:dyDescent="0.25">
      <c r="A3437" s="154" t="s">
        <v>2087</v>
      </c>
      <c r="B3437" s="155" t="s">
        <v>2954</v>
      </c>
      <c r="C3437" s="154" t="s">
        <v>41</v>
      </c>
      <c r="D3437" s="154" t="s">
        <v>2955</v>
      </c>
      <c r="E3437" s="290" t="s">
        <v>2091</v>
      </c>
      <c r="F3437" s="290"/>
      <c r="G3437" s="156" t="s">
        <v>43</v>
      </c>
      <c r="H3437" s="157">
        <v>1.0999999999999999E-2</v>
      </c>
      <c r="I3437" s="158">
        <v>74.53</v>
      </c>
      <c r="J3437" s="158">
        <v>0.81</v>
      </c>
    </row>
    <row r="3438" spans="1:10" x14ac:dyDescent="0.25">
      <c r="A3438" s="154" t="s">
        <v>2087</v>
      </c>
      <c r="B3438" s="155" t="s">
        <v>3297</v>
      </c>
      <c r="C3438" s="154" t="s">
        <v>41</v>
      </c>
      <c r="D3438" s="154" t="s">
        <v>3298</v>
      </c>
      <c r="E3438" s="290" t="s">
        <v>2091</v>
      </c>
      <c r="F3438" s="290"/>
      <c r="G3438" s="156" t="s">
        <v>43</v>
      </c>
      <c r="H3438" s="157">
        <v>1</v>
      </c>
      <c r="I3438" s="158">
        <v>7.85</v>
      </c>
      <c r="J3438" s="158">
        <v>7.85</v>
      </c>
    </row>
    <row r="3439" spans="1:10" x14ac:dyDescent="0.25">
      <c r="A3439" s="49"/>
      <c r="B3439" s="49"/>
      <c r="C3439" s="49"/>
      <c r="D3439" s="49"/>
      <c r="E3439" s="49" t="s">
        <v>2093</v>
      </c>
      <c r="F3439" s="159">
        <v>0.21</v>
      </c>
      <c r="G3439" s="49" t="s">
        <v>2094</v>
      </c>
      <c r="H3439" s="159">
        <v>0.25</v>
      </c>
      <c r="I3439" s="49" t="s">
        <v>2095</v>
      </c>
      <c r="J3439" s="159">
        <v>0.46</v>
      </c>
    </row>
    <row r="3440" spans="1:10" x14ac:dyDescent="0.25">
      <c r="A3440" s="49"/>
      <c r="B3440" s="49"/>
      <c r="C3440" s="49"/>
      <c r="D3440" s="49"/>
      <c r="E3440" s="49" t="s">
        <v>2096</v>
      </c>
      <c r="F3440" s="159">
        <v>2</v>
      </c>
      <c r="G3440" s="49"/>
      <c r="H3440" s="291" t="s">
        <v>2097</v>
      </c>
      <c r="I3440" s="291"/>
      <c r="J3440" s="159">
        <v>11.76</v>
      </c>
    </row>
    <row r="3441" spans="1:10" ht="14.4" thickBot="1" x14ac:dyDescent="0.3">
      <c r="A3441" s="30"/>
      <c r="B3441" s="30"/>
      <c r="C3441" s="30"/>
      <c r="D3441" s="30"/>
      <c r="E3441" s="30"/>
      <c r="F3441" s="30"/>
      <c r="G3441" s="30" t="s">
        <v>2098</v>
      </c>
      <c r="H3441" s="160" t="s">
        <v>3299</v>
      </c>
      <c r="I3441" s="30" t="s">
        <v>2100</v>
      </c>
      <c r="J3441" s="32">
        <v>764.4</v>
      </c>
    </row>
    <row r="3442" spans="1:10" ht="14.4" thickTop="1" x14ac:dyDescent="0.25">
      <c r="A3442" s="161"/>
      <c r="B3442" s="161"/>
      <c r="C3442" s="161"/>
      <c r="D3442" s="161"/>
      <c r="E3442" s="161"/>
      <c r="F3442" s="161"/>
      <c r="G3442" s="161"/>
      <c r="H3442" s="161"/>
      <c r="I3442" s="161"/>
      <c r="J3442" s="161"/>
    </row>
    <row r="3443" spans="1:10" x14ac:dyDescent="0.25">
      <c r="A3443" s="24" t="s">
        <v>1007</v>
      </c>
      <c r="B3443" s="25" t="s">
        <v>2</v>
      </c>
      <c r="C3443" s="24" t="s">
        <v>3</v>
      </c>
      <c r="D3443" s="24" t="s">
        <v>4</v>
      </c>
      <c r="E3443" s="294" t="s">
        <v>2075</v>
      </c>
      <c r="F3443" s="294"/>
      <c r="G3443" s="145" t="s">
        <v>5</v>
      </c>
      <c r="H3443" s="25" t="s">
        <v>6</v>
      </c>
      <c r="I3443" s="25" t="s">
        <v>7</v>
      </c>
      <c r="J3443" s="25" t="s">
        <v>9</v>
      </c>
    </row>
    <row r="3444" spans="1:10" ht="39.6" x14ac:dyDescent="0.25">
      <c r="A3444" s="146" t="s">
        <v>2076</v>
      </c>
      <c r="B3444" s="147" t="s">
        <v>1008</v>
      </c>
      <c r="C3444" s="146" t="s">
        <v>41</v>
      </c>
      <c r="D3444" s="146" t="s">
        <v>1009</v>
      </c>
      <c r="E3444" s="292" t="s">
        <v>3001</v>
      </c>
      <c r="F3444" s="292"/>
      <c r="G3444" s="148" t="s">
        <v>43</v>
      </c>
      <c r="H3444" s="149">
        <v>1</v>
      </c>
      <c r="I3444" s="150">
        <v>20.440000000000001</v>
      </c>
      <c r="J3444" s="150">
        <v>20.440000000000001</v>
      </c>
    </row>
    <row r="3445" spans="1:10" ht="26.4" x14ac:dyDescent="0.25">
      <c r="A3445" s="48" t="s">
        <v>2078</v>
      </c>
      <c r="B3445" s="50" t="s">
        <v>2114</v>
      </c>
      <c r="C3445" s="48" t="s">
        <v>41</v>
      </c>
      <c r="D3445" s="48" t="s">
        <v>2115</v>
      </c>
      <c r="E3445" s="289" t="s">
        <v>2081</v>
      </c>
      <c r="F3445" s="289"/>
      <c r="G3445" s="151" t="s">
        <v>2082</v>
      </c>
      <c r="H3445" s="152">
        <v>4.19E-2</v>
      </c>
      <c r="I3445" s="153">
        <v>24.83</v>
      </c>
      <c r="J3445" s="153">
        <v>1.04</v>
      </c>
    </row>
    <row r="3446" spans="1:10" ht="26.4" x14ac:dyDescent="0.25">
      <c r="A3446" s="48" t="s">
        <v>2078</v>
      </c>
      <c r="B3446" s="50" t="s">
        <v>2118</v>
      </c>
      <c r="C3446" s="48" t="s">
        <v>41</v>
      </c>
      <c r="D3446" s="48" t="s">
        <v>2119</v>
      </c>
      <c r="E3446" s="289" t="s">
        <v>2081</v>
      </c>
      <c r="F3446" s="289"/>
      <c r="G3446" s="151" t="s">
        <v>2082</v>
      </c>
      <c r="H3446" s="152">
        <v>4.19E-2</v>
      </c>
      <c r="I3446" s="153">
        <v>29.46</v>
      </c>
      <c r="J3446" s="153">
        <v>1.23</v>
      </c>
    </row>
    <row r="3447" spans="1:10" ht="26.4" x14ac:dyDescent="0.25">
      <c r="A3447" s="154" t="s">
        <v>2087</v>
      </c>
      <c r="B3447" s="155" t="s">
        <v>2954</v>
      </c>
      <c r="C3447" s="154" t="s">
        <v>41</v>
      </c>
      <c r="D3447" s="154" t="s">
        <v>2955</v>
      </c>
      <c r="E3447" s="290" t="s">
        <v>2091</v>
      </c>
      <c r="F3447" s="290"/>
      <c r="G3447" s="156" t="s">
        <v>43</v>
      </c>
      <c r="H3447" s="157">
        <v>2.5999999999999999E-2</v>
      </c>
      <c r="I3447" s="158">
        <v>74.53</v>
      </c>
      <c r="J3447" s="158">
        <v>1.93</v>
      </c>
    </row>
    <row r="3448" spans="1:10" x14ac:dyDescent="0.25">
      <c r="A3448" s="154" t="s">
        <v>2087</v>
      </c>
      <c r="B3448" s="155" t="s">
        <v>2712</v>
      </c>
      <c r="C3448" s="154" t="s">
        <v>41</v>
      </c>
      <c r="D3448" s="154" t="s">
        <v>2713</v>
      </c>
      <c r="E3448" s="290" t="s">
        <v>2091</v>
      </c>
      <c r="F3448" s="290"/>
      <c r="G3448" s="156" t="s">
        <v>43</v>
      </c>
      <c r="H3448" s="157">
        <v>3.1E-2</v>
      </c>
      <c r="I3448" s="158">
        <v>2.06</v>
      </c>
      <c r="J3448" s="158">
        <v>0.06</v>
      </c>
    </row>
    <row r="3449" spans="1:10" x14ac:dyDescent="0.25">
      <c r="A3449" s="154" t="s">
        <v>2087</v>
      </c>
      <c r="B3449" s="155" t="s">
        <v>2963</v>
      </c>
      <c r="C3449" s="154" t="s">
        <v>41</v>
      </c>
      <c r="D3449" s="154" t="s">
        <v>2964</v>
      </c>
      <c r="E3449" s="290" t="s">
        <v>2091</v>
      </c>
      <c r="F3449" s="290"/>
      <c r="G3449" s="156" t="s">
        <v>43</v>
      </c>
      <c r="H3449" s="157">
        <v>1.67E-2</v>
      </c>
      <c r="I3449" s="158">
        <v>65.78</v>
      </c>
      <c r="J3449" s="158">
        <v>1.0900000000000001</v>
      </c>
    </row>
    <row r="3450" spans="1:10" x14ac:dyDescent="0.25">
      <c r="A3450" s="154" t="s">
        <v>2087</v>
      </c>
      <c r="B3450" s="155" t="s">
        <v>3300</v>
      </c>
      <c r="C3450" s="154" t="s">
        <v>41</v>
      </c>
      <c r="D3450" s="154" t="s">
        <v>3301</v>
      </c>
      <c r="E3450" s="290" t="s">
        <v>2091</v>
      </c>
      <c r="F3450" s="290"/>
      <c r="G3450" s="156" t="s">
        <v>43</v>
      </c>
      <c r="H3450" s="157">
        <v>1</v>
      </c>
      <c r="I3450" s="158">
        <v>15.09</v>
      </c>
      <c r="J3450" s="158">
        <v>15.09</v>
      </c>
    </row>
    <row r="3451" spans="1:10" x14ac:dyDescent="0.25">
      <c r="A3451" s="49"/>
      <c r="B3451" s="49"/>
      <c r="C3451" s="49"/>
      <c r="D3451" s="49"/>
      <c r="E3451" s="49" t="s">
        <v>2093</v>
      </c>
      <c r="F3451" s="159">
        <v>0.8</v>
      </c>
      <c r="G3451" s="49" t="s">
        <v>2094</v>
      </c>
      <c r="H3451" s="159">
        <v>0.92</v>
      </c>
      <c r="I3451" s="49" t="s">
        <v>2095</v>
      </c>
      <c r="J3451" s="159">
        <v>1.72</v>
      </c>
    </row>
    <row r="3452" spans="1:10" x14ac:dyDescent="0.25">
      <c r="A3452" s="49"/>
      <c r="B3452" s="49"/>
      <c r="C3452" s="49"/>
      <c r="D3452" s="49"/>
      <c r="E3452" s="49" t="s">
        <v>2096</v>
      </c>
      <c r="F3452" s="159">
        <v>4.1900000000000004</v>
      </c>
      <c r="G3452" s="49"/>
      <c r="H3452" s="291" t="s">
        <v>2097</v>
      </c>
      <c r="I3452" s="291"/>
      <c r="J3452" s="159">
        <v>24.63</v>
      </c>
    </row>
    <row r="3453" spans="1:10" ht="14.4" thickBot="1" x14ac:dyDescent="0.3">
      <c r="A3453" s="30"/>
      <c r="B3453" s="30"/>
      <c r="C3453" s="30"/>
      <c r="D3453" s="30"/>
      <c r="E3453" s="30"/>
      <c r="F3453" s="30"/>
      <c r="G3453" s="30" t="s">
        <v>2098</v>
      </c>
      <c r="H3453" s="160" t="s">
        <v>2571</v>
      </c>
      <c r="I3453" s="30" t="s">
        <v>2100</v>
      </c>
      <c r="J3453" s="32">
        <v>221.67</v>
      </c>
    </row>
    <row r="3454" spans="1:10" ht="14.4" thickTop="1" x14ac:dyDescent="0.25">
      <c r="A3454" s="161"/>
      <c r="B3454" s="161"/>
      <c r="C3454" s="161"/>
      <c r="D3454" s="161"/>
      <c r="E3454" s="161"/>
      <c r="F3454" s="161"/>
      <c r="G3454" s="161"/>
      <c r="H3454" s="161"/>
      <c r="I3454" s="161"/>
      <c r="J3454" s="161"/>
    </row>
    <row r="3455" spans="1:10" x14ac:dyDescent="0.25">
      <c r="A3455" s="24" t="s">
        <v>1010</v>
      </c>
      <c r="B3455" s="25" t="s">
        <v>2</v>
      </c>
      <c r="C3455" s="24" t="s">
        <v>3</v>
      </c>
      <c r="D3455" s="24" t="s">
        <v>4</v>
      </c>
      <c r="E3455" s="294" t="s">
        <v>2075</v>
      </c>
      <c r="F3455" s="294"/>
      <c r="G3455" s="145" t="s">
        <v>5</v>
      </c>
      <c r="H3455" s="25" t="s">
        <v>6</v>
      </c>
      <c r="I3455" s="25" t="s">
        <v>7</v>
      </c>
      <c r="J3455" s="25" t="s">
        <v>9</v>
      </c>
    </row>
    <row r="3456" spans="1:10" ht="26.4" x14ac:dyDescent="0.25">
      <c r="A3456" s="146" t="s">
        <v>2076</v>
      </c>
      <c r="B3456" s="147" t="s">
        <v>1011</v>
      </c>
      <c r="C3456" s="146" t="s">
        <v>19</v>
      </c>
      <c r="D3456" s="146" t="s">
        <v>1012</v>
      </c>
      <c r="E3456" s="292" t="s">
        <v>2077</v>
      </c>
      <c r="F3456" s="292"/>
      <c r="G3456" s="148" t="s">
        <v>91</v>
      </c>
      <c r="H3456" s="149">
        <v>1</v>
      </c>
      <c r="I3456" s="150">
        <v>117.74</v>
      </c>
      <c r="J3456" s="150">
        <v>117.74</v>
      </c>
    </row>
    <row r="3457" spans="1:10" ht="26.4" x14ac:dyDescent="0.25">
      <c r="A3457" s="48" t="s">
        <v>2078</v>
      </c>
      <c r="B3457" s="50" t="s">
        <v>2118</v>
      </c>
      <c r="C3457" s="48" t="s">
        <v>41</v>
      </c>
      <c r="D3457" s="48" t="s">
        <v>2119</v>
      </c>
      <c r="E3457" s="289" t="s">
        <v>2081</v>
      </c>
      <c r="F3457" s="289"/>
      <c r="G3457" s="151" t="s">
        <v>2082</v>
      </c>
      <c r="H3457" s="152">
        <v>0.9</v>
      </c>
      <c r="I3457" s="153">
        <v>29.46</v>
      </c>
      <c r="J3457" s="153">
        <v>26.51</v>
      </c>
    </row>
    <row r="3458" spans="1:10" ht="26.4" x14ac:dyDescent="0.25">
      <c r="A3458" s="48" t="s">
        <v>2078</v>
      </c>
      <c r="B3458" s="50" t="s">
        <v>2114</v>
      </c>
      <c r="C3458" s="48" t="s">
        <v>41</v>
      </c>
      <c r="D3458" s="48" t="s">
        <v>2115</v>
      </c>
      <c r="E3458" s="289" t="s">
        <v>2081</v>
      </c>
      <c r="F3458" s="289"/>
      <c r="G3458" s="151" t="s">
        <v>2082</v>
      </c>
      <c r="H3458" s="152">
        <v>0.9</v>
      </c>
      <c r="I3458" s="153">
        <v>24.83</v>
      </c>
      <c r="J3458" s="153">
        <v>22.34</v>
      </c>
    </row>
    <row r="3459" spans="1:10" ht="39.6" x14ac:dyDescent="0.25">
      <c r="A3459" s="154" t="s">
        <v>2087</v>
      </c>
      <c r="B3459" s="155" t="s">
        <v>3302</v>
      </c>
      <c r="C3459" s="154" t="s">
        <v>2089</v>
      </c>
      <c r="D3459" s="154" t="s">
        <v>3303</v>
      </c>
      <c r="E3459" s="290" t="s">
        <v>2091</v>
      </c>
      <c r="F3459" s="290"/>
      <c r="G3459" s="156" t="s">
        <v>2595</v>
      </c>
      <c r="H3459" s="157">
        <v>1.4</v>
      </c>
      <c r="I3459" s="158">
        <v>47.26</v>
      </c>
      <c r="J3459" s="158">
        <v>66.16</v>
      </c>
    </row>
    <row r="3460" spans="1:10" ht="39.6" x14ac:dyDescent="0.25">
      <c r="A3460" s="154" t="s">
        <v>2087</v>
      </c>
      <c r="B3460" s="155" t="s">
        <v>3253</v>
      </c>
      <c r="C3460" s="154" t="s">
        <v>2089</v>
      </c>
      <c r="D3460" s="154" t="s">
        <v>3254</v>
      </c>
      <c r="E3460" s="290" t="s">
        <v>2091</v>
      </c>
      <c r="F3460" s="290"/>
      <c r="G3460" s="156" t="s">
        <v>2767</v>
      </c>
      <c r="H3460" s="157">
        <v>1.7000000000000001E-2</v>
      </c>
      <c r="I3460" s="158">
        <v>72.86</v>
      </c>
      <c r="J3460" s="158">
        <v>1.23</v>
      </c>
    </row>
    <row r="3461" spans="1:10" x14ac:dyDescent="0.25">
      <c r="A3461" s="154" t="s">
        <v>2087</v>
      </c>
      <c r="B3461" s="155" t="s">
        <v>2712</v>
      </c>
      <c r="C3461" s="154" t="s">
        <v>41</v>
      </c>
      <c r="D3461" s="154" t="s">
        <v>2713</v>
      </c>
      <c r="E3461" s="290" t="s">
        <v>2091</v>
      </c>
      <c r="F3461" s="290"/>
      <c r="G3461" s="156" t="s">
        <v>43</v>
      </c>
      <c r="H3461" s="157">
        <v>0.1</v>
      </c>
      <c r="I3461" s="158">
        <v>2.06</v>
      </c>
      <c r="J3461" s="158">
        <v>0.2</v>
      </c>
    </row>
    <row r="3462" spans="1:10" ht="39.6" x14ac:dyDescent="0.25">
      <c r="A3462" s="154" t="s">
        <v>2087</v>
      </c>
      <c r="B3462" s="155" t="s">
        <v>3235</v>
      </c>
      <c r="C3462" s="154" t="s">
        <v>2089</v>
      </c>
      <c r="D3462" s="154" t="s">
        <v>3236</v>
      </c>
      <c r="E3462" s="290" t="s">
        <v>2091</v>
      </c>
      <c r="F3462" s="290"/>
      <c r="G3462" s="156" t="s">
        <v>2586</v>
      </c>
      <c r="H3462" s="157">
        <v>2.5999999999999999E-2</v>
      </c>
      <c r="I3462" s="158">
        <v>50.22</v>
      </c>
      <c r="J3462" s="158">
        <v>1.3</v>
      </c>
    </row>
    <row r="3463" spans="1:10" x14ac:dyDescent="0.25">
      <c r="A3463" s="49"/>
      <c r="B3463" s="49"/>
      <c r="C3463" s="49"/>
      <c r="D3463" s="49"/>
      <c r="E3463" s="49" t="s">
        <v>2093</v>
      </c>
      <c r="F3463" s="159">
        <v>17.28</v>
      </c>
      <c r="G3463" s="49" t="s">
        <v>2094</v>
      </c>
      <c r="H3463" s="159">
        <v>19.82</v>
      </c>
      <c r="I3463" s="49" t="s">
        <v>2095</v>
      </c>
      <c r="J3463" s="159">
        <v>37.1</v>
      </c>
    </row>
    <row r="3464" spans="1:10" x14ac:dyDescent="0.25">
      <c r="A3464" s="49"/>
      <c r="B3464" s="49"/>
      <c r="C3464" s="49"/>
      <c r="D3464" s="49"/>
      <c r="E3464" s="49" t="s">
        <v>2096</v>
      </c>
      <c r="F3464" s="159">
        <v>24.13</v>
      </c>
      <c r="G3464" s="49"/>
      <c r="H3464" s="291" t="s">
        <v>2097</v>
      </c>
      <c r="I3464" s="291"/>
      <c r="J3464" s="159">
        <v>141.87</v>
      </c>
    </row>
    <row r="3465" spans="1:10" ht="14.4" thickBot="1" x14ac:dyDescent="0.3">
      <c r="A3465" s="30"/>
      <c r="B3465" s="30"/>
      <c r="C3465" s="30"/>
      <c r="D3465" s="30"/>
      <c r="E3465" s="30"/>
      <c r="F3465" s="30"/>
      <c r="G3465" s="30" t="s">
        <v>2098</v>
      </c>
      <c r="H3465" s="160" t="s">
        <v>3304</v>
      </c>
      <c r="I3465" s="30" t="s">
        <v>2100</v>
      </c>
      <c r="J3465" s="32">
        <v>6526.02</v>
      </c>
    </row>
    <row r="3466" spans="1:10" ht="14.4" thickTop="1" x14ac:dyDescent="0.25">
      <c r="A3466" s="161"/>
      <c r="B3466" s="161"/>
      <c r="C3466" s="161"/>
      <c r="D3466" s="161"/>
      <c r="E3466" s="161"/>
      <c r="F3466" s="161"/>
      <c r="G3466" s="161"/>
      <c r="H3466" s="161"/>
      <c r="I3466" s="161"/>
      <c r="J3466" s="161"/>
    </row>
    <row r="3467" spans="1:10" x14ac:dyDescent="0.25">
      <c r="A3467" s="24" t="s">
        <v>1013</v>
      </c>
      <c r="B3467" s="25" t="s">
        <v>2</v>
      </c>
      <c r="C3467" s="24" t="s">
        <v>3</v>
      </c>
      <c r="D3467" s="24" t="s">
        <v>4</v>
      </c>
      <c r="E3467" s="294" t="s">
        <v>2075</v>
      </c>
      <c r="F3467" s="294"/>
      <c r="G3467" s="145" t="s">
        <v>5</v>
      </c>
      <c r="H3467" s="25" t="s">
        <v>6</v>
      </c>
      <c r="I3467" s="25" t="s">
        <v>7</v>
      </c>
      <c r="J3467" s="25" t="s">
        <v>9</v>
      </c>
    </row>
    <row r="3468" spans="1:10" ht="39.6" x14ac:dyDescent="0.25">
      <c r="A3468" s="146" t="s">
        <v>2076</v>
      </c>
      <c r="B3468" s="147" t="s">
        <v>1014</v>
      </c>
      <c r="C3468" s="146" t="s">
        <v>41</v>
      </c>
      <c r="D3468" s="146" t="s">
        <v>1015</v>
      </c>
      <c r="E3468" s="292" t="s">
        <v>3001</v>
      </c>
      <c r="F3468" s="292"/>
      <c r="G3468" s="148" t="s">
        <v>43</v>
      </c>
      <c r="H3468" s="149">
        <v>1</v>
      </c>
      <c r="I3468" s="150">
        <v>44.35</v>
      </c>
      <c r="J3468" s="150">
        <v>44.35</v>
      </c>
    </row>
    <row r="3469" spans="1:10" ht="26.4" x14ac:dyDescent="0.25">
      <c r="A3469" s="48" t="s">
        <v>2078</v>
      </c>
      <c r="B3469" s="50" t="s">
        <v>2114</v>
      </c>
      <c r="C3469" s="48" t="s">
        <v>41</v>
      </c>
      <c r="D3469" s="48" t="s">
        <v>2115</v>
      </c>
      <c r="E3469" s="289" t="s">
        <v>2081</v>
      </c>
      <c r="F3469" s="289"/>
      <c r="G3469" s="151" t="s">
        <v>2082</v>
      </c>
      <c r="H3469" s="152">
        <v>0.24890000000000001</v>
      </c>
      <c r="I3469" s="153">
        <v>24.83</v>
      </c>
      <c r="J3469" s="153">
        <v>6.18</v>
      </c>
    </row>
    <row r="3470" spans="1:10" ht="26.4" x14ac:dyDescent="0.25">
      <c r="A3470" s="48" t="s">
        <v>2078</v>
      </c>
      <c r="B3470" s="50" t="s">
        <v>2118</v>
      </c>
      <c r="C3470" s="48" t="s">
        <v>41</v>
      </c>
      <c r="D3470" s="48" t="s">
        <v>2119</v>
      </c>
      <c r="E3470" s="289" t="s">
        <v>2081</v>
      </c>
      <c r="F3470" s="289"/>
      <c r="G3470" s="151" t="s">
        <v>2082</v>
      </c>
      <c r="H3470" s="152">
        <v>0.24890000000000001</v>
      </c>
      <c r="I3470" s="153">
        <v>29.46</v>
      </c>
      <c r="J3470" s="153">
        <v>7.33</v>
      </c>
    </row>
    <row r="3471" spans="1:10" x14ac:dyDescent="0.25">
      <c r="A3471" s="154" t="s">
        <v>2087</v>
      </c>
      <c r="B3471" s="155" t="s">
        <v>3203</v>
      </c>
      <c r="C3471" s="154" t="s">
        <v>41</v>
      </c>
      <c r="D3471" s="154" t="s">
        <v>3204</v>
      </c>
      <c r="E3471" s="290" t="s">
        <v>2091</v>
      </c>
      <c r="F3471" s="290"/>
      <c r="G3471" s="156" t="s">
        <v>43</v>
      </c>
      <c r="H3471" s="157">
        <v>1</v>
      </c>
      <c r="I3471" s="158">
        <v>2.91</v>
      </c>
      <c r="J3471" s="158">
        <v>2.91</v>
      </c>
    </row>
    <row r="3472" spans="1:10" ht="39.6" x14ac:dyDescent="0.25">
      <c r="A3472" s="154" t="s">
        <v>2087</v>
      </c>
      <c r="B3472" s="155" t="s">
        <v>3006</v>
      </c>
      <c r="C3472" s="154" t="s">
        <v>41</v>
      </c>
      <c r="D3472" s="154" t="s">
        <v>3007</v>
      </c>
      <c r="E3472" s="290" t="s">
        <v>2091</v>
      </c>
      <c r="F3472" s="290"/>
      <c r="G3472" s="156" t="s">
        <v>43</v>
      </c>
      <c r="H3472" s="157">
        <v>0.1525</v>
      </c>
      <c r="I3472" s="158">
        <v>27.15</v>
      </c>
      <c r="J3472" s="158">
        <v>4.1399999999999997</v>
      </c>
    </row>
    <row r="3473" spans="1:10" ht="26.4" x14ac:dyDescent="0.25">
      <c r="A3473" s="154" t="s">
        <v>2087</v>
      </c>
      <c r="B3473" s="155" t="s">
        <v>3305</v>
      </c>
      <c r="C3473" s="154" t="s">
        <v>41</v>
      </c>
      <c r="D3473" s="154" t="s">
        <v>3306</v>
      </c>
      <c r="E3473" s="290" t="s">
        <v>2091</v>
      </c>
      <c r="F3473" s="290"/>
      <c r="G3473" s="156" t="s">
        <v>43</v>
      </c>
      <c r="H3473" s="157">
        <v>1</v>
      </c>
      <c r="I3473" s="158">
        <v>16.79</v>
      </c>
      <c r="J3473" s="158">
        <v>16.79</v>
      </c>
    </row>
    <row r="3474" spans="1:10" x14ac:dyDescent="0.25">
      <c r="A3474" s="154" t="s">
        <v>2087</v>
      </c>
      <c r="B3474" s="155" t="s">
        <v>3004</v>
      </c>
      <c r="C3474" s="154" t="s">
        <v>41</v>
      </c>
      <c r="D3474" s="154" t="s">
        <v>3005</v>
      </c>
      <c r="E3474" s="290" t="s">
        <v>2091</v>
      </c>
      <c r="F3474" s="290"/>
      <c r="G3474" s="156" t="s">
        <v>43</v>
      </c>
      <c r="H3474" s="157">
        <v>2</v>
      </c>
      <c r="I3474" s="158">
        <v>3.5</v>
      </c>
      <c r="J3474" s="158">
        <v>7</v>
      </c>
    </row>
    <row r="3475" spans="1:10" x14ac:dyDescent="0.25">
      <c r="A3475" s="49"/>
      <c r="B3475" s="49"/>
      <c r="C3475" s="49"/>
      <c r="D3475" s="49"/>
      <c r="E3475" s="49" t="s">
        <v>2093</v>
      </c>
      <c r="F3475" s="159">
        <v>4.7699999999999996</v>
      </c>
      <c r="G3475" s="49" t="s">
        <v>2094</v>
      </c>
      <c r="H3475" s="159">
        <v>5.48</v>
      </c>
      <c r="I3475" s="49" t="s">
        <v>2095</v>
      </c>
      <c r="J3475" s="159">
        <v>10.25</v>
      </c>
    </row>
    <row r="3476" spans="1:10" x14ac:dyDescent="0.25">
      <c r="A3476" s="49"/>
      <c r="B3476" s="49"/>
      <c r="C3476" s="49"/>
      <c r="D3476" s="49"/>
      <c r="E3476" s="49" t="s">
        <v>2096</v>
      </c>
      <c r="F3476" s="159">
        <v>9.09</v>
      </c>
      <c r="G3476" s="49"/>
      <c r="H3476" s="291" t="s">
        <v>2097</v>
      </c>
      <c r="I3476" s="291"/>
      <c r="J3476" s="159">
        <v>53.44</v>
      </c>
    </row>
    <row r="3477" spans="1:10" ht="14.4" thickBot="1" x14ac:dyDescent="0.3">
      <c r="A3477" s="30"/>
      <c r="B3477" s="30"/>
      <c r="C3477" s="30"/>
      <c r="D3477" s="30"/>
      <c r="E3477" s="30"/>
      <c r="F3477" s="30"/>
      <c r="G3477" s="30" t="s">
        <v>2098</v>
      </c>
      <c r="H3477" s="160" t="s">
        <v>2572</v>
      </c>
      <c r="I3477" s="30" t="s">
        <v>2100</v>
      </c>
      <c r="J3477" s="32">
        <v>106.88</v>
      </c>
    </row>
    <row r="3478" spans="1:10" ht="14.4" thickTop="1" x14ac:dyDescent="0.25">
      <c r="A3478" s="161"/>
      <c r="B3478" s="161"/>
      <c r="C3478" s="161"/>
      <c r="D3478" s="161"/>
      <c r="E3478" s="161"/>
      <c r="F3478" s="161"/>
      <c r="G3478" s="161"/>
      <c r="H3478" s="161"/>
      <c r="I3478" s="161"/>
      <c r="J3478" s="161"/>
    </row>
    <row r="3479" spans="1:10" x14ac:dyDescent="0.25">
      <c r="A3479" s="24" t="s">
        <v>1016</v>
      </c>
      <c r="B3479" s="25" t="s">
        <v>2</v>
      </c>
      <c r="C3479" s="24" t="s">
        <v>3</v>
      </c>
      <c r="D3479" s="24" t="s">
        <v>4</v>
      </c>
      <c r="E3479" s="294" t="s">
        <v>2075</v>
      </c>
      <c r="F3479" s="294"/>
      <c r="G3479" s="145" t="s">
        <v>5</v>
      </c>
      <c r="H3479" s="25" t="s">
        <v>6</v>
      </c>
      <c r="I3479" s="25" t="s">
        <v>7</v>
      </c>
      <c r="J3479" s="25" t="s">
        <v>9</v>
      </c>
    </row>
    <row r="3480" spans="1:10" ht="39.6" x14ac:dyDescent="0.25">
      <c r="A3480" s="146" t="s">
        <v>2076</v>
      </c>
      <c r="B3480" s="147" t="s">
        <v>1017</v>
      </c>
      <c r="C3480" s="146" t="s">
        <v>41</v>
      </c>
      <c r="D3480" s="146" t="s">
        <v>1018</v>
      </c>
      <c r="E3480" s="292" t="s">
        <v>3001</v>
      </c>
      <c r="F3480" s="292"/>
      <c r="G3480" s="148" t="s">
        <v>43</v>
      </c>
      <c r="H3480" s="149">
        <v>1</v>
      </c>
      <c r="I3480" s="150">
        <v>16.899999999999999</v>
      </c>
      <c r="J3480" s="150">
        <v>16.899999999999999</v>
      </c>
    </row>
    <row r="3481" spans="1:10" ht="26.4" x14ac:dyDescent="0.25">
      <c r="A3481" s="48" t="s">
        <v>2078</v>
      </c>
      <c r="B3481" s="50" t="s">
        <v>2118</v>
      </c>
      <c r="C3481" s="48" t="s">
        <v>41</v>
      </c>
      <c r="D3481" s="48" t="s">
        <v>2119</v>
      </c>
      <c r="E3481" s="289" t="s">
        <v>2081</v>
      </c>
      <c r="F3481" s="289"/>
      <c r="G3481" s="151" t="s">
        <v>2082</v>
      </c>
      <c r="H3481" s="152">
        <v>4.5699999999999998E-2</v>
      </c>
      <c r="I3481" s="153">
        <v>29.46</v>
      </c>
      <c r="J3481" s="153">
        <v>1.34</v>
      </c>
    </row>
    <row r="3482" spans="1:10" ht="26.4" x14ac:dyDescent="0.25">
      <c r="A3482" s="48" t="s">
        <v>2078</v>
      </c>
      <c r="B3482" s="50" t="s">
        <v>2114</v>
      </c>
      <c r="C3482" s="48" t="s">
        <v>41</v>
      </c>
      <c r="D3482" s="48" t="s">
        <v>2115</v>
      </c>
      <c r="E3482" s="289" t="s">
        <v>2081</v>
      </c>
      <c r="F3482" s="289"/>
      <c r="G3482" s="151" t="s">
        <v>2082</v>
      </c>
      <c r="H3482" s="152">
        <v>4.5699999999999998E-2</v>
      </c>
      <c r="I3482" s="153">
        <v>24.83</v>
      </c>
      <c r="J3482" s="153">
        <v>1.1299999999999999</v>
      </c>
    </row>
    <row r="3483" spans="1:10" ht="26.4" x14ac:dyDescent="0.25">
      <c r="A3483" s="154" t="s">
        <v>2087</v>
      </c>
      <c r="B3483" s="155" t="s">
        <v>3307</v>
      </c>
      <c r="C3483" s="154" t="s">
        <v>41</v>
      </c>
      <c r="D3483" s="154" t="s">
        <v>3308</v>
      </c>
      <c r="E3483" s="290" t="s">
        <v>2091</v>
      </c>
      <c r="F3483" s="290"/>
      <c r="G3483" s="156" t="s">
        <v>43</v>
      </c>
      <c r="H3483" s="157">
        <v>1</v>
      </c>
      <c r="I3483" s="158">
        <v>6.46</v>
      </c>
      <c r="J3483" s="158">
        <v>6.46</v>
      </c>
    </row>
    <row r="3484" spans="1:10" x14ac:dyDescent="0.25">
      <c r="A3484" s="154" t="s">
        <v>2087</v>
      </c>
      <c r="B3484" s="155" t="s">
        <v>3198</v>
      </c>
      <c r="C3484" s="154" t="s">
        <v>41</v>
      </c>
      <c r="D3484" s="154" t="s">
        <v>3199</v>
      </c>
      <c r="E3484" s="290" t="s">
        <v>2091</v>
      </c>
      <c r="F3484" s="290"/>
      <c r="G3484" s="156" t="s">
        <v>43</v>
      </c>
      <c r="H3484" s="157">
        <v>3</v>
      </c>
      <c r="I3484" s="158">
        <v>1.98</v>
      </c>
      <c r="J3484" s="158">
        <v>5.94</v>
      </c>
    </row>
    <row r="3485" spans="1:10" ht="39.6" x14ac:dyDescent="0.25">
      <c r="A3485" s="154" t="s">
        <v>2087</v>
      </c>
      <c r="B3485" s="155" t="s">
        <v>3006</v>
      </c>
      <c r="C3485" s="154" t="s">
        <v>41</v>
      </c>
      <c r="D3485" s="154" t="s">
        <v>3007</v>
      </c>
      <c r="E3485" s="290" t="s">
        <v>2091</v>
      </c>
      <c r="F3485" s="290"/>
      <c r="G3485" s="156" t="s">
        <v>43</v>
      </c>
      <c r="H3485" s="157">
        <v>7.4999999999999997E-2</v>
      </c>
      <c r="I3485" s="158">
        <v>27.15</v>
      </c>
      <c r="J3485" s="158">
        <v>2.0299999999999998</v>
      </c>
    </row>
    <row r="3486" spans="1:10" x14ac:dyDescent="0.25">
      <c r="A3486" s="49"/>
      <c r="B3486" s="49"/>
      <c r="C3486" s="49"/>
      <c r="D3486" s="49"/>
      <c r="E3486" s="49" t="s">
        <v>2093</v>
      </c>
      <c r="F3486" s="159">
        <v>0.87</v>
      </c>
      <c r="G3486" s="49" t="s">
        <v>2094</v>
      </c>
      <c r="H3486" s="159">
        <v>1</v>
      </c>
      <c r="I3486" s="49" t="s">
        <v>2095</v>
      </c>
      <c r="J3486" s="159">
        <v>1.87</v>
      </c>
    </row>
    <row r="3487" spans="1:10" x14ac:dyDescent="0.25">
      <c r="A3487" s="49"/>
      <c r="B3487" s="49"/>
      <c r="C3487" s="49"/>
      <c r="D3487" s="49"/>
      <c r="E3487" s="49" t="s">
        <v>2096</v>
      </c>
      <c r="F3487" s="159">
        <v>3.46</v>
      </c>
      <c r="G3487" s="49"/>
      <c r="H3487" s="291" t="s">
        <v>2097</v>
      </c>
      <c r="I3487" s="291"/>
      <c r="J3487" s="159">
        <v>20.36</v>
      </c>
    </row>
    <row r="3488" spans="1:10" ht="14.4" thickBot="1" x14ac:dyDescent="0.3">
      <c r="A3488" s="30"/>
      <c r="B3488" s="30"/>
      <c r="C3488" s="30"/>
      <c r="D3488" s="30"/>
      <c r="E3488" s="30"/>
      <c r="F3488" s="30"/>
      <c r="G3488" s="30" t="s">
        <v>2098</v>
      </c>
      <c r="H3488" s="160" t="s">
        <v>3309</v>
      </c>
      <c r="I3488" s="30" t="s">
        <v>2100</v>
      </c>
      <c r="J3488" s="32">
        <v>1608.44</v>
      </c>
    </row>
    <row r="3489" spans="1:10" ht="14.4" thickTop="1" x14ac:dyDescent="0.25">
      <c r="A3489" s="161"/>
      <c r="B3489" s="161"/>
      <c r="C3489" s="161"/>
      <c r="D3489" s="161"/>
      <c r="E3489" s="161"/>
      <c r="F3489" s="161"/>
      <c r="G3489" s="161"/>
      <c r="H3489" s="161"/>
      <c r="I3489" s="161"/>
      <c r="J3489" s="161"/>
    </row>
    <row r="3490" spans="1:10" x14ac:dyDescent="0.25">
      <c r="A3490" s="24" t="s">
        <v>1019</v>
      </c>
      <c r="B3490" s="25" t="s">
        <v>2</v>
      </c>
      <c r="C3490" s="24" t="s">
        <v>3</v>
      </c>
      <c r="D3490" s="24" t="s">
        <v>4</v>
      </c>
      <c r="E3490" s="294" t="s">
        <v>2075</v>
      </c>
      <c r="F3490" s="294"/>
      <c r="G3490" s="145" t="s">
        <v>5</v>
      </c>
      <c r="H3490" s="25" t="s">
        <v>6</v>
      </c>
      <c r="I3490" s="25" t="s">
        <v>7</v>
      </c>
      <c r="J3490" s="25" t="s">
        <v>9</v>
      </c>
    </row>
    <row r="3491" spans="1:10" ht="39.6" x14ac:dyDescent="0.25">
      <c r="A3491" s="146" t="s">
        <v>2076</v>
      </c>
      <c r="B3491" s="147" t="s">
        <v>1020</v>
      </c>
      <c r="C3491" s="146" t="s">
        <v>41</v>
      </c>
      <c r="D3491" s="146" t="s">
        <v>1021</v>
      </c>
      <c r="E3491" s="292" t="s">
        <v>3001</v>
      </c>
      <c r="F3491" s="292"/>
      <c r="G3491" s="148" t="s">
        <v>43</v>
      </c>
      <c r="H3491" s="149">
        <v>1</v>
      </c>
      <c r="I3491" s="150">
        <v>35.15</v>
      </c>
      <c r="J3491" s="150">
        <v>35.15</v>
      </c>
    </row>
    <row r="3492" spans="1:10" ht="26.4" x14ac:dyDescent="0.25">
      <c r="A3492" s="48" t="s">
        <v>2078</v>
      </c>
      <c r="B3492" s="50" t="s">
        <v>2114</v>
      </c>
      <c r="C3492" s="48" t="s">
        <v>41</v>
      </c>
      <c r="D3492" s="48" t="s">
        <v>2115</v>
      </c>
      <c r="E3492" s="289" t="s">
        <v>2081</v>
      </c>
      <c r="F3492" s="289"/>
      <c r="G3492" s="151" t="s">
        <v>2082</v>
      </c>
      <c r="H3492" s="152">
        <v>0.1676</v>
      </c>
      <c r="I3492" s="153">
        <v>24.83</v>
      </c>
      <c r="J3492" s="153">
        <v>4.16</v>
      </c>
    </row>
    <row r="3493" spans="1:10" ht="26.4" x14ac:dyDescent="0.25">
      <c r="A3493" s="48" t="s">
        <v>2078</v>
      </c>
      <c r="B3493" s="50" t="s">
        <v>2118</v>
      </c>
      <c r="C3493" s="48" t="s">
        <v>41</v>
      </c>
      <c r="D3493" s="48" t="s">
        <v>2119</v>
      </c>
      <c r="E3493" s="289" t="s">
        <v>2081</v>
      </c>
      <c r="F3493" s="289"/>
      <c r="G3493" s="151" t="s">
        <v>2082</v>
      </c>
      <c r="H3493" s="152">
        <v>0.1676</v>
      </c>
      <c r="I3493" s="153">
        <v>29.46</v>
      </c>
      <c r="J3493" s="153">
        <v>4.93</v>
      </c>
    </row>
    <row r="3494" spans="1:10" x14ac:dyDescent="0.25">
      <c r="A3494" s="154" t="s">
        <v>2087</v>
      </c>
      <c r="B3494" s="155" t="s">
        <v>3203</v>
      </c>
      <c r="C3494" s="154" t="s">
        <v>41</v>
      </c>
      <c r="D3494" s="154" t="s">
        <v>3204</v>
      </c>
      <c r="E3494" s="290" t="s">
        <v>2091</v>
      </c>
      <c r="F3494" s="290"/>
      <c r="G3494" s="156" t="s">
        <v>43</v>
      </c>
      <c r="H3494" s="157">
        <v>3</v>
      </c>
      <c r="I3494" s="158">
        <v>2.91</v>
      </c>
      <c r="J3494" s="158">
        <v>8.73</v>
      </c>
    </row>
    <row r="3495" spans="1:10" ht="26.4" x14ac:dyDescent="0.25">
      <c r="A3495" s="154" t="s">
        <v>2087</v>
      </c>
      <c r="B3495" s="155" t="s">
        <v>3310</v>
      </c>
      <c r="C3495" s="154" t="s">
        <v>41</v>
      </c>
      <c r="D3495" s="154" t="s">
        <v>3311</v>
      </c>
      <c r="E3495" s="290" t="s">
        <v>2091</v>
      </c>
      <c r="F3495" s="290"/>
      <c r="G3495" s="156" t="s">
        <v>43</v>
      </c>
      <c r="H3495" s="157">
        <v>1</v>
      </c>
      <c r="I3495" s="158">
        <v>14.28</v>
      </c>
      <c r="J3495" s="158">
        <v>14.28</v>
      </c>
    </row>
    <row r="3496" spans="1:10" ht="39.6" x14ac:dyDescent="0.25">
      <c r="A3496" s="154" t="s">
        <v>2087</v>
      </c>
      <c r="B3496" s="155" t="s">
        <v>3006</v>
      </c>
      <c r="C3496" s="154" t="s">
        <v>41</v>
      </c>
      <c r="D3496" s="154" t="s">
        <v>3007</v>
      </c>
      <c r="E3496" s="290" t="s">
        <v>2091</v>
      </c>
      <c r="F3496" s="290"/>
      <c r="G3496" s="156" t="s">
        <v>43</v>
      </c>
      <c r="H3496" s="157">
        <v>0.1125</v>
      </c>
      <c r="I3496" s="158">
        <v>27.15</v>
      </c>
      <c r="J3496" s="158">
        <v>3.05</v>
      </c>
    </row>
    <row r="3497" spans="1:10" x14ac:dyDescent="0.25">
      <c r="A3497" s="49"/>
      <c r="B3497" s="49"/>
      <c r="C3497" s="49"/>
      <c r="D3497" s="49"/>
      <c r="E3497" s="49" t="s">
        <v>2093</v>
      </c>
      <c r="F3497" s="159">
        <v>3.21</v>
      </c>
      <c r="G3497" s="49" t="s">
        <v>2094</v>
      </c>
      <c r="H3497" s="159">
        <v>3.69</v>
      </c>
      <c r="I3497" s="49" t="s">
        <v>2095</v>
      </c>
      <c r="J3497" s="159">
        <v>6.9</v>
      </c>
    </row>
    <row r="3498" spans="1:10" x14ac:dyDescent="0.25">
      <c r="A3498" s="49"/>
      <c r="B3498" s="49"/>
      <c r="C3498" s="49"/>
      <c r="D3498" s="49"/>
      <c r="E3498" s="49" t="s">
        <v>2096</v>
      </c>
      <c r="F3498" s="159">
        <v>7.2</v>
      </c>
      <c r="G3498" s="49"/>
      <c r="H3498" s="291" t="s">
        <v>2097</v>
      </c>
      <c r="I3498" s="291"/>
      <c r="J3498" s="159">
        <v>42.35</v>
      </c>
    </row>
    <row r="3499" spans="1:10" ht="14.4" thickBot="1" x14ac:dyDescent="0.3">
      <c r="A3499" s="30"/>
      <c r="B3499" s="30"/>
      <c r="C3499" s="30"/>
      <c r="D3499" s="30"/>
      <c r="E3499" s="30"/>
      <c r="F3499" s="30"/>
      <c r="G3499" s="30" t="s">
        <v>2098</v>
      </c>
      <c r="H3499" s="160" t="s">
        <v>2852</v>
      </c>
      <c r="I3499" s="30" t="s">
        <v>2100</v>
      </c>
      <c r="J3499" s="32">
        <v>211.75</v>
      </c>
    </row>
    <row r="3500" spans="1:10" ht="14.4" thickTop="1" x14ac:dyDescent="0.25">
      <c r="A3500" s="161"/>
      <c r="B3500" s="161"/>
      <c r="C3500" s="161"/>
      <c r="D3500" s="161"/>
      <c r="E3500" s="161"/>
      <c r="F3500" s="161"/>
      <c r="G3500" s="161"/>
      <c r="H3500" s="161"/>
      <c r="I3500" s="161"/>
      <c r="J3500" s="161"/>
    </row>
    <row r="3501" spans="1:10" x14ac:dyDescent="0.25">
      <c r="A3501" s="26" t="s">
        <v>1022</v>
      </c>
      <c r="B3501" s="26"/>
      <c r="C3501" s="26"/>
      <c r="D3501" s="26" t="s">
        <v>1023</v>
      </c>
      <c r="E3501" s="26"/>
      <c r="F3501" s="293"/>
      <c r="G3501" s="293"/>
      <c r="H3501" s="27"/>
      <c r="I3501" s="26"/>
      <c r="J3501" s="28">
        <v>118736.61</v>
      </c>
    </row>
    <row r="3502" spans="1:10" x14ac:dyDescent="0.25">
      <c r="A3502" s="24" t="s">
        <v>1024</v>
      </c>
      <c r="B3502" s="25" t="s">
        <v>2</v>
      </c>
      <c r="C3502" s="24" t="s">
        <v>3</v>
      </c>
      <c r="D3502" s="24" t="s">
        <v>4</v>
      </c>
      <c r="E3502" s="294" t="s">
        <v>2075</v>
      </c>
      <c r="F3502" s="294"/>
      <c r="G3502" s="145" t="s">
        <v>5</v>
      </c>
      <c r="H3502" s="25" t="s">
        <v>6</v>
      </c>
      <c r="I3502" s="25" t="s">
        <v>7</v>
      </c>
      <c r="J3502" s="25" t="s">
        <v>9</v>
      </c>
    </row>
    <row r="3503" spans="1:10" ht="39.6" x14ac:dyDescent="0.25">
      <c r="A3503" s="146" t="s">
        <v>2076</v>
      </c>
      <c r="B3503" s="147" t="s">
        <v>1025</v>
      </c>
      <c r="C3503" s="146" t="s">
        <v>41</v>
      </c>
      <c r="D3503" s="146" t="s">
        <v>1026</v>
      </c>
      <c r="E3503" s="292" t="s">
        <v>3312</v>
      </c>
      <c r="F3503" s="292"/>
      <c r="G3503" s="148" t="s">
        <v>43</v>
      </c>
      <c r="H3503" s="149">
        <v>1</v>
      </c>
      <c r="I3503" s="150">
        <v>2501.2199999999998</v>
      </c>
      <c r="J3503" s="150">
        <v>2501.2199999999998</v>
      </c>
    </row>
    <row r="3504" spans="1:10" ht="26.4" x14ac:dyDescent="0.25">
      <c r="A3504" s="48" t="s">
        <v>2078</v>
      </c>
      <c r="B3504" s="50" t="s">
        <v>2492</v>
      </c>
      <c r="C3504" s="48" t="s">
        <v>41</v>
      </c>
      <c r="D3504" s="48" t="s">
        <v>2493</v>
      </c>
      <c r="E3504" s="289" t="s">
        <v>2494</v>
      </c>
      <c r="F3504" s="289"/>
      <c r="G3504" s="151" t="s">
        <v>56</v>
      </c>
      <c r="H3504" s="152">
        <v>8.3099999999999993E-2</v>
      </c>
      <c r="I3504" s="153">
        <v>1132.74</v>
      </c>
      <c r="J3504" s="153">
        <v>94.13</v>
      </c>
    </row>
    <row r="3505" spans="1:10" ht="39.6" x14ac:dyDescent="0.25">
      <c r="A3505" s="48" t="s">
        <v>2078</v>
      </c>
      <c r="B3505" s="50" t="s">
        <v>3159</v>
      </c>
      <c r="C3505" s="48" t="s">
        <v>41</v>
      </c>
      <c r="D3505" s="48" t="s">
        <v>3160</v>
      </c>
      <c r="E3505" s="289" t="s">
        <v>2186</v>
      </c>
      <c r="F3505" s="289"/>
      <c r="G3505" s="151" t="s">
        <v>56</v>
      </c>
      <c r="H3505" s="152">
        <v>5.8799999999999998E-2</v>
      </c>
      <c r="I3505" s="153">
        <v>559.61</v>
      </c>
      <c r="J3505" s="153">
        <v>32.9</v>
      </c>
    </row>
    <row r="3506" spans="1:10" ht="26.4" x14ac:dyDescent="0.25">
      <c r="A3506" s="48" t="s">
        <v>2078</v>
      </c>
      <c r="B3506" s="50" t="s">
        <v>2315</v>
      </c>
      <c r="C3506" s="48" t="s">
        <v>41</v>
      </c>
      <c r="D3506" s="48" t="s">
        <v>2316</v>
      </c>
      <c r="E3506" s="289" t="s">
        <v>2081</v>
      </c>
      <c r="F3506" s="289"/>
      <c r="G3506" s="151" t="s">
        <v>2082</v>
      </c>
      <c r="H3506" s="152">
        <v>13.8543</v>
      </c>
      <c r="I3506" s="153">
        <v>29.98</v>
      </c>
      <c r="J3506" s="153">
        <v>415.35</v>
      </c>
    </row>
    <row r="3507" spans="1:10" ht="26.4" x14ac:dyDescent="0.25">
      <c r="A3507" s="48" t="s">
        <v>2078</v>
      </c>
      <c r="B3507" s="50" t="s">
        <v>3313</v>
      </c>
      <c r="C3507" s="48" t="s">
        <v>41</v>
      </c>
      <c r="D3507" s="48" t="s">
        <v>3314</v>
      </c>
      <c r="E3507" s="289" t="s">
        <v>2494</v>
      </c>
      <c r="F3507" s="289"/>
      <c r="G3507" s="151" t="s">
        <v>107</v>
      </c>
      <c r="H3507" s="152">
        <v>0.98719999999999997</v>
      </c>
      <c r="I3507" s="153">
        <v>10.27</v>
      </c>
      <c r="J3507" s="153">
        <v>10.130000000000001</v>
      </c>
    </row>
    <row r="3508" spans="1:10" ht="26.4" x14ac:dyDescent="0.25">
      <c r="A3508" s="48" t="s">
        <v>2078</v>
      </c>
      <c r="B3508" s="50" t="s">
        <v>3315</v>
      </c>
      <c r="C3508" s="48" t="s">
        <v>41</v>
      </c>
      <c r="D3508" s="48" t="s">
        <v>3316</v>
      </c>
      <c r="E3508" s="289" t="s">
        <v>2494</v>
      </c>
      <c r="F3508" s="289"/>
      <c r="G3508" s="151" t="s">
        <v>107</v>
      </c>
      <c r="H3508" s="152">
        <v>3.3317999999999999</v>
      </c>
      <c r="I3508" s="153">
        <v>9.67</v>
      </c>
      <c r="J3508" s="153">
        <v>32.21</v>
      </c>
    </row>
    <row r="3509" spans="1:10" ht="26.4" x14ac:dyDescent="0.25">
      <c r="A3509" s="48" t="s">
        <v>2078</v>
      </c>
      <c r="B3509" s="50" t="s">
        <v>3163</v>
      </c>
      <c r="C3509" s="48" t="s">
        <v>41</v>
      </c>
      <c r="D3509" s="48" t="s">
        <v>3164</v>
      </c>
      <c r="E3509" s="289" t="s">
        <v>2186</v>
      </c>
      <c r="F3509" s="289"/>
      <c r="G3509" s="151" t="s">
        <v>56</v>
      </c>
      <c r="H3509" s="152">
        <v>0.59719999999999995</v>
      </c>
      <c r="I3509" s="153">
        <v>656.96</v>
      </c>
      <c r="J3509" s="153">
        <v>392.33</v>
      </c>
    </row>
    <row r="3510" spans="1:10" ht="39.6" x14ac:dyDescent="0.25">
      <c r="A3510" s="48" t="s">
        <v>2078</v>
      </c>
      <c r="B3510" s="50" t="s">
        <v>2989</v>
      </c>
      <c r="C3510" s="48" t="s">
        <v>41</v>
      </c>
      <c r="D3510" s="48" t="s">
        <v>2990</v>
      </c>
      <c r="E3510" s="289" t="s">
        <v>2991</v>
      </c>
      <c r="F3510" s="289"/>
      <c r="G3510" s="151" t="s">
        <v>25</v>
      </c>
      <c r="H3510" s="152">
        <v>2.08</v>
      </c>
      <c r="I3510" s="153">
        <v>3.69</v>
      </c>
      <c r="J3510" s="153">
        <v>7.67</v>
      </c>
    </row>
    <row r="3511" spans="1:10" ht="26.4" x14ac:dyDescent="0.25">
      <c r="A3511" s="48" t="s">
        <v>2078</v>
      </c>
      <c r="B3511" s="50" t="s">
        <v>3317</v>
      </c>
      <c r="C3511" s="48" t="s">
        <v>41</v>
      </c>
      <c r="D3511" s="48" t="s">
        <v>3318</v>
      </c>
      <c r="E3511" s="289" t="s">
        <v>2494</v>
      </c>
      <c r="F3511" s="289"/>
      <c r="G3511" s="151" t="s">
        <v>56</v>
      </c>
      <c r="H3511" s="152">
        <v>2.9899999999999999E-2</v>
      </c>
      <c r="I3511" s="153">
        <v>1173.46</v>
      </c>
      <c r="J3511" s="153">
        <v>35.08</v>
      </c>
    </row>
    <row r="3512" spans="1:10" ht="39.6" x14ac:dyDescent="0.25">
      <c r="A3512" s="48" t="s">
        <v>2078</v>
      </c>
      <c r="B3512" s="50" t="s">
        <v>3150</v>
      </c>
      <c r="C3512" s="48" t="s">
        <v>41</v>
      </c>
      <c r="D3512" s="48" t="s">
        <v>3151</v>
      </c>
      <c r="E3512" s="289" t="s">
        <v>2237</v>
      </c>
      <c r="F3512" s="289"/>
      <c r="G3512" s="151" t="s">
        <v>56</v>
      </c>
      <c r="H3512" s="152">
        <v>0.27679999999999999</v>
      </c>
      <c r="I3512" s="153">
        <v>540.76</v>
      </c>
      <c r="J3512" s="153">
        <v>149.68</v>
      </c>
    </row>
    <row r="3513" spans="1:10" ht="26.4" x14ac:dyDescent="0.25">
      <c r="A3513" s="48" t="s">
        <v>2078</v>
      </c>
      <c r="B3513" s="50" t="s">
        <v>2079</v>
      </c>
      <c r="C3513" s="48" t="s">
        <v>41</v>
      </c>
      <c r="D3513" s="48" t="s">
        <v>2080</v>
      </c>
      <c r="E3513" s="289" t="s">
        <v>2081</v>
      </c>
      <c r="F3513" s="289"/>
      <c r="G3513" s="151" t="s">
        <v>2082</v>
      </c>
      <c r="H3513" s="152">
        <v>10.8855</v>
      </c>
      <c r="I3513" s="153">
        <v>24.25</v>
      </c>
      <c r="J3513" s="153">
        <v>263.97000000000003</v>
      </c>
    </row>
    <row r="3514" spans="1:10" ht="52.8" x14ac:dyDescent="0.25">
      <c r="A3514" s="48" t="s">
        <v>2078</v>
      </c>
      <c r="B3514" s="50" t="s">
        <v>2304</v>
      </c>
      <c r="C3514" s="48" t="s">
        <v>41</v>
      </c>
      <c r="D3514" s="48" t="s">
        <v>2305</v>
      </c>
      <c r="E3514" s="289" t="s">
        <v>2230</v>
      </c>
      <c r="F3514" s="289"/>
      <c r="G3514" s="151" t="s">
        <v>2231</v>
      </c>
      <c r="H3514" s="152">
        <v>5.28E-2</v>
      </c>
      <c r="I3514" s="153">
        <v>146.41</v>
      </c>
      <c r="J3514" s="153">
        <v>7.73</v>
      </c>
    </row>
    <row r="3515" spans="1:10" ht="26.4" x14ac:dyDescent="0.25">
      <c r="A3515" s="48" t="s">
        <v>2078</v>
      </c>
      <c r="B3515" s="50" t="s">
        <v>3152</v>
      </c>
      <c r="C3515" s="48" t="s">
        <v>41</v>
      </c>
      <c r="D3515" s="48" t="s">
        <v>3153</v>
      </c>
      <c r="E3515" s="289" t="s">
        <v>3154</v>
      </c>
      <c r="F3515" s="289"/>
      <c r="G3515" s="151" t="s">
        <v>56</v>
      </c>
      <c r="H3515" s="152">
        <v>6.1600000000000002E-2</v>
      </c>
      <c r="I3515" s="153">
        <v>2599.92</v>
      </c>
      <c r="J3515" s="153">
        <v>160.15</v>
      </c>
    </row>
    <row r="3516" spans="1:10" ht="52.8" x14ac:dyDescent="0.25">
      <c r="A3516" s="48" t="s">
        <v>2078</v>
      </c>
      <c r="B3516" s="50" t="s">
        <v>2306</v>
      </c>
      <c r="C3516" s="48" t="s">
        <v>41</v>
      </c>
      <c r="D3516" s="48" t="s">
        <v>2307</v>
      </c>
      <c r="E3516" s="289" t="s">
        <v>2230</v>
      </c>
      <c r="F3516" s="289"/>
      <c r="G3516" s="151" t="s">
        <v>2234</v>
      </c>
      <c r="H3516" s="152">
        <v>0.1075</v>
      </c>
      <c r="I3516" s="153">
        <v>61.65</v>
      </c>
      <c r="J3516" s="153">
        <v>6.62</v>
      </c>
    </row>
    <row r="3517" spans="1:10" x14ac:dyDescent="0.25">
      <c r="A3517" s="154" t="s">
        <v>2087</v>
      </c>
      <c r="B3517" s="155" t="s">
        <v>2217</v>
      </c>
      <c r="C3517" s="154" t="s">
        <v>41</v>
      </c>
      <c r="D3517" s="154" t="s">
        <v>2218</v>
      </c>
      <c r="E3517" s="290" t="s">
        <v>2091</v>
      </c>
      <c r="F3517" s="290"/>
      <c r="G3517" s="156" t="s">
        <v>107</v>
      </c>
      <c r="H3517" s="157">
        <v>2.4199999999999999E-2</v>
      </c>
      <c r="I3517" s="158">
        <v>16.55</v>
      </c>
      <c r="J3517" s="158">
        <v>0.4</v>
      </c>
    </row>
    <row r="3518" spans="1:10" ht="26.4" x14ac:dyDescent="0.25">
      <c r="A3518" s="154" t="s">
        <v>2087</v>
      </c>
      <c r="B3518" s="155" t="s">
        <v>3319</v>
      </c>
      <c r="C3518" s="154" t="s">
        <v>41</v>
      </c>
      <c r="D3518" s="154" t="s">
        <v>3320</v>
      </c>
      <c r="E3518" s="290" t="s">
        <v>2091</v>
      </c>
      <c r="F3518" s="290"/>
      <c r="G3518" s="156" t="s">
        <v>43</v>
      </c>
      <c r="H3518" s="157">
        <v>61.875700000000002</v>
      </c>
      <c r="I3518" s="158">
        <v>5.57</v>
      </c>
      <c r="J3518" s="158">
        <v>344.64</v>
      </c>
    </row>
    <row r="3519" spans="1:10" ht="26.4" x14ac:dyDescent="0.25">
      <c r="A3519" s="154" t="s">
        <v>2087</v>
      </c>
      <c r="B3519" s="155" t="s">
        <v>3321</v>
      </c>
      <c r="C3519" s="154" t="s">
        <v>41</v>
      </c>
      <c r="D3519" s="154" t="s">
        <v>3322</v>
      </c>
      <c r="E3519" s="290" t="s">
        <v>2091</v>
      </c>
      <c r="F3519" s="290"/>
      <c r="G3519" s="156" t="s">
        <v>43</v>
      </c>
      <c r="H3519" s="157">
        <v>1</v>
      </c>
      <c r="I3519" s="158">
        <v>46.98</v>
      </c>
      <c r="J3519" s="158">
        <v>46.98</v>
      </c>
    </row>
    <row r="3520" spans="1:10" ht="26.4" x14ac:dyDescent="0.25">
      <c r="A3520" s="154" t="s">
        <v>2087</v>
      </c>
      <c r="B3520" s="155" t="s">
        <v>2325</v>
      </c>
      <c r="C3520" s="154" t="s">
        <v>41</v>
      </c>
      <c r="D3520" s="154" t="s">
        <v>2326</v>
      </c>
      <c r="E3520" s="290" t="s">
        <v>2091</v>
      </c>
      <c r="F3520" s="290"/>
      <c r="G3520" s="156" t="s">
        <v>2297</v>
      </c>
      <c r="H3520" s="157">
        <v>1.0500000000000001E-2</v>
      </c>
      <c r="I3520" s="158">
        <v>7.59</v>
      </c>
      <c r="J3520" s="158">
        <v>7.0000000000000007E-2</v>
      </c>
    </row>
    <row r="3521" spans="1:10" ht="26.4" x14ac:dyDescent="0.25">
      <c r="A3521" s="154" t="s">
        <v>2087</v>
      </c>
      <c r="B3521" s="155" t="s">
        <v>2137</v>
      </c>
      <c r="C3521" s="154" t="s">
        <v>41</v>
      </c>
      <c r="D3521" s="154" t="s">
        <v>2138</v>
      </c>
      <c r="E3521" s="290" t="s">
        <v>2091</v>
      </c>
      <c r="F3521" s="290"/>
      <c r="G3521" s="156" t="s">
        <v>91</v>
      </c>
      <c r="H3521" s="157">
        <v>0.22939999999999999</v>
      </c>
      <c r="I3521" s="158">
        <v>10.96</v>
      </c>
      <c r="J3521" s="158">
        <v>2.5099999999999998</v>
      </c>
    </row>
    <row r="3522" spans="1:10" ht="39.6" x14ac:dyDescent="0.25">
      <c r="A3522" s="154" t="s">
        <v>2087</v>
      </c>
      <c r="B3522" s="155" t="s">
        <v>2420</v>
      </c>
      <c r="C3522" s="154" t="s">
        <v>41</v>
      </c>
      <c r="D3522" s="154" t="s">
        <v>2421</v>
      </c>
      <c r="E3522" s="290" t="s">
        <v>2091</v>
      </c>
      <c r="F3522" s="290"/>
      <c r="G3522" s="156" t="s">
        <v>91</v>
      </c>
      <c r="H3522" s="157">
        <v>0.85560000000000003</v>
      </c>
      <c r="I3522" s="158">
        <v>21.41</v>
      </c>
      <c r="J3522" s="158">
        <v>18.309999999999999</v>
      </c>
    </row>
    <row r="3523" spans="1:10" ht="26.4" x14ac:dyDescent="0.25">
      <c r="A3523" s="154" t="s">
        <v>2087</v>
      </c>
      <c r="B3523" s="155" t="s">
        <v>2323</v>
      </c>
      <c r="C3523" s="154" t="s">
        <v>41</v>
      </c>
      <c r="D3523" s="154" t="s">
        <v>2324</v>
      </c>
      <c r="E3523" s="290" t="s">
        <v>2091</v>
      </c>
      <c r="F3523" s="290"/>
      <c r="G3523" s="156" t="s">
        <v>91</v>
      </c>
      <c r="H3523" s="157">
        <v>0.27279999999999999</v>
      </c>
      <c r="I3523" s="158">
        <v>3.83</v>
      </c>
      <c r="J3523" s="158">
        <v>1.04</v>
      </c>
    </row>
    <row r="3524" spans="1:10" x14ac:dyDescent="0.25">
      <c r="A3524" s="154" t="s">
        <v>2087</v>
      </c>
      <c r="B3524" s="155" t="s">
        <v>2495</v>
      </c>
      <c r="C3524" s="154" t="s">
        <v>41</v>
      </c>
      <c r="D3524" s="154" t="s">
        <v>2496</v>
      </c>
      <c r="E3524" s="290" t="s">
        <v>2091</v>
      </c>
      <c r="F3524" s="290"/>
      <c r="G3524" s="156" t="s">
        <v>43</v>
      </c>
      <c r="H3524" s="157">
        <v>28.35</v>
      </c>
      <c r="I3524" s="158">
        <v>3.45</v>
      </c>
      <c r="J3524" s="158">
        <v>97.8</v>
      </c>
    </row>
    <row r="3525" spans="1:10" ht="39.6" x14ac:dyDescent="0.25">
      <c r="A3525" s="154" t="s">
        <v>2087</v>
      </c>
      <c r="B3525" s="155" t="s">
        <v>3323</v>
      </c>
      <c r="C3525" s="154" t="s">
        <v>41</v>
      </c>
      <c r="D3525" s="154" t="s">
        <v>3324</v>
      </c>
      <c r="E3525" s="290" t="s">
        <v>2091</v>
      </c>
      <c r="F3525" s="290"/>
      <c r="G3525" s="156" t="s">
        <v>43</v>
      </c>
      <c r="H3525" s="157">
        <v>1</v>
      </c>
      <c r="I3525" s="158">
        <v>381.52</v>
      </c>
      <c r="J3525" s="158">
        <v>381.52</v>
      </c>
    </row>
    <row r="3526" spans="1:10" x14ac:dyDescent="0.25">
      <c r="A3526" s="49"/>
      <c r="B3526" s="49"/>
      <c r="C3526" s="49"/>
      <c r="D3526" s="49"/>
      <c r="E3526" s="49" t="s">
        <v>2093</v>
      </c>
      <c r="F3526" s="159">
        <v>323.31</v>
      </c>
      <c r="G3526" s="49" t="s">
        <v>2094</v>
      </c>
      <c r="H3526" s="159">
        <v>370.63</v>
      </c>
      <c r="I3526" s="49" t="s">
        <v>2095</v>
      </c>
      <c r="J3526" s="159">
        <v>693.94</v>
      </c>
    </row>
    <row r="3527" spans="1:10" x14ac:dyDescent="0.25">
      <c r="A3527" s="49"/>
      <c r="B3527" s="49"/>
      <c r="C3527" s="49"/>
      <c r="D3527" s="49"/>
      <c r="E3527" s="49" t="s">
        <v>2096</v>
      </c>
      <c r="F3527" s="159">
        <v>512.75</v>
      </c>
      <c r="G3527" s="49"/>
      <c r="H3527" s="291" t="s">
        <v>2097</v>
      </c>
      <c r="I3527" s="291"/>
      <c r="J3527" s="159">
        <v>3013.97</v>
      </c>
    </row>
    <row r="3528" spans="1:10" ht="14.4" thickBot="1" x14ac:dyDescent="0.3">
      <c r="A3528" s="30"/>
      <c r="B3528" s="30"/>
      <c r="C3528" s="30"/>
      <c r="D3528" s="30"/>
      <c r="E3528" s="30"/>
      <c r="F3528" s="30"/>
      <c r="G3528" s="30" t="s">
        <v>2098</v>
      </c>
      <c r="H3528" s="160" t="s">
        <v>2560</v>
      </c>
      <c r="I3528" s="30" t="s">
        <v>2100</v>
      </c>
      <c r="J3528" s="32">
        <v>12055.88</v>
      </c>
    </row>
    <row r="3529" spans="1:10" ht="14.4" thickTop="1" x14ac:dyDescent="0.25">
      <c r="A3529" s="161"/>
      <c r="B3529" s="161"/>
      <c r="C3529" s="161"/>
      <c r="D3529" s="161"/>
      <c r="E3529" s="161"/>
      <c r="F3529" s="161"/>
      <c r="G3529" s="161"/>
      <c r="H3529" s="161"/>
      <c r="I3529" s="161"/>
      <c r="J3529" s="161"/>
    </row>
    <row r="3530" spans="1:10" x14ac:dyDescent="0.25">
      <c r="A3530" s="24" t="s">
        <v>1027</v>
      </c>
      <c r="B3530" s="25" t="s">
        <v>2</v>
      </c>
      <c r="C3530" s="24" t="s">
        <v>3</v>
      </c>
      <c r="D3530" s="24" t="s">
        <v>4</v>
      </c>
      <c r="E3530" s="294" t="s">
        <v>2075</v>
      </c>
      <c r="F3530" s="294"/>
      <c r="G3530" s="145" t="s">
        <v>5</v>
      </c>
      <c r="H3530" s="25" t="s">
        <v>6</v>
      </c>
      <c r="I3530" s="25" t="s">
        <v>7</v>
      </c>
      <c r="J3530" s="25" t="s">
        <v>9</v>
      </c>
    </row>
    <row r="3531" spans="1:10" ht="26.4" x14ac:dyDescent="0.25">
      <c r="A3531" s="146" t="s">
        <v>2076</v>
      </c>
      <c r="B3531" s="147" t="s">
        <v>1028</v>
      </c>
      <c r="C3531" s="146" t="s">
        <v>19</v>
      </c>
      <c r="D3531" s="146" t="s">
        <v>1029</v>
      </c>
      <c r="E3531" s="292" t="s">
        <v>2077</v>
      </c>
      <c r="F3531" s="292"/>
      <c r="G3531" s="148" t="s">
        <v>91</v>
      </c>
      <c r="H3531" s="149">
        <v>1</v>
      </c>
      <c r="I3531" s="150">
        <v>129.26</v>
      </c>
      <c r="J3531" s="150">
        <v>129.26</v>
      </c>
    </row>
    <row r="3532" spans="1:10" ht="26.4" x14ac:dyDescent="0.25">
      <c r="A3532" s="48" t="s">
        <v>2078</v>
      </c>
      <c r="B3532" s="50" t="s">
        <v>2118</v>
      </c>
      <c r="C3532" s="48" t="s">
        <v>41</v>
      </c>
      <c r="D3532" s="48" t="s">
        <v>2119</v>
      </c>
      <c r="E3532" s="289" t="s">
        <v>2081</v>
      </c>
      <c r="F3532" s="289"/>
      <c r="G3532" s="151" t="s">
        <v>2082</v>
      </c>
      <c r="H3532" s="152">
        <v>0.5</v>
      </c>
      <c r="I3532" s="153">
        <v>29.46</v>
      </c>
      <c r="J3532" s="153">
        <v>14.73</v>
      </c>
    </row>
    <row r="3533" spans="1:10" ht="26.4" x14ac:dyDescent="0.25">
      <c r="A3533" s="48" t="s">
        <v>2078</v>
      </c>
      <c r="B3533" s="50" t="s">
        <v>2114</v>
      </c>
      <c r="C3533" s="48" t="s">
        <v>41</v>
      </c>
      <c r="D3533" s="48" t="s">
        <v>2115</v>
      </c>
      <c r="E3533" s="289" t="s">
        <v>2081</v>
      </c>
      <c r="F3533" s="289"/>
      <c r="G3533" s="151" t="s">
        <v>2082</v>
      </c>
      <c r="H3533" s="152">
        <v>1</v>
      </c>
      <c r="I3533" s="153">
        <v>24.83</v>
      </c>
      <c r="J3533" s="153">
        <v>24.83</v>
      </c>
    </row>
    <row r="3534" spans="1:10" ht="39.6" x14ac:dyDescent="0.25">
      <c r="A3534" s="154" t="s">
        <v>2087</v>
      </c>
      <c r="B3534" s="155" t="s">
        <v>3325</v>
      </c>
      <c r="C3534" s="154" t="s">
        <v>2089</v>
      </c>
      <c r="D3534" s="154" t="s">
        <v>3326</v>
      </c>
      <c r="E3534" s="290" t="s">
        <v>2091</v>
      </c>
      <c r="F3534" s="290"/>
      <c r="G3534" s="156" t="s">
        <v>2595</v>
      </c>
      <c r="H3534" s="157">
        <v>1.05</v>
      </c>
      <c r="I3534" s="158">
        <v>85.43</v>
      </c>
      <c r="J3534" s="158">
        <v>89.7</v>
      </c>
    </row>
    <row r="3535" spans="1:10" x14ac:dyDescent="0.25">
      <c r="A3535" s="49"/>
      <c r="B3535" s="49"/>
      <c r="C3535" s="49"/>
      <c r="D3535" s="49"/>
      <c r="E3535" s="49" t="s">
        <v>2093</v>
      </c>
      <c r="F3535" s="159">
        <v>13.86</v>
      </c>
      <c r="G3535" s="49" t="s">
        <v>2094</v>
      </c>
      <c r="H3535" s="159">
        <v>15.9</v>
      </c>
      <c r="I3535" s="49" t="s">
        <v>2095</v>
      </c>
      <c r="J3535" s="159">
        <v>29.76</v>
      </c>
    </row>
    <row r="3536" spans="1:10" x14ac:dyDescent="0.25">
      <c r="A3536" s="49"/>
      <c r="B3536" s="49"/>
      <c r="C3536" s="49"/>
      <c r="D3536" s="49"/>
      <c r="E3536" s="49" t="s">
        <v>2096</v>
      </c>
      <c r="F3536" s="159">
        <v>26.49</v>
      </c>
      <c r="G3536" s="49"/>
      <c r="H3536" s="291" t="s">
        <v>2097</v>
      </c>
      <c r="I3536" s="291"/>
      <c r="J3536" s="159">
        <v>155.75</v>
      </c>
    </row>
    <row r="3537" spans="1:10" ht="14.4" thickBot="1" x14ac:dyDescent="0.3">
      <c r="A3537" s="30"/>
      <c r="B3537" s="30"/>
      <c r="C3537" s="30"/>
      <c r="D3537" s="30"/>
      <c r="E3537" s="30"/>
      <c r="F3537" s="30"/>
      <c r="G3537" s="30" t="s">
        <v>2098</v>
      </c>
      <c r="H3537" s="160" t="s">
        <v>3327</v>
      </c>
      <c r="I3537" s="30" t="s">
        <v>2100</v>
      </c>
      <c r="J3537" s="32">
        <v>40666.32</v>
      </c>
    </row>
    <row r="3538" spans="1:10" ht="14.4" thickTop="1" x14ac:dyDescent="0.25">
      <c r="A3538" s="161"/>
      <c r="B3538" s="161"/>
      <c r="C3538" s="161"/>
      <c r="D3538" s="161"/>
      <c r="E3538" s="161"/>
      <c r="F3538" s="161"/>
      <c r="G3538" s="161"/>
      <c r="H3538" s="161"/>
      <c r="I3538" s="161"/>
      <c r="J3538" s="161"/>
    </row>
    <row r="3539" spans="1:10" x14ac:dyDescent="0.25">
      <c r="A3539" s="24" t="s">
        <v>1030</v>
      </c>
      <c r="B3539" s="25" t="s">
        <v>2</v>
      </c>
      <c r="C3539" s="24" t="s">
        <v>3</v>
      </c>
      <c r="D3539" s="24" t="s">
        <v>4</v>
      </c>
      <c r="E3539" s="294" t="s">
        <v>2075</v>
      </c>
      <c r="F3539" s="294"/>
      <c r="G3539" s="145" t="s">
        <v>5</v>
      </c>
      <c r="H3539" s="25" t="s">
        <v>6</v>
      </c>
      <c r="I3539" s="25" t="s">
        <v>7</v>
      </c>
      <c r="J3539" s="25" t="s">
        <v>9</v>
      </c>
    </row>
    <row r="3540" spans="1:10" ht="26.4" x14ac:dyDescent="0.25">
      <c r="A3540" s="146" t="s">
        <v>2076</v>
      </c>
      <c r="B3540" s="147" t="s">
        <v>1031</v>
      </c>
      <c r="C3540" s="146" t="s">
        <v>19</v>
      </c>
      <c r="D3540" s="146" t="s">
        <v>1032</v>
      </c>
      <c r="E3540" s="292" t="s">
        <v>2077</v>
      </c>
      <c r="F3540" s="292"/>
      <c r="G3540" s="148" t="s">
        <v>91</v>
      </c>
      <c r="H3540" s="149">
        <v>1</v>
      </c>
      <c r="I3540" s="150">
        <v>196.52</v>
      </c>
      <c r="J3540" s="150">
        <v>196.52</v>
      </c>
    </row>
    <row r="3541" spans="1:10" ht="26.4" x14ac:dyDescent="0.25">
      <c r="A3541" s="48" t="s">
        <v>2078</v>
      </c>
      <c r="B3541" s="50" t="s">
        <v>2118</v>
      </c>
      <c r="C3541" s="48" t="s">
        <v>41</v>
      </c>
      <c r="D3541" s="48" t="s">
        <v>2119</v>
      </c>
      <c r="E3541" s="289" t="s">
        <v>2081</v>
      </c>
      <c r="F3541" s="289"/>
      <c r="G3541" s="151" t="s">
        <v>2082</v>
      </c>
      <c r="H3541" s="152">
        <v>0.5</v>
      </c>
      <c r="I3541" s="153">
        <v>29.46</v>
      </c>
      <c r="J3541" s="153">
        <v>14.73</v>
      </c>
    </row>
    <row r="3542" spans="1:10" ht="26.4" x14ac:dyDescent="0.25">
      <c r="A3542" s="48" t="s">
        <v>2078</v>
      </c>
      <c r="B3542" s="50" t="s">
        <v>2114</v>
      </c>
      <c r="C3542" s="48" t="s">
        <v>41</v>
      </c>
      <c r="D3542" s="48" t="s">
        <v>2115</v>
      </c>
      <c r="E3542" s="289" t="s">
        <v>2081</v>
      </c>
      <c r="F3542" s="289"/>
      <c r="G3542" s="151" t="s">
        <v>2082</v>
      </c>
      <c r="H3542" s="152">
        <v>1</v>
      </c>
      <c r="I3542" s="153">
        <v>24.83</v>
      </c>
      <c r="J3542" s="153">
        <v>24.83</v>
      </c>
    </row>
    <row r="3543" spans="1:10" ht="39.6" x14ac:dyDescent="0.25">
      <c r="A3543" s="154" t="s">
        <v>2087</v>
      </c>
      <c r="B3543" s="155" t="s">
        <v>3328</v>
      </c>
      <c r="C3543" s="154" t="s">
        <v>2089</v>
      </c>
      <c r="D3543" s="154" t="s">
        <v>3329</v>
      </c>
      <c r="E3543" s="290" t="s">
        <v>2091</v>
      </c>
      <c r="F3543" s="290"/>
      <c r="G3543" s="156" t="s">
        <v>2595</v>
      </c>
      <c r="H3543" s="157">
        <v>1.05</v>
      </c>
      <c r="I3543" s="158">
        <v>149.49</v>
      </c>
      <c r="J3543" s="158">
        <v>156.96</v>
      </c>
    </row>
    <row r="3544" spans="1:10" x14ac:dyDescent="0.25">
      <c r="A3544" s="49"/>
      <c r="B3544" s="49"/>
      <c r="C3544" s="49"/>
      <c r="D3544" s="49"/>
      <c r="E3544" s="49" t="s">
        <v>2093</v>
      </c>
      <c r="F3544" s="159">
        <v>13.86</v>
      </c>
      <c r="G3544" s="49" t="s">
        <v>2094</v>
      </c>
      <c r="H3544" s="159">
        <v>15.9</v>
      </c>
      <c r="I3544" s="49" t="s">
        <v>2095</v>
      </c>
      <c r="J3544" s="159">
        <v>29.76</v>
      </c>
    </row>
    <row r="3545" spans="1:10" x14ac:dyDescent="0.25">
      <c r="A3545" s="49"/>
      <c r="B3545" s="49"/>
      <c r="C3545" s="49"/>
      <c r="D3545" s="49"/>
      <c r="E3545" s="49" t="s">
        <v>2096</v>
      </c>
      <c r="F3545" s="159">
        <v>40.28</v>
      </c>
      <c r="G3545" s="49"/>
      <c r="H3545" s="291" t="s">
        <v>2097</v>
      </c>
      <c r="I3545" s="291"/>
      <c r="J3545" s="159">
        <v>236.8</v>
      </c>
    </row>
    <row r="3546" spans="1:10" ht="14.4" thickBot="1" x14ac:dyDescent="0.3">
      <c r="A3546" s="30"/>
      <c r="B3546" s="30"/>
      <c r="C3546" s="30"/>
      <c r="D3546" s="30"/>
      <c r="E3546" s="30"/>
      <c r="F3546" s="30"/>
      <c r="G3546" s="30" t="s">
        <v>2098</v>
      </c>
      <c r="H3546" s="160" t="s">
        <v>3330</v>
      </c>
      <c r="I3546" s="30" t="s">
        <v>2100</v>
      </c>
      <c r="J3546" s="32">
        <v>15557.76</v>
      </c>
    </row>
    <row r="3547" spans="1:10" ht="14.4" thickTop="1" x14ac:dyDescent="0.25">
      <c r="A3547" s="161"/>
      <c r="B3547" s="161"/>
      <c r="C3547" s="161"/>
      <c r="D3547" s="161"/>
      <c r="E3547" s="161"/>
      <c r="F3547" s="161"/>
      <c r="G3547" s="161"/>
      <c r="H3547" s="161"/>
      <c r="I3547" s="161"/>
      <c r="J3547" s="161"/>
    </row>
    <row r="3548" spans="1:10" x14ac:dyDescent="0.25">
      <c r="A3548" s="24" t="s">
        <v>1033</v>
      </c>
      <c r="B3548" s="25" t="s">
        <v>2</v>
      </c>
      <c r="C3548" s="24" t="s">
        <v>3</v>
      </c>
      <c r="D3548" s="24" t="s">
        <v>4</v>
      </c>
      <c r="E3548" s="294" t="s">
        <v>2075</v>
      </c>
      <c r="F3548" s="294"/>
      <c r="G3548" s="145" t="s">
        <v>5</v>
      </c>
      <c r="H3548" s="25" t="s">
        <v>6</v>
      </c>
      <c r="I3548" s="25" t="s">
        <v>7</v>
      </c>
      <c r="J3548" s="25" t="s">
        <v>9</v>
      </c>
    </row>
    <row r="3549" spans="1:10" ht="26.4" x14ac:dyDescent="0.25">
      <c r="A3549" s="146" t="s">
        <v>2076</v>
      </c>
      <c r="B3549" s="147" t="s">
        <v>1034</v>
      </c>
      <c r="C3549" s="146" t="s">
        <v>19</v>
      </c>
      <c r="D3549" s="146" t="s">
        <v>1035</v>
      </c>
      <c r="E3549" s="292" t="s">
        <v>2077</v>
      </c>
      <c r="F3549" s="292"/>
      <c r="G3549" s="148" t="s">
        <v>91</v>
      </c>
      <c r="H3549" s="149">
        <v>1</v>
      </c>
      <c r="I3549" s="150">
        <v>275.3</v>
      </c>
      <c r="J3549" s="150">
        <v>275.3</v>
      </c>
    </row>
    <row r="3550" spans="1:10" ht="26.4" x14ac:dyDescent="0.25">
      <c r="A3550" s="48" t="s">
        <v>2078</v>
      </c>
      <c r="B3550" s="50" t="s">
        <v>2114</v>
      </c>
      <c r="C3550" s="48" t="s">
        <v>41</v>
      </c>
      <c r="D3550" s="48" t="s">
        <v>2115</v>
      </c>
      <c r="E3550" s="289" t="s">
        <v>2081</v>
      </c>
      <c r="F3550" s="289"/>
      <c r="G3550" s="151" t="s">
        <v>2082</v>
      </c>
      <c r="H3550" s="152">
        <v>1</v>
      </c>
      <c r="I3550" s="153">
        <v>24.83</v>
      </c>
      <c r="J3550" s="153">
        <v>24.83</v>
      </c>
    </row>
    <row r="3551" spans="1:10" ht="26.4" x14ac:dyDescent="0.25">
      <c r="A3551" s="48" t="s">
        <v>2078</v>
      </c>
      <c r="B3551" s="50" t="s">
        <v>2118</v>
      </c>
      <c r="C3551" s="48" t="s">
        <v>41</v>
      </c>
      <c r="D3551" s="48" t="s">
        <v>2119</v>
      </c>
      <c r="E3551" s="289" t="s">
        <v>2081</v>
      </c>
      <c r="F3551" s="289"/>
      <c r="G3551" s="151" t="s">
        <v>2082</v>
      </c>
      <c r="H3551" s="152">
        <v>0.5</v>
      </c>
      <c r="I3551" s="153">
        <v>29.46</v>
      </c>
      <c r="J3551" s="153">
        <v>14.73</v>
      </c>
    </row>
    <row r="3552" spans="1:10" ht="39.6" x14ac:dyDescent="0.25">
      <c r="A3552" s="154" t="s">
        <v>2087</v>
      </c>
      <c r="B3552" s="155" t="s">
        <v>3331</v>
      </c>
      <c r="C3552" s="154" t="s">
        <v>2089</v>
      </c>
      <c r="D3552" s="154" t="s">
        <v>3332</v>
      </c>
      <c r="E3552" s="290" t="s">
        <v>2091</v>
      </c>
      <c r="F3552" s="290"/>
      <c r="G3552" s="156" t="s">
        <v>2595</v>
      </c>
      <c r="H3552" s="157">
        <v>1.05</v>
      </c>
      <c r="I3552" s="158">
        <v>224.52</v>
      </c>
      <c r="J3552" s="158">
        <v>235.74</v>
      </c>
    </row>
    <row r="3553" spans="1:10" x14ac:dyDescent="0.25">
      <c r="A3553" s="49"/>
      <c r="B3553" s="49"/>
      <c r="C3553" s="49"/>
      <c r="D3553" s="49"/>
      <c r="E3553" s="49" t="s">
        <v>2093</v>
      </c>
      <c r="F3553" s="159">
        <v>13.86</v>
      </c>
      <c r="G3553" s="49" t="s">
        <v>2094</v>
      </c>
      <c r="H3553" s="159">
        <v>15.9</v>
      </c>
      <c r="I3553" s="49" t="s">
        <v>2095</v>
      </c>
      <c r="J3553" s="159">
        <v>29.76</v>
      </c>
    </row>
    <row r="3554" spans="1:10" x14ac:dyDescent="0.25">
      <c r="A3554" s="49"/>
      <c r="B3554" s="49"/>
      <c r="C3554" s="49"/>
      <c r="D3554" s="49"/>
      <c r="E3554" s="49" t="s">
        <v>2096</v>
      </c>
      <c r="F3554" s="159">
        <v>56.43</v>
      </c>
      <c r="G3554" s="49"/>
      <c r="H3554" s="291" t="s">
        <v>2097</v>
      </c>
      <c r="I3554" s="291"/>
      <c r="J3554" s="159">
        <v>331.73</v>
      </c>
    </row>
    <row r="3555" spans="1:10" ht="14.4" thickBot="1" x14ac:dyDescent="0.3">
      <c r="A3555" s="30"/>
      <c r="B3555" s="30"/>
      <c r="C3555" s="30"/>
      <c r="D3555" s="30"/>
      <c r="E3555" s="30"/>
      <c r="F3555" s="30"/>
      <c r="G3555" s="30" t="s">
        <v>2098</v>
      </c>
      <c r="H3555" s="160" t="s">
        <v>2122</v>
      </c>
      <c r="I3555" s="30" t="s">
        <v>2100</v>
      </c>
      <c r="J3555" s="32">
        <v>5307.68</v>
      </c>
    </row>
    <row r="3556" spans="1:10" ht="14.4" thickTop="1" x14ac:dyDescent="0.25">
      <c r="A3556" s="161"/>
      <c r="B3556" s="161"/>
      <c r="C3556" s="161"/>
      <c r="D3556" s="161"/>
      <c r="E3556" s="161"/>
      <c r="F3556" s="161"/>
      <c r="G3556" s="161"/>
      <c r="H3556" s="161"/>
      <c r="I3556" s="161"/>
      <c r="J3556" s="161"/>
    </row>
    <row r="3557" spans="1:10" x14ac:dyDescent="0.25">
      <c r="A3557" s="24" t="s">
        <v>1036</v>
      </c>
      <c r="B3557" s="25" t="s">
        <v>2</v>
      </c>
      <c r="C3557" s="24" t="s">
        <v>3</v>
      </c>
      <c r="D3557" s="24" t="s">
        <v>4</v>
      </c>
      <c r="E3557" s="294" t="s">
        <v>2075</v>
      </c>
      <c r="F3557" s="294"/>
      <c r="G3557" s="145" t="s">
        <v>5</v>
      </c>
      <c r="H3557" s="25" t="s">
        <v>6</v>
      </c>
      <c r="I3557" s="25" t="s">
        <v>7</v>
      </c>
      <c r="J3557" s="25" t="s">
        <v>9</v>
      </c>
    </row>
    <row r="3558" spans="1:10" ht="52.8" x14ac:dyDescent="0.25">
      <c r="A3558" s="146" t="s">
        <v>2076</v>
      </c>
      <c r="B3558" s="147" t="s">
        <v>1037</v>
      </c>
      <c r="C3558" s="146" t="s">
        <v>19</v>
      </c>
      <c r="D3558" s="146" t="s">
        <v>1038</v>
      </c>
      <c r="E3558" s="292" t="s">
        <v>2077</v>
      </c>
      <c r="F3558" s="292"/>
      <c r="G3558" s="148" t="s">
        <v>43</v>
      </c>
      <c r="H3558" s="149">
        <v>1</v>
      </c>
      <c r="I3558" s="150">
        <v>225.92</v>
      </c>
      <c r="J3558" s="150">
        <v>225.92</v>
      </c>
    </row>
    <row r="3559" spans="1:10" ht="26.4" x14ac:dyDescent="0.25">
      <c r="A3559" s="48" t="s">
        <v>2078</v>
      </c>
      <c r="B3559" s="50" t="s">
        <v>2079</v>
      </c>
      <c r="C3559" s="48" t="s">
        <v>41</v>
      </c>
      <c r="D3559" s="48" t="s">
        <v>2080</v>
      </c>
      <c r="E3559" s="289" t="s">
        <v>2081</v>
      </c>
      <c r="F3559" s="289"/>
      <c r="G3559" s="151" t="s">
        <v>2082</v>
      </c>
      <c r="H3559" s="152">
        <v>0.32</v>
      </c>
      <c r="I3559" s="153">
        <v>24.25</v>
      </c>
      <c r="J3559" s="153">
        <v>7.76</v>
      </c>
    </row>
    <row r="3560" spans="1:10" ht="26.4" x14ac:dyDescent="0.25">
      <c r="A3560" s="48" t="s">
        <v>2078</v>
      </c>
      <c r="B3560" s="50" t="s">
        <v>3185</v>
      </c>
      <c r="C3560" s="48" t="s">
        <v>41</v>
      </c>
      <c r="D3560" s="48" t="s">
        <v>3186</v>
      </c>
      <c r="E3560" s="289" t="s">
        <v>2081</v>
      </c>
      <c r="F3560" s="289"/>
      <c r="G3560" s="151" t="s">
        <v>2082</v>
      </c>
      <c r="H3560" s="152">
        <v>0.32</v>
      </c>
      <c r="I3560" s="153">
        <v>18.88</v>
      </c>
      <c r="J3560" s="153">
        <v>6.04</v>
      </c>
    </row>
    <row r="3561" spans="1:10" x14ac:dyDescent="0.25">
      <c r="A3561" s="154" t="s">
        <v>2087</v>
      </c>
      <c r="B3561" s="155" t="s">
        <v>3333</v>
      </c>
      <c r="C3561" s="154" t="s">
        <v>3334</v>
      </c>
      <c r="D3561" s="154" t="s">
        <v>3335</v>
      </c>
      <c r="E3561" s="290" t="s">
        <v>2091</v>
      </c>
      <c r="F3561" s="290"/>
      <c r="G3561" s="156" t="s">
        <v>592</v>
      </c>
      <c r="H3561" s="157">
        <v>4.1000000000000003E-3</v>
      </c>
      <c r="I3561" s="158">
        <v>75</v>
      </c>
      <c r="J3561" s="158">
        <v>0.3</v>
      </c>
    </row>
    <row r="3562" spans="1:10" ht="26.4" x14ac:dyDescent="0.25">
      <c r="A3562" s="154" t="s">
        <v>2087</v>
      </c>
      <c r="B3562" s="155" t="s">
        <v>3336</v>
      </c>
      <c r="C3562" s="154" t="s">
        <v>3334</v>
      </c>
      <c r="D3562" s="154" t="s">
        <v>3337</v>
      </c>
      <c r="E3562" s="290" t="s">
        <v>2091</v>
      </c>
      <c r="F3562" s="290"/>
      <c r="G3562" s="156" t="s">
        <v>592</v>
      </c>
      <c r="H3562" s="157">
        <v>1</v>
      </c>
      <c r="I3562" s="158">
        <v>192.27</v>
      </c>
      <c r="J3562" s="158">
        <v>192.27</v>
      </c>
    </row>
    <row r="3563" spans="1:10" x14ac:dyDescent="0.25">
      <c r="A3563" s="154" t="s">
        <v>2087</v>
      </c>
      <c r="B3563" s="155" t="s">
        <v>3338</v>
      </c>
      <c r="C3563" s="154" t="s">
        <v>3334</v>
      </c>
      <c r="D3563" s="154" t="s">
        <v>3339</v>
      </c>
      <c r="E3563" s="290" t="s">
        <v>2091</v>
      </c>
      <c r="F3563" s="290"/>
      <c r="G3563" s="156" t="s">
        <v>592</v>
      </c>
      <c r="H3563" s="157">
        <v>1</v>
      </c>
      <c r="I3563" s="158">
        <v>19.55</v>
      </c>
      <c r="J3563" s="158">
        <v>19.55</v>
      </c>
    </row>
    <row r="3564" spans="1:10" x14ac:dyDescent="0.25">
      <c r="A3564" s="49"/>
      <c r="B3564" s="49"/>
      <c r="C3564" s="49"/>
      <c r="D3564" s="49"/>
      <c r="E3564" s="49" t="s">
        <v>2093</v>
      </c>
      <c r="F3564" s="159">
        <v>4.51</v>
      </c>
      <c r="G3564" s="49" t="s">
        <v>2094</v>
      </c>
      <c r="H3564" s="159">
        <v>5.18</v>
      </c>
      <c r="I3564" s="49" t="s">
        <v>2095</v>
      </c>
      <c r="J3564" s="159">
        <v>9.69</v>
      </c>
    </row>
    <row r="3565" spans="1:10" x14ac:dyDescent="0.25">
      <c r="A3565" s="49"/>
      <c r="B3565" s="49"/>
      <c r="C3565" s="49"/>
      <c r="D3565" s="49"/>
      <c r="E3565" s="49" t="s">
        <v>2096</v>
      </c>
      <c r="F3565" s="159">
        <v>46.31</v>
      </c>
      <c r="G3565" s="49"/>
      <c r="H3565" s="291" t="s">
        <v>2097</v>
      </c>
      <c r="I3565" s="291"/>
      <c r="J3565" s="159">
        <v>272.23</v>
      </c>
    </row>
    <row r="3566" spans="1:10" ht="14.4" thickBot="1" x14ac:dyDescent="0.3">
      <c r="A3566" s="30"/>
      <c r="B3566" s="30"/>
      <c r="C3566" s="30"/>
      <c r="D3566" s="30"/>
      <c r="E3566" s="30"/>
      <c r="F3566" s="30"/>
      <c r="G3566" s="30" t="s">
        <v>2098</v>
      </c>
      <c r="H3566" s="160" t="s">
        <v>2571</v>
      </c>
      <c r="I3566" s="30" t="s">
        <v>2100</v>
      </c>
      <c r="J3566" s="32">
        <v>2450.0700000000002</v>
      </c>
    </row>
    <row r="3567" spans="1:10" ht="14.4" thickTop="1" x14ac:dyDescent="0.25">
      <c r="A3567" s="161"/>
      <c r="B3567" s="161"/>
      <c r="C3567" s="161"/>
      <c r="D3567" s="161"/>
      <c r="E3567" s="161"/>
      <c r="F3567" s="161"/>
      <c r="G3567" s="161"/>
      <c r="H3567" s="161"/>
      <c r="I3567" s="161"/>
      <c r="J3567" s="161"/>
    </row>
    <row r="3568" spans="1:10" x14ac:dyDescent="0.25">
      <c r="A3568" s="24" t="s">
        <v>1039</v>
      </c>
      <c r="B3568" s="25" t="s">
        <v>2</v>
      </c>
      <c r="C3568" s="24" t="s">
        <v>3</v>
      </c>
      <c r="D3568" s="24" t="s">
        <v>4</v>
      </c>
      <c r="E3568" s="294" t="s">
        <v>2075</v>
      </c>
      <c r="F3568" s="294"/>
      <c r="G3568" s="145" t="s">
        <v>5</v>
      </c>
      <c r="H3568" s="25" t="s">
        <v>6</v>
      </c>
      <c r="I3568" s="25" t="s">
        <v>7</v>
      </c>
      <c r="J3568" s="25" t="s">
        <v>9</v>
      </c>
    </row>
    <row r="3569" spans="1:10" ht="26.4" x14ac:dyDescent="0.25">
      <c r="A3569" s="146" t="s">
        <v>2076</v>
      </c>
      <c r="B3569" s="147" t="s">
        <v>1040</v>
      </c>
      <c r="C3569" s="146" t="s">
        <v>19</v>
      </c>
      <c r="D3569" s="146" t="s">
        <v>1041</v>
      </c>
      <c r="E3569" s="292" t="s">
        <v>2077</v>
      </c>
      <c r="F3569" s="292"/>
      <c r="G3569" s="148" t="s">
        <v>43</v>
      </c>
      <c r="H3569" s="149">
        <v>1</v>
      </c>
      <c r="I3569" s="150">
        <v>334.59</v>
      </c>
      <c r="J3569" s="150">
        <v>334.59</v>
      </c>
    </row>
    <row r="3570" spans="1:10" ht="26.4" x14ac:dyDescent="0.25">
      <c r="A3570" s="48" t="s">
        <v>2078</v>
      </c>
      <c r="B3570" s="50" t="s">
        <v>2114</v>
      </c>
      <c r="C3570" s="48" t="s">
        <v>41</v>
      </c>
      <c r="D3570" s="48" t="s">
        <v>2115</v>
      </c>
      <c r="E3570" s="289" t="s">
        <v>2081</v>
      </c>
      <c r="F3570" s="289"/>
      <c r="G3570" s="151" t="s">
        <v>2082</v>
      </c>
      <c r="H3570" s="152">
        <v>0.7</v>
      </c>
      <c r="I3570" s="153">
        <v>24.83</v>
      </c>
      <c r="J3570" s="153">
        <v>17.38</v>
      </c>
    </row>
    <row r="3571" spans="1:10" ht="26.4" x14ac:dyDescent="0.25">
      <c r="A3571" s="48" t="s">
        <v>2078</v>
      </c>
      <c r="B3571" s="50" t="s">
        <v>2118</v>
      </c>
      <c r="C3571" s="48" t="s">
        <v>41</v>
      </c>
      <c r="D3571" s="48" t="s">
        <v>2119</v>
      </c>
      <c r="E3571" s="289" t="s">
        <v>2081</v>
      </c>
      <c r="F3571" s="289"/>
      <c r="G3571" s="151" t="s">
        <v>2082</v>
      </c>
      <c r="H3571" s="152">
        <v>0.7</v>
      </c>
      <c r="I3571" s="153">
        <v>29.46</v>
      </c>
      <c r="J3571" s="153">
        <v>20.62</v>
      </c>
    </row>
    <row r="3572" spans="1:10" ht="39.6" x14ac:dyDescent="0.25">
      <c r="A3572" s="154" t="s">
        <v>2087</v>
      </c>
      <c r="B3572" s="155" t="s">
        <v>3006</v>
      </c>
      <c r="C3572" s="154" t="s">
        <v>41</v>
      </c>
      <c r="D3572" s="154" t="s">
        <v>3007</v>
      </c>
      <c r="E3572" s="290" t="s">
        <v>2091</v>
      </c>
      <c r="F3572" s="290"/>
      <c r="G3572" s="156" t="s">
        <v>43</v>
      </c>
      <c r="H3572" s="157">
        <v>8.7499999999999994E-2</v>
      </c>
      <c r="I3572" s="158">
        <v>27.15</v>
      </c>
      <c r="J3572" s="158">
        <v>2.37</v>
      </c>
    </row>
    <row r="3573" spans="1:10" ht="26.4" x14ac:dyDescent="0.25">
      <c r="A3573" s="154" t="s">
        <v>2087</v>
      </c>
      <c r="B3573" s="155" t="s">
        <v>3340</v>
      </c>
      <c r="C3573" s="154" t="s">
        <v>41</v>
      </c>
      <c r="D3573" s="154" t="s">
        <v>3341</v>
      </c>
      <c r="E3573" s="290" t="s">
        <v>2091</v>
      </c>
      <c r="F3573" s="290"/>
      <c r="G3573" s="156" t="s">
        <v>43</v>
      </c>
      <c r="H3573" s="157">
        <v>2</v>
      </c>
      <c r="I3573" s="158">
        <v>18.5</v>
      </c>
      <c r="J3573" s="158">
        <v>37</v>
      </c>
    </row>
    <row r="3574" spans="1:10" ht="26.4" x14ac:dyDescent="0.25">
      <c r="A3574" s="154" t="s">
        <v>2087</v>
      </c>
      <c r="B3574" s="155" t="s">
        <v>3342</v>
      </c>
      <c r="C3574" s="154" t="s">
        <v>41</v>
      </c>
      <c r="D3574" s="154" t="s">
        <v>3343</v>
      </c>
      <c r="E3574" s="290" t="s">
        <v>2091</v>
      </c>
      <c r="F3574" s="290"/>
      <c r="G3574" s="156" t="s">
        <v>43</v>
      </c>
      <c r="H3574" s="157">
        <v>1</v>
      </c>
      <c r="I3574" s="158">
        <v>257.22000000000003</v>
      </c>
      <c r="J3574" s="158">
        <v>257.22000000000003</v>
      </c>
    </row>
    <row r="3575" spans="1:10" x14ac:dyDescent="0.25">
      <c r="A3575" s="49"/>
      <c r="B3575" s="49"/>
      <c r="C3575" s="49"/>
      <c r="D3575" s="49"/>
      <c r="E3575" s="49" t="s">
        <v>2093</v>
      </c>
      <c r="F3575" s="159">
        <v>13.44</v>
      </c>
      <c r="G3575" s="49" t="s">
        <v>2094</v>
      </c>
      <c r="H3575" s="159">
        <v>15.42</v>
      </c>
      <c r="I3575" s="49" t="s">
        <v>2095</v>
      </c>
      <c r="J3575" s="159">
        <v>28.86</v>
      </c>
    </row>
    <row r="3576" spans="1:10" x14ac:dyDescent="0.25">
      <c r="A3576" s="49"/>
      <c r="B3576" s="49"/>
      <c r="C3576" s="49"/>
      <c r="D3576" s="49"/>
      <c r="E3576" s="49" t="s">
        <v>2096</v>
      </c>
      <c r="F3576" s="159">
        <v>68.59</v>
      </c>
      <c r="G3576" s="49"/>
      <c r="H3576" s="291" t="s">
        <v>2097</v>
      </c>
      <c r="I3576" s="291"/>
      <c r="J3576" s="159">
        <v>403.18</v>
      </c>
    </row>
    <row r="3577" spans="1:10" ht="14.4" thickBot="1" x14ac:dyDescent="0.3">
      <c r="A3577" s="30"/>
      <c r="B3577" s="30"/>
      <c r="C3577" s="30"/>
      <c r="D3577" s="30"/>
      <c r="E3577" s="30"/>
      <c r="F3577" s="30"/>
      <c r="G3577" s="30" t="s">
        <v>2098</v>
      </c>
      <c r="H3577" s="160" t="s">
        <v>2099</v>
      </c>
      <c r="I3577" s="30" t="s">
        <v>2100</v>
      </c>
      <c r="J3577" s="32">
        <v>12901.76</v>
      </c>
    </row>
    <row r="3578" spans="1:10" ht="14.4" thickTop="1" x14ac:dyDescent="0.25">
      <c r="A3578" s="161"/>
      <c r="B3578" s="161"/>
      <c r="C3578" s="161"/>
      <c r="D3578" s="161"/>
      <c r="E3578" s="161"/>
      <c r="F3578" s="161"/>
      <c r="G3578" s="161"/>
      <c r="H3578" s="161"/>
      <c r="I3578" s="161"/>
      <c r="J3578" s="161"/>
    </row>
    <row r="3579" spans="1:10" x14ac:dyDescent="0.25">
      <c r="A3579" s="24" t="s">
        <v>1042</v>
      </c>
      <c r="B3579" s="25" t="s">
        <v>2</v>
      </c>
      <c r="C3579" s="24" t="s">
        <v>3</v>
      </c>
      <c r="D3579" s="24" t="s">
        <v>4</v>
      </c>
      <c r="E3579" s="294" t="s">
        <v>2075</v>
      </c>
      <c r="F3579" s="294"/>
      <c r="G3579" s="145" t="s">
        <v>5</v>
      </c>
      <c r="H3579" s="25" t="s">
        <v>6</v>
      </c>
      <c r="I3579" s="25" t="s">
        <v>7</v>
      </c>
      <c r="J3579" s="25" t="s">
        <v>9</v>
      </c>
    </row>
    <row r="3580" spans="1:10" ht="26.4" x14ac:dyDescent="0.25">
      <c r="A3580" s="146" t="s">
        <v>2076</v>
      </c>
      <c r="B3580" s="147" t="s">
        <v>1043</v>
      </c>
      <c r="C3580" s="146" t="s">
        <v>19</v>
      </c>
      <c r="D3580" s="146" t="s">
        <v>1044</v>
      </c>
      <c r="E3580" s="292" t="s">
        <v>2077</v>
      </c>
      <c r="F3580" s="292"/>
      <c r="G3580" s="148" t="s">
        <v>43</v>
      </c>
      <c r="H3580" s="149">
        <v>1</v>
      </c>
      <c r="I3580" s="150">
        <v>626.51</v>
      </c>
      <c r="J3580" s="150">
        <v>626.51</v>
      </c>
    </row>
    <row r="3581" spans="1:10" ht="26.4" x14ac:dyDescent="0.25">
      <c r="A3581" s="48" t="s">
        <v>2078</v>
      </c>
      <c r="B3581" s="50" t="s">
        <v>2114</v>
      </c>
      <c r="C3581" s="48" t="s">
        <v>41</v>
      </c>
      <c r="D3581" s="48" t="s">
        <v>2115</v>
      </c>
      <c r="E3581" s="289" t="s">
        <v>2081</v>
      </c>
      <c r="F3581" s="289"/>
      <c r="G3581" s="151" t="s">
        <v>2082</v>
      </c>
      <c r="H3581" s="152">
        <v>0.7</v>
      </c>
      <c r="I3581" s="153">
        <v>24.83</v>
      </c>
      <c r="J3581" s="153">
        <v>17.38</v>
      </c>
    </row>
    <row r="3582" spans="1:10" ht="26.4" x14ac:dyDescent="0.25">
      <c r="A3582" s="48" t="s">
        <v>2078</v>
      </c>
      <c r="B3582" s="50" t="s">
        <v>2118</v>
      </c>
      <c r="C3582" s="48" t="s">
        <v>41</v>
      </c>
      <c r="D3582" s="48" t="s">
        <v>2119</v>
      </c>
      <c r="E3582" s="289" t="s">
        <v>2081</v>
      </c>
      <c r="F3582" s="289"/>
      <c r="G3582" s="151" t="s">
        <v>2082</v>
      </c>
      <c r="H3582" s="152">
        <v>0.7</v>
      </c>
      <c r="I3582" s="153">
        <v>29.46</v>
      </c>
      <c r="J3582" s="153">
        <v>20.62</v>
      </c>
    </row>
    <row r="3583" spans="1:10" ht="26.4" x14ac:dyDescent="0.25">
      <c r="A3583" s="154" t="s">
        <v>2087</v>
      </c>
      <c r="B3583" s="155" t="s">
        <v>3344</v>
      </c>
      <c r="C3583" s="154" t="s">
        <v>41</v>
      </c>
      <c r="D3583" s="154" t="s">
        <v>3345</v>
      </c>
      <c r="E3583" s="290" t="s">
        <v>2091</v>
      </c>
      <c r="F3583" s="290"/>
      <c r="G3583" s="156" t="s">
        <v>43</v>
      </c>
      <c r="H3583" s="157">
        <v>2</v>
      </c>
      <c r="I3583" s="158">
        <v>46.73</v>
      </c>
      <c r="J3583" s="158">
        <v>93.46</v>
      </c>
    </row>
    <row r="3584" spans="1:10" ht="39.6" x14ac:dyDescent="0.25">
      <c r="A3584" s="154" t="s">
        <v>2087</v>
      </c>
      <c r="B3584" s="155" t="s">
        <v>3006</v>
      </c>
      <c r="C3584" s="154" t="s">
        <v>41</v>
      </c>
      <c r="D3584" s="154" t="s">
        <v>3007</v>
      </c>
      <c r="E3584" s="290" t="s">
        <v>2091</v>
      </c>
      <c r="F3584" s="290"/>
      <c r="G3584" s="156" t="s">
        <v>43</v>
      </c>
      <c r="H3584" s="157">
        <v>8.7499999999999994E-2</v>
      </c>
      <c r="I3584" s="158">
        <v>27.15</v>
      </c>
      <c r="J3584" s="158">
        <v>2.37</v>
      </c>
    </row>
    <row r="3585" spans="1:10" ht="26.4" x14ac:dyDescent="0.25">
      <c r="A3585" s="154" t="s">
        <v>2087</v>
      </c>
      <c r="B3585" s="155" t="s">
        <v>3346</v>
      </c>
      <c r="C3585" s="154" t="s">
        <v>41</v>
      </c>
      <c r="D3585" s="154" t="s">
        <v>3347</v>
      </c>
      <c r="E3585" s="290" t="s">
        <v>2091</v>
      </c>
      <c r="F3585" s="290"/>
      <c r="G3585" s="156" t="s">
        <v>43</v>
      </c>
      <c r="H3585" s="157">
        <v>1</v>
      </c>
      <c r="I3585" s="158">
        <v>492.68</v>
      </c>
      <c r="J3585" s="158">
        <v>492.68</v>
      </c>
    </row>
    <row r="3586" spans="1:10" x14ac:dyDescent="0.25">
      <c r="A3586" s="49"/>
      <c r="B3586" s="49"/>
      <c r="C3586" s="49"/>
      <c r="D3586" s="49"/>
      <c r="E3586" s="49" t="s">
        <v>2093</v>
      </c>
      <c r="F3586" s="159">
        <v>13.44</v>
      </c>
      <c r="G3586" s="49" t="s">
        <v>2094</v>
      </c>
      <c r="H3586" s="159">
        <v>15.42</v>
      </c>
      <c r="I3586" s="49" t="s">
        <v>2095</v>
      </c>
      <c r="J3586" s="159">
        <v>28.86</v>
      </c>
    </row>
    <row r="3587" spans="1:10" x14ac:dyDescent="0.25">
      <c r="A3587" s="49"/>
      <c r="B3587" s="49"/>
      <c r="C3587" s="49"/>
      <c r="D3587" s="49"/>
      <c r="E3587" s="49" t="s">
        <v>2096</v>
      </c>
      <c r="F3587" s="159">
        <v>128.43</v>
      </c>
      <c r="G3587" s="49"/>
      <c r="H3587" s="291" t="s">
        <v>2097</v>
      </c>
      <c r="I3587" s="291"/>
      <c r="J3587" s="159">
        <v>754.94</v>
      </c>
    </row>
    <row r="3588" spans="1:10" ht="14.4" thickBot="1" x14ac:dyDescent="0.3">
      <c r="A3588" s="30"/>
      <c r="B3588" s="30"/>
      <c r="C3588" s="30"/>
      <c r="D3588" s="30"/>
      <c r="E3588" s="30"/>
      <c r="F3588" s="30"/>
      <c r="G3588" s="30" t="s">
        <v>2098</v>
      </c>
      <c r="H3588" s="160" t="s">
        <v>2643</v>
      </c>
      <c r="I3588" s="30" t="s">
        <v>2100</v>
      </c>
      <c r="J3588" s="32">
        <v>2264.8200000000002</v>
      </c>
    </row>
    <row r="3589" spans="1:10" ht="14.4" thickTop="1" x14ac:dyDescent="0.25">
      <c r="A3589" s="161"/>
      <c r="B3589" s="161"/>
      <c r="C3589" s="161"/>
      <c r="D3589" s="161"/>
      <c r="E3589" s="161"/>
      <c r="F3589" s="161"/>
      <c r="G3589" s="161"/>
      <c r="H3589" s="161"/>
      <c r="I3589" s="161"/>
      <c r="J3589" s="161"/>
    </row>
    <row r="3590" spans="1:10" x14ac:dyDescent="0.25">
      <c r="A3590" s="24" t="s">
        <v>1045</v>
      </c>
      <c r="B3590" s="25" t="s">
        <v>2</v>
      </c>
      <c r="C3590" s="24" t="s">
        <v>3</v>
      </c>
      <c r="D3590" s="24" t="s">
        <v>4</v>
      </c>
      <c r="E3590" s="294" t="s">
        <v>2075</v>
      </c>
      <c r="F3590" s="294"/>
      <c r="G3590" s="145" t="s">
        <v>5</v>
      </c>
      <c r="H3590" s="25" t="s">
        <v>6</v>
      </c>
      <c r="I3590" s="25" t="s">
        <v>7</v>
      </c>
      <c r="J3590" s="25" t="s">
        <v>9</v>
      </c>
    </row>
    <row r="3591" spans="1:10" ht="39.6" x14ac:dyDescent="0.25">
      <c r="A3591" s="146" t="s">
        <v>2076</v>
      </c>
      <c r="B3591" s="147" t="s">
        <v>1046</v>
      </c>
      <c r="C3591" s="146" t="s">
        <v>41</v>
      </c>
      <c r="D3591" s="146" t="s">
        <v>1047</v>
      </c>
      <c r="E3591" s="292" t="s">
        <v>3348</v>
      </c>
      <c r="F3591" s="292"/>
      <c r="G3591" s="148" t="s">
        <v>91</v>
      </c>
      <c r="H3591" s="149">
        <v>1</v>
      </c>
      <c r="I3591" s="150">
        <v>125.63</v>
      </c>
      <c r="J3591" s="150">
        <v>125.63</v>
      </c>
    </row>
    <row r="3592" spans="1:10" ht="26.4" x14ac:dyDescent="0.25">
      <c r="A3592" s="48" t="s">
        <v>2078</v>
      </c>
      <c r="B3592" s="50" t="s">
        <v>2079</v>
      </c>
      <c r="C3592" s="48" t="s">
        <v>41</v>
      </c>
      <c r="D3592" s="48" t="s">
        <v>2080</v>
      </c>
      <c r="E3592" s="289" t="s">
        <v>2081</v>
      </c>
      <c r="F3592" s="289"/>
      <c r="G3592" s="151" t="s">
        <v>2082</v>
      </c>
      <c r="H3592" s="152">
        <v>0.10299999999999999</v>
      </c>
      <c r="I3592" s="153">
        <v>24.25</v>
      </c>
      <c r="J3592" s="153">
        <v>2.4900000000000002</v>
      </c>
    </row>
    <row r="3593" spans="1:10" ht="26.4" x14ac:dyDescent="0.25">
      <c r="A3593" s="48" t="s">
        <v>2078</v>
      </c>
      <c r="B3593" s="50" t="s">
        <v>3185</v>
      </c>
      <c r="C3593" s="48" t="s">
        <v>41</v>
      </c>
      <c r="D3593" s="48" t="s">
        <v>3186</v>
      </c>
      <c r="E3593" s="289" t="s">
        <v>2081</v>
      </c>
      <c r="F3593" s="289"/>
      <c r="G3593" s="151" t="s">
        <v>2082</v>
      </c>
      <c r="H3593" s="152">
        <v>0.10299999999999999</v>
      </c>
      <c r="I3593" s="153">
        <v>18.88</v>
      </c>
      <c r="J3593" s="153">
        <v>1.94</v>
      </c>
    </row>
    <row r="3594" spans="1:10" ht="39.6" x14ac:dyDescent="0.25">
      <c r="A3594" s="154" t="s">
        <v>2087</v>
      </c>
      <c r="B3594" s="155" t="s">
        <v>3006</v>
      </c>
      <c r="C3594" s="154" t="s">
        <v>41</v>
      </c>
      <c r="D3594" s="154" t="s">
        <v>3007</v>
      </c>
      <c r="E3594" s="290" t="s">
        <v>2091</v>
      </c>
      <c r="F3594" s="290"/>
      <c r="G3594" s="156" t="s">
        <v>43</v>
      </c>
      <c r="H3594" s="157">
        <v>1.67E-2</v>
      </c>
      <c r="I3594" s="158">
        <v>27.15</v>
      </c>
      <c r="J3594" s="158">
        <v>0.45</v>
      </c>
    </row>
    <row r="3595" spans="1:10" x14ac:dyDescent="0.25">
      <c r="A3595" s="154" t="s">
        <v>2087</v>
      </c>
      <c r="B3595" s="155" t="s">
        <v>3349</v>
      </c>
      <c r="C3595" s="154" t="s">
        <v>41</v>
      </c>
      <c r="D3595" s="154" t="s">
        <v>3350</v>
      </c>
      <c r="E3595" s="290" t="s">
        <v>2091</v>
      </c>
      <c r="F3595" s="290"/>
      <c r="G3595" s="156" t="s">
        <v>91</v>
      </c>
      <c r="H3595" s="157">
        <v>1.05</v>
      </c>
      <c r="I3595" s="158">
        <v>115</v>
      </c>
      <c r="J3595" s="158">
        <v>120.75</v>
      </c>
    </row>
    <row r="3596" spans="1:10" x14ac:dyDescent="0.25">
      <c r="A3596" s="49"/>
      <c r="B3596" s="49"/>
      <c r="C3596" s="49"/>
      <c r="D3596" s="49"/>
      <c r="E3596" s="49" t="s">
        <v>2093</v>
      </c>
      <c r="F3596" s="159">
        <v>1.45</v>
      </c>
      <c r="G3596" s="49" t="s">
        <v>2094</v>
      </c>
      <c r="H3596" s="159">
        <v>1.67</v>
      </c>
      <c r="I3596" s="49" t="s">
        <v>2095</v>
      </c>
      <c r="J3596" s="159">
        <v>3.12</v>
      </c>
    </row>
    <row r="3597" spans="1:10" x14ac:dyDescent="0.25">
      <c r="A3597" s="49"/>
      <c r="B3597" s="49"/>
      <c r="C3597" s="49"/>
      <c r="D3597" s="49"/>
      <c r="E3597" s="49" t="s">
        <v>2096</v>
      </c>
      <c r="F3597" s="159">
        <v>25.75</v>
      </c>
      <c r="G3597" s="49"/>
      <c r="H3597" s="291" t="s">
        <v>2097</v>
      </c>
      <c r="I3597" s="291"/>
      <c r="J3597" s="159">
        <v>151.38</v>
      </c>
    </row>
    <row r="3598" spans="1:10" ht="14.4" thickBot="1" x14ac:dyDescent="0.3">
      <c r="A3598" s="30"/>
      <c r="B3598" s="30"/>
      <c r="C3598" s="30"/>
      <c r="D3598" s="30"/>
      <c r="E3598" s="30"/>
      <c r="F3598" s="30"/>
      <c r="G3598" s="30" t="s">
        <v>2098</v>
      </c>
      <c r="H3598" s="160" t="s">
        <v>2901</v>
      </c>
      <c r="I3598" s="30" t="s">
        <v>2100</v>
      </c>
      <c r="J3598" s="32">
        <v>6357.96</v>
      </c>
    </row>
    <row r="3599" spans="1:10" ht="14.4" thickTop="1" x14ac:dyDescent="0.25">
      <c r="A3599" s="161"/>
      <c r="B3599" s="161"/>
      <c r="C3599" s="161"/>
      <c r="D3599" s="161"/>
      <c r="E3599" s="161"/>
      <c r="F3599" s="161"/>
      <c r="G3599" s="161"/>
      <c r="H3599" s="161"/>
      <c r="I3599" s="161"/>
      <c r="J3599" s="161"/>
    </row>
    <row r="3600" spans="1:10" x14ac:dyDescent="0.25">
      <c r="A3600" s="24" t="s">
        <v>1048</v>
      </c>
      <c r="B3600" s="25" t="s">
        <v>2</v>
      </c>
      <c r="C3600" s="24" t="s">
        <v>3</v>
      </c>
      <c r="D3600" s="24" t="s">
        <v>4</v>
      </c>
      <c r="E3600" s="294" t="s">
        <v>2075</v>
      </c>
      <c r="F3600" s="294"/>
      <c r="G3600" s="145" t="s">
        <v>5</v>
      </c>
      <c r="H3600" s="25" t="s">
        <v>6</v>
      </c>
      <c r="I3600" s="25" t="s">
        <v>7</v>
      </c>
      <c r="J3600" s="25" t="s">
        <v>9</v>
      </c>
    </row>
    <row r="3601" spans="1:10" ht="39.6" x14ac:dyDescent="0.25">
      <c r="A3601" s="146" t="s">
        <v>2076</v>
      </c>
      <c r="B3601" s="147" t="s">
        <v>1049</v>
      </c>
      <c r="C3601" s="146" t="s">
        <v>41</v>
      </c>
      <c r="D3601" s="146" t="s">
        <v>1050</v>
      </c>
      <c r="E3601" s="292" t="s">
        <v>3348</v>
      </c>
      <c r="F3601" s="292"/>
      <c r="G3601" s="148" t="s">
        <v>91</v>
      </c>
      <c r="H3601" s="149">
        <v>1</v>
      </c>
      <c r="I3601" s="150">
        <v>194.7</v>
      </c>
      <c r="J3601" s="150">
        <v>194.7</v>
      </c>
    </row>
    <row r="3602" spans="1:10" ht="26.4" x14ac:dyDescent="0.25">
      <c r="A3602" s="48" t="s">
        <v>2078</v>
      </c>
      <c r="B3602" s="50" t="s">
        <v>3185</v>
      </c>
      <c r="C3602" s="48" t="s">
        <v>41</v>
      </c>
      <c r="D3602" s="48" t="s">
        <v>3186</v>
      </c>
      <c r="E3602" s="289" t="s">
        <v>2081</v>
      </c>
      <c r="F3602" s="289"/>
      <c r="G3602" s="151" t="s">
        <v>2082</v>
      </c>
      <c r="H3602" s="152">
        <v>0.1169</v>
      </c>
      <c r="I3602" s="153">
        <v>18.88</v>
      </c>
      <c r="J3602" s="153">
        <v>2.2000000000000002</v>
      </c>
    </row>
    <row r="3603" spans="1:10" ht="26.4" x14ac:dyDescent="0.25">
      <c r="A3603" s="48" t="s">
        <v>2078</v>
      </c>
      <c r="B3603" s="50" t="s">
        <v>2079</v>
      </c>
      <c r="C3603" s="48" t="s">
        <v>41</v>
      </c>
      <c r="D3603" s="48" t="s">
        <v>2080</v>
      </c>
      <c r="E3603" s="289" t="s">
        <v>2081</v>
      </c>
      <c r="F3603" s="289"/>
      <c r="G3603" s="151" t="s">
        <v>2082</v>
      </c>
      <c r="H3603" s="152">
        <v>0.1169</v>
      </c>
      <c r="I3603" s="153">
        <v>24.25</v>
      </c>
      <c r="J3603" s="153">
        <v>2.83</v>
      </c>
    </row>
    <row r="3604" spans="1:10" ht="39.6" x14ac:dyDescent="0.25">
      <c r="A3604" s="154" t="s">
        <v>2087</v>
      </c>
      <c r="B3604" s="155" t="s">
        <v>3006</v>
      </c>
      <c r="C3604" s="154" t="s">
        <v>41</v>
      </c>
      <c r="D3604" s="154" t="s">
        <v>3007</v>
      </c>
      <c r="E3604" s="290" t="s">
        <v>2091</v>
      </c>
      <c r="F3604" s="290"/>
      <c r="G3604" s="156" t="s">
        <v>43</v>
      </c>
      <c r="H3604" s="157">
        <v>2.0799999999999999E-2</v>
      </c>
      <c r="I3604" s="158">
        <v>27.15</v>
      </c>
      <c r="J3604" s="158">
        <v>0.56000000000000005</v>
      </c>
    </row>
    <row r="3605" spans="1:10" x14ac:dyDescent="0.25">
      <c r="A3605" s="154" t="s">
        <v>2087</v>
      </c>
      <c r="B3605" s="155" t="s">
        <v>3351</v>
      </c>
      <c r="C3605" s="154" t="s">
        <v>41</v>
      </c>
      <c r="D3605" s="154" t="s">
        <v>3352</v>
      </c>
      <c r="E3605" s="290" t="s">
        <v>2091</v>
      </c>
      <c r="F3605" s="290"/>
      <c r="G3605" s="156" t="s">
        <v>91</v>
      </c>
      <c r="H3605" s="157">
        <v>1.05</v>
      </c>
      <c r="I3605" s="158">
        <v>180.11</v>
      </c>
      <c r="J3605" s="158">
        <v>189.11</v>
      </c>
    </row>
    <row r="3606" spans="1:10" x14ac:dyDescent="0.25">
      <c r="A3606" s="49"/>
      <c r="B3606" s="49"/>
      <c r="C3606" s="49"/>
      <c r="D3606" s="49"/>
      <c r="E3606" s="49" t="s">
        <v>2093</v>
      </c>
      <c r="F3606" s="159">
        <v>1.64</v>
      </c>
      <c r="G3606" s="49" t="s">
        <v>2094</v>
      </c>
      <c r="H3606" s="159">
        <v>1.9</v>
      </c>
      <c r="I3606" s="49" t="s">
        <v>2095</v>
      </c>
      <c r="J3606" s="159">
        <v>3.54</v>
      </c>
    </row>
    <row r="3607" spans="1:10" x14ac:dyDescent="0.25">
      <c r="A3607" s="49"/>
      <c r="B3607" s="49"/>
      <c r="C3607" s="49"/>
      <c r="D3607" s="49"/>
      <c r="E3607" s="49" t="s">
        <v>2096</v>
      </c>
      <c r="F3607" s="159">
        <v>39.909999999999997</v>
      </c>
      <c r="G3607" s="49"/>
      <c r="H3607" s="291" t="s">
        <v>2097</v>
      </c>
      <c r="I3607" s="291"/>
      <c r="J3607" s="159">
        <v>234.61</v>
      </c>
    </row>
    <row r="3608" spans="1:10" ht="14.4" thickBot="1" x14ac:dyDescent="0.3">
      <c r="A3608" s="30"/>
      <c r="B3608" s="30"/>
      <c r="C3608" s="30"/>
      <c r="D3608" s="30"/>
      <c r="E3608" s="30"/>
      <c r="F3608" s="30"/>
      <c r="G3608" s="30" t="s">
        <v>2098</v>
      </c>
      <c r="H3608" s="160" t="s">
        <v>3353</v>
      </c>
      <c r="I3608" s="30" t="s">
        <v>2100</v>
      </c>
      <c r="J3608" s="32">
        <v>2674.55</v>
      </c>
    </row>
    <row r="3609" spans="1:10" ht="14.4" thickTop="1" x14ac:dyDescent="0.25">
      <c r="A3609" s="161"/>
      <c r="B3609" s="161"/>
      <c r="C3609" s="161"/>
      <c r="D3609" s="161"/>
      <c r="E3609" s="161"/>
      <c r="F3609" s="161"/>
      <c r="G3609" s="161"/>
      <c r="H3609" s="161"/>
      <c r="I3609" s="161"/>
      <c r="J3609" s="161"/>
    </row>
    <row r="3610" spans="1:10" x14ac:dyDescent="0.25">
      <c r="A3610" s="24" t="s">
        <v>1051</v>
      </c>
      <c r="B3610" s="25" t="s">
        <v>2</v>
      </c>
      <c r="C3610" s="24" t="s">
        <v>3</v>
      </c>
      <c r="D3610" s="24" t="s">
        <v>4</v>
      </c>
      <c r="E3610" s="294" t="s">
        <v>2075</v>
      </c>
      <c r="F3610" s="294"/>
      <c r="G3610" s="145" t="s">
        <v>5</v>
      </c>
      <c r="H3610" s="25" t="s">
        <v>6</v>
      </c>
      <c r="I3610" s="25" t="s">
        <v>7</v>
      </c>
      <c r="J3610" s="25" t="s">
        <v>9</v>
      </c>
    </row>
    <row r="3611" spans="1:10" ht="26.4" x14ac:dyDescent="0.25">
      <c r="A3611" s="146" t="s">
        <v>2076</v>
      </c>
      <c r="B3611" s="147" t="s">
        <v>1052</v>
      </c>
      <c r="C3611" s="146" t="s">
        <v>41</v>
      </c>
      <c r="D3611" s="146" t="s">
        <v>1053</v>
      </c>
      <c r="E3611" s="292" t="s">
        <v>3184</v>
      </c>
      <c r="F3611" s="292"/>
      <c r="G3611" s="148" t="s">
        <v>43</v>
      </c>
      <c r="H3611" s="149">
        <v>1</v>
      </c>
      <c r="I3611" s="150">
        <v>247.4</v>
      </c>
      <c r="J3611" s="150">
        <v>247.4</v>
      </c>
    </row>
    <row r="3612" spans="1:10" ht="26.4" x14ac:dyDescent="0.25">
      <c r="A3612" s="48" t="s">
        <v>2078</v>
      </c>
      <c r="B3612" s="50" t="s">
        <v>2079</v>
      </c>
      <c r="C3612" s="48" t="s">
        <v>41</v>
      </c>
      <c r="D3612" s="48" t="s">
        <v>2080</v>
      </c>
      <c r="E3612" s="289" t="s">
        <v>2081</v>
      </c>
      <c r="F3612" s="289"/>
      <c r="G3612" s="151" t="s">
        <v>2082</v>
      </c>
      <c r="H3612" s="152">
        <v>0.13</v>
      </c>
      <c r="I3612" s="153">
        <v>24.25</v>
      </c>
      <c r="J3612" s="153">
        <v>3.15</v>
      </c>
    </row>
    <row r="3613" spans="1:10" ht="26.4" x14ac:dyDescent="0.25">
      <c r="A3613" s="48" t="s">
        <v>2078</v>
      </c>
      <c r="B3613" s="50" t="s">
        <v>3185</v>
      </c>
      <c r="C3613" s="48" t="s">
        <v>41</v>
      </c>
      <c r="D3613" s="48" t="s">
        <v>3186</v>
      </c>
      <c r="E3613" s="289" t="s">
        <v>2081</v>
      </c>
      <c r="F3613" s="289"/>
      <c r="G3613" s="151" t="s">
        <v>2082</v>
      </c>
      <c r="H3613" s="152">
        <v>0.40610000000000002</v>
      </c>
      <c r="I3613" s="153">
        <v>18.88</v>
      </c>
      <c r="J3613" s="153">
        <v>7.66</v>
      </c>
    </row>
    <row r="3614" spans="1:10" ht="26.4" x14ac:dyDescent="0.25">
      <c r="A3614" s="154" t="s">
        <v>2087</v>
      </c>
      <c r="B3614" s="155" t="s">
        <v>3340</v>
      </c>
      <c r="C3614" s="154" t="s">
        <v>41</v>
      </c>
      <c r="D3614" s="154" t="s">
        <v>3341</v>
      </c>
      <c r="E3614" s="290" t="s">
        <v>2091</v>
      </c>
      <c r="F3614" s="290"/>
      <c r="G3614" s="156" t="s">
        <v>43</v>
      </c>
      <c r="H3614" s="157">
        <v>3</v>
      </c>
      <c r="I3614" s="158">
        <v>18.5</v>
      </c>
      <c r="J3614" s="158">
        <v>55.5</v>
      </c>
    </row>
    <row r="3615" spans="1:10" ht="39.6" x14ac:dyDescent="0.25">
      <c r="A3615" s="154" t="s">
        <v>2087</v>
      </c>
      <c r="B3615" s="155" t="s">
        <v>3006</v>
      </c>
      <c r="C3615" s="154" t="s">
        <v>41</v>
      </c>
      <c r="D3615" s="154" t="s">
        <v>3007</v>
      </c>
      <c r="E3615" s="290" t="s">
        <v>2091</v>
      </c>
      <c r="F3615" s="290"/>
      <c r="G3615" s="156" t="s">
        <v>43</v>
      </c>
      <c r="H3615" s="157">
        <v>0.15</v>
      </c>
      <c r="I3615" s="158">
        <v>27.15</v>
      </c>
      <c r="J3615" s="158">
        <v>4.07</v>
      </c>
    </row>
    <row r="3616" spans="1:10" ht="26.4" x14ac:dyDescent="0.25">
      <c r="A3616" s="154" t="s">
        <v>2087</v>
      </c>
      <c r="B3616" s="155" t="s">
        <v>3354</v>
      </c>
      <c r="C3616" s="154" t="s">
        <v>41</v>
      </c>
      <c r="D3616" s="154" t="s">
        <v>3355</v>
      </c>
      <c r="E3616" s="290" t="s">
        <v>2091</v>
      </c>
      <c r="F3616" s="290"/>
      <c r="G3616" s="156" t="s">
        <v>43</v>
      </c>
      <c r="H3616" s="157">
        <v>1</v>
      </c>
      <c r="I3616" s="158">
        <v>177.02</v>
      </c>
      <c r="J3616" s="158">
        <v>177.02</v>
      </c>
    </row>
    <row r="3617" spans="1:10" x14ac:dyDescent="0.25">
      <c r="A3617" s="49"/>
      <c r="B3617" s="49"/>
      <c r="C3617" s="49"/>
      <c r="D3617" s="49"/>
      <c r="E3617" s="49" t="s">
        <v>2093</v>
      </c>
      <c r="F3617" s="159">
        <v>3.5</v>
      </c>
      <c r="G3617" s="49" t="s">
        <v>2094</v>
      </c>
      <c r="H3617" s="159">
        <v>4.03</v>
      </c>
      <c r="I3617" s="49" t="s">
        <v>2095</v>
      </c>
      <c r="J3617" s="159">
        <v>7.53</v>
      </c>
    </row>
    <row r="3618" spans="1:10" x14ac:dyDescent="0.25">
      <c r="A3618" s="49"/>
      <c r="B3618" s="49"/>
      <c r="C3618" s="49"/>
      <c r="D3618" s="49"/>
      <c r="E3618" s="49" t="s">
        <v>2096</v>
      </c>
      <c r="F3618" s="159">
        <v>50.71</v>
      </c>
      <c r="G3618" s="49"/>
      <c r="H3618" s="291" t="s">
        <v>2097</v>
      </c>
      <c r="I3618" s="291"/>
      <c r="J3618" s="159">
        <v>298.11</v>
      </c>
    </row>
    <row r="3619" spans="1:10" ht="14.4" thickBot="1" x14ac:dyDescent="0.3">
      <c r="A3619" s="30"/>
      <c r="B3619" s="30"/>
      <c r="C3619" s="30"/>
      <c r="D3619" s="30"/>
      <c r="E3619" s="30"/>
      <c r="F3619" s="30"/>
      <c r="G3619" s="30" t="s">
        <v>2098</v>
      </c>
      <c r="H3619" s="160" t="s">
        <v>2223</v>
      </c>
      <c r="I3619" s="30" t="s">
        <v>2100</v>
      </c>
      <c r="J3619" s="32">
        <v>1788.66</v>
      </c>
    </row>
    <row r="3620" spans="1:10" ht="14.4" thickTop="1" x14ac:dyDescent="0.25">
      <c r="A3620" s="161"/>
      <c r="B3620" s="161"/>
      <c r="C3620" s="161"/>
      <c r="D3620" s="161"/>
      <c r="E3620" s="161"/>
      <c r="F3620" s="161"/>
      <c r="G3620" s="161"/>
      <c r="H3620" s="161"/>
      <c r="I3620" s="161"/>
      <c r="J3620" s="161"/>
    </row>
    <row r="3621" spans="1:10" x14ac:dyDescent="0.25">
      <c r="A3621" s="24" t="s">
        <v>1054</v>
      </c>
      <c r="B3621" s="25" t="s">
        <v>2</v>
      </c>
      <c r="C3621" s="24" t="s">
        <v>3</v>
      </c>
      <c r="D3621" s="24" t="s">
        <v>4</v>
      </c>
      <c r="E3621" s="294" t="s">
        <v>2075</v>
      </c>
      <c r="F3621" s="294"/>
      <c r="G3621" s="145" t="s">
        <v>5</v>
      </c>
      <c r="H3621" s="25" t="s">
        <v>6</v>
      </c>
      <c r="I3621" s="25" t="s">
        <v>7</v>
      </c>
      <c r="J3621" s="25" t="s">
        <v>9</v>
      </c>
    </row>
    <row r="3622" spans="1:10" ht="26.4" x14ac:dyDescent="0.25">
      <c r="A3622" s="146" t="s">
        <v>2076</v>
      </c>
      <c r="B3622" s="147" t="s">
        <v>1055</v>
      </c>
      <c r="C3622" s="146" t="s">
        <v>41</v>
      </c>
      <c r="D3622" s="146" t="s">
        <v>1056</v>
      </c>
      <c r="E3622" s="292" t="s">
        <v>2969</v>
      </c>
      <c r="F3622" s="292"/>
      <c r="G3622" s="148" t="s">
        <v>43</v>
      </c>
      <c r="H3622" s="149">
        <v>1</v>
      </c>
      <c r="I3622" s="150">
        <v>11</v>
      </c>
      <c r="J3622" s="150">
        <v>11</v>
      </c>
    </row>
    <row r="3623" spans="1:10" ht="26.4" x14ac:dyDescent="0.25">
      <c r="A3623" s="48" t="s">
        <v>2078</v>
      </c>
      <c r="B3623" s="50" t="s">
        <v>2118</v>
      </c>
      <c r="C3623" s="48" t="s">
        <v>41</v>
      </c>
      <c r="D3623" s="48" t="s">
        <v>2119</v>
      </c>
      <c r="E3623" s="289" t="s">
        <v>2081</v>
      </c>
      <c r="F3623" s="289"/>
      <c r="G3623" s="151" t="s">
        <v>2082</v>
      </c>
      <c r="H3623" s="152">
        <v>0.152</v>
      </c>
      <c r="I3623" s="153">
        <v>29.46</v>
      </c>
      <c r="J3623" s="153">
        <v>4.47</v>
      </c>
    </row>
    <row r="3624" spans="1:10" ht="26.4" x14ac:dyDescent="0.25">
      <c r="A3624" s="48" t="s">
        <v>2078</v>
      </c>
      <c r="B3624" s="50" t="s">
        <v>2114</v>
      </c>
      <c r="C3624" s="48" t="s">
        <v>41</v>
      </c>
      <c r="D3624" s="48" t="s">
        <v>2115</v>
      </c>
      <c r="E3624" s="289" t="s">
        <v>2081</v>
      </c>
      <c r="F3624" s="289"/>
      <c r="G3624" s="151" t="s">
        <v>2082</v>
      </c>
      <c r="H3624" s="152">
        <v>0.152</v>
      </c>
      <c r="I3624" s="153">
        <v>24.83</v>
      </c>
      <c r="J3624" s="153">
        <v>3.77</v>
      </c>
    </row>
    <row r="3625" spans="1:10" ht="26.4" x14ac:dyDescent="0.25">
      <c r="A3625" s="154" t="s">
        <v>2087</v>
      </c>
      <c r="B3625" s="155" t="s">
        <v>3356</v>
      </c>
      <c r="C3625" s="154" t="s">
        <v>41</v>
      </c>
      <c r="D3625" s="154" t="s">
        <v>3357</v>
      </c>
      <c r="E3625" s="290" t="s">
        <v>2091</v>
      </c>
      <c r="F3625" s="290"/>
      <c r="G3625" s="156" t="s">
        <v>43</v>
      </c>
      <c r="H3625" s="157">
        <v>1</v>
      </c>
      <c r="I3625" s="158">
        <v>1.65</v>
      </c>
      <c r="J3625" s="158">
        <v>1.65</v>
      </c>
    </row>
    <row r="3626" spans="1:10" ht="26.4" x14ac:dyDescent="0.25">
      <c r="A3626" s="154" t="s">
        <v>2087</v>
      </c>
      <c r="B3626" s="155" t="s">
        <v>2954</v>
      </c>
      <c r="C3626" s="154" t="s">
        <v>41</v>
      </c>
      <c r="D3626" s="154" t="s">
        <v>2955</v>
      </c>
      <c r="E3626" s="290" t="s">
        <v>2091</v>
      </c>
      <c r="F3626" s="290"/>
      <c r="G3626" s="156" t="s">
        <v>43</v>
      </c>
      <c r="H3626" s="157">
        <v>8.0000000000000002E-3</v>
      </c>
      <c r="I3626" s="158">
        <v>74.53</v>
      </c>
      <c r="J3626" s="158">
        <v>0.59</v>
      </c>
    </row>
    <row r="3627" spans="1:10" x14ac:dyDescent="0.25">
      <c r="A3627" s="154" t="s">
        <v>2087</v>
      </c>
      <c r="B3627" s="155" t="s">
        <v>2712</v>
      </c>
      <c r="C3627" s="154" t="s">
        <v>41</v>
      </c>
      <c r="D3627" s="154" t="s">
        <v>2713</v>
      </c>
      <c r="E3627" s="290" t="s">
        <v>2091</v>
      </c>
      <c r="F3627" s="290"/>
      <c r="G3627" s="156" t="s">
        <v>43</v>
      </c>
      <c r="H3627" s="157">
        <v>3.3799999999999997E-2</v>
      </c>
      <c r="I3627" s="158">
        <v>2.06</v>
      </c>
      <c r="J3627" s="158">
        <v>0.06</v>
      </c>
    </row>
    <row r="3628" spans="1:10" x14ac:dyDescent="0.25">
      <c r="A3628" s="154" t="s">
        <v>2087</v>
      </c>
      <c r="B3628" s="155" t="s">
        <v>2963</v>
      </c>
      <c r="C3628" s="154" t="s">
        <v>41</v>
      </c>
      <c r="D3628" s="154" t="s">
        <v>2964</v>
      </c>
      <c r="E3628" s="290" t="s">
        <v>2091</v>
      </c>
      <c r="F3628" s="290"/>
      <c r="G3628" s="156" t="s">
        <v>43</v>
      </c>
      <c r="H3628" s="157">
        <v>7.1000000000000004E-3</v>
      </c>
      <c r="I3628" s="158">
        <v>65.78</v>
      </c>
      <c r="J3628" s="158">
        <v>0.46</v>
      </c>
    </row>
    <row r="3629" spans="1:10" x14ac:dyDescent="0.25">
      <c r="A3629" s="49"/>
      <c r="B3629" s="49"/>
      <c r="C3629" s="49"/>
      <c r="D3629" s="49"/>
      <c r="E3629" s="49" t="s">
        <v>2093</v>
      </c>
      <c r="F3629" s="159">
        <v>2.91</v>
      </c>
      <c r="G3629" s="49" t="s">
        <v>2094</v>
      </c>
      <c r="H3629" s="159">
        <v>3.35</v>
      </c>
      <c r="I3629" s="49" t="s">
        <v>2095</v>
      </c>
      <c r="J3629" s="159">
        <v>6.26</v>
      </c>
    </row>
    <row r="3630" spans="1:10" x14ac:dyDescent="0.25">
      <c r="A3630" s="49"/>
      <c r="B3630" s="49"/>
      <c r="C3630" s="49"/>
      <c r="D3630" s="49"/>
      <c r="E3630" s="49" t="s">
        <v>2096</v>
      </c>
      <c r="F3630" s="159">
        <v>2.25</v>
      </c>
      <c r="G3630" s="49"/>
      <c r="H3630" s="291" t="s">
        <v>2097</v>
      </c>
      <c r="I3630" s="291"/>
      <c r="J3630" s="159">
        <v>13.25</v>
      </c>
    </row>
    <row r="3631" spans="1:10" ht="14.4" thickBot="1" x14ac:dyDescent="0.3">
      <c r="A3631" s="30"/>
      <c r="B3631" s="30"/>
      <c r="C3631" s="30"/>
      <c r="D3631" s="30"/>
      <c r="E3631" s="30"/>
      <c r="F3631" s="30"/>
      <c r="G3631" s="30" t="s">
        <v>2098</v>
      </c>
      <c r="H3631" s="160" t="s">
        <v>2852</v>
      </c>
      <c r="I3631" s="30" t="s">
        <v>2100</v>
      </c>
      <c r="J3631" s="32">
        <v>66.25</v>
      </c>
    </row>
    <row r="3632" spans="1:10" ht="14.4" thickTop="1" x14ac:dyDescent="0.25">
      <c r="A3632" s="161"/>
      <c r="B3632" s="161"/>
      <c r="C3632" s="161"/>
      <c r="D3632" s="161"/>
      <c r="E3632" s="161"/>
      <c r="F3632" s="161"/>
      <c r="G3632" s="161"/>
      <c r="H3632" s="161"/>
      <c r="I3632" s="161"/>
      <c r="J3632" s="161"/>
    </row>
    <row r="3633" spans="1:10" x14ac:dyDescent="0.25">
      <c r="A3633" s="24" t="s">
        <v>1057</v>
      </c>
      <c r="B3633" s="25" t="s">
        <v>2</v>
      </c>
      <c r="C3633" s="24" t="s">
        <v>3</v>
      </c>
      <c r="D3633" s="24" t="s">
        <v>4</v>
      </c>
      <c r="E3633" s="294" t="s">
        <v>2075</v>
      </c>
      <c r="F3633" s="294"/>
      <c r="G3633" s="145" t="s">
        <v>5</v>
      </c>
      <c r="H3633" s="25" t="s">
        <v>6</v>
      </c>
      <c r="I3633" s="25" t="s">
        <v>7</v>
      </c>
      <c r="J3633" s="25" t="s">
        <v>9</v>
      </c>
    </row>
    <row r="3634" spans="1:10" ht="39.6" x14ac:dyDescent="0.25">
      <c r="A3634" s="146" t="s">
        <v>2076</v>
      </c>
      <c r="B3634" s="147" t="s">
        <v>968</v>
      </c>
      <c r="C3634" s="146" t="s">
        <v>41</v>
      </c>
      <c r="D3634" s="146" t="s">
        <v>969</v>
      </c>
      <c r="E3634" s="292" t="s">
        <v>2969</v>
      </c>
      <c r="F3634" s="292"/>
      <c r="G3634" s="148" t="s">
        <v>43</v>
      </c>
      <c r="H3634" s="149">
        <v>1</v>
      </c>
      <c r="I3634" s="150">
        <v>9.2799999999999994</v>
      </c>
      <c r="J3634" s="150">
        <v>9.2799999999999994</v>
      </c>
    </row>
    <row r="3635" spans="1:10" ht="26.4" x14ac:dyDescent="0.25">
      <c r="A3635" s="48" t="s">
        <v>2078</v>
      </c>
      <c r="B3635" s="50" t="s">
        <v>2114</v>
      </c>
      <c r="C3635" s="48" t="s">
        <v>41</v>
      </c>
      <c r="D3635" s="48" t="s">
        <v>2115</v>
      </c>
      <c r="E3635" s="289" t="s">
        <v>2081</v>
      </c>
      <c r="F3635" s="289"/>
      <c r="G3635" s="151" t="s">
        <v>2082</v>
      </c>
      <c r="H3635" s="152">
        <v>0.13589999999999999</v>
      </c>
      <c r="I3635" s="153">
        <v>24.83</v>
      </c>
      <c r="J3635" s="153">
        <v>3.37</v>
      </c>
    </row>
    <row r="3636" spans="1:10" ht="26.4" x14ac:dyDescent="0.25">
      <c r="A3636" s="48" t="s">
        <v>2078</v>
      </c>
      <c r="B3636" s="50" t="s">
        <v>2118</v>
      </c>
      <c r="C3636" s="48" t="s">
        <v>41</v>
      </c>
      <c r="D3636" s="48" t="s">
        <v>2119</v>
      </c>
      <c r="E3636" s="289" t="s">
        <v>2081</v>
      </c>
      <c r="F3636" s="289"/>
      <c r="G3636" s="151" t="s">
        <v>2082</v>
      </c>
      <c r="H3636" s="152">
        <v>0.13589999999999999</v>
      </c>
      <c r="I3636" s="153">
        <v>29.46</v>
      </c>
      <c r="J3636" s="153">
        <v>4</v>
      </c>
    </row>
    <row r="3637" spans="1:10" ht="26.4" x14ac:dyDescent="0.25">
      <c r="A3637" s="154" t="s">
        <v>2087</v>
      </c>
      <c r="B3637" s="155" t="s">
        <v>3269</v>
      </c>
      <c r="C3637" s="154" t="s">
        <v>41</v>
      </c>
      <c r="D3637" s="154" t="s">
        <v>3270</v>
      </c>
      <c r="E3637" s="290" t="s">
        <v>2091</v>
      </c>
      <c r="F3637" s="290"/>
      <c r="G3637" s="156" t="s">
        <v>43</v>
      </c>
      <c r="H3637" s="157">
        <v>1</v>
      </c>
      <c r="I3637" s="158">
        <v>0.8</v>
      </c>
      <c r="J3637" s="158">
        <v>0.8</v>
      </c>
    </row>
    <row r="3638" spans="1:10" x14ac:dyDescent="0.25">
      <c r="A3638" s="154" t="s">
        <v>2087</v>
      </c>
      <c r="B3638" s="155" t="s">
        <v>2712</v>
      </c>
      <c r="C3638" s="154" t="s">
        <v>41</v>
      </c>
      <c r="D3638" s="154" t="s">
        <v>2713</v>
      </c>
      <c r="E3638" s="290" t="s">
        <v>2091</v>
      </c>
      <c r="F3638" s="290"/>
      <c r="G3638" s="156" t="s">
        <v>43</v>
      </c>
      <c r="H3638" s="157">
        <v>3.0200000000000001E-2</v>
      </c>
      <c r="I3638" s="158">
        <v>2.06</v>
      </c>
      <c r="J3638" s="158">
        <v>0.06</v>
      </c>
    </row>
    <row r="3639" spans="1:10" x14ac:dyDescent="0.25">
      <c r="A3639" s="154" t="s">
        <v>2087</v>
      </c>
      <c r="B3639" s="155" t="s">
        <v>2963</v>
      </c>
      <c r="C3639" s="154" t="s">
        <v>41</v>
      </c>
      <c r="D3639" s="154" t="s">
        <v>2964</v>
      </c>
      <c r="E3639" s="290" t="s">
        <v>2091</v>
      </c>
      <c r="F3639" s="290"/>
      <c r="G3639" s="156" t="s">
        <v>43</v>
      </c>
      <c r="H3639" s="157">
        <v>7.1000000000000004E-3</v>
      </c>
      <c r="I3639" s="158">
        <v>65.78</v>
      </c>
      <c r="J3639" s="158">
        <v>0.46</v>
      </c>
    </row>
    <row r="3640" spans="1:10" ht="26.4" x14ac:dyDescent="0.25">
      <c r="A3640" s="154" t="s">
        <v>2087</v>
      </c>
      <c r="B3640" s="155" t="s">
        <v>2954</v>
      </c>
      <c r="C3640" s="154" t="s">
        <v>41</v>
      </c>
      <c r="D3640" s="154" t="s">
        <v>2955</v>
      </c>
      <c r="E3640" s="290" t="s">
        <v>2091</v>
      </c>
      <c r="F3640" s="290"/>
      <c r="G3640" s="156" t="s">
        <v>43</v>
      </c>
      <c r="H3640" s="157">
        <v>8.0000000000000002E-3</v>
      </c>
      <c r="I3640" s="158">
        <v>74.53</v>
      </c>
      <c r="J3640" s="158">
        <v>0.59</v>
      </c>
    </row>
    <row r="3641" spans="1:10" x14ac:dyDescent="0.25">
      <c r="A3641" s="49"/>
      <c r="B3641" s="49"/>
      <c r="C3641" s="49"/>
      <c r="D3641" s="49"/>
      <c r="E3641" s="49" t="s">
        <v>2093</v>
      </c>
      <c r="F3641" s="159">
        <v>2.6</v>
      </c>
      <c r="G3641" s="49" t="s">
        <v>2094</v>
      </c>
      <c r="H3641" s="159">
        <v>2.99</v>
      </c>
      <c r="I3641" s="49" t="s">
        <v>2095</v>
      </c>
      <c r="J3641" s="159">
        <v>5.59</v>
      </c>
    </row>
    <row r="3642" spans="1:10" x14ac:dyDescent="0.25">
      <c r="A3642" s="49"/>
      <c r="B3642" s="49"/>
      <c r="C3642" s="49"/>
      <c r="D3642" s="49"/>
      <c r="E3642" s="49" t="s">
        <v>2096</v>
      </c>
      <c r="F3642" s="159">
        <v>1.9</v>
      </c>
      <c r="G3642" s="49"/>
      <c r="H3642" s="291" t="s">
        <v>2097</v>
      </c>
      <c r="I3642" s="291"/>
      <c r="J3642" s="159">
        <v>11.18</v>
      </c>
    </row>
    <row r="3643" spans="1:10" ht="14.4" thickBot="1" x14ac:dyDescent="0.3">
      <c r="A3643" s="30"/>
      <c r="B3643" s="30"/>
      <c r="C3643" s="30"/>
      <c r="D3643" s="30"/>
      <c r="E3643" s="30"/>
      <c r="F3643" s="30"/>
      <c r="G3643" s="30" t="s">
        <v>2098</v>
      </c>
      <c r="H3643" s="160" t="s">
        <v>3358</v>
      </c>
      <c r="I3643" s="30" t="s">
        <v>2100</v>
      </c>
      <c r="J3643" s="32">
        <v>424.84</v>
      </c>
    </row>
    <row r="3644" spans="1:10" ht="14.4" thickTop="1" x14ac:dyDescent="0.25">
      <c r="A3644" s="161"/>
      <c r="B3644" s="161"/>
      <c r="C3644" s="161"/>
      <c r="D3644" s="161"/>
      <c r="E3644" s="161"/>
      <c r="F3644" s="161"/>
      <c r="G3644" s="161"/>
      <c r="H3644" s="161"/>
      <c r="I3644" s="161"/>
      <c r="J3644" s="161"/>
    </row>
    <row r="3645" spans="1:10" x14ac:dyDescent="0.25">
      <c r="A3645" s="24" t="s">
        <v>1058</v>
      </c>
      <c r="B3645" s="25" t="s">
        <v>2</v>
      </c>
      <c r="C3645" s="24" t="s">
        <v>3</v>
      </c>
      <c r="D3645" s="24" t="s">
        <v>4</v>
      </c>
      <c r="E3645" s="294" t="s">
        <v>2075</v>
      </c>
      <c r="F3645" s="294"/>
      <c r="G3645" s="145" t="s">
        <v>5</v>
      </c>
      <c r="H3645" s="25" t="s">
        <v>6</v>
      </c>
      <c r="I3645" s="25" t="s">
        <v>7</v>
      </c>
      <c r="J3645" s="25" t="s">
        <v>9</v>
      </c>
    </row>
    <row r="3646" spans="1:10" ht="26.4" x14ac:dyDescent="0.25">
      <c r="A3646" s="146" t="s">
        <v>2076</v>
      </c>
      <c r="B3646" s="147" t="s">
        <v>764</v>
      </c>
      <c r="C3646" s="146" t="s">
        <v>41</v>
      </c>
      <c r="D3646" s="146" t="s">
        <v>765</v>
      </c>
      <c r="E3646" s="292" t="s">
        <v>2969</v>
      </c>
      <c r="F3646" s="292"/>
      <c r="G3646" s="148" t="s">
        <v>91</v>
      </c>
      <c r="H3646" s="149">
        <v>1</v>
      </c>
      <c r="I3646" s="150">
        <v>25.6</v>
      </c>
      <c r="J3646" s="150">
        <v>25.6</v>
      </c>
    </row>
    <row r="3647" spans="1:10" ht="26.4" x14ac:dyDescent="0.25">
      <c r="A3647" s="48" t="s">
        <v>2078</v>
      </c>
      <c r="B3647" s="50" t="s">
        <v>2118</v>
      </c>
      <c r="C3647" s="48" t="s">
        <v>41</v>
      </c>
      <c r="D3647" s="48" t="s">
        <v>2119</v>
      </c>
      <c r="E3647" s="289" t="s">
        <v>2081</v>
      </c>
      <c r="F3647" s="289"/>
      <c r="G3647" s="151" t="s">
        <v>2082</v>
      </c>
      <c r="H3647" s="152">
        <v>0.38</v>
      </c>
      <c r="I3647" s="153">
        <v>29.46</v>
      </c>
      <c r="J3647" s="153">
        <v>11.19</v>
      </c>
    </row>
    <row r="3648" spans="1:10" ht="26.4" x14ac:dyDescent="0.25">
      <c r="A3648" s="48" t="s">
        <v>2078</v>
      </c>
      <c r="B3648" s="50" t="s">
        <v>2114</v>
      </c>
      <c r="C3648" s="48" t="s">
        <v>41</v>
      </c>
      <c r="D3648" s="48" t="s">
        <v>2115</v>
      </c>
      <c r="E3648" s="289" t="s">
        <v>2081</v>
      </c>
      <c r="F3648" s="289"/>
      <c r="G3648" s="151" t="s">
        <v>2082</v>
      </c>
      <c r="H3648" s="152">
        <v>0.38</v>
      </c>
      <c r="I3648" s="153">
        <v>24.83</v>
      </c>
      <c r="J3648" s="153">
        <v>9.43</v>
      </c>
    </row>
    <row r="3649" spans="1:10" x14ac:dyDescent="0.25">
      <c r="A3649" s="154" t="s">
        <v>2087</v>
      </c>
      <c r="B3649" s="155" t="s">
        <v>2712</v>
      </c>
      <c r="C3649" s="154" t="s">
        <v>41</v>
      </c>
      <c r="D3649" s="154" t="s">
        <v>2713</v>
      </c>
      <c r="E3649" s="290" t="s">
        <v>2091</v>
      </c>
      <c r="F3649" s="290"/>
      <c r="G3649" s="156" t="s">
        <v>43</v>
      </c>
      <c r="H3649" s="157">
        <v>8.8599999999999998E-2</v>
      </c>
      <c r="I3649" s="158">
        <v>2.06</v>
      </c>
      <c r="J3649" s="158">
        <v>0.18</v>
      </c>
    </row>
    <row r="3650" spans="1:10" x14ac:dyDescent="0.25">
      <c r="A3650" s="154" t="s">
        <v>2087</v>
      </c>
      <c r="B3650" s="155" t="s">
        <v>3067</v>
      </c>
      <c r="C3650" s="154" t="s">
        <v>41</v>
      </c>
      <c r="D3650" s="154" t="s">
        <v>3068</v>
      </c>
      <c r="E3650" s="290" t="s">
        <v>2091</v>
      </c>
      <c r="F3650" s="290"/>
      <c r="G3650" s="156" t="s">
        <v>91</v>
      </c>
      <c r="H3650" s="157">
        <v>1.0492999999999999</v>
      </c>
      <c r="I3650" s="158">
        <v>4.58</v>
      </c>
      <c r="J3650" s="158">
        <v>4.8</v>
      </c>
    </row>
    <row r="3651" spans="1:10" x14ac:dyDescent="0.25">
      <c r="A3651" s="49"/>
      <c r="B3651" s="49"/>
      <c r="C3651" s="49"/>
      <c r="D3651" s="49"/>
      <c r="E3651" s="49" t="s">
        <v>2093</v>
      </c>
      <c r="F3651" s="159">
        <v>7.29</v>
      </c>
      <c r="G3651" s="49" t="s">
        <v>2094</v>
      </c>
      <c r="H3651" s="159">
        <v>8.3699999999999992</v>
      </c>
      <c r="I3651" s="49" t="s">
        <v>2095</v>
      </c>
      <c r="J3651" s="159">
        <v>15.66</v>
      </c>
    </row>
    <row r="3652" spans="1:10" x14ac:dyDescent="0.25">
      <c r="A3652" s="49"/>
      <c r="B3652" s="49"/>
      <c r="C3652" s="49"/>
      <c r="D3652" s="49"/>
      <c r="E3652" s="49" t="s">
        <v>2096</v>
      </c>
      <c r="F3652" s="159">
        <v>5.24</v>
      </c>
      <c r="G3652" s="49"/>
      <c r="H3652" s="291" t="s">
        <v>2097</v>
      </c>
      <c r="I3652" s="291"/>
      <c r="J3652" s="159">
        <v>30.84</v>
      </c>
    </row>
    <row r="3653" spans="1:10" ht="14.4" thickBot="1" x14ac:dyDescent="0.3">
      <c r="A3653" s="30"/>
      <c r="B3653" s="30"/>
      <c r="C3653" s="30"/>
      <c r="D3653" s="30"/>
      <c r="E3653" s="30"/>
      <c r="F3653" s="30"/>
      <c r="G3653" s="30" t="s">
        <v>2098</v>
      </c>
      <c r="H3653" s="160" t="s">
        <v>3359</v>
      </c>
      <c r="I3653" s="30" t="s">
        <v>2100</v>
      </c>
      <c r="J3653" s="32">
        <v>15392.24</v>
      </c>
    </row>
    <row r="3654" spans="1:10" ht="14.4" thickTop="1" x14ac:dyDescent="0.25">
      <c r="A3654" s="161"/>
      <c r="B3654" s="161"/>
      <c r="C3654" s="161"/>
      <c r="D3654" s="161"/>
      <c r="E3654" s="161"/>
      <c r="F3654" s="161"/>
      <c r="G3654" s="161"/>
      <c r="H3654" s="161"/>
      <c r="I3654" s="161"/>
      <c r="J3654" s="161"/>
    </row>
    <row r="3655" spans="1:10" x14ac:dyDescent="0.25">
      <c r="A3655" s="24" t="s">
        <v>1059</v>
      </c>
      <c r="B3655" s="25" t="s">
        <v>2</v>
      </c>
      <c r="C3655" s="24" t="s">
        <v>3</v>
      </c>
      <c r="D3655" s="24" t="s">
        <v>4</v>
      </c>
      <c r="E3655" s="294" t="s">
        <v>2075</v>
      </c>
      <c r="F3655" s="294"/>
      <c r="G3655" s="145" t="s">
        <v>5</v>
      </c>
      <c r="H3655" s="25" t="s">
        <v>6</v>
      </c>
      <c r="I3655" s="25" t="s">
        <v>7</v>
      </c>
      <c r="J3655" s="25" t="s">
        <v>9</v>
      </c>
    </row>
    <row r="3656" spans="1:10" ht="26.4" x14ac:dyDescent="0.25">
      <c r="A3656" s="146" t="s">
        <v>2076</v>
      </c>
      <c r="B3656" s="147" t="s">
        <v>773</v>
      </c>
      <c r="C3656" s="146" t="s">
        <v>41</v>
      </c>
      <c r="D3656" s="146" t="s">
        <v>774</v>
      </c>
      <c r="E3656" s="292" t="s">
        <v>3076</v>
      </c>
      <c r="F3656" s="292"/>
      <c r="G3656" s="148" t="s">
        <v>43</v>
      </c>
      <c r="H3656" s="149">
        <v>1</v>
      </c>
      <c r="I3656" s="150">
        <v>10.91</v>
      </c>
      <c r="J3656" s="150">
        <v>10.91</v>
      </c>
    </row>
    <row r="3657" spans="1:10" ht="26.4" x14ac:dyDescent="0.25">
      <c r="A3657" s="48" t="s">
        <v>2078</v>
      </c>
      <c r="B3657" s="50" t="s">
        <v>2118</v>
      </c>
      <c r="C3657" s="48" t="s">
        <v>41</v>
      </c>
      <c r="D3657" s="48" t="s">
        <v>2119</v>
      </c>
      <c r="E3657" s="289" t="s">
        <v>2081</v>
      </c>
      <c r="F3657" s="289"/>
      <c r="G3657" s="151" t="s">
        <v>2082</v>
      </c>
      <c r="H3657" s="152">
        <v>0.1474</v>
      </c>
      <c r="I3657" s="153">
        <v>29.46</v>
      </c>
      <c r="J3657" s="153">
        <v>4.34</v>
      </c>
    </row>
    <row r="3658" spans="1:10" ht="26.4" x14ac:dyDescent="0.25">
      <c r="A3658" s="48" t="s">
        <v>2078</v>
      </c>
      <c r="B3658" s="50" t="s">
        <v>2114</v>
      </c>
      <c r="C3658" s="48" t="s">
        <v>41</v>
      </c>
      <c r="D3658" s="48" t="s">
        <v>2115</v>
      </c>
      <c r="E3658" s="289" t="s">
        <v>2081</v>
      </c>
      <c r="F3658" s="289"/>
      <c r="G3658" s="151" t="s">
        <v>2082</v>
      </c>
      <c r="H3658" s="152">
        <v>0.1474</v>
      </c>
      <c r="I3658" s="153">
        <v>24.83</v>
      </c>
      <c r="J3658" s="153">
        <v>3.65</v>
      </c>
    </row>
    <row r="3659" spans="1:10" x14ac:dyDescent="0.25">
      <c r="A3659" s="154" t="s">
        <v>2087</v>
      </c>
      <c r="B3659" s="155" t="s">
        <v>2963</v>
      </c>
      <c r="C3659" s="154" t="s">
        <v>41</v>
      </c>
      <c r="D3659" s="154" t="s">
        <v>2964</v>
      </c>
      <c r="E3659" s="290" t="s">
        <v>2091</v>
      </c>
      <c r="F3659" s="290"/>
      <c r="G3659" s="156" t="s">
        <v>43</v>
      </c>
      <c r="H3659" s="157">
        <v>1.06E-2</v>
      </c>
      <c r="I3659" s="158">
        <v>65.78</v>
      </c>
      <c r="J3659" s="158">
        <v>0.69</v>
      </c>
    </row>
    <row r="3660" spans="1:10" ht="26.4" x14ac:dyDescent="0.25">
      <c r="A3660" s="154" t="s">
        <v>2087</v>
      </c>
      <c r="B3660" s="155" t="s">
        <v>2954</v>
      </c>
      <c r="C3660" s="154" t="s">
        <v>41</v>
      </c>
      <c r="D3660" s="154" t="s">
        <v>2955</v>
      </c>
      <c r="E3660" s="290" t="s">
        <v>2091</v>
      </c>
      <c r="F3660" s="290"/>
      <c r="G3660" s="156" t="s">
        <v>43</v>
      </c>
      <c r="H3660" s="157">
        <v>1.2E-2</v>
      </c>
      <c r="I3660" s="158">
        <v>74.53</v>
      </c>
      <c r="J3660" s="158">
        <v>0.89</v>
      </c>
    </row>
    <row r="3661" spans="1:10" x14ac:dyDescent="0.25">
      <c r="A3661" s="154" t="s">
        <v>2087</v>
      </c>
      <c r="B3661" s="155" t="s">
        <v>2712</v>
      </c>
      <c r="C3661" s="154" t="s">
        <v>41</v>
      </c>
      <c r="D3661" s="154" t="s">
        <v>2713</v>
      </c>
      <c r="E3661" s="290" t="s">
        <v>2091</v>
      </c>
      <c r="F3661" s="290"/>
      <c r="G3661" s="156" t="s">
        <v>43</v>
      </c>
      <c r="H3661" s="157">
        <v>9.1999999999999998E-3</v>
      </c>
      <c r="I3661" s="158">
        <v>2.06</v>
      </c>
      <c r="J3661" s="158">
        <v>0.01</v>
      </c>
    </row>
    <row r="3662" spans="1:10" ht="26.4" x14ac:dyDescent="0.25">
      <c r="A3662" s="154" t="s">
        <v>2087</v>
      </c>
      <c r="B3662" s="155" t="s">
        <v>3077</v>
      </c>
      <c r="C3662" s="154" t="s">
        <v>41</v>
      </c>
      <c r="D3662" s="154" t="s">
        <v>3078</v>
      </c>
      <c r="E3662" s="290" t="s">
        <v>2091</v>
      </c>
      <c r="F3662" s="290"/>
      <c r="G3662" s="156" t="s">
        <v>43</v>
      </c>
      <c r="H3662" s="157">
        <v>1</v>
      </c>
      <c r="I3662" s="158">
        <v>1.33</v>
      </c>
      <c r="J3662" s="158">
        <v>1.33</v>
      </c>
    </row>
    <row r="3663" spans="1:10" x14ac:dyDescent="0.25">
      <c r="A3663" s="49"/>
      <c r="B3663" s="49"/>
      <c r="C3663" s="49"/>
      <c r="D3663" s="49"/>
      <c r="E3663" s="49" t="s">
        <v>2093</v>
      </c>
      <c r="F3663" s="159">
        <v>2.82</v>
      </c>
      <c r="G3663" s="49" t="s">
        <v>2094</v>
      </c>
      <c r="H3663" s="159">
        <v>3.24</v>
      </c>
      <c r="I3663" s="49" t="s">
        <v>2095</v>
      </c>
      <c r="J3663" s="159">
        <v>6.06</v>
      </c>
    </row>
    <row r="3664" spans="1:10" x14ac:dyDescent="0.25">
      <c r="A3664" s="49"/>
      <c r="B3664" s="49"/>
      <c r="C3664" s="49"/>
      <c r="D3664" s="49"/>
      <c r="E3664" s="49" t="s">
        <v>2096</v>
      </c>
      <c r="F3664" s="159">
        <v>2.23</v>
      </c>
      <c r="G3664" s="49"/>
      <c r="H3664" s="291" t="s">
        <v>2097</v>
      </c>
      <c r="I3664" s="291"/>
      <c r="J3664" s="159">
        <v>13.14</v>
      </c>
    </row>
    <row r="3665" spans="1:10" ht="14.4" thickBot="1" x14ac:dyDescent="0.3">
      <c r="A3665" s="30"/>
      <c r="B3665" s="30"/>
      <c r="C3665" s="30"/>
      <c r="D3665" s="30"/>
      <c r="E3665" s="30"/>
      <c r="F3665" s="30"/>
      <c r="G3665" s="30" t="s">
        <v>2098</v>
      </c>
      <c r="H3665" s="160" t="s">
        <v>3360</v>
      </c>
      <c r="I3665" s="30" t="s">
        <v>2100</v>
      </c>
      <c r="J3665" s="32">
        <v>827.82</v>
      </c>
    </row>
    <row r="3666" spans="1:10" ht="14.4" thickTop="1" x14ac:dyDescent="0.25">
      <c r="A3666" s="161"/>
      <c r="B3666" s="161"/>
      <c r="C3666" s="161"/>
      <c r="D3666" s="161"/>
      <c r="E3666" s="161"/>
      <c r="F3666" s="161"/>
      <c r="G3666" s="161"/>
      <c r="H3666" s="161"/>
      <c r="I3666" s="161"/>
      <c r="J3666" s="161"/>
    </row>
    <row r="3667" spans="1:10" x14ac:dyDescent="0.25">
      <c r="A3667" s="26" t="s">
        <v>1060</v>
      </c>
      <c r="B3667" s="26"/>
      <c r="C3667" s="26"/>
      <c r="D3667" s="26" t="s">
        <v>1061</v>
      </c>
      <c r="E3667" s="26"/>
      <c r="F3667" s="293"/>
      <c r="G3667" s="293"/>
      <c r="H3667" s="27"/>
      <c r="I3667" s="26"/>
      <c r="J3667" s="28">
        <v>214531.37</v>
      </c>
    </row>
    <row r="3668" spans="1:10" x14ac:dyDescent="0.25">
      <c r="A3668" s="26" t="s">
        <v>1062</v>
      </c>
      <c r="B3668" s="26"/>
      <c r="C3668" s="26"/>
      <c r="D3668" s="26" t="s">
        <v>1063</v>
      </c>
      <c r="E3668" s="26"/>
      <c r="F3668" s="293"/>
      <c r="G3668" s="293"/>
      <c r="H3668" s="27"/>
      <c r="I3668" s="26"/>
      <c r="J3668" s="28">
        <v>19438.52</v>
      </c>
    </row>
    <row r="3669" spans="1:10" x14ac:dyDescent="0.25">
      <c r="A3669" s="24" t="s">
        <v>1064</v>
      </c>
      <c r="B3669" s="25" t="s">
        <v>2</v>
      </c>
      <c r="C3669" s="24" t="s">
        <v>3</v>
      </c>
      <c r="D3669" s="24" t="s">
        <v>4</v>
      </c>
      <c r="E3669" s="294" t="s">
        <v>2075</v>
      </c>
      <c r="F3669" s="294"/>
      <c r="G3669" s="145" t="s">
        <v>5</v>
      </c>
      <c r="H3669" s="25" t="s">
        <v>6</v>
      </c>
      <c r="I3669" s="25" t="s">
        <v>7</v>
      </c>
      <c r="J3669" s="25" t="s">
        <v>9</v>
      </c>
    </row>
    <row r="3670" spans="1:10" ht="26.4" x14ac:dyDescent="0.25">
      <c r="A3670" s="146" t="s">
        <v>2076</v>
      </c>
      <c r="B3670" s="147" t="s">
        <v>1065</v>
      </c>
      <c r="C3670" s="146" t="s">
        <v>19</v>
      </c>
      <c r="D3670" s="146" t="s">
        <v>1066</v>
      </c>
      <c r="E3670" s="292" t="s">
        <v>2077</v>
      </c>
      <c r="F3670" s="292"/>
      <c r="G3670" s="148" t="s">
        <v>43</v>
      </c>
      <c r="H3670" s="149">
        <v>1</v>
      </c>
      <c r="I3670" s="150">
        <v>19.260000000000002</v>
      </c>
      <c r="J3670" s="150">
        <v>19.260000000000002</v>
      </c>
    </row>
    <row r="3671" spans="1:10" ht="26.4" x14ac:dyDescent="0.25">
      <c r="A3671" s="48" t="s">
        <v>2078</v>
      </c>
      <c r="B3671" s="50" t="s">
        <v>2079</v>
      </c>
      <c r="C3671" s="48" t="s">
        <v>41</v>
      </c>
      <c r="D3671" s="48" t="s">
        <v>2080</v>
      </c>
      <c r="E3671" s="289" t="s">
        <v>2081</v>
      </c>
      <c r="F3671" s="289"/>
      <c r="G3671" s="151" t="s">
        <v>2082</v>
      </c>
      <c r="H3671" s="152">
        <v>0.2</v>
      </c>
      <c r="I3671" s="153">
        <v>24.25</v>
      </c>
      <c r="J3671" s="153">
        <v>4.8499999999999996</v>
      </c>
    </row>
    <row r="3672" spans="1:10" ht="26.4" x14ac:dyDescent="0.25">
      <c r="A3672" s="154" t="s">
        <v>2087</v>
      </c>
      <c r="B3672" s="155" t="s">
        <v>3361</v>
      </c>
      <c r="C3672" s="154" t="s">
        <v>2461</v>
      </c>
      <c r="D3672" s="154" t="s">
        <v>3362</v>
      </c>
      <c r="E3672" s="290" t="s">
        <v>2091</v>
      </c>
      <c r="F3672" s="290"/>
      <c r="G3672" s="156" t="s">
        <v>592</v>
      </c>
      <c r="H3672" s="157">
        <v>1</v>
      </c>
      <c r="I3672" s="158">
        <v>14.41</v>
      </c>
      <c r="J3672" s="158">
        <v>14.41</v>
      </c>
    </row>
    <row r="3673" spans="1:10" x14ac:dyDescent="0.25">
      <c r="A3673" s="49"/>
      <c r="B3673" s="49"/>
      <c r="C3673" s="49"/>
      <c r="D3673" s="49"/>
      <c r="E3673" s="49" t="s">
        <v>2093</v>
      </c>
      <c r="F3673" s="159">
        <v>1.61</v>
      </c>
      <c r="G3673" s="49" t="s">
        <v>2094</v>
      </c>
      <c r="H3673" s="159">
        <v>1.85</v>
      </c>
      <c r="I3673" s="49" t="s">
        <v>2095</v>
      </c>
      <c r="J3673" s="159">
        <v>3.46</v>
      </c>
    </row>
    <row r="3674" spans="1:10" x14ac:dyDescent="0.25">
      <c r="A3674" s="49"/>
      <c r="B3674" s="49"/>
      <c r="C3674" s="49"/>
      <c r="D3674" s="49"/>
      <c r="E3674" s="49" t="s">
        <v>2096</v>
      </c>
      <c r="F3674" s="159">
        <v>3.94</v>
      </c>
      <c r="G3674" s="49"/>
      <c r="H3674" s="291" t="s">
        <v>2097</v>
      </c>
      <c r="I3674" s="291"/>
      <c r="J3674" s="159">
        <v>23.2</v>
      </c>
    </row>
    <row r="3675" spans="1:10" ht="14.4" thickBot="1" x14ac:dyDescent="0.3">
      <c r="A3675" s="30"/>
      <c r="B3675" s="30"/>
      <c r="C3675" s="30"/>
      <c r="D3675" s="30"/>
      <c r="E3675" s="30"/>
      <c r="F3675" s="30"/>
      <c r="G3675" s="30" t="s">
        <v>2098</v>
      </c>
      <c r="H3675" s="160" t="s">
        <v>2277</v>
      </c>
      <c r="I3675" s="30" t="s">
        <v>2100</v>
      </c>
      <c r="J3675" s="32">
        <v>324.8</v>
      </c>
    </row>
    <row r="3676" spans="1:10" ht="14.4" thickTop="1" x14ac:dyDescent="0.25">
      <c r="A3676" s="161"/>
      <c r="B3676" s="161"/>
      <c r="C3676" s="161"/>
      <c r="D3676" s="161"/>
      <c r="E3676" s="161"/>
      <c r="F3676" s="161"/>
      <c r="G3676" s="161"/>
      <c r="H3676" s="161"/>
      <c r="I3676" s="161"/>
      <c r="J3676" s="161"/>
    </row>
    <row r="3677" spans="1:10" x14ac:dyDescent="0.25">
      <c r="A3677" s="24" t="s">
        <v>1067</v>
      </c>
      <c r="B3677" s="25" t="s">
        <v>2</v>
      </c>
      <c r="C3677" s="24" t="s">
        <v>3</v>
      </c>
      <c r="D3677" s="24" t="s">
        <v>4</v>
      </c>
      <c r="E3677" s="294" t="s">
        <v>2075</v>
      </c>
      <c r="F3677" s="294"/>
      <c r="G3677" s="145" t="s">
        <v>5</v>
      </c>
      <c r="H3677" s="25" t="s">
        <v>6</v>
      </c>
      <c r="I3677" s="25" t="s">
        <v>7</v>
      </c>
      <c r="J3677" s="25" t="s">
        <v>9</v>
      </c>
    </row>
    <row r="3678" spans="1:10" ht="26.4" x14ac:dyDescent="0.25">
      <c r="A3678" s="146" t="s">
        <v>2076</v>
      </c>
      <c r="B3678" s="147" t="s">
        <v>1068</v>
      </c>
      <c r="C3678" s="146" t="s">
        <v>41</v>
      </c>
      <c r="D3678" s="146" t="s">
        <v>1069</v>
      </c>
      <c r="E3678" s="292" t="s">
        <v>3034</v>
      </c>
      <c r="F3678" s="292"/>
      <c r="G3678" s="148" t="s">
        <v>43</v>
      </c>
      <c r="H3678" s="149">
        <v>1</v>
      </c>
      <c r="I3678" s="150">
        <v>371.13</v>
      </c>
      <c r="J3678" s="150">
        <v>371.13</v>
      </c>
    </row>
    <row r="3679" spans="1:10" ht="26.4" x14ac:dyDescent="0.25">
      <c r="A3679" s="48" t="s">
        <v>2078</v>
      </c>
      <c r="B3679" s="50" t="s">
        <v>2118</v>
      </c>
      <c r="C3679" s="48" t="s">
        <v>41</v>
      </c>
      <c r="D3679" s="48" t="s">
        <v>2119</v>
      </c>
      <c r="E3679" s="289" t="s">
        <v>2081</v>
      </c>
      <c r="F3679" s="289"/>
      <c r="G3679" s="151" t="s">
        <v>2082</v>
      </c>
      <c r="H3679" s="152">
        <v>0.43105599999999999</v>
      </c>
      <c r="I3679" s="153">
        <v>29.46</v>
      </c>
      <c r="J3679" s="153">
        <v>12.69</v>
      </c>
    </row>
    <row r="3680" spans="1:10" ht="26.4" x14ac:dyDescent="0.25">
      <c r="A3680" s="48" t="s">
        <v>2078</v>
      </c>
      <c r="B3680" s="50" t="s">
        <v>2114</v>
      </c>
      <c r="C3680" s="48" t="s">
        <v>41</v>
      </c>
      <c r="D3680" s="48" t="s">
        <v>2115</v>
      </c>
      <c r="E3680" s="289" t="s">
        <v>2081</v>
      </c>
      <c r="F3680" s="289"/>
      <c r="G3680" s="151" t="s">
        <v>2082</v>
      </c>
      <c r="H3680" s="152">
        <v>0.43105599999999999</v>
      </c>
      <c r="I3680" s="153">
        <v>24.83</v>
      </c>
      <c r="J3680" s="153">
        <v>10.7</v>
      </c>
    </row>
    <row r="3681" spans="1:10" ht="39.6" x14ac:dyDescent="0.25">
      <c r="A3681" s="154" t="s">
        <v>2087</v>
      </c>
      <c r="B3681" s="155" t="s">
        <v>3363</v>
      </c>
      <c r="C3681" s="154" t="s">
        <v>41</v>
      </c>
      <c r="D3681" s="154" t="s">
        <v>3364</v>
      </c>
      <c r="E3681" s="290" t="s">
        <v>2091</v>
      </c>
      <c r="F3681" s="290"/>
      <c r="G3681" s="156" t="s">
        <v>43</v>
      </c>
      <c r="H3681" s="157">
        <v>2</v>
      </c>
      <c r="I3681" s="158">
        <v>0.99</v>
      </c>
      <c r="J3681" s="158">
        <v>1.98</v>
      </c>
    </row>
    <row r="3682" spans="1:10" ht="26.4" x14ac:dyDescent="0.25">
      <c r="A3682" s="154" t="s">
        <v>2087</v>
      </c>
      <c r="B3682" s="155" t="s">
        <v>3365</v>
      </c>
      <c r="C3682" s="154" t="s">
        <v>41</v>
      </c>
      <c r="D3682" s="154" t="s">
        <v>3366</v>
      </c>
      <c r="E3682" s="290" t="s">
        <v>2091</v>
      </c>
      <c r="F3682" s="290"/>
      <c r="G3682" s="156" t="s">
        <v>43</v>
      </c>
      <c r="H3682" s="157">
        <v>1</v>
      </c>
      <c r="I3682" s="158">
        <v>345.76</v>
      </c>
      <c r="J3682" s="158">
        <v>345.76</v>
      </c>
    </row>
    <row r="3683" spans="1:10" x14ac:dyDescent="0.25">
      <c r="A3683" s="49"/>
      <c r="B3683" s="49"/>
      <c r="C3683" s="49"/>
      <c r="D3683" s="49"/>
      <c r="E3683" s="49" t="s">
        <v>2093</v>
      </c>
      <c r="F3683" s="159">
        <v>8.27</v>
      </c>
      <c r="G3683" s="49" t="s">
        <v>2094</v>
      </c>
      <c r="H3683" s="159">
        <v>9.49</v>
      </c>
      <c r="I3683" s="49" t="s">
        <v>2095</v>
      </c>
      <c r="J3683" s="159">
        <v>17.760000000000002</v>
      </c>
    </row>
    <row r="3684" spans="1:10" x14ac:dyDescent="0.25">
      <c r="A3684" s="49"/>
      <c r="B3684" s="49"/>
      <c r="C3684" s="49"/>
      <c r="D3684" s="49"/>
      <c r="E3684" s="49" t="s">
        <v>2096</v>
      </c>
      <c r="F3684" s="159">
        <v>76.08</v>
      </c>
      <c r="G3684" s="49"/>
      <c r="H3684" s="291" t="s">
        <v>2097</v>
      </c>
      <c r="I3684" s="291"/>
      <c r="J3684" s="159">
        <v>447.21</v>
      </c>
    </row>
    <row r="3685" spans="1:10" ht="14.4" thickBot="1" x14ac:dyDescent="0.3">
      <c r="A3685" s="30"/>
      <c r="B3685" s="30"/>
      <c r="C3685" s="30"/>
      <c r="D3685" s="30"/>
      <c r="E3685" s="30"/>
      <c r="F3685" s="30"/>
      <c r="G3685" s="30" t="s">
        <v>2098</v>
      </c>
      <c r="H3685" s="160" t="s">
        <v>3367</v>
      </c>
      <c r="I3685" s="30" t="s">
        <v>2100</v>
      </c>
      <c r="J3685" s="32">
        <v>11627.46</v>
      </c>
    </row>
    <row r="3686" spans="1:10" ht="14.4" thickTop="1" x14ac:dyDescent="0.25">
      <c r="A3686" s="161"/>
      <c r="B3686" s="161"/>
      <c r="C3686" s="161"/>
      <c r="D3686" s="161"/>
      <c r="E3686" s="161"/>
      <c r="F3686" s="161"/>
      <c r="G3686" s="161"/>
      <c r="H3686" s="161"/>
      <c r="I3686" s="161"/>
      <c r="J3686" s="161"/>
    </row>
    <row r="3687" spans="1:10" x14ac:dyDescent="0.25">
      <c r="A3687" s="24" t="s">
        <v>1070</v>
      </c>
      <c r="B3687" s="25" t="s">
        <v>2</v>
      </c>
      <c r="C3687" s="24" t="s">
        <v>3</v>
      </c>
      <c r="D3687" s="24" t="s">
        <v>4</v>
      </c>
      <c r="E3687" s="294" t="s">
        <v>2075</v>
      </c>
      <c r="F3687" s="294"/>
      <c r="G3687" s="145" t="s">
        <v>5</v>
      </c>
      <c r="H3687" s="25" t="s">
        <v>6</v>
      </c>
      <c r="I3687" s="25" t="s">
        <v>7</v>
      </c>
      <c r="J3687" s="25" t="s">
        <v>9</v>
      </c>
    </row>
    <row r="3688" spans="1:10" ht="26.4" x14ac:dyDescent="0.25">
      <c r="A3688" s="146" t="s">
        <v>2076</v>
      </c>
      <c r="B3688" s="147" t="s">
        <v>1071</v>
      </c>
      <c r="C3688" s="146" t="s">
        <v>19</v>
      </c>
      <c r="D3688" s="146" t="s">
        <v>1072</v>
      </c>
      <c r="E3688" s="292" t="s">
        <v>2077</v>
      </c>
      <c r="F3688" s="292"/>
      <c r="G3688" s="148" t="s">
        <v>43</v>
      </c>
      <c r="H3688" s="149">
        <v>1</v>
      </c>
      <c r="I3688" s="150">
        <v>27.92</v>
      </c>
      <c r="J3688" s="150">
        <v>27.92</v>
      </c>
    </row>
    <row r="3689" spans="1:10" ht="26.4" x14ac:dyDescent="0.25">
      <c r="A3689" s="48" t="s">
        <v>2078</v>
      </c>
      <c r="B3689" s="50" t="s">
        <v>2315</v>
      </c>
      <c r="C3689" s="48" t="s">
        <v>41</v>
      </c>
      <c r="D3689" s="48" t="s">
        <v>2316</v>
      </c>
      <c r="E3689" s="289" t="s">
        <v>2081</v>
      </c>
      <c r="F3689" s="289"/>
      <c r="G3689" s="151" t="s">
        <v>2082</v>
      </c>
      <c r="H3689" s="152">
        <v>0.1</v>
      </c>
      <c r="I3689" s="153">
        <v>29.98</v>
      </c>
      <c r="J3689" s="153">
        <v>2.99</v>
      </c>
    </row>
    <row r="3690" spans="1:10" ht="26.4" x14ac:dyDescent="0.25">
      <c r="A3690" s="48" t="s">
        <v>2078</v>
      </c>
      <c r="B3690" s="50" t="s">
        <v>2116</v>
      </c>
      <c r="C3690" s="48" t="s">
        <v>41</v>
      </c>
      <c r="D3690" s="48" t="s">
        <v>2117</v>
      </c>
      <c r="E3690" s="289" t="s">
        <v>2081</v>
      </c>
      <c r="F3690" s="289"/>
      <c r="G3690" s="151" t="s">
        <v>2082</v>
      </c>
      <c r="H3690" s="152">
        <v>0.2</v>
      </c>
      <c r="I3690" s="153">
        <v>25.28</v>
      </c>
      <c r="J3690" s="153">
        <v>5.05</v>
      </c>
    </row>
    <row r="3691" spans="1:10" ht="52.8" x14ac:dyDescent="0.25">
      <c r="A3691" s="154" t="s">
        <v>2087</v>
      </c>
      <c r="B3691" s="155" t="s">
        <v>3368</v>
      </c>
      <c r="C3691" s="154" t="s">
        <v>2089</v>
      </c>
      <c r="D3691" s="154" t="s">
        <v>3369</v>
      </c>
      <c r="E3691" s="290" t="s">
        <v>2091</v>
      </c>
      <c r="F3691" s="290"/>
      <c r="G3691" s="156" t="s">
        <v>592</v>
      </c>
      <c r="H3691" s="157">
        <v>1</v>
      </c>
      <c r="I3691" s="158">
        <v>19.88</v>
      </c>
      <c r="J3691" s="158">
        <v>19.88</v>
      </c>
    </row>
    <row r="3692" spans="1:10" x14ac:dyDescent="0.25">
      <c r="A3692" s="49"/>
      <c r="B3692" s="49"/>
      <c r="C3692" s="49"/>
      <c r="D3692" s="49"/>
      <c r="E3692" s="49" t="s">
        <v>2093</v>
      </c>
      <c r="F3692" s="159">
        <v>2.77</v>
      </c>
      <c r="G3692" s="49" t="s">
        <v>2094</v>
      </c>
      <c r="H3692" s="159">
        <v>3.19</v>
      </c>
      <c r="I3692" s="49" t="s">
        <v>2095</v>
      </c>
      <c r="J3692" s="159">
        <v>5.96</v>
      </c>
    </row>
    <row r="3693" spans="1:10" x14ac:dyDescent="0.25">
      <c r="A3693" s="49"/>
      <c r="B3693" s="49"/>
      <c r="C3693" s="49"/>
      <c r="D3693" s="49"/>
      <c r="E3693" s="49" t="s">
        <v>2096</v>
      </c>
      <c r="F3693" s="159">
        <v>5.72</v>
      </c>
      <c r="G3693" s="49"/>
      <c r="H3693" s="291" t="s">
        <v>2097</v>
      </c>
      <c r="I3693" s="291"/>
      <c r="J3693" s="159">
        <v>33.64</v>
      </c>
    </row>
    <row r="3694" spans="1:10" ht="14.4" thickBot="1" x14ac:dyDescent="0.3">
      <c r="A3694" s="30"/>
      <c r="B3694" s="30"/>
      <c r="C3694" s="30"/>
      <c r="D3694" s="30"/>
      <c r="E3694" s="30"/>
      <c r="F3694" s="30"/>
      <c r="G3694" s="30" t="s">
        <v>2098</v>
      </c>
      <c r="H3694" s="160" t="s">
        <v>2857</v>
      </c>
      <c r="I3694" s="30" t="s">
        <v>2100</v>
      </c>
      <c r="J3694" s="32">
        <v>706.44</v>
      </c>
    </row>
    <row r="3695" spans="1:10" ht="14.4" thickTop="1" x14ac:dyDescent="0.25">
      <c r="A3695" s="161"/>
      <c r="B3695" s="161"/>
      <c r="C3695" s="161"/>
      <c r="D3695" s="161"/>
      <c r="E3695" s="161"/>
      <c r="F3695" s="161"/>
      <c r="G3695" s="161"/>
      <c r="H3695" s="161"/>
      <c r="I3695" s="161"/>
      <c r="J3695" s="161"/>
    </row>
    <row r="3696" spans="1:10" x14ac:dyDescent="0.25">
      <c r="A3696" s="24" t="s">
        <v>1073</v>
      </c>
      <c r="B3696" s="25" t="s">
        <v>2</v>
      </c>
      <c r="C3696" s="24" t="s">
        <v>3</v>
      </c>
      <c r="D3696" s="24" t="s">
        <v>4</v>
      </c>
      <c r="E3696" s="294" t="s">
        <v>2075</v>
      </c>
      <c r="F3696" s="294"/>
      <c r="G3696" s="145" t="s">
        <v>5</v>
      </c>
      <c r="H3696" s="25" t="s">
        <v>6</v>
      </c>
      <c r="I3696" s="25" t="s">
        <v>7</v>
      </c>
      <c r="J3696" s="25" t="s">
        <v>9</v>
      </c>
    </row>
    <row r="3697" spans="1:10" ht="26.4" x14ac:dyDescent="0.25">
      <c r="A3697" s="146" t="s">
        <v>2076</v>
      </c>
      <c r="B3697" s="147" t="s">
        <v>1074</v>
      </c>
      <c r="C3697" s="146" t="s">
        <v>19</v>
      </c>
      <c r="D3697" s="146" t="s">
        <v>1075</v>
      </c>
      <c r="E3697" s="292" t="s">
        <v>2077</v>
      </c>
      <c r="F3697" s="292"/>
      <c r="G3697" s="148" t="s">
        <v>43</v>
      </c>
      <c r="H3697" s="149">
        <v>1</v>
      </c>
      <c r="I3697" s="150">
        <v>17.899999999999999</v>
      </c>
      <c r="J3697" s="150">
        <v>17.899999999999999</v>
      </c>
    </row>
    <row r="3698" spans="1:10" ht="26.4" x14ac:dyDescent="0.25">
      <c r="A3698" s="48" t="s">
        <v>2078</v>
      </c>
      <c r="B3698" s="50" t="s">
        <v>2079</v>
      </c>
      <c r="C3698" s="48" t="s">
        <v>41</v>
      </c>
      <c r="D3698" s="48" t="s">
        <v>2080</v>
      </c>
      <c r="E3698" s="289" t="s">
        <v>2081</v>
      </c>
      <c r="F3698" s="289"/>
      <c r="G3698" s="151" t="s">
        <v>2082</v>
      </c>
      <c r="H3698" s="152">
        <v>0.2</v>
      </c>
      <c r="I3698" s="153">
        <v>24.25</v>
      </c>
      <c r="J3698" s="153">
        <v>4.8499999999999996</v>
      </c>
    </row>
    <row r="3699" spans="1:10" ht="26.4" x14ac:dyDescent="0.25">
      <c r="A3699" s="154" t="s">
        <v>2087</v>
      </c>
      <c r="B3699" s="155" t="s">
        <v>3370</v>
      </c>
      <c r="C3699" s="154" t="s">
        <v>2461</v>
      </c>
      <c r="D3699" s="154" t="s">
        <v>3371</v>
      </c>
      <c r="E3699" s="290" t="s">
        <v>2091</v>
      </c>
      <c r="F3699" s="290"/>
      <c r="G3699" s="156" t="s">
        <v>592</v>
      </c>
      <c r="H3699" s="157">
        <v>1</v>
      </c>
      <c r="I3699" s="158">
        <v>13.05</v>
      </c>
      <c r="J3699" s="158">
        <v>13.05</v>
      </c>
    </row>
    <row r="3700" spans="1:10" x14ac:dyDescent="0.25">
      <c r="A3700" s="49"/>
      <c r="B3700" s="49"/>
      <c r="C3700" s="49"/>
      <c r="D3700" s="49"/>
      <c r="E3700" s="49" t="s">
        <v>2093</v>
      </c>
      <c r="F3700" s="159">
        <v>1.61</v>
      </c>
      <c r="G3700" s="49" t="s">
        <v>2094</v>
      </c>
      <c r="H3700" s="159">
        <v>1.85</v>
      </c>
      <c r="I3700" s="49" t="s">
        <v>2095</v>
      </c>
      <c r="J3700" s="159">
        <v>3.46</v>
      </c>
    </row>
    <row r="3701" spans="1:10" x14ac:dyDescent="0.25">
      <c r="A3701" s="49"/>
      <c r="B3701" s="49"/>
      <c r="C3701" s="49"/>
      <c r="D3701" s="49"/>
      <c r="E3701" s="49" t="s">
        <v>2096</v>
      </c>
      <c r="F3701" s="159">
        <v>3.66</v>
      </c>
      <c r="G3701" s="49"/>
      <c r="H3701" s="291" t="s">
        <v>2097</v>
      </c>
      <c r="I3701" s="291"/>
      <c r="J3701" s="159">
        <v>21.56</v>
      </c>
    </row>
    <row r="3702" spans="1:10" ht="14.4" thickBot="1" x14ac:dyDescent="0.3">
      <c r="A3702" s="30"/>
      <c r="B3702" s="30"/>
      <c r="C3702" s="30"/>
      <c r="D3702" s="30"/>
      <c r="E3702" s="30"/>
      <c r="F3702" s="30"/>
      <c r="G3702" s="30" t="s">
        <v>2098</v>
      </c>
      <c r="H3702" s="160" t="s">
        <v>3367</v>
      </c>
      <c r="I3702" s="30" t="s">
        <v>2100</v>
      </c>
      <c r="J3702" s="32">
        <v>560.55999999999995</v>
      </c>
    </row>
    <row r="3703" spans="1:10" ht="14.4" thickTop="1" x14ac:dyDescent="0.25">
      <c r="A3703" s="161"/>
      <c r="B3703" s="161"/>
      <c r="C3703" s="161"/>
      <c r="D3703" s="161"/>
      <c r="E3703" s="161"/>
      <c r="F3703" s="161"/>
      <c r="G3703" s="161"/>
      <c r="H3703" s="161"/>
      <c r="I3703" s="161"/>
      <c r="J3703" s="161"/>
    </row>
    <row r="3704" spans="1:10" x14ac:dyDescent="0.25">
      <c r="A3704" s="24" t="s">
        <v>1076</v>
      </c>
      <c r="B3704" s="25" t="s">
        <v>2</v>
      </c>
      <c r="C3704" s="24" t="s">
        <v>3</v>
      </c>
      <c r="D3704" s="24" t="s">
        <v>4</v>
      </c>
      <c r="E3704" s="294" t="s">
        <v>2075</v>
      </c>
      <c r="F3704" s="294"/>
      <c r="G3704" s="145" t="s">
        <v>5</v>
      </c>
      <c r="H3704" s="25" t="s">
        <v>6</v>
      </c>
      <c r="I3704" s="25" t="s">
        <v>7</v>
      </c>
      <c r="J3704" s="25" t="s">
        <v>9</v>
      </c>
    </row>
    <row r="3705" spans="1:10" ht="39.6" x14ac:dyDescent="0.25">
      <c r="A3705" s="146" t="s">
        <v>2076</v>
      </c>
      <c r="B3705" s="147" t="s">
        <v>1077</v>
      </c>
      <c r="C3705" s="146" t="s">
        <v>19</v>
      </c>
      <c r="D3705" s="146" t="s">
        <v>1078</v>
      </c>
      <c r="E3705" s="292" t="s">
        <v>2077</v>
      </c>
      <c r="F3705" s="292"/>
      <c r="G3705" s="148" t="s">
        <v>43</v>
      </c>
      <c r="H3705" s="149">
        <v>1</v>
      </c>
      <c r="I3705" s="150">
        <v>23.7</v>
      </c>
      <c r="J3705" s="150">
        <v>23.7</v>
      </c>
    </row>
    <row r="3706" spans="1:10" ht="26.4" x14ac:dyDescent="0.25">
      <c r="A3706" s="48" t="s">
        <v>2078</v>
      </c>
      <c r="B3706" s="50" t="s">
        <v>2116</v>
      </c>
      <c r="C3706" s="48" t="s">
        <v>41</v>
      </c>
      <c r="D3706" s="48" t="s">
        <v>2117</v>
      </c>
      <c r="E3706" s="289" t="s">
        <v>2081</v>
      </c>
      <c r="F3706" s="289"/>
      <c r="G3706" s="151" t="s">
        <v>2082</v>
      </c>
      <c r="H3706" s="152">
        <v>0.2</v>
      </c>
      <c r="I3706" s="153">
        <v>25.28</v>
      </c>
      <c r="J3706" s="153">
        <v>5.05</v>
      </c>
    </row>
    <row r="3707" spans="1:10" ht="26.4" x14ac:dyDescent="0.25">
      <c r="A3707" s="48" t="s">
        <v>2078</v>
      </c>
      <c r="B3707" s="50" t="s">
        <v>2315</v>
      </c>
      <c r="C3707" s="48" t="s">
        <v>41</v>
      </c>
      <c r="D3707" s="48" t="s">
        <v>2316</v>
      </c>
      <c r="E3707" s="289" t="s">
        <v>2081</v>
      </c>
      <c r="F3707" s="289"/>
      <c r="G3707" s="151" t="s">
        <v>2082</v>
      </c>
      <c r="H3707" s="152">
        <v>0.1</v>
      </c>
      <c r="I3707" s="153">
        <v>29.98</v>
      </c>
      <c r="J3707" s="153">
        <v>2.99</v>
      </c>
    </row>
    <row r="3708" spans="1:10" ht="52.8" x14ac:dyDescent="0.25">
      <c r="A3708" s="154" t="s">
        <v>2087</v>
      </c>
      <c r="B3708" s="155" t="s">
        <v>3372</v>
      </c>
      <c r="C3708" s="154" t="s">
        <v>2089</v>
      </c>
      <c r="D3708" s="154" t="s">
        <v>3373</v>
      </c>
      <c r="E3708" s="290" t="s">
        <v>2091</v>
      </c>
      <c r="F3708" s="290"/>
      <c r="G3708" s="156" t="s">
        <v>592</v>
      </c>
      <c r="H3708" s="157">
        <v>1</v>
      </c>
      <c r="I3708" s="158">
        <v>15.66</v>
      </c>
      <c r="J3708" s="158">
        <v>15.66</v>
      </c>
    </row>
    <row r="3709" spans="1:10" x14ac:dyDescent="0.25">
      <c r="A3709" s="49"/>
      <c r="B3709" s="49"/>
      <c r="C3709" s="49"/>
      <c r="D3709" s="49"/>
      <c r="E3709" s="49" t="s">
        <v>2093</v>
      </c>
      <c r="F3709" s="159">
        <v>2.77</v>
      </c>
      <c r="G3709" s="49" t="s">
        <v>2094</v>
      </c>
      <c r="H3709" s="159">
        <v>3.19</v>
      </c>
      <c r="I3709" s="49" t="s">
        <v>2095</v>
      </c>
      <c r="J3709" s="159">
        <v>5.96</v>
      </c>
    </row>
    <row r="3710" spans="1:10" x14ac:dyDescent="0.25">
      <c r="A3710" s="49"/>
      <c r="B3710" s="49"/>
      <c r="C3710" s="49"/>
      <c r="D3710" s="49"/>
      <c r="E3710" s="49" t="s">
        <v>2096</v>
      </c>
      <c r="F3710" s="159">
        <v>4.8499999999999996</v>
      </c>
      <c r="G3710" s="49"/>
      <c r="H3710" s="291" t="s">
        <v>2097</v>
      </c>
      <c r="I3710" s="291"/>
      <c r="J3710" s="159">
        <v>28.55</v>
      </c>
    </row>
    <row r="3711" spans="1:10" ht="14.4" thickBot="1" x14ac:dyDescent="0.3">
      <c r="A3711" s="30"/>
      <c r="B3711" s="30"/>
      <c r="C3711" s="30"/>
      <c r="D3711" s="30"/>
      <c r="E3711" s="30"/>
      <c r="F3711" s="30"/>
      <c r="G3711" s="30" t="s">
        <v>2098</v>
      </c>
      <c r="H3711" s="160" t="s">
        <v>2570</v>
      </c>
      <c r="I3711" s="30" t="s">
        <v>2100</v>
      </c>
      <c r="J3711" s="32">
        <v>199.85</v>
      </c>
    </row>
    <row r="3712" spans="1:10" ht="14.4" thickTop="1" x14ac:dyDescent="0.25">
      <c r="A3712" s="161"/>
      <c r="B3712" s="161"/>
      <c r="C3712" s="161"/>
      <c r="D3712" s="161"/>
      <c r="E3712" s="161"/>
      <c r="F3712" s="161"/>
      <c r="G3712" s="161"/>
      <c r="H3712" s="161"/>
      <c r="I3712" s="161"/>
      <c r="J3712" s="161"/>
    </row>
    <row r="3713" spans="1:10" x14ac:dyDescent="0.25">
      <c r="A3713" s="24" t="s">
        <v>1079</v>
      </c>
      <c r="B3713" s="25" t="s">
        <v>2</v>
      </c>
      <c r="C3713" s="24" t="s">
        <v>3</v>
      </c>
      <c r="D3713" s="24" t="s">
        <v>4</v>
      </c>
      <c r="E3713" s="294" t="s">
        <v>2075</v>
      </c>
      <c r="F3713" s="294"/>
      <c r="G3713" s="145" t="s">
        <v>5</v>
      </c>
      <c r="H3713" s="25" t="s">
        <v>6</v>
      </c>
      <c r="I3713" s="25" t="s">
        <v>7</v>
      </c>
      <c r="J3713" s="25" t="s">
        <v>9</v>
      </c>
    </row>
    <row r="3714" spans="1:10" ht="26.4" x14ac:dyDescent="0.25">
      <c r="A3714" s="146" t="s">
        <v>2076</v>
      </c>
      <c r="B3714" s="147" t="s">
        <v>1080</v>
      </c>
      <c r="C3714" s="146" t="s">
        <v>41</v>
      </c>
      <c r="D3714" s="146" t="s">
        <v>1081</v>
      </c>
      <c r="E3714" s="292" t="s">
        <v>3374</v>
      </c>
      <c r="F3714" s="292"/>
      <c r="G3714" s="148" t="s">
        <v>25</v>
      </c>
      <c r="H3714" s="149">
        <v>1</v>
      </c>
      <c r="I3714" s="150">
        <v>76.78</v>
      </c>
      <c r="J3714" s="150">
        <v>76.78</v>
      </c>
    </row>
    <row r="3715" spans="1:10" ht="26.4" x14ac:dyDescent="0.25">
      <c r="A3715" s="48" t="s">
        <v>2078</v>
      </c>
      <c r="B3715" s="50" t="s">
        <v>2251</v>
      </c>
      <c r="C3715" s="48" t="s">
        <v>41</v>
      </c>
      <c r="D3715" s="48" t="s">
        <v>2252</v>
      </c>
      <c r="E3715" s="289" t="s">
        <v>2081</v>
      </c>
      <c r="F3715" s="289"/>
      <c r="G3715" s="151" t="s">
        <v>2082</v>
      </c>
      <c r="H3715" s="152">
        <v>0.27500000000000002</v>
      </c>
      <c r="I3715" s="153">
        <v>31.5</v>
      </c>
      <c r="J3715" s="153">
        <v>8.66</v>
      </c>
    </row>
    <row r="3716" spans="1:10" ht="26.4" x14ac:dyDescent="0.25">
      <c r="A3716" s="48" t="s">
        <v>2078</v>
      </c>
      <c r="B3716" s="50" t="s">
        <v>2079</v>
      </c>
      <c r="C3716" s="48" t="s">
        <v>41</v>
      </c>
      <c r="D3716" s="48" t="s">
        <v>2080</v>
      </c>
      <c r="E3716" s="289" t="s">
        <v>2081</v>
      </c>
      <c r="F3716" s="289"/>
      <c r="G3716" s="151" t="s">
        <v>2082</v>
      </c>
      <c r="H3716" s="152">
        <v>0.115</v>
      </c>
      <c r="I3716" s="153">
        <v>24.25</v>
      </c>
      <c r="J3716" s="153">
        <v>2.78</v>
      </c>
    </row>
    <row r="3717" spans="1:10" x14ac:dyDescent="0.25">
      <c r="A3717" s="154" t="s">
        <v>2087</v>
      </c>
      <c r="B3717" s="155" t="s">
        <v>3375</v>
      </c>
      <c r="C3717" s="154" t="s">
        <v>41</v>
      </c>
      <c r="D3717" s="154" t="s">
        <v>3376</v>
      </c>
      <c r="E3717" s="290" t="s">
        <v>2091</v>
      </c>
      <c r="F3717" s="290"/>
      <c r="G3717" s="156" t="s">
        <v>2297</v>
      </c>
      <c r="H3717" s="157">
        <v>6.4000000000000001E-2</v>
      </c>
      <c r="I3717" s="158">
        <v>84.34</v>
      </c>
      <c r="J3717" s="158">
        <v>5.39</v>
      </c>
    </row>
    <row r="3718" spans="1:10" x14ac:dyDescent="0.25">
      <c r="A3718" s="154" t="s">
        <v>2087</v>
      </c>
      <c r="B3718" s="155" t="s">
        <v>3377</v>
      </c>
      <c r="C3718" s="154" t="s">
        <v>41</v>
      </c>
      <c r="D3718" s="154" t="s">
        <v>3378</v>
      </c>
      <c r="E3718" s="290" t="s">
        <v>2091</v>
      </c>
      <c r="F3718" s="290"/>
      <c r="G3718" s="156" t="s">
        <v>2297</v>
      </c>
      <c r="H3718" s="157">
        <v>0.32200000000000001</v>
      </c>
      <c r="I3718" s="158">
        <v>95.67</v>
      </c>
      <c r="J3718" s="158">
        <v>30.8</v>
      </c>
    </row>
    <row r="3719" spans="1:10" x14ac:dyDescent="0.25">
      <c r="A3719" s="154" t="s">
        <v>2087</v>
      </c>
      <c r="B3719" s="155" t="s">
        <v>3379</v>
      </c>
      <c r="C3719" s="154" t="s">
        <v>41</v>
      </c>
      <c r="D3719" s="154" t="s">
        <v>3380</v>
      </c>
      <c r="E3719" s="290" t="s">
        <v>2091</v>
      </c>
      <c r="F3719" s="290"/>
      <c r="G3719" s="156" t="s">
        <v>2297</v>
      </c>
      <c r="H3719" s="157">
        <v>0.2016</v>
      </c>
      <c r="I3719" s="158">
        <v>144.04</v>
      </c>
      <c r="J3719" s="158">
        <v>29.03</v>
      </c>
    </row>
    <row r="3720" spans="1:10" x14ac:dyDescent="0.25">
      <c r="A3720" s="154" t="s">
        <v>2087</v>
      </c>
      <c r="B3720" s="155" t="s">
        <v>3381</v>
      </c>
      <c r="C3720" s="154" t="s">
        <v>41</v>
      </c>
      <c r="D3720" s="154" t="s">
        <v>3382</v>
      </c>
      <c r="E3720" s="290" t="s">
        <v>2091</v>
      </c>
      <c r="F3720" s="290"/>
      <c r="G3720" s="156" t="s">
        <v>43</v>
      </c>
      <c r="H3720" s="157">
        <v>0.01</v>
      </c>
      <c r="I3720" s="158">
        <v>12.41</v>
      </c>
      <c r="J3720" s="158">
        <v>0.12</v>
      </c>
    </row>
    <row r="3721" spans="1:10" x14ac:dyDescent="0.25">
      <c r="A3721" s="49"/>
      <c r="B3721" s="49"/>
      <c r="C3721" s="49"/>
      <c r="D3721" s="49"/>
      <c r="E3721" s="49" t="s">
        <v>2093</v>
      </c>
      <c r="F3721" s="159">
        <v>3.84</v>
      </c>
      <c r="G3721" s="49" t="s">
        <v>2094</v>
      </c>
      <c r="H3721" s="159">
        <v>4.42</v>
      </c>
      <c r="I3721" s="49" t="s">
        <v>2095</v>
      </c>
      <c r="J3721" s="159">
        <v>8.26</v>
      </c>
    </row>
    <row r="3722" spans="1:10" x14ac:dyDescent="0.25">
      <c r="A3722" s="49"/>
      <c r="B3722" s="49"/>
      <c r="C3722" s="49"/>
      <c r="D3722" s="49"/>
      <c r="E3722" s="49" t="s">
        <v>2096</v>
      </c>
      <c r="F3722" s="159">
        <v>15.73</v>
      </c>
      <c r="G3722" s="49"/>
      <c r="H3722" s="291" t="s">
        <v>2097</v>
      </c>
      <c r="I3722" s="291"/>
      <c r="J3722" s="159">
        <v>92.51</v>
      </c>
    </row>
    <row r="3723" spans="1:10" ht="14.4" thickBot="1" x14ac:dyDescent="0.3">
      <c r="A3723" s="30"/>
      <c r="B3723" s="30"/>
      <c r="C3723" s="30"/>
      <c r="D3723" s="30"/>
      <c r="E3723" s="30"/>
      <c r="F3723" s="30"/>
      <c r="G3723" s="30" t="s">
        <v>2098</v>
      </c>
      <c r="H3723" s="160" t="s">
        <v>2570</v>
      </c>
      <c r="I3723" s="30" t="s">
        <v>2100</v>
      </c>
      <c r="J3723" s="32">
        <v>647.57000000000005</v>
      </c>
    </row>
    <row r="3724" spans="1:10" ht="14.4" thickTop="1" x14ac:dyDescent="0.25">
      <c r="A3724" s="161"/>
      <c r="B3724" s="161"/>
      <c r="C3724" s="161"/>
      <c r="D3724" s="161"/>
      <c r="E3724" s="161"/>
      <c r="F3724" s="161"/>
      <c r="G3724" s="161"/>
      <c r="H3724" s="161"/>
      <c r="I3724" s="161"/>
      <c r="J3724" s="161"/>
    </row>
    <row r="3725" spans="1:10" x14ac:dyDescent="0.25">
      <c r="A3725" s="24" t="s">
        <v>1082</v>
      </c>
      <c r="B3725" s="25" t="s">
        <v>2</v>
      </c>
      <c r="C3725" s="24" t="s">
        <v>3</v>
      </c>
      <c r="D3725" s="24" t="s">
        <v>4</v>
      </c>
      <c r="E3725" s="294" t="s">
        <v>2075</v>
      </c>
      <c r="F3725" s="294"/>
      <c r="G3725" s="145" t="s">
        <v>5</v>
      </c>
      <c r="H3725" s="25" t="s">
        <v>6</v>
      </c>
      <c r="I3725" s="25" t="s">
        <v>7</v>
      </c>
      <c r="J3725" s="25" t="s">
        <v>9</v>
      </c>
    </row>
    <row r="3726" spans="1:10" ht="26.4" x14ac:dyDescent="0.25">
      <c r="A3726" s="146" t="s">
        <v>2076</v>
      </c>
      <c r="B3726" s="147" t="s">
        <v>1083</v>
      </c>
      <c r="C3726" s="146" t="s">
        <v>19</v>
      </c>
      <c r="D3726" s="146" t="s">
        <v>1084</v>
      </c>
      <c r="E3726" s="292" t="s">
        <v>2077</v>
      </c>
      <c r="F3726" s="292"/>
      <c r="G3726" s="148" t="s">
        <v>43</v>
      </c>
      <c r="H3726" s="149">
        <v>1</v>
      </c>
      <c r="I3726" s="150">
        <v>269.79000000000002</v>
      </c>
      <c r="J3726" s="150">
        <v>269.79000000000002</v>
      </c>
    </row>
    <row r="3727" spans="1:10" ht="26.4" x14ac:dyDescent="0.25">
      <c r="A3727" s="48" t="s">
        <v>2078</v>
      </c>
      <c r="B3727" s="50" t="s">
        <v>2315</v>
      </c>
      <c r="C3727" s="48" t="s">
        <v>41</v>
      </c>
      <c r="D3727" s="48" t="s">
        <v>2316</v>
      </c>
      <c r="E3727" s="289" t="s">
        <v>2081</v>
      </c>
      <c r="F3727" s="289"/>
      <c r="G3727" s="151" t="s">
        <v>2082</v>
      </c>
      <c r="H3727" s="152">
        <v>0.15</v>
      </c>
      <c r="I3727" s="153">
        <v>29.98</v>
      </c>
      <c r="J3727" s="153">
        <v>4.49</v>
      </c>
    </row>
    <row r="3728" spans="1:10" ht="39.6" x14ac:dyDescent="0.25">
      <c r="A3728" s="154" t="s">
        <v>2087</v>
      </c>
      <c r="B3728" s="155" t="s">
        <v>3383</v>
      </c>
      <c r="C3728" s="154" t="s">
        <v>2089</v>
      </c>
      <c r="D3728" s="154" t="s">
        <v>3384</v>
      </c>
      <c r="E3728" s="290" t="s">
        <v>2091</v>
      </c>
      <c r="F3728" s="290"/>
      <c r="G3728" s="156" t="s">
        <v>592</v>
      </c>
      <c r="H3728" s="157">
        <v>6</v>
      </c>
      <c r="I3728" s="158">
        <v>0.05</v>
      </c>
      <c r="J3728" s="158">
        <v>0.3</v>
      </c>
    </row>
    <row r="3729" spans="1:10" ht="39.6" x14ac:dyDescent="0.25">
      <c r="A3729" s="154" t="s">
        <v>2087</v>
      </c>
      <c r="B3729" s="155" t="s">
        <v>3385</v>
      </c>
      <c r="C3729" s="154" t="s">
        <v>2089</v>
      </c>
      <c r="D3729" s="154" t="s">
        <v>3386</v>
      </c>
      <c r="E3729" s="290" t="s">
        <v>2091</v>
      </c>
      <c r="F3729" s="290"/>
      <c r="G3729" s="156" t="s">
        <v>592</v>
      </c>
      <c r="H3729" s="157">
        <v>1</v>
      </c>
      <c r="I3729" s="158">
        <v>265</v>
      </c>
      <c r="J3729" s="158">
        <v>265</v>
      </c>
    </row>
    <row r="3730" spans="1:10" x14ac:dyDescent="0.25">
      <c r="A3730" s="49"/>
      <c r="B3730" s="49"/>
      <c r="C3730" s="49"/>
      <c r="D3730" s="49"/>
      <c r="E3730" s="49" t="s">
        <v>2093</v>
      </c>
      <c r="F3730" s="159">
        <v>1.6</v>
      </c>
      <c r="G3730" s="49" t="s">
        <v>2094</v>
      </c>
      <c r="H3730" s="159">
        <v>1.85</v>
      </c>
      <c r="I3730" s="49" t="s">
        <v>2095</v>
      </c>
      <c r="J3730" s="159">
        <v>3.45</v>
      </c>
    </row>
    <row r="3731" spans="1:10" x14ac:dyDescent="0.25">
      <c r="A3731" s="49"/>
      <c r="B3731" s="49"/>
      <c r="C3731" s="49"/>
      <c r="D3731" s="49"/>
      <c r="E3731" s="49" t="s">
        <v>2096</v>
      </c>
      <c r="F3731" s="159">
        <v>55.3</v>
      </c>
      <c r="G3731" s="49"/>
      <c r="H3731" s="291" t="s">
        <v>2097</v>
      </c>
      <c r="I3731" s="291"/>
      <c r="J3731" s="159">
        <v>325.08999999999997</v>
      </c>
    </row>
    <row r="3732" spans="1:10" ht="14.4" thickBot="1" x14ac:dyDescent="0.3">
      <c r="A3732" s="30"/>
      <c r="B3732" s="30"/>
      <c r="C3732" s="30"/>
      <c r="D3732" s="30"/>
      <c r="E3732" s="30"/>
      <c r="F3732" s="30"/>
      <c r="G3732" s="30" t="s">
        <v>2098</v>
      </c>
      <c r="H3732" s="160" t="s">
        <v>2166</v>
      </c>
      <c r="I3732" s="30" t="s">
        <v>2100</v>
      </c>
      <c r="J3732" s="32">
        <v>325.08999999999997</v>
      </c>
    </row>
    <row r="3733" spans="1:10" ht="14.4" thickTop="1" x14ac:dyDescent="0.25">
      <c r="A3733" s="161"/>
      <c r="B3733" s="161"/>
      <c r="C3733" s="161"/>
      <c r="D3733" s="161"/>
      <c r="E3733" s="161"/>
      <c r="F3733" s="161"/>
      <c r="G3733" s="161"/>
      <c r="H3733" s="161"/>
      <c r="I3733" s="161"/>
      <c r="J3733" s="161"/>
    </row>
    <row r="3734" spans="1:10" x14ac:dyDescent="0.25">
      <c r="A3734" s="24" t="s">
        <v>1085</v>
      </c>
      <c r="B3734" s="25" t="s">
        <v>2</v>
      </c>
      <c r="C3734" s="24" t="s">
        <v>3</v>
      </c>
      <c r="D3734" s="24" t="s">
        <v>4</v>
      </c>
      <c r="E3734" s="294" t="s">
        <v>2075</v>
      </c>
      <c r="F3734" s="294"/>
      <c r="G3734" s="145" t="s">
        <v>5</v>
      </c>
      <c r="H3734" s="25" t="s">
        <v>6</v>
      </c>
      <c r="I3734" s="25" t="s">
        <v>7</v>
      </c>
      <c r="J3734" s="25" t="s">
        <v>9</v>
      </c>
    </row>
    <row r="3735" spans="1:10" ht="39.6" x14ac:dyDescent="0.25">
      <c r="A3735" s="146" t="s">
        <v>2076</v>
      </c>
      <c r="B3735" s="147" t="s">
        <v>1086</v>
      </c>
      <c r="C3735" s="146" t="s">
        <v>19</v>
      </c>
      <c r="D3735" s="146" t="s">
        <v>1087</v>
      </c>
      <c r="E3735" s="292" t="s">
        <v>2077</v>
      </c>
      <c r="F3735" s="292"/>
      <c r="G3735" s="148" t="s">
        <v>43</v>
      </c>
      <c r="H3735" s="149">
        <v>1</v>
      </c>
      <c r="I3735" s="150">
        <v>55.93</v>
      </c>
      <c r="J3735" s="150">
        <v>55.93</v>
      </c>
    </row>
    <row r="3736" spans="1:10" ht="39.6" x14ac:dyDescent="0.25">
      <c r="A3736" s="154" t="s">
        <v>2087</v>
      </c>
      <c r="B3736" s="155" t="s">
        <v>3387</v>
      </c>
      <c r="C3736" s="154" t="s">
        <v>41</v>
      </c>
      <c r="D3736" s="154" t="s">
        <v>3388</v>
      </c>
      <c r="E3736" s="290" t="s">
        <v>2091</v>
      </c>
      <c r="F3736" s="290"/>
      <c r="G3736" s="156" t="s">
        <v>43</v>
      </c>
      <c r="H3736" s="157">
        <v>1</v>
      </c>
      <c r="I3736" s="158">
        <v>55.93</v>
      </c>
      <c r="J3736" s="158">
        <v>55.93</v>
      </c>
    </row>
    <row r="3737" spans="1:10" x14ac:dyDescent="0.25">
      <c r="A3737" s="49"/>
      <c r="B3737" s="49"/>
      <c r="C3737" s="49"/>
      <c r="D3737" s="49"/>
      <c r="E3737" s="49" t="s">
        <v>2093</v>
      </c>
      <c r="F3737" s="159">
        <v>0</v>
      </c>
      <c r="G3737" s="49" t="s">
        <v>2094</v>
      </c>
      <c r="H3737" s="159">
        <v>0</v>
      </c>
      <c r="I3737" s="49" t="s">
        <v>2095</v>
      </c>
      <c r="J3737" s="159">
        <v>0</v>
      </c>
    </row>
    <row r="3738" spans="1:10" x14ac:dyDescent="0.25">
      <c r="A3738" s="49"/>
      <c r="B3738" s="49"/>
      <c r="C3738" s="49"/>
      <c r="D3738" s="49"/>
      <c r="E3738" s="49" t="s">
        <v>2096</v>
      </c>
      <c r="F3738" s="159">
        <v>11.46</v>
      </c>
      <c r="G3738" s="49"/>
      <c r="H3738" s="291" t="s">
        <v>2097</v>
      </c>
      <c r="I3738" s="291"/>
      <c r="J3738" s="159">
        <v>67.39</v>
      </c>
    </row>
    <row r="3739" spans="1:10" ht="14.4" thickBot="1" x14ac:dyDescent="0.3">
      <c r="A3739" s="30"/>
      <c r="B3739" s="30"/>
      <c r="C3739" s="30"/>
      <c r="D3739" s="30"/>
      <c r="E3739" s="30"/>
      <c r="F3739" s="30"/>
      <c r="G3739" s="30" t="s">
        <v>2098</v>
      </c>
      <c r="H3739" s="160" t="s">
        <v>2879</v>
      </c>
      <c r="I3739" s="30" t="s">
        <v>2100</v>
      </c>
      <c r="J3739" s="32">
        <v>4110.79</v>
      </c>
    </row>
    <row r="3740" spans="1:10" ht="14.4" thickTop="1" x14ac:dyDescent="0.25">
      <c r="A3740" s="161"/>
      <c r="B3740" s="161"/>
      <c r="C3740" s="161"/>
      <c r="D3740" s="161"/>
      <c r="E3740" s="161"/>
      <c r="F3740" s="161"/>
      <c r="G3740" s="161"/>
      <c r="H3740" s="161"/>
      <c r="I3740" s="161"/>
      <c r="J3740" s="161"/>
    </row>
    <row r="3741" spans="1:10" x14ac:dyDescent="0.25">
      <c r="A3741" s="24" t="s">
        <v>1088</v>
      </c>
      <c r="B3741" s="25" t="s">
        <v>2</v>
      </c>
      <c r="C3741" s="24" t="s">
        <v>3</v>
      </c>
      <c r="D3741" s="24" t="s">
        <v>4</v>
      </c>
      <c r="E3741" s="294" t="s">
        <v>2075</v>
      </c>
      <c r="F3741" s="294"/>
      <c r="G3741" s="145" t="s">
        <v>5</v>
      </c>
      <c r="H3741" s="25" t="s">
        <v>6</v>
      </c>
      <c r="I3741" s="25" t="s">
        <v>7</v>
      </c>
      <c r="J3741" s="25" t="s">
        <v>9</v>
      </c>
    </row>
    <row r="3742" spans="1:10" ht="26.4" x14ac:dyDescent="0.25">
      <c r="A3742" s="146" t="s">
        <v>2076</v>
      </c>
      <c r="B3742" s="147" t="s">
        <v>1089</v>
      </c>
      <c r="C3742" s="146" t="s">
        <v>19</v>
      </c>
      <c r="D3742" s="146" t="s">
        <v>1090</v>
      </c>
      <c r="E3742" s="292" t="s">
        <v>2077</v>
      </c>
      <c r="F3742" s="292"/>
      <c r="G3742" s="148" t="s">
        <v>43</v>
      </c>
      <c r="H3742" s="149">
        <v>1</v>
      </c>
      <c r="I3742" s="150">
        <v>15.29</v>
      </c>
      <c r="J3742" s="150">
        <v>15.29</v>
      </c>
    </row>
    <row r="3743" spans="1:10" ht="26.4" x14ac:dyDescent="0.25">
      <c r="A3743" s="48" t="s">
        <v>2078</v>
      </c>
      <c r="B3743" s="50" t="s">
        <v>2079</v>
      </c>
      <c r="C3743" s="48" t="s">
        <v>41</v>
      </c>
      <c r="D3743" s="48" t="s">
        <v>2080</v>
      </c>
      <c r="E3743" s="289" t="s">
        <v>2081</v>
      </c>
      <c r="F3743" s="289"/>
      <c r="G3743" s="151" t="s">
        <v>2082</v>
      </c>
      <c r="H3743" s="152">
        <v>0.2</v>
      </c>
      <c r="I3743" s="153">
        <v>24.25</v>
      </c>
      <c r="J3743" s="153">
        <v>4.8499999999999996</v>
      </c>
    </row>
    <row r="3744" spans="1:10" x14ac:dyDescent="0.25">
      <c r="A3744" s="154" t="s">
        <v>2087</v>
      </c>
      <c r="B3744" s="155" t="s">
        <v>3389</v>
      </c>
      <c r="C3744" s="154" t="s">
        <v>2461</v>
      </c>
      <c r="D3744" s="154" t="s">
        <v>3390</v>
      </c>
      <c r="E3744" s="290" t="s">
        <v>2091</v>
      </c>
      <c r="F3744" s="290"/>
      <c r="G3744" s="156" t="s">
        <v>592</v>
      </c>
      <c r="H3744" s="157">
        <v>1</v>
      </c>
      <c r="I3744" s="158">
        <v>10.44</v>
      </c>
      <c r="J3744" s="158">
        <v>10.44</v>
      </c>
    </row>
    <row r="3745" spans="1:10" x14ac:dyDescent="0.25">
      <c r="A3745" s="49"/>
      <c r="B3745" s="49"/>
      <c r="C3745" s="49"/>
      <c r="D3745" s="49"/>
      <c r="E3745" s="49" t="s">
        <v>2093</v>
      </c>
      <c r="F3745" s="159">
        <v>1.61</v>
      </c>
      <c r="G3745" s="49" t="s">
        <v>2094</v>
      </c>
      <c r="H3745" s="159">
        <v>1.85</v>
      </c>
      <c r="I3745" s="49" t="s">
        <v>2095</v>
      </c>
      <c r="J3745" s="159">
        <v>3.46</v>
      </c>
    </row>
    <row r="3746" spans="1:10" x14ac:dyDescent="0.25">
      <c r="A3746" s="49"/>
      <c r="B3746" s="49"/>
      <c r="C3746" s="49"/>
      <c r="D3746" s="49"/>
      <c r="E3746" s="49" t="s">
        <v>2096</v>
      </c>
      <c r="F3746" s="159">
        <v>3.13</v>
      </c>
      <c r="G3746" s="49"/>
      <c r="H3746" s="291" t="s">
        <v>2097</v>
      </c>
      <c r="I3746" s="291"/>
      <c r="J3746" s="159">
        <v>18.420000000000002</v>
      </c>
    </row>
    <row r="3747" spans="1:10" ht="14.4" thickBot="1" x14ac:dyDescent="0.3">
      <c r="A3747" s="30"/>
      <c r="B3747" s="30"/>
      <c r="C3747" s="30"/>
      <c r="D3747" s="30"/>
      <c r="E3747" s="30"/>
      <c r="F3747" s="30"/>
      <c r="G3747" s="30" t="s">
        <v>2098</v>
      </c>
      <c r="H3747" s="160" t="s">
        <v>2901</v>
      </c>
      <c r="I3747" s="30" t="s">
        <v>2100</v>
      </c>
      <c r="J3747" s="32">
        <v>773.64</v>
      </c>
    </row>
    <row r="3748" spans="1:10" ht="14.4" thickTop="1" x14ac:dyDescent="0.25">
      <c r="A3748" s="161"/>
      <c r="B3748" s="161"/>
      <c r="C3748" s="161"/>
      <c r="D3748" s="161"/>
      <c r="E3748" s="161"/>
      <c r="F3748" s="161"/>
      <c r="G3748" s="161"/>
      <c r="H3748" s="161"/>
      <c r="I3748" s="161"/>
      <c r="J3748" s="161"/>
    </row>
    <row r="3749" spans="1:10" x14ac:dyDescent="0.25">
      <c r="A3749" s="24" t="s">
        <v>1091</v>
      </c>
      <c r="B3749" s="25" t="s">
        <v>2</v>
      </c>
      <c r="C3749" s="24" t="s">
        <v>3</v>
      </c>
      <c r="D3749" s="24" t="s">
        <v>4</v>
      </c>
      <c r="E3749" s="294" t="s">
        <v>2075</v>
      </c>
      <c r="F3749" s="294"/>
      <c r="G3749" s="145" t="s">
        <v>5</v>
      </c>
      <c r="H3749" s="25" t="s">
        <v>6</v>
      </c>
      <c r="I3749" s="25" t="s">
        <v>7</v>
      </c>
      <c r="J3749" s="25" t="s">
        <v>9</v>
      </c>
    </row>
    <row r="3750" spans="1:10" ht="26.4" x14ac:dyDescent="0.25">
      <c r="A3750" s="146" t="s">
        <v>2076</v>
      </c>
      <c r="B3750" s="147" t="s">
        <v>1092</v>
      </c>
      <c r="C3750" s="146" t="s">
        <v>19</v>
      </c>
      <c r="D3750" s="146" t="s">
        <v>1093</v>
      </c>
      <c r="E3750" s="292" t="s">
        <v>2077</v>
      </c>
      <c r="F3750" s="292"/>
      <c r="G3750" s="148" t="s">
        <v>43</v>
      </c>
      <c r="H3750" s="149">
        <v>1</v>
      </c>
      <c r="I3750" s="150">
        <v>16.84</v>
      </c>
      <c r="J3750" s="150">
        <v>16.84</v>
      </c>
    </row>
    <row r="3751" spans="1:10" ht="26.4" x14ac:dyDescent="0.25">
      <c r="A3751" s="48" t="s">
        <v>2078</v>
      </c>
      <c r="B3751" s="50" t="s">
        <v>2079</v>
      </c>
      <c r="C3751" s="48" t="s">
        <v>41</v>
      </c>
      <c r="D3751" s="48" t="s">
        <v>2080</v>
      </c>
      <c r="E3751" s="289" t="s">
        <v>2081</v>
      </c>
      <c r="F3751" s="289"/>
      <c r="G3751" s="151" t="s">
        <v>2082</v>
      </c>
      <c r="H3751" s="152">
        <v>0.2</v>
      </c>
      <c r="I3751" s="153">
        <v>24.25</v>
      </c>
      <c r="J3751" s="153">
        <v>4.8499999999999996</v>
      </c>
    </row>
    <row r="3752" spans="1:10" ht="26.4" x14ac:dyDescent="0.25">
      <c r="A3752" s="48" t="s">
        <v>2078</v>
      </c>
      <c r="B3752" s="50" t="s">
        <v>2315</v>
      </c>
      <c r="C3752" s="48" t="s">
        <v>41</v>
      </c>
      <c r="D3752" s="48" t="s">
        <v>2316</v>
      </c>
      <c r="E3752" s="289" t="s">
        <v>2081</v>
      </c>
      <c r="F3752" s="289"/>
      <c r="G3752" s="151" t="s">
        <v>2082</v>
      </c>
      <c r="H3752" s="152">
        <v>0.1</v>
      </c>
      <c r="I3752" s="153">
        <v>29.98</v>
      </c>
      <c r="J3752" s="153">
        <v>2.99</v>
      </c>
    </row>
    <row r="3753" spans="1:10" ht="39.6" x14ac:dyDescent="0.25">
      <c r="A3753" s="154" t="s">
        <v>2087</v>
      </c>
      <c r="B3753" s="155" t="s">
        <v>3391</v>
      </c>
      <c r="C3753" s="154" t="s">
        <v>2089</v>
      </c>
      <c r="D3753" s="154" t="s">
        <v>3392</v>
      </c>
      <c r="E3753" s="290" t="s">
        <v>2091</v>
      </c>
      <c r="F3753" s="290"/>
      <c r="G3753" s="156" t="s">
        <v>592</v>
      </c>
      <c r="H3753" s="157">
        <v>1</v>
      </c>
      <c r="I3753" s="158">
        <v>9</v>
      </c>
      <c r="J3753" s="158">
        <v>9</v>
      </c>
    </row>
    <row r="3754" spans="1:10" x14ac:dyDescent="0.25">
      <c r="A3754" s="49"/>
      <c r="B3754" s="49"/>
      <c r="C3754" s="49"/>
      <c r="D3754" s="49"/>
      <c r="E3754" s="49" t="s">
        <v>2093</v>
      </c>
      <c r="F3754" s="159">
        <v>2.68</v>
      </c>
      <c r="G3754" s="49" t="s">
        <v>2094</v>
      </c>
      <c r="H3754" s="159">
        <v>3.08</v>
      </c>
      <c r="I3754" s="49" t="s">
        <v>2095</v>
      </c>
      <c r="J3754" s="159">
        <v>5.76</v>
      </c>
    </row>
    <row r="3755" spans="1:10" x14ac:dyDescent="0.25">
      <c r="A3755" s="49"/>
      <c r="B3755" s="49"/>
      <c r="C3755" s="49"/>
      <c r="D3755" s="49"/>
      <c r="E3755" s="49" t="s">
        <v>2096</v>
      </c>
      <c r="F3755" s="159">
        <v>3.45</v>
      </c>
      <c r="G3755" s="49"/>
      <c r="H3755" s="291" t="s">
        <v>2097</v>
      </c>
      <c r="I3755" s="291"/>
      <c r="J3755" s="159">
        <v>20.29</v>
      </c>
    </row>
    <row r="3756" spans="1:10" ht="14.4" thickBot="1" x14ac:dyDescent="0.3">
      <c r="A3756" s="30"/>
      <c r="B3756" s="30"/>
      <c r="C3756" s="30"/>
      <c r="D3756" s="30"/>
      <c r="E3756" s="30"/>
      <c r="F3756" s="30"/>
      <c r="G3756" s="30" t="s">
        <v>2098</v>
      </c>
      <c r="H3756" s="160" t="s">
        <v>3020</v>
      </c>
      <c r="I3756" s="30" t="s">
        <v>2100</v>
      </c>
      <c r="J3756" s="32">
        <v>162.32</v>
      </c>
    </row>
    <row r="3757" spans="1:10" ht="14.4" thickTop="1" x14ac:dyDescent="0.25">
      <c r="A3757" s="161"/>
      <c r="B3757" s="161"/>
      <c r="C3757" s="161"/>
      <c r="D3757" s="161"/>
      <c r="E3757" s="161"/>
      <c r="F3757" s="161"/>
      <c r="G3757" s="161"/>
      <c r="H3757" s="161"/>
      <c r="I3757" s="161"/>
      <c r="J3757" s="161"/>
    </row>
    <row r="3758" spans="1:10" x14ac:dyDescent="0.25">
      <c r="A3758" s="26" t="s">
        <v>1094</v>
      </c>
      <c r="B3758" s="26"/>
      <c r="C3758" s="26"/>
      <c r="D3758" s="26" t="s">
        <v>1095</v>
      </c>
      <c r="E3758" s="26"/>
      <c r="F3758" s="293"/>
      <c r="G3758" s="293"/>
      <c r="H3758" s="27"/>
      <c r="I3758" s="26"/>
      <c r="J3758" s="28">
        <v>97946.78</v>
      </c>
    </row>
    <row r="3759" spans="1:10" x14ac:dyDescent="0.25">
      <c r="A3759" s="24" t="s">
        <v>1096</v>
      </c>
      <c r="B3759" s="25" t="s">
        <v>2</v>
      </c>
      <c r="C3759" s="24" t="s">
        <v>3</v>
      </c>
      <c r="D3759" s="24" t="s">
        <v>4</v>
      </c>
      <c r="E3759" s="294" t="s">
        <v>2075</v>
      </c>
      <c r="F3759" s="294"/>
      <c r="G3759" s="145" t="s">
        <v>5</v>
      </c>
      <c r="H3759" s="25" t="s">
        <v>6</v>
      </c>
      <c r="I3759" s="25" t="s">
        <v>7</v>
      </c>
      <c r="J3759" s="25" t="s">
        <v>9</v>
      </c>
    </row>
    <row r="3760" spans="1:10" ht="26.4" x14ac:dyDescent="0.25">
      <c r="A3760" s="146" t="s">
        <v>2076</v>
      </c>
      <c r="B3760" s="147" t="s">
        <v>1097</v>
      </c>
      <c r="C3760" s="146" t="s">
        <v>19</v>
      </c>
      <c r="D3760" s="146" t="s">
        <v>1098</v>
      </c>
      <c r="E3760" s="292" t="s">
        <v>2077</v>
      </c>
      <c r="F3760" s="292"/>
      <c r="G3760" s="148" t="s">
        <v>43</v>
      </c>
      <c r="H3760" s="149">
        <v>1</v>
      </c>
      <c r="I3760" s="150">
        <v>244.95</v>
      </c>
      <c r="J3760" s="150">
        <v>244.95</v>
      </c>
    </row>
    <row r="3761" spans="1:10" ht="26.4" x14ac:dyDescent="0.25">
      <c r="A3761" s="48" t="s">
        <v>2078</v>
      </c>
      <c r="B3761" s="50" t="s">
        <v>2083</v>
      </c>
      <c r="C3761" s="48" t="s">
        <v>41</v>
      </c>
      <c r="D3761" s="48" t="s">
        <v>2084</v>
      </c>
      <c r="E3761" s="289" t="s">
        <v>2081</v>
      </c>
      <c r="F3761" s="289"/>
      <c r="G3761" s="151" t="s">
        <v>2082</v>
      </c>
      <c r="H3761" s="152">
        <v>1</v>
      </c>
      <c r="I3761" s="153">
        <v>30.42</v>
      </c>
      <c r="J3761" s="153">
        <v>30.42</v>
      </c>
    </row>
    <row r="3762" spans="1:10" ht="26.4" x14ac:dyDescent="0.25">
      <c r="A3762" s="48" t="s">
        <v>2078</v>
      </c>
      <c r="B3762" s="50" t="s">
        <v>2085</v>
      </c>
      <c r="C3762" s="48" t="s">
        <v>41</v>
      </c>
      <c r="D3762" s="48" t="s">
        <v>2086</v>
      </c>
      <c r="E3762" s="289" t="s">
        <v>2081</v>
      </c>
      <c r="F3762" s="289"/>
      <c r="G3762" s="151" t="s">
        <v>2082</v>
      </c>
      <c r="H3762" s="152">
        <v>1</v>
      </c>
      <c r="I3762" s="153">
        <v>25.7</v>
      </c>
      <c r="J3762" s="153">
        <v>25.7</v>
      </c>
    </row>
    <row r="3763" spans="1:10" ht="39.6" x14ac:dyDescent="0.25">
      <c r="A3763" s="154" t="s">
        <v>2087</v>
      </c>
      <c r="B3763" s="155" t="s">
        <v>3393</v>
      </c>
      <c r="C3763" s="154" t="s">
        <v>2089</v>
      </c>
      <c r="D3763" s="154" t="s">
        <v>3394</v>
      </c>
      <c r="E3763" s="290" t="s">
        <v>2091</v>
      </c>
      <c r="F3763" s="290"/>
      <c r="G3763" s="156" t="s">
        <v>592</v>
      </c>
      <c r="H3763" s="157">
        <v>1</v>
      </c>
      <c r="I3763" s="158">
        <v>188.83</v>
      </c>
      <c r="J3763" s="158">
        <v>188.83</v>
      </c>
    </row>
    <row r="3764" spans="1:10" x14ac:dyDescent="0.25">
      <c r="A3764" s="49"/>
      <c r="B3764" s="49"/>
      <c r="C3764" s="49"/>
      <c r="D3764" s="49"/>
      <c r="E3764" s="49" t="s">
        <v>2093</v>
      </c>
      <c r="F3764" s="159">
        <v>19.57</v>
      </c>
      <c r="G3764" s="49" t="s">
        <v>2094</v>
      </c>
      <c r="H3764" s="159">
        <v>22.45</v>
      </c>
      <c r="I3764" s="49" t="s">
        <v>2095</v>
      </c>
      <c r="J3764" s="159">
        <v>42.02</v>
      </c>
    </row>
    <row r="3765" spans="1:10" x14ac:dyDescent="0.25">
      <c r="A3765" s="49"/>
      <c r="B3765" s="49"/>
      <c r="C3765" s="49"/>
      <c r="D3765" s="49"/>
      <c r="E3765" s="49" t="s">
        <v>2096</v>
      </c>
      <c r="F3765" s="159">
        <v>50.21</v>
      </c>
      <c r="G3765" s="49"/>
      <c r="H3765" s="291" t="s">
        <v>2097</v>
      </c>
      <c r="I3765" s="291"/>
      <c r="J3765" s="159">
        <v>295.16000000000003</v>
      </c>
    </row>
    <row r="3766" spans="1:10" ht="14.4" thickBot="1" x14ac:dyDescent="0.3">
      <c r="A3766" s="30"/>
      <c r="B3766" s="30"/>
      <c r="C3766" s="30"/>
      <c r="D3766" s="30"/>
      <c r="E3766" s="30"/>
      <c r="F3766" s="30"/>
      <c r="G3766" s="30" t="s">
        <v>2098</v>
      </c>
      <c r="H3766" s="160" t="s">
        <v>3395</v>
      </c>
      <c r="I3766" s="30" t="s">
        <v>2100</v>
      </c>
      <c r="J3766" s="32">
        <v>83530.28</v>
      </c>
    </row>
    <row r="3767" spans="1:10" ht="14.4" thickTop="1" x14ac:dyDescent="0.25">
      <c r="A3767" s="161"/>
      <c r="B3767" s="161"/>
      <c r="C3767" s="161"/>
      <c r="D3767" s="161"/>
      <c r="E3767" s="161"/>
      <c r="F3767" s="161"/>
      <c r="G3767" s="161"/>
      <c r="H3767" s="161"/>
      <c r="I3767" s="161"/>
      <c r="J3767" s="161"/>
    </row>
    <row r="3768" spans="1:10" x14ac:dyDescent="0.25">
      <c r="A3768" s="24" t="s">
        <v>1099</v>
      </c>
      <c r="B3768" s="25" t="s">
        <v>2</v>
      </c>
      <c r="C3768" s="24" t="s">
        <v>3</v>
      </c>
      <c r="D3768" s="24" t="s">
        <v>4</v>
      </c>
      <c r="E3768" s="294" t="s">
        <v>2075</v>
      </c>
      <c r="F3768" s="294"/>
      <c r="G3768" s="145" t="s">
        <v>5</v>
      </c>
      <c r="H3768" s="25" t="s">
        <v>6</v>
      </c>
      <c r="I3768" s="25" t="s">
        <v>7</v>
      </c>
      <c r="J3768" s="25" t="s">
        <v>9</v>
      </c>
    </row>
    <row r="3769" spans="1:10" ht="39.6" x14ac:dyDescent="0.25">
      <c r="A3769" s="146" t="s">
        <v>2076</v>
      </c>
      <c r="B3769" s="147" t="s">
        <v>1100</v>
      </c>
      <c r="C3769" s="146" t="s">
        <v>19</v>
      </c>
      <c r="D3769" s="146" t="s">
        <v>1101</v>
      </c>
      <c r="E3769" s="292" t="s">
        <v>2077</v>
      </c>
      <c r="F3769" s="292"/>
      <c r="G3769" s="148" t="s">
        <v>43</v>
      </c>
      <c r="H3769" s="149">
        <v>1</v>
      </c>
      <c r="I3769" s="150">
        <v>6749.34</v>
      </c>
      <c r="J3769" s="150">
        <v>6749.34</v>
      </c>
    </row>
    <row r="3770" spans="1:10" ht="26.4" x14ac:dyDescent="0.25">
      <c r="A3770" s="48" t="s">
        <v>2078</v>
      </c>
      <c r="B3770" s="50" t="s">
        <v>2083</v>
      </c>
      <c r="C3770" s="48" t="s">
        <v>41</v>
      </c>
      <c r="D3770" s="48" t="s">
        <v>2084</v>
      </c>
      <c r="E3770" s="289" t="s">
        <v>2081</v>
      </c>
      <c r="F3770" s="289"/>
      <c r="G3770" s="151" t="s">
        <v>2082</v>
      </c>
      <c r="H3770" s="152">
        <v>1</v>
      </c>
      <c r="I3770" s="153">
        <v>30.42</v>
      </c>
      <c r="J3770" s="153">
        <v>30.42</v>
      </c>
    </row>
    <row r="3771" spans="1:10" ht="26.4" x14ac:dyDescent="0.25">
      <c r="A3771" s="154" t="s">
        <v>2087</v>
      </c>
      <c r="B3771" s="155" t="s">
        <v>3396</v>
      </c>
      <c r="C3771" s="154" t="s">
        <v>2461</v>
      </c>
      <c r="D3771" s="154" t="s">
        <v>3397</v>
      </c>
      <c r="E3771" s="290" t="s">
        <v>2091</v>
      </c>
      <c r="F3771" s="290"/>
      <c r="G3771" s="156" t="s">
        <v>592</v>
      </c>
      <c r="H3771" s="157">
        <v>1</v>
      </c>
      <c r="I3771" s="158">
        <v>6718.92</v>
      </c>
      <c r="J3771" s="158">
        <v>6718.92</v>
      </c>
    </row>
    <row r="3772" spans="1:10" x14ac:dyDescent="0.25">
      <c r="A3772" s="49"/>
      <c r="B3772" s="49"/>
      <c r="C3772" s="49"/>
      <c r="D3772" s="49"/>
      <c r="E3772" s="49" t="s">
        <v>2093</v>
      </c>
      <c r="F3772" s="159">
        <v>10.88</v>
      </c>
      <c r="G3772" s="49" t="s">
        <v>2094</v>
      </c>
      <c r="H3772" s="159">
        <v>12.49</v>
      </c>
      <c r="I3772" s="49" t="s">
        <v>2095</v>
      </c>
      <c r="J3772" s="159">
        <v>23.37</v>
      </c>
    </row>
    <row r="3773" spans="1:10" x14ac:dyDescent="0.25">
      <c r="A3773" s="49"/>
      <c r="B3773" s="49"/>
      <c r="C3773" s="49"/>
      <c r="D3773" s="49"/>
      <c r="E3773" s="49" t="s">
        <v>2096</v>
      </c>
      <c r="F3773" s="159">
        <v>1383.61</v>
      </c>
      <c r="G3773" s="49"/>
      <c r="H3773" s="291" t="s">
        <v>2097</v>
      </c>
      <c r="I3773" s="291"/>
      <c r="J3773" s="159">
        <v>8132.95</v>
      </c>
    </row>
    <row r="3774" spans="1:10" ht="14.4" thickBot="1" x14ac:dyDescent="0.3">
      <c r="A3774" s="30"/>
      <c r="B3774" s="30"/>
      <c r="C3774" s="30"/>
      <c r="D3774" s="30"/>
      <c r="E3774" s="30"/>
      <c r="F3774" s="30"/>
      <c r="G3774" s="30" t="s">
        <v>2098</v>
      </c>
      <c r="H3774" s="160" t="s">
        <v>2166</v>
      </c>
      <c r="I3774" s="30" t="s">
        <v>2100</v>
      </c>
      <c r="J3774" s="32">
        <v>8132.95</v>
      </c>
    </row>
    <row r="3775" spans="1:10" ht="14.4" thickTop="1" x14ac:dyDescent="0.25">
      <c r="A3775" s="161"/>
      <c r="B3775" s="161"/>
      <c r="C3775" s="161"/>
      <c r="D3775" s="161"/>
      <c r="E3775" s="161"/>
      <c r="F3775" s="161"/>
      <c r="G3775" s="161"/>
      <c r="H3775" s="161"/>
      <c r="I3775" s="161"/>
      <c r="J3775" s="161"/>
    </row>
    <row r="3776" spans="1:10" x14ac:dyDescent="0.25">
      <c r="A3776" s="24" t="s">
        <v>1102</v>
      </c>
      <c r="B3776" s="25" t="s">
        <v>2</v>
      </c>
      <c r="C3776" s="24" t="s">
        <v>3</v>
      </c>
      <c r="D3776" s="24" t="s">
        <v>4</v>
      </c>
      <c r="E3776" s="294" t="s">
        <v>2075</v>
      </c>
      <c r="F3776" s="294"/>
      <c r="G3776" s="145" t="s">
        <v>5</v>
      </c>
      <c r="H3776" s="25" t="s">
        <v>6</v>
      </c>
      <c r="I3776" s="25" t="s">
        <v>7</v>
      </c>
      <c r="J3776" s="25" t="s">
        <v>9</v>
      </c>
    </row>
    <row r="3777" spans="1:10" ht="26.4" x14ac:dyDescent="0.25">
      <c r="A3777" s="146" t="s">
        <v>2076</v>
      </c>
      <c r="B3777" s="147" t="s">
        <v>1103</v>
      </c>
      <c r="C3777" s="146" t="s">
        <v>19</v>
      </c>
      <c r="D3777" s="146" t="s">
        <v>1104</v>
      </c>
      <c r="E3777" s="292" t="s">
        <v>2077</v>
      </c>
      <c r="F3777" s="292"/>
      <c r="G3777" s="148" t="s">
        <v>43</v>
      </c>
      <c r="H3777" s="149">
        <v>1</v>
      </c>
      <c r="I3777" s="150">
        <v>453</v>
      </c>
      <c r="J3777" s="150">
        <v>453</v>
      </c>
    </row>
    <row r="3778" spans="1:10" ht="26.4" x14ac:dyDescent="0.25">
      <c r="A3778" s="48" t="s">
        <v>2078</v>
      </c>
      <c r="B3778" s="50" t="s">
        <v>2085</v>
      </c>
      <c r="C3778" s="48" t="s">
        <v>41</v>
      </c>
      <c r="D3778" s="48" t="s">
        <v>2086</v>
      </c>
      <c r="E3778" s="289" t="s">
        <v>2081</v>
      </c>
      <c r="F3778" s="289"/>
      <c r="G3778" s="151" t="s">
        <v>2082</v>
      </c>
      <c r="H3778" s="152">
        <v>2.41</v>
      </c>
      <c r="I3778" s="153">
        <v>25.7</v>
      </c>
      <c r="J3778" s="153">
        <v>61.93</v>
      </c>
    </row>
    <row r="3779" spans="1:10" ht="26.4" x14ac:dyDescent="0.25">
      <c r="A3779" s="48" t="s">
        <v>2078</v>
      </c>
      <c r="B3779" s="50" t="s">
        <v>2083</v>
      </c>
      <c r="C3779" s="48" t="s">
        <v>41</v>
      </c>
      <c r="D3779" s="48" t="s">
        <v>2084</v>
      </c>
      <c r="E3779" s="289" t="s">
        <v>2081</v>
      </c>
      <c r="F3779" s="289"/>
      <c r="G3779" s="151" t="s">
        <v>2082</v>
      </c>
      <c r="H3779" s="152">
        <v>1.9730000000000001</v>
      </c>
      <c r="I3779" s="153">
        <v>30.42</v>
      </c>
      <c r="J3779" s="153">
        <v>60.01</v>
      </c>
    </row>
    <row r="3780" spans="1:10" x14ac:dyDescent="0.25">
      <c r="A3780" s="154" t="s">
        <v>2087</v>
      </c>
      <c r="B3780" s="155" t="s">
        <v>3398</v>
      </c>
      <c r="C3780" s="154" t="s">
        <v>2461</v>
      </c>
      <c r="D3780" s="154" t="s">
        <v>3399</v>
      </c>
      <c r="E3780" s="290" t="s">
        <v>2091</v>
      </c>
      <c r="F3780" s="290"/>
      <c r="G3780" s="156" t="s">
        <v>592</v>
      </c>
      <c r="H3780" s="157">
        <v>1</v>
      </c>
      <c r="I3780" s="158">
        <v>331.06</v>
      </c>
      <c r="J3780" s="158">
        <v>331.06</v>
      </c>
    </row>
    <row r="3781" spans="1:10" x14ac:dyDescent="0.25">
      <c r="A3781" s="49"/>
      <c r="B3781" s="49"/>
      <c r="C3781" s="49"/>
      <c r="D3781" s="49"/>
      <c r="E3781" s="49" t="s">
        <v>2093</v>
      </c>
      <c r="F3781" s="159">
        <v>42.41</v>
      </c>
      <c r="G3781" s="49" t="s">
        <v>2094</v>
      </c>
      <c r="H3781" s="159">
        <v>48.63</v>
      </c>
      <c r="I3781" s="49" t="s">
        <v>2095</v>
      </c>
      <c r="J3781" s="159">
        <v>91.04</v>
      </c>
    </row>
    <row r="3782" spans="1:10" x14ac:dyDescent="0.25">
      <c r="A3782" s="49"/>
      <c r="B3782" s="49"/>
      <c r="C3782" s="49"/>
      <c r="D3782" s="49"/>
      <c r="E3782" s="49" t="s">
        <v>2096</v>
      </c>
      <c r="F3782" s="159">
        <v>92.86</v>
      </c>
      <c r="G3782" s="49"/>
      <c r="H3782" s="291" t="s">
        <v>2097</v>
      </c>
      <c r="I3782" s="291"/>
      <c r="J3782" s="159">
        <v>545.86</v>
      </c>
    </row>
    <row r="3783" spans="1:10" ht="14.4" thickBot="1" x14ac:dyDescent="0.3">
      <c r="A3783" s="30"/>
      <c r="B3783" s="30"/>
      <c r="C3783" s="30"/>
      <c r="D3783" s="30"/>
      <c r="E3783" s="30"/>
      <c r="F3783" s="30"/>
      <c r="G3783" s="30" t="s">
        <v>2098</v>
      </c>
      <c r="H3783" s="160" t="s">
        <v>2852</v>
      </c>
      <c r="I3783" s="30" t="s">
        <v>2100</v>
      </c>
      <c r="J3783" s="32">
        <v>2729.3</v>
      </c>
    </row>
    <row r="3784" spans="1:10" ht="14.4" thickTop="1" x14ac:dyDescent="0.25">
      <c r="A3784" s="161"/>
      <c r="B3784" s="161"/>
      <c r="C3784" s="161"/>
      <c r="D3784" s="161"/>
      <c r="E3784" s="161"/>
      <c r="F3784" s="161"/>
      <c r="G3784" s="161"/>
      <c r="H3784" s="161"/>
      <c r="I3784" s="161"/>
      <c r="J3784" s="161"/>
    </row>
    <row r="3785" spans="1:10" x14ac:dyDescent="0.25">
      <c r="A3785" s="24" t="s">
        <v>1105</v>
      </c>
      <c r="B3785" s="25" t="s">
        <v>2</v>
      </c>
      <c r="C3785" s="24" t="s">
        <v>3</v>
      </c>
      <c r="D3785" s="24" t="s">
        <v>4</v>
      </c>
      <c r="E3785" s="294" t="s">
        <v>2075</v>
      </c>
      <c r="F3785" s="294"/>
      <c r="G3785" s="145" t="s">
        <v>5</v>
      </c>
      <c r="H3785" s="25" t="s">
        <v>6</v>
      </c>
      <c r="I3785" s="25" t="s">
        <v>7</v>
      </c>
      <c r="J3785" s="25" t="s">
        <v>9</v>
      </c>
    </row>
    <row r="3786" spans="1:10" ht="26.4" x14ac:dyDescent="0.25">
      <c r="A3786" s="146" t="s">
        <v>2076</v>
      </c>
      <c r="B3786" s="147" t="s">
        <v>1106</v>
      </c>
      <c r="C3786" s="146" t="s">
        <v>19</v>
      </c>
      <c r="D3786" s="146" t="s">
        <v>1107</v>
      </c>
      <c r="E3786" s="292" t="s">
        <v>2077</v>
      </c>
      <c r="F3786" s="292"/>
      <c r="G3786" s="148" t="s">
        <v>43</v>
      </c>
      <c r="H3786" s="149">
        <v>1</v>
      </c>
      <c r="I3786" s="150">
        <v>196.64</v>
      </c>
      <c r="J3786" s="150">
        <v>196.64</v>
      </c>
    </row>
    <row r="3787" spans="1:10" ht="26.4" x14ac:dyDescent="0.25">
      <c r="A3787" s="48" t="s">
        <v>2078</v>
      </c>
      <c r="B3787" s="50" t="s">
        <v>2083</v>
      </c>
      <c r="C3787" s="48" t="s">
        <v>41</v>
      </c>
      <c r="D3787" s="48" t="s">
        <v>2084</v>
      </c>
      <c r="E3787" s="289" t="s">
        <v>2081</v>
      </c>
      <c r="F3787" s="289"/>
      <c r="G3787" s="151" t="s">
        <v>2082</v>
      </c>
      <c r="H3787" s="152">
        <v>0.3</v>
      </c>
      <c r="I3787" s="153">
        <v>30.42</v>
      </c>
      <c r="J3787" s="153">
        <v>9.1199999999999992</v>
      </c>
    </row>
    <row r="3788" spans="1:10" ht="26.4" x14ac:dyDescent="0.25">
      <c r="A3788" s="48" t="s">
        <v>2078</v>
      </c>
      <c r="B3788" s="50" t="s">
        <v>2085</v>
      </c>
      <c r="C3788" s="48" t="s">
        <v>41</v>
      </c>
      <c r="D3788" s="48" t="s">
        <v>2086</v>
      </c>
      <c r="E3788" s="289" t="s">
        <v>2081</v>
      </c>
      <c r="F3788" s="289"/>
      <c r="G3788" s="151" t="s">
        <v>2082</v>
      </c>
      <c r="H3788" s="152">
        <v>0.3</v>
      </c>
      <c r="I3788" s="153">
        <v>25.7</v>
      </c>
      <c r="J3788" s="153">
        <v>7.71</v>
      </c>
    </row>
    <row r="3789" spans="1:10" ht="39.6" x14ac:dyDescent="0.25">
      <c r="A3789" s="154" t="s">
        <v>2087</v>
      </c>
      <c r="B3789" s="155" t="s">
        <v>3400</v>
      </c>
      <c r="C3789" s="154" t="s">
        <v>2089</v>
      </c>
      <c r="D3789" s="154" t="s">
        <v>3401</v>
      </c>
      <c r="E3789" s="290" t="s">
        <v>2091</v>
      </c>
      <c r="F3789" s="290"/>
      <c r="G3789" s="156" t="s">
        <v>592</v>
      </c>
      <c r="H3789" s="157">
        <v>1</v>
      </c>
      <c r="I3789" s="158">
        <v>179.81</v>
      </c>
      <c r="J3789" s="158">
        <v>179.81</v>
      </c>
    </row>
    <row r="3790" spans="1:10" x14ac:dyDescent="0.25">
      <c r="A3790" s="49"/>
      <c r="B3790" s="49"/>
      <c r="C3790" s="49"/>
      <c r="D3790" s="49"/>
      <c r="E3790" s="49" t="s">
        <v>2093</v>
      </c>
      <c r="F3790" s="159">
        <v>5.87</v>
      </c>
      <c r="G3790" s="49" t="s">
        <v>2094</v>
      </c>
      <c r="H3790" s="159">
        <v>6.73</v>
      </c>
      <c r="I3790" s="49" t="s">
        <v>2095</v>
      </c>
      <c r="J3790" s="159">
        <v>12.6</v>
      </c>
    </row>
    <row r="3791" spans="1:10" x14ac:dyDescent="0.25">
      <c r="A3791" s="49"/>
      <c r="B3791" s="49"/>
      <c r="C3791" s="49"/>
      <c r="D3791" s="49"/>
      <c r="E3791" s="49" t="s">
        <v>2096</v>
      </c>
      <c r="F3791" s="159">
        <v>40.31</v>
      </c>
      <c r="G3791" s="49"/>
      <c r="H3791" s="291" t="s">
        <v>2097</v>
      </c>
      <c r="I3791" s="291"/>
      <c r="J3791" s="159">
        <v>236.95</v>
      </c>
    </row>
    <row r="3792" spans="1:10" ht="14.4" thickBot="1" x14ac:dyDescent="0.3">
      <c r="A3792" s="30"/>
      <c r="B3792" s="30"/>
      <c r="C3792" s="30"/>
      <c r="D3792" s="30"/>
      <c r="E3792" s="30"/>
      <c r="F3792" s="30"/>
      <c r="G3792" s="30" t="s">
        <v>2098</v>
      </c>
      <c r="H3792" s="160" t="s">
        <v>3402</v>
      </c>
      <c r="I3792" s="30" t="s">
        <v>2100</v>
      </c>
      <c r="J3792" s="32">
        <v>3554.25</v>
      </c>
    </row>
    <row r="3793" spans="1:10" ht="14.4" thickTop="1" x14ac:dyDescent="0.25">
      <c r="A3793" s="161"/>
      <c r="B3793" s="161"/>
      <c r="C3793" s="161"/>
      <c r="D3793" s="161"/>
      <c r="E3793" s="161"/>
      <c r="F3793" s="161"/>
      <c r="G3793" s="161"/>
      <c r="H3793" s="161"/>
      <c r="I3793" s="161"/>
      <c r="J3793" s="161"/>
    </row>
    <row r="3794" spans="1:10" x14ac:dyDescent="0.25">
      <c r="A3794" s="26" t="s">
        <v>1108</v>
      </c>
      <c r="B3794" s="26"/>
      <c r="C3794" s="26"/>
      <c r="D3794" s="26" t="s">
        <v>1109</v>
      </c>
      <c r="E3794" s="26"/>
      <c r="F3794" s="293"/>
      <c r="G3794" s="293"/>
      <c r="H3794" s="27"/>
      <c r="I3794" s="26"/>
      <c r="J3794" s="28">
        <v>97146.07</v>
      </c>
    </row>
    <row r="3795" spans="1:10" x14ac:dyDescent="0.25">
      <c r="A3795" s="24" t="s">
        <v>1110</v>
      </c>
      <c r="B3795" s="25" t="s">
        <v>2</v>
      </c>
      <c r="C3795" s="24" t="s">
        <v>3</v>
      </c>
      <c r="D3795" s="24" t="s">
        <v>4</v>
      </c>
      <c r="E3795" s="294" t="s">
        <v>2075</v>
      </c>
      <c r="F3795" s="294"/>
      <c r="G3795" s="145" t="s">
        <v>5</v>
      </c>
      <c r="H3795" s="25" t="s">
        <v>6</v>
      </c>
      <c r="I3795" s="25" t="s">
        <v>7</v>
      </c>
      <c r="J3795" s="25" t="s">
        <v>9</v>
      </c>
    </row>
    <row r="3796" spans="1:10" ht="26.4" x14ac:dyDescent="0.25">
      <c r="A3796" s="146" t="s">
        <v>2076</v>
      </c>
      <c r="B3796" s="147" t="s">
        <v>1111</v>
      </c>
      <c r="C3796" s="146" t="s">
        <v>41</v>
      </c>
      <c r="D3796" s="146" t="s">
        <v>1112</v>
      </c>
      <c r="E3796" s="292" t="s">
        <v>3312</v>
      </c>
      <c r="F3796" s="292"/>
      <c r="G3796" s="148" t="s">
        <v>43</v>
      </c>
      <c r="H3796" s="149">
        <v>1</v>
      </c>
      <c r="I3796" s="150">
        <v>337.68</v>
      </c>
      <c r="J3796" s="150">
        <v>337.68</v>
      </c>
    </row>
    <row r="3797" spans="1:10" ht="26.4" x14ac:dyDescent="0.25">
      <c r="A3797" s="48" t="s">
        <v>2078</v>
      </c>
      <c r="B3797" s="50" t="s">
        <v>2079</v>
      </c>
      <c r="C3797" s="48" t="s">
        <v>41</v>
      </c>
      <c r="D3797" s="48" t="s">
        <v>2080</v>
      </c>
      <c r="E3797" s="289" t="s">
        <v>2081</v>
      </c>
      <c r="F3797" s="289"/>
      <c r="G3797" s="151" t="s">
        <v>2082</v>
      </c>
      <c r="H3797" s="152">
        <v>0.79269999999999996</v>
      </c>
      <c r="I3797" s="153">
        <v>24.25</v>
      </c>
      <c r="J3797" s="153">
        <v>19.22</v>
      </c>
    </row>
    <row r="3798" spans="1:10" ht="26.4" x14ac:dyDescent="0.25">
      <c r="A3798" s="48" t="s">
        <v>2078</v>
      </c>
      <c r="B3798" s="50" t="s">
        <v>2315</v>
      </c>
      <c r="C3798" s="48" t="s">
        <v>41</v>
      </c>
      <c r="D3798" s="48" t="s">
        <v>2316</v>
      </c>
      <c r="E3798" s="289" t="s">
        <v>2081</v>
      </c>
      <c r="F3798" s="289"/>
      <c r="G3798" s="151" t="s">
        <v>2082</v>
      </c>
      <c r="H3798" s="152">
        <v>1.0088999999999999</v>
      </c>
      <c r="I3798" s="153">
        <v>29.98</v>
      </c>
      <c r="J3798" s="153">
        <v>30.24</v>
      </c>
    </row>
    <row r="3799" spans="1:10" ht="26.4" x14ac:dyDescent="0.25">
      <c r="A3799" s="48" t="s">
        <v>2078</v>
      </c>
      <c r="B3799" s="50" t="s">
        <v>3163</v>
      </c>
      <c r="C3799" s="48" t="s">
        <v>41</v>
      </c>
      <c r="D3799" s="48" t="s">
        <v>3164</v>
      </c>
      <c r="E3799" s="289" t="s">
        <v>2186</v>
      </c>
      <c r="F3799" s="289"/>
      <c r="G3799" s="151" t="s">
        <v>56</v>
      </c>
      <c r="H3799" s="152">
        <v>4.4000000000000003E-3</v>
      </c>
      <c r="I3799" s="153">
        <v>656.96</v>
      </c>
      <c r="J3799" s="153">
        <v>2.89</v>
      </c>
    </row>
    <row r="3800" spans="1:10" ht="39.6" x14ac:dyDescent="0.25">
      <c r="A3800" s="154" t="s">
        <v>2087</v>
      </c>
      <c r="B3800" s="155" t="s">
        <v>3403</v>
      </c>
      <c r="C3800" s="154" t="s">
        <v>41</v>
      </c>
      <c r="D3800" s="154" t="s">
        <v>3404</v>
      </c>
      <c r="E3800" s="290" t="s">
        <v>2091</v>
      </c>
      <c r="F3800" s="290"/>
      <c r="G3800" s="156" t="s">
        <v>43</v>
      </c>
      <c r="H3800" s="157">
        <v>1</v>
      </c>
      <c r="I3800" s="158">
        <v>285.33</v>
      </c>
      <c r="J3800" s="158">
        <v>285.33</v>
      </c>
    </row>
    <row r="3801" spans="1:10" x14ac:dyDescent="0.25">
      <c r="A3801" s="49"/>
      <c r="B3801" s="49"/>
      <c r="C3801" s="49"/>
      <c r="D3801" s="49"/>
      <c r="E3801" s="49" t="s">
        <v>2093</v>
      </c>
      <c r="F3801" s="159">
        <v>17.309999999999999</v>
      </c>
      <c r="G3801" s="49" t="s">
        <v>2094</v>
      </c>
      <c r="H3801" s="159">
        <v>19.850000000000001</v>
      </c>
      <c r="I3801" s="49" t="s">
        <v>2095</v>
      </c>
      <c r="J3801" s="159">
        <v>37.159999999999997</v>
      </c>
    </row>
    <row r="3802" spans="1:10" x14ac:dyDescent="0.25">
      <c r="A3802" s="49"/>
      <c r="B3802" s="49"/>
      <c r="C3802" s="49"/>
      <c r="D3802" s="49"/>
      <c r="E3802" s="49" t="s">
        <v>2096</v>
      </c>
      <c r="F3802" s="159">
        <v>69.22</v>
      </c>
      <c r="G3802" s="49"/>
      <c r="H3802" s="291" t="s">
        <v>2097</v>
      </c>
      <c r="I3802" s="291"/>
      <c r="J3802" s="159">
        <v>406.9</v>
      </c>
    </row>
    <row r="3803" spans="1:10" ht="14.4" thickBot="1" x14ac:dyDescent="0.3">
      <c r="A3803" s="30"/>
      <c r="B3803" s="30"/>
      <c r="C3803" s="30"/>
      <c r="D3803" s="30"/>
      <c r="E3803" s="30"/>
      <c r="F3803" s="30"/>
      <c r="G3803" s="30" t="s">
        <v>2098</v>
      </c>
      <c r="H3803" s="160" t="s">
        <v>2166</v>
      </c>
      <c r="I3803" s="30" t="s">
        <v>2100</v>
      </c>
      <c r="J3803" s="32">
        <v>406.9</v>
      </c>
    </row>
    <row r="3804" spans="1:10" ht="14.4" thickTop="1" x14ac:dyDescent="0.25">
      <c r="A3804" s="161"/>
      <c r="B3804" s="161"/>
      <c r="C3804" s="161"/>
      <c r="D3804" s="161"/>
      <c r="E3804" s="161"/>
      <c r="F3804" s="161"/>
      <c r="G3804" s="161"/>
      <c r="H3804" s="161"/>
      <c r="I3804" s="161"/>
      <c r="J3804" s="161"/>
    </row>
    <row r="3805" spans="1:10" x14ac:dyDescent="0.25">
      <c r="A3805" s="24" t="s">
        <v>1113</v>
      </c>
      <c r="B3805" s="25" t="s">
        <v>2</v>
      </c>
      <c r="C3805" s="24" t="s">
        <v>3</v>
      </c>
      <c r="D3805" s="24" t="s">
        <v>4</v>
      </c>
      <c r="E3805" s="294" t="s">
        <v>2075</v>
      </c>
      <c r="F3805" s="294"/>
      <c r="G3805" s="145" t="s">
        <v>5</v>
      </c>
      <c r="H3805" s="25" t="s">
        <v>6</v>
      </c>
      <c r="I3805" s="25" t="s">
        <v>7</v>
      </c>
      <c r="J3805" s="25" t="s">
        <v>9</v>
      </c>
    </row>
    <row r="3806" spans="1:10" ht="52.8" x14ac:dyDescent="0.25">
      <c r="A3806" s="146" t="s">
        <v>2076</v>
      </c>
      <c r="B3806" s="147" t="s">
        <v>1114</v>
      </c>
      <c r="C3806" s="146" t="s">
        <v>41</v>
      </c>
      <c r="D3806" s="146" t="s">
        <v>1115</v>
      </c>
      <c r="E3806" s="292" t="s">
        <v>3034</v>
      </c>
      <c r="F3806" s="292"/>
      <c r="G3806" s="148" t="s">
        <v>43</v>
      </c>
      <c r="H3806" s="149">
        <v>1</v>
      </c>
      <c r="I3806" s="150">
        <v>1768.07</v>
      </c>
      <c r="J3806" s="150">
        <v>1768.07</v>
      </c>
    </row>
    <row r="3807" spans="1:10" ht="26.4" x14ac:dyDescent="0.25">
      <c r="A3807" s="48" t="s">
        <v>2078</v>
      </c>
      <c r="B3807" s="50" t="s">
        <v>2118</v>
      </c>
      <c r="C3807" s="48" t="s">
        <v>41</v>
      </c>
      <c r="D3807" s="48" t="s">
        <v>2119</v>
      </c>
      <c r="E3807" s="289" t="s">
        <v>2081</v>
      </c>
      <c r="F3807" s="289"/>
      <c r="G3807" s="151" t="s">
        <v>2082</v>
      </c>
      <c r="H3807" s="152">
        <v>2.097871</v>
      </c>
      <c r="I3807" s="153">
        <v>29.46</v>
      </c>
      <c r="J3807" s="153">
        <v>61.8</v>
      </c>
    </row>
    <row r="3808" spans="1:10" ht="26.4" x14ac:dyDescent="0.25">
      <c r="A3808" s="48" t="s">
        <v>2078</v>
      </c>
      <c r="B3808" s="50" t="s">
        <v>2114</v>
      </c>
      <c r="C3808" s="48" t="s">
        <v>41</v>
      </c>
      <c r="D3808" s="48" t="s">
        <v>2115</v>
      </c>
      <c r="E3808" s="289" t="s">
        <v>2081</v>
      </c>
      <c r="F3808" s="289"/>
      <c r="G3808" s="151" t="s">
        <v>2082</v>
      </c>
      <c r="H3808" s="152">
        <v>2.097871</v>
      </c>
      <c r="I3808" s="153">
        <v>24.83</v>
      </c>
      <c r="J3808" s="153">
        <v>52.09</v>
      </c>
    </row>
    <row r="3809" spans="1:10" ht="39.6" x14ac:dyDescent="0.25">
      <c r="A3809" s="48" t="s">
        <v>2078</v>
      </c>
      <c r="B3809" s="50" t="s">
        <v>2184</v>
      </c>
      <c r="C3809" s="48" t="s">
        <v>41</v>
      </c>
      <c r="D3809" s="48" t="s">
        <v>2185</v>
      </c>
      <c r="E3809" s="289" t="s">
        <v>2186</v>
      </c>
      <c r="F3809" s="289"/>
      <c r="G3809" s="151" t="s">
        <v>56</v>
      </c>
      <c r="H3809" s="152">
        <v>4.3764999999999998E-2</v>
      </c>
      <c r="I3809" s="153">
        <v>869.42</v>
      </c>
      <c r="J3809" s="153">
        <v>38.049999999999997</v>
      </c>
    </row>
    <row r="3810" spans="1:10" ht="26.4" x14ac:dyDescent="0.25">
      <c r="A3810" s="154" t="s">
        <v>2087</v>
      </c>
      <c r="B3810" s="155" t="s">
        <v>3405</v>
      </c>
      <c r="C3810" s="154" t="s">
        <v>41</v>
      </c>
      <c r="D3810" s="154" t="s">
        <v>3406</v>
      </c>
      <c r="E3810" s="290" t="s">
        <v>2091</v>
      </c>
      <c r="F3810" s="290"/>
      <c r="G3810" s="156" t="s">
        <v>43</v>
      </c>
      <c r="H3810" s="157">
        <v>1</v>
      </c>
      <c r="I3810" s="158">
        <v>333.57</v>
      </c>
      <c r="J3810" s="158">
        <v>333.57</v>
      </c>
    </row>
    <row r="3811" spans="1:10" ht="52.8" x14ac:dyDescent="0.25">
      <c r="A3811" s="154" t="s">
        <v>2087</v>
      </c>
      <c r="B3811" s="155" t="s">
        <v>3407</v>
      </c>
      <c r="C3811" s="154" t="s">
        <v>41</v>
      </c>
      <c r="D3811" s="154" t="s">
        <v>3408</v>
      </c>
      <c r="E3811" s="290" t="s">
        <v>2091</v>
      </c>
      <c r="F3811" s="290"/>
      <c r="G3811" s="156" t="s">
        <v>43</v>
      </c>
      <c r="H3811" s="157">
        <v>1</v>
      </c>
      <c r="I3811" s="158">
        <v>429.54</v>
      </c>
      <c r="J3811" s="158">
        <v>429.54</v>
      </c>
    </row>
    <row r="3812" spans="1:10" ht="26.4" x14ac:dyDescent="0.25">
      <c r="A3812" s="154" t="s">
        <v>2087</v>
      </c>
      <c r="B3812" s="155" t="s">
        <v>3409</v>
      </c>
      <c r="C3812" s="154" t="s">
        <v>41</v>
      </c>
      <c r="D3812" s="154" t="s">
        <v>3410</v>
      </c>
      <c r="E3812" s="290" t="s">
        <v>2091</v>
      </c>
      <c r="F3812" s="290"/>
      <c r="G3812" s="156" t="s">
        <v>43</v>
      </c>
      <c r="H3812" s="157">
        <v>1</v>
      </c>
      <c r="I3812" s="158">
        <v>22.23</v>
      </c>
      <c r="J3812" s="158">
        <v>22.23</v>
      </c>
    </row>
    <row r="3813" spans="1:10" ht="39.6" x14ac:dyDescent="0.25">
      <c r="A3813" s="154" t="s">
        <v>2087</v>
      </c>
      <c r="B3813" s="155" t="s">
        <v>3411</v>
      </c>
      <c r="C3813" s="154" t="s">
        <v>41</v>
      </c>
      <c r="D3813" s="154" t="s">
        <v>3412</v>
      </c>
      <c r="E3813" s="290" t="s">
        <v>2091</v>
      </c>
      <c r="F3813" s="290"/>
      <c r="G3813" s="156" t="s">
        <v>43</v>
      </c>
      <c r="H3813" s="157">
        <v>1</v>
      </c>
      <c r="I3813" s="158">
        <v>233.5</v>
      </c>
      <c r="J3813" s="158">
        <v>233.5</v>
      </c>
    </row>
    <row r="3814" spans="1:10" ht="26.4" x14ac:dyDescent="0.25">
      <c r="A3814" s="154" t="s">
        <v>2087</v>
      </c>
      <c r="B3814" s="155" t="s">
        <v>3413</v>
      </c>
      <c r="C3814" s="154" t="s">
        <v>41</v>
      </c>
      <c r="D3814" s="154" t="s">
        <v>3414</v>
      </c>
      <c r="E3814" s="290" t="s">
        <v>2091</v>
      </c>
      <c r="F3814" s="290"/>
      <c r="G3814" s="156" t="s">
        <v>43</v>
      </c>
      <c r="H3814" s="157">
        <v>1</v>
      </c>
      <c r="I3814" s="158">
        <v>102.29</v>
      </c>
      <c r="J3814" s="158">
        <v>102.29</v>
      </c>
    </row>
    <row r="3815" spans="1:10" ht="39.6" x14ac:dyDescent="0.25">
      <c r="A3815" s="154" t="s">
        <v>2087</v>
      </c>
      <c r="B3815" s="155" t="s">
        <v>3415</v>
      </c>
      <c r="C3815" s="154" t="s">
        <v>41</v>
      </c>
      <c r="D3815" s="154" t="s">
        <v>3416</v>
      </c>
      <c r="E3815" s="290" t="s">
        <v>2091</v>
      </c>
      <c r="F3815" s="290"/>
      <c r="G3815" s="156" t="s">
        <v>43</v>
      </c>
      <c r="H3815" s="157">
        <v>1</v>
      </c>
      <c r="I3815" s="158">
        <v>495</v>
      </c>
      <c r="J3815" s="158">
        <v>495</v>
      </c>
    </row>
    <row r="3816" spans="1:10" x14ac:dyDescent="0.25">
      <c r="A3816" s="49"/>
      <c r="B3816" s="49"/>
      <c r="C3816" s="49"/>
      <c r="D3816" s="49"/>
      <c r="E3816" s="49" t="s">
        <v>2093</v>
      </c>
      <c r="F3816" s="159">
        <v>44.25</v>
      </c>
      <c r="G3816" s="49" t="s">
        <v>2094</v>
      </c>
      <c r="H3816" s="159">
        <v>50.74</v>
      </c>
      <c r="I3816" s="49" t="s">
        <v>2095</v>
      </c>
      <c r="J3816" s="159">
        <v>94.99</v>
      </c>
    </row>
    <row r="3817" spans="1:10" x14ac:dyDescent="0.25">
      <c r="A3817" s="49"/>
      <c r="B3817" s="49"/>
      <c r="C3817" s="49"/>
      <c r="D3817" s="49"/>
      <c r="E3817" s="49" t="s">
        <v>2096</v>
      </c>
      <c r="F3817" s="159">
        <v>362.45</v>
      </c>
      <c r="G3817" s="49"/>
      <c r="H3817" s="291" t="s">
        <v>2097</v>
      </c>
      <c r="I3817" s="291"/>
      <c r="J3817" s="159">
        <v>2130.52</v>
      </c>
    </row>
    <row r="3818" spans="1:10" ht="14.4" thickBot="1" x14ac:dyDescent="0.3">
      <c r="A3818" s="30"/>
      <c r="B3818" s="30"/>
      <c r="C3818" s="30"/>
      <c r="D3818" s="30"/>
      <c r="E3818" s="30"/>
      <c r="F3818" s="30"/>
      <c r="G3818" s="30" t="s">
        <v>2098</v>
      </c>
      <c r="H3818" s="160" t="s">
        <v>2571</v>
      </c>
      <c r="I3818" s="30" t="s">
        <v>2100</v>
      </c>
      <c r="J3818" s="32">
        <v>19174.68</v>
      </c>
    </row>
    <row r="3819" spans="1:10" ht="14.4" thickTop="1" x14ac:dyDescent="0.25">
      <c r="A3819" s="161"/>
      <c r="B3819" s="161"/>
      <c r="C3819" s="161"/>
      <c r="D3819" s="161"/>
      <c r="E3819" s="161"/>
      <c r="F3819" s="161"/>
      <c r="G3819" s="161"/>
      <c r="H3819" s="161"/>
      <c r="I3819" s="161"/>
      <c r="J3819" s="161"/>
    </row>
    <row r="3820" spans="1:10" x14ac:dyDescent="0.25">
      <c r="A3820" s="24" t="s">
        <v>1116</v>
      </c>
      <c r="B3820" s="25" t="s">
        <v>2</v>
      </c>
      <c r="C3820" s="24" t="s">
        <v>3</v>
      </c>
      <c r="D3820" s="24" t="s">
        <v>4</v>
      </c>
      <c r="E3820" s="294" t="s">
        <v>2075</v>
      </c>
      <c r="F3820" s="294"/>
      <c r="G3820" s="145" t="s">
        <v>5</v>
      </c>
      <c r="H3820" s="25" t="s">
        <v>6</v>
      </c>
      <c r="I3820" s="25" t="s">
        <v>7</v>
      </c>
      <c r="J3820" s="25" t="s">
        <v>9</v>
      </c>
    </row>
    <row r="3821" spans="1:10" ht="39.6" x14ac:dyDescent="0.25">
      <c r="A3821" s="146" t="s">
        <v>2076</v>
      </c>
      <c r="B3821" s="147" t="s">
        <v>1117</v>
      </c>
      <c r="C3821" s="146" t="s">
        <v>41</v>
      </c>
      <c r="D3821" s="146" t="s">
        <v>1118</v>
      </c>
      <c r="E3821" s="292" t="s">
        <v>2960</v>
      </c>
      <c r="F3821" s="292"/>
      <c r="G3821" s="148" t="s">
        <v>43</v>
      </c>
      <c r="H3821" s="149">
        <v>1</v>
      </c>
      <c r="I3821" s="150">
        <v>234.73</v>
      </c>
      <c r="J3821" s="150">
        <v>234.73</v>
      </c>
    </row>
    <row r="3822" spans="1:10" ht="39.6" x14ac:dyDescent="0.25">
      <c r="A3822" s="48" t="s">
        <v>2078</v>
      </c>
      <c r="B3822" s="50" t="s">
        <v>3417</v>
      </c>
      <c r="C3822" s="48" t="s">
        <v>41</v>
      </c>
      <c r="D3822" s="48" t="s">
        <v>3418</v>
      </c>
      <c r="E3822" s="289" t="s">
        <v>2230</v>
      </c>
      <c r="F3822" s="289"/>
      <c r="G3822" s="151" t="s">
        <v>2231</v>
      </c>
      <c r="H3822" s="152">
        <v>3.5099999999999999E-2</v>
      </c>
      <c r="I3822" s="153">
        <v>0.75</v>
      </c>
      <c r="J3822" s="153">
        <v>0.02</v>
      </c>
    </row>
    <row r="3823" spans="1:10" ht="26.4" x14ac:dyDescent="0.25">
      <c r="A3823" s="48" t="s">
        <v>2078</v>
      </c>
      <c r="B3823" s="50" t="s">
        <v>2114</v>
      </c>
      <c r="C3823" s="48" t="s">
        <v>41</v>
      </c>
      <c r="D3823" s="48" t="s">
        <v>2115</v>
      </c>
      <c r="E3823" s="289" t="s">
        <v>2081</v>
      </c>
      <c r="F3823" s="289"/>
      <c r="G3823" s="151" t="s">
        <v>2082</v>
      </c>
      <c r="H3823" s="152">
        <v>1.3515999999999999</v>
      </c>
      <c r="I3823" s="153">
        <v>24.83</v>
      </c>
      <c r="J3823" s="153">
        <v>33.56</v>
      </c>
    </row>
    <row r="3824" spans="1:10" ht="26.4" x14ac:dyDescent="0.25">
      <c r="A3824" s="48" t="s">
        <v>2078</v>
      </c>
      <c r="B3824" s="50" t="s">
        <v>2118</v>
      </c>
      <c r="C3824" s="48" t="s">
        <v>41</v>
      </c>
      <c r="D3824" s="48" t="s">
        <v>2119</v>
      </c>
      <c r="E3824" s="289" t="s">
        <v>2081</v>
      </c>
      <c r="F3824" s="289"/>
      <c r="G3824" s="151" t="s">
        <v>2082</v>
      </c>
      <c r="H3824" s="152">
        <v>1.3515999999999999</v>
      </c>
      <c r="I3824" s="153">
        <v>29.46</v>
      </c>
      <c r="J3824" s="153">
        <v>39.81</v>
      </c>
    </row>
    <row r="3825" spans="1:10" ht="26.4" x14ac:dyDescent="0.25">
      <c r="A3825" s="154" t="s">
        <v>2087</v>
      </c>
      <c r="B3825" s="155" t="s">
        <v>3419</v>
      </c>
      <c r="C3825" s="154" t="s">
        <v>41</v>
      </c>
      <c r="D3825" s="154" t="s">
        <v>3420</v>
      </c>
      <c r="E3825" s="290" t="s">
        <v>2091</v>
      </c>
      <c r="F3825" s="290"/>
      <c r="G3825" s="156" t="s">
        <v>43</v>
      </c>
      <c r="H3825" s="157">
        <v>1</v>
      </c>
      <c r="I3825" s="158">
        <v>161.34</v>
      </c>
      <c r="J3825" s="158">
        <v>161.34</v>
      </c>
    </row>
    <row r="3826" spans="1:10" x14ac:dyDescent="0.25">
      <c r="A3826" s="49"/>
      <c r="B3826" s="49"/>
      <c r="C3826" s="49"/>
      <c r="D3826" s="49"/>
      <c r="E3826" s="49" t="s">
        <v>2093</v>
      </c>
      <c r="F3826" s="159">
        <v>25.96</v>
      </c>
      <c r="G3826" s="49" t="s">
        <v>2094</v>
      </c>
      <c r="H3826" s="159">
        <v>29.76</v>
      </c>
      <c r="I3826" s="49" t="s">
        <v>2095</v>
      </c>
      <c r="J3826" s="159">
        <v>55.72</v>
      </c>
    </row>
    <row r="3827" spans="1:10" x14ac:dyDescent="0.25">
      <c r="A3827" s="49"/>
      <c r="B3827" s="49"/>
      <c r="C3827" s="49"/>
      <c r="D3827" s="49"/>
      <c r="E3827" s="49" t="s">
        <v>2096</v>
      </c>
      <c r="F3827" s="159">
        <v>48.11</v>
      </c>
      <c r="G3827" s="49"/>
      <c r="H3827" s="291" t="s">
        <v>2097</v>
      </c>
      <c r="I3827" s="291"/>
      <c r="J3827" s="159">
        <v>282.83999999999997</v>
      </c>
    </row>
    <row r="3828" spans="1:10" ht="14.4" thickBot="1" x14ac:dyDescent="0.3">
      <c r="A3828" s="30"/>
      <c r="B3828" s="30"/>
      <c r="C3828" s="30"/>
      <c r="D3828" s="30"/>
      <c r="E3828" s="30"/>
      <c r="F3828" s="30"/>
      <c r="G3828" s="30" t="s">
        <v>2098</v>
      </c>
      <c r="H3828" s="160" t="s">
        <v>2166</v>
      </c>
      <c r="I3828" s="30" t="s">
        <v>2100</v>
      </c>
      <c r="J3828" s="32">
        <v>282.83999999999997</v>
      </c>
    </row>
    <row r="3829" spans="1:10" ht="14.4" thickTop="1" x14ac:dyDescent="0.25">
      <c r="A3829" s="161"/>
      <c r="B3829" s="161"/>
      <c r="C3829" s="161"/>
      <c r="D3829" s="161"/>
      <c r="E3829" s="161"/>
      <c r="F3829" s="161"/>
      <c r="G3829" s="161"/>
      <c r="H3829" s="161"/>
      <c r="I3829" s="161"/>
      <c r="J3829" s="161"/>
    </row>
    <row r="3830" spans="1:10" x14ac:dyDescent="0.25">
      <c r="A3830" s="24" t="s">
        <v>1119</v>
      </c>
      <c r="B3830" s="25" t="s">
        <v>2</v>
      </c>
      <c r="C3830" s="24" t="s">
        <v>3</v>
      </c>
      <c r="D3830" s="24" t="s">
        <v>4</v>
      </c>
      <c r="E3830" s="294" t="s">
        <v>2075</v>
      </c>
      <c r="F3830" s="294"/>
      <c r="G3830" s="145" t="s">
        <v>5</v>
      </c>
      <c r="H3830" s="25" t="s">
        <v>6</v>
      </c>
      <c r="I3830" s="25" t="s">
        <v>7</v>
      </c>
      <c r="J3830" s="25" t="s">
        <v>9</v>
      </c>
    </row>
    <row r="3831" spans="1:10" ht="26.4" x14ac:dyDescent="0.25">
      <c r="A3831" s="146" t="s">
        <v>2076</v>
      </c>
      <c r="B3831" s="147" t="s">
        <v>1120</v>
      </c>
      <c r="C3831" s="146" t="s">
        <v>19</v>
      </c>
      <c r="D3831" s="146" t="s">
        <v>1121</v>
      </c>
      <c r="E3831" s="292" t="s">
        <v>2077</v>
      </c>
      <c r="F3831" s="292"/>
      <c r="G3831" s="148" t="s">
        <v>43</v>
      </c>
      <c r="H3831" s="149">
        <v>1</v>
      </c>
      <c r="I3831" s="150">
        <v>9774.9500000000007</v>
      </c>
      <c r="J3831" s="150">
        <v>9774.9500000000007</v>
      </c>
    </row>
    <row r="3832" spans="1:10" ht="26.4" x14ac:dyDescent="0.25">
      <c r="A3832" s="48" t="s">
        <v>2078</v>
      </c>
      <c r="B3832" s="50" t="s">
        <v>2083</v>
      </c>
      <c r="C3832" s="48" t="s">
        <v>41</v>
      </c>
      <c r="D3832" s="48" t="s">
        <v>2084</v>
      </c>
      <c r="E3832" s="289" t="s">
        <v>2081</v>
      </c>
      <c r="F3832" s="289"/>
      <c r="G3832" s="151" t="s">
        <v>2082</v>
      </c>
      <c r="H3832" s="152">
        <v>2</v>
      </c>
      <c r="I3832" s="153">
        <v>30.42</v>
      </c>
      <c r="J3832" s="153">
        <v>60.84</v>
      </c>
    </row>
    <row r="3833" spans="1:10" ht="26.4" x14ac:dyDescent="0.25">
      <c r="A3833" s="48" t="s">
        <v>2078</v>
      </c>
      <c r="B3833" s="50" t="s">
        <v>2118</v>
      </c>
      <c r="C3833" s="48" t="s">
        <v>41</v>
      </c>
      <c r="D3833" s="48" t="s">
        <v>2119</v>
      </c>
      <c r="E3833" s="289" t="s">
        <v>2081</v>
      </c>
      <c r="F3833" s="289"/>
      <c r="G3833" s="151" t="s">
        <v>2082</v>
      </c>
      <c r="H3833" s="152">
        <v>2</v>
      </c>
      <c r="I3833" s="153">
        <v>29.46</v>
      </c>
      <c r="J3833" s="153">
        <v>58.92</v>
      </c>
    </row>
    <row r="3834" spans="1:10" ht="26.4" x14ac:dyDescent="0.25">
      <c r="A3834" s="48" t="s">
        <v>2078</v>
      </c>
      <c r="B3834" s="50" t="s">
        <v>2114</v>
      </c>
      <c r="C3834" s="48" t="s">
        <v>41</v>
      </c>
      <c r="D3834" s="48" t="s">
        <v>2115</v>
      </c>
      <c r="E3834" s="289" t="s">
        <v>2081</v>
      </c>
      <c r="F3834" s="289"/>
      <c r="G3834" s="151" t="s">
        <v>2082</v>
      </c>
      <c r="H3834" s="152">
        <v>4</v>
      </c>
      <c r="I3834" s="153">
        <v>24.83</v>
      </c>
      <c r="J3834" s="153">
        <v>99.32</v>
      </c>
    </row>
    <row r="3835" spans="1:10" ht="26.4" x14ac:dyDescent="0.25">
      <c r="A3835" s="48" t="s">
        <v>2078</v>
      </c>
      <c r="B3835" s="50" t="s">
        <v>2085</v>
      </c>
      <c r="C3835" s="48" t="s">
        <v>41</v>
      </c>
      <c r="D3835" s="48" t="s">
        <v>2086</v>
      </c>
      <c r="E3835" s="289" t="s">
        <v>2081</v>
      </c>
      <c r="F3835" s="289"/>
      <c r="G3835" s="151" t="s">
        <v>2082</v>
      </c>
      <c r="H3835" s="152">
        <v>4</v>
      </c>
      <c r="I3835" s="153">
        <v>25.7</v>
      </c>
      <c r="J3835" s="153">
        <v>102.8</v>
      </c>
    </row>
    <row r="3836" spans="1:10" ht="39.6" x14ac:dyDescent="0.25">
      <c r="A3836" s="154" t="s">
        <v>2087</v>
      </c>
      <c r="B3836" s="155" t="s">
        <v>2943</v>
      </c>
      <c r="C3836" s="154" t="s">
        <v>2089</v>
      </c>
      <c r="D3836" s="154" t="s">
        <v>2944</v>
      </c>
      <c r="E3836" s="290" t="s">
        <v>2091</v>
      </c>
      <c r="F3836" s="290"/>
      <c r="G3836" s="156" t="s">
        <v>592</v>
      </c>
      <c r="H3836" s="157">
        <v>4</v>
      </c>
      <c r="I3836" s="158">
        <v>3.99</v>
      </c>
      <c r="J3836" s="158">
        <v>15.96</v>
      </c>
    </row>
    <row r="3837" spans="1:10" ht="39.6" x14ac:dyDescent="0.25">
      <c r="A3837" s="154" t="s">
        <v>2087</v>
      </c>
      <c r="B3837" s="155" t="s">
        <v>3421</v>
      </c>
      <c r="C3837" s="154" t="s">
        <v>2089</v>
      </c>
      <c r="D3837" s="154" t="s">
        <v>3422</v>
      </c>
      <c r="E3837" s="290" t="s">
        <v>2091</v>
      </c>
      <c r="F3837" s="290"/>
      <c r="G3837" s="156" t="s">
        <v>592</v>
      </c>
      <c r="H3837" s="157">
        <v>1</v>
      </c>
      <c r="I3837" s="158">
        <v>9437.11</v>
      </c>
      <c r="J3837" s="158">
        <v>9437.11</v>
      </c>
    </row>
    <row r="3838" spans="1:10" x14ac:dyDescent="0.25">
      <c r="A3838" s="49"/>
      <c r="B3838" s="49"/>
      <c r="C3838" s="49"/>
      <c r="D3838" s="49"/>
      <c r="E3838" s="49" t="s">
        <v>2093</v>
      </c>
      <c r="F3838" s="159">
        <v>112</v>
      </c>
      <c r="G3838" s="49" t="s">
        <v>2094</v>
      </c>
      <c r="H3838" s="159">
        <v>128.4</v>
      </c>
      <c r="I3838" s="49" t="s">
        <v>2095</v>
      </c>
      <c r="J3838" s="159">
        <v>240.4</v>
      </c>
    </row>
    <row r="3839" spans="1:10" x14ac:dyDescent="0.25">
      <c r="A3839" s="49"/>
      <c r="B3839" s="49"/>
      <c r="C3839" s="49"/>
      <c r="D3839" s="49"/>
      <c r="E3839" s="49" t="s">
        <v>2096</v>
      </c>
      <c r="F3839" s="159">
        <v>2003.86</v>
      </c>
      <c r="G3839" s="49"/>
      <c r="H3839" s="291" t="s">
        <v>2097</v>
      </c>
      <c r="I3839" s="291"/>
      <c r="J3839" s="159">
        <v>11778.81</v>
      </c>
    </row>
    <row r="3840" spans="1:10" ht="14.4" thickBot="1" x14ac:dyDescent="0.3">
      <c r="A3840" s="30"/>
      <c r="B3840" s="30"/>
      <c r="C3840" s="30"/>
      <c r="D3840" s="30"/>
      <c r="E3840" s="30"/>
      <c r="F3840" s="30"/>
      <c r="G3840" s="30" t="s">
        <v>2098</v>
      </c>
      <c r="H3840" s="160" t="s">
        <v>2166</v>
      </c>
      <c r="I3840" s="30" t="s">
        <v>2100</v>
      </c>
      <c r="J3840" s="32">
        <v>11778.81</v>
      </c>
    </row>
    <row r="3841" spans="1:10" ht="14.4" thickTop="1" x14ac:dyDescent="0.25">
      <c r="A3841" s="161"/>
      <c r="B3841" s="161"/>
      <c r="C3841" s="161"/>
      <c r="D3841" s="161"/>
      <c r="E3841" s="161"/>
      <c r="F3841" s="161"/>
      <c r="G3841" s="161"/>
      <c r="H3841" s="161"/>
      <c r="I3841" s="161"/>
      <c r="J3841" s="161"/>
    </row>
    <row r="3842" spans="1:10" x14ac:dyDescent="0.25">
      <c r="A3842" s="24" t="s">
        <v>1122</v>
      </c>
      <c r="B3842" s="25" t="s">
        <v>2</v>
      </c>
      <c r="C3842" s="24" t="s">
        <v>3</v>
      </c>
      <c r="D3842" s="24" t="s">
        <v>4</v>
      </c>
      <c r="E3842" s="294" t="s">
        <v>2075</v>
      </c>
      <c r="F3842" s="294"/>
      <c r="G3842" s="145" t="s">
        <v>5</v>
      </c>
      <c r="H3842" s="25" t="s">
        <v>6</v>
      </c>
      <c r="I3842" s="25" t="s">
        <v>7</v>
      </c>
      <c r="J3842" s="25" t="s">
        <v>9</v>
      </c>
    </row>
    <row r="3843" spans="1:10" ht="26.4" x14ac:dyDescent="0.25">
      <c r="A3843" s="146" t="s">
        <v>2076</v>
      </c>
      <c r="B3843" s="147" t="s">
        <v>803</v>
      </c>
      <c r="C3843" s="146" t="s">
        <v>41</v>
      </c>
      <c r="D3843" s="146" t="s">
        <v>804</v>
      </c>
      <c r="E3843" s="292" t="s">
        <v>2947</v>
      </c>
      <c r="F3843" s="292"/>
      <c r="G3843" s="148" t="s">
        <v>43</v>
      </c>
      <c r="H3843" s="149">
        <v>1</v>
      </c>
      <c r="I3843" s="150">
        <v>335.3</v>
      </c>
      <c r="J3843" s="150">
        <v>335.3</v>
      </c>
    </row>
    <row r="3844" spans="1:10" ht="26.4" x14ac:dyDescent="0.25">
      <c r="A3844" s="48" t="s">
        <v>2078</v>
      </c>
      <c r="B3844" s="50" t="s">
        <v>2114</v>
      </c>
      <c r="C3844" s="48" t="s">
        <v>41</v>
      </c>
      <c r="D3844" s="48" t="s">
        <v>2115</v>
      </c>
      <c r="E3844" s="289" t="s">
        <v>2081</v>
      </c>
      <c r="F3844" s="289"/>
      <c r="G3844" s="151" t="s">
        <v>2082</v>
      </c>
      <c r="H3844" s="152">
        <v>0.4546</v>
      </c>
      <c r="I3844" s="153">
        <v>24.83</v>
      </c>
      <c r="J3844" s="153">
        <v>11.28</v>
      </c>
    </row>
    <row r="3845" spans="1:10" ht="26.4" x14ac:dyDescent="0.25">
      <c r="A3845" s="48" t="s">
        <v>2078</v>
      </c>
      <c r="B3845" s="50" t="s">
        <v>2118</v>
      </c>
      <c r="C3845" s="48" t="s">
        <v>41</v>
      </c>
      <c r="D3845" s="48" t="s">
        <v>2119</v>
      </c>
      <c r="E3845" s="289" t="s">
        <v>2081</v>
      </c>
      <c r="F3845" s="289"/>
      <c r="G3845" s="151" t="s">
        <v>2082</v>
      </c>
      <c r="H3845" s="152">
        <v>0.4546</v>
      </c>
      <c r="I3845" s="153">
        <v>29.46</v>
      </c>
      <c r="J3845" s="153">
        <v>13.39</v>
      </c>
    </row>
    <row r="3846" spans="1:10" x14ac:dyDescent="0.25">
      <c r="A3846" s="154" t="s">
        <v>2087</v>
      </c>
      <c r="B3846" s="155" t="s">
        <v>2148</v>
      </c>
      <c r="C3846" s="154" t="s">
        <v>41</v>
      </c>
      <c r="D3846" s="154" t="s">
        <v>2149</v>
      </c>
      <c r="E3846" s="290" t="s">
        <v>2091</v>
      </c>
      <c r="F3846" s="290"/>
      <c r="G3846" s="156" t="s">
        <v>43</v>
      </c>
      <c r="H3846" s="157">
        <v>3.0200000000000001E-2</v>
      </c>
      <c r="I3846" s="158">
        <v>20.66</v>
      </c>
      <c r="J3846" s="158">
        <v>0.62</v>
      </c>
    </row>
    <row r="3847" spans="1:10" x14ac:dyDescent="0.25">
      <c r="A3847" s="154" t="s">
        <v>2087</v>
      </c>
      <c r="B3847" s="155" t="s">
        <v>3111</v>
      </c>
      <c r="C3847" s="154" t="s">
        <v>41</v>
      </c>
      <c r="D3847" s="154" t="s">
        <v>3112</v>
      </c>
      <c r="E3847" s="290" t="s">
        <v>2091</v>
      </c>
      <c r="F3847" s="290"/>
      <c r="G3847" s="156" t="s">
        <v>43</v>
      </c>
      <c r="H3847" s="157">
        <v>1</v>
      </c>
      <c r="I3847" s="158">
        <v>310.01</v>
      </c>
      <c r="J3847" s="158">
        <v>310.01</v>
      </c>
    </row>
    <row r="3848" spans="1:10" x14ac:dyDescent="0.25">
      <c r="A3848" s="49"/>
      <c r="B3848" s="49"/>
      <c r="C3848" s="49"/>
      <c r="D3848" s="49"/>
      <c r="E3848" s="49" t="s">
        <v>2093</v>
      </c>
      <c r="F3848" s="159">
        <v>8.7200000000000006</v>
      </c>
      <c r="G3848" s="49" t="s">
        <v>2094</v>
      </c>
      <c r="H3848" s="159">
        <v>10.01</v>
      </c>
      <c r="I3848" s="49" t="s">
        <v>2095</v>
      </c>
      <c r="J3848" s="159">
        <v>18.73</v>
      </c>
    </row>
    <row r="3849" spans="1:10" x14ac:dyDescent="0.25">
      <c r="A3849" s="49"/>
      <c r="B3849" s="49"/>
      <c r="C3849" s="49"/>
      <c r="D3849" s="49"/>
      <c r="E3849" s="49" t="s">
        <v>2096</v>
      </c>
      <c r="F3849" s="159">
        <v>68.73</v>
      </c>
      <c r="G3849" s="49"/>
      <c r="H3849" s="291" t="s">
        <v>2097</v>
      </c>
      <c r="I3849" s="291"/>
      <c r="J3849" s="159">
        <v>404.03</v>
      </c>
    </row>
    <row r="3850" spans="1:10" ht="14.4" thickBot="1" x14ac:dyDescent="0.3">
      <c r="A3850" s="30"/>
      <c r="B3850" s="30"/>
      <c r="C3850" s="30"/>
      <c r="D3850" s="30"/>
      <c r="E3850" s="30"/>
      <c r="F3850" s="30"/>
      <c r="G3850" s="30" t="s">
        <v>2098</v>
      </c>
      <c r="H3850" s="160" t="s">
        <v>2572</v>
      </c>
      <c r="I3850" s="30" t="s">
        <v>2100</v>
      </c>
      <c r="J3850" s="32">
        <v>808.06</v>
      </c>
    </row>
    <row r="3851" spans="1:10" ht="14.4" thickTop="1" x14ac:dyDescent="0.25">
      <c r="A3851" s="161"/>
      <c r="B3851" s="161"/>
      <c r="C3851" s="161"/>
      <c r="D3851" s="161"/>
      <c r="E3851" s="161"/>
      <c r="F3851" s="161"/>
      <c r="G3851" s="161"/>
      <c r="H3851" s="161"/>
      <c r="I3851" s="161"/>
      <c r="J3851" s="161"/>
    </row>
    <row r="3852" spans="1:10" x14ac:dyDescent="0.25">
      <c r="A3852" s="24" t="s">
        <v>1123</v>
      </c>
      <c r="B3852" s="25" t="s">
        <v>2</v>
      </c>
      <c r="C3852" s="24" t="s">
        <v>3</v>
      </c>
      <c r="D3852" s="24" t="s">
        <v>4</v>
      </c>
      <c r="E3852" s="294" t="s">
        <v>2075</v>
      </c>
      <c r="F3852" s="294"/>
      <c r="G3852" s="145" t="s">
        <v>5</v>
      </c>
      <c r="H3852" s="25" t="s">
        <v>6</v>
      </c>
      <c r="I3852" s="25" t="s">
        <v>7</v>
      </c>
      <c r="J3852" s="25" t="s">
        <v>9</v>
      </c>
    </row>
    <row r="3853" spans="1:10" ht="26.4" x14ac:dyDescent="0.25">
      <c r="A3853" s="146" t="s">
        <v>2076</v>
      </c>
      <c r="B3853" s="147" t="s">
        <v>1124</v>
      </c>
      <c r="C3853" s="146" t="s">
        <v>41</v>
      </c>
      <c r="D3853" s="146" t="s">
        <v>1125</v>
      </c>
      <c r="E3853" s="292" t="s">
        <v>2947</v>
      </c>
      <c r="F3853" s="292"/>
      <c r="G3853" s="148" t="s">
        <v>43</v>
      </c>
      <c r="H3853" s="149">
        <v>1</v>
      </c>
      <c r="I3853" s="150">
        <v>622.38</v>
      </c>
      <c r="J3853" s="150">
        <v>622.38</v>
      </c>
    </row>
    <row r="3854" spans="1:10" ht="26.4" x14ac:dyDescent="0.25">
      <c r="A3854" s="48" t="s">
        <v>2078</v>
      </c>
      <c r="B3854" s="50" t="s">
        <v>2118</v>
      </c>
      <c r="C3854" s="48" t="s">
        <v>41</v>
      </c>
      <c r="D3854" s="48" t="s">
        <v>2119</v>
      </c>
      <c r="E3854" s="289" t="s">
        <v>2081</v>
      </c>
      <c r="F3854" s="289"/>
      <c r="G3854" s="151" t="s">
        <v>2082</v>
      </c>
      <c r="H3854" s="152">
        <v>0.4546</v>
      </c>
      <c r="I3854" s="153">
        <v>29.46</v>
      </c>
      <c r="J3854" s="153">
        <v>13.39</v>
      </c>
    </row>
    <row r="3855" spans="1:10" ht="26.4" x14ac:dyDescent="0.25">
      <c r="A3855" s="48" t="s">
        <v>2078</v>
      </c>
      <c r="B3855" s="50" t="s">
        <v>2114</v>
      </c>
      <c r="C3855" s="48" t="s">
        <v>41</v>
      </c>
      <c r="D3855" s="48" t="s">
        <v>2115</v>
      </c>
      <c r="E3855" s="289" t="s">
        <v>2081</v>
      </c>
      <c r="F3855" s="289"/>
      <c r="G3855" s="151" t="s">
        <v>2082</v>
      </c>
      <c r="H3855" s="152">
        <v>0.4546</v>
      </c>
      <c r="I3855" s="153">
        <v>24.83</v>
      </c>
      <c r="J3855" s="153">
        <v>11.28</v>
      </c>
    </row>
    <row r="3856" spans="1:10" x14ac:dyDescent="0.25">
      <c r="A3856" s="154" t="s">
        <v>2087</v>
      </c>
      <c r="B3856" s="155" t="s">
        <v>2148</v>
      </c>
      <c r="C3856" s="154" t="s">
        <v>41</v>
      </c>
      <c r="D3856" s="154" t="s">
        <v>2149</v>
      </c>
      <c r="E3856" s="290" t="s">
        <v>2091</v>
      </c>
      <c r="F3856" s="290"/>
      <c r="G3856" s="156" t="s">
        <v>43</v>
      </c>
      <c r="H3856" s="157">
        <v>3.0200000000000001E-2</v>
      </c>
      <c r="I3856" s="158">
        <v>20.66</v>
      </c>
      <c r="J3856" s="158">
        <v>0.62</v>
      </c>
    </row>
    <row r="3857" spans="1:10" ht="26.4" x14ac:dyDescent="0.25">
      <c r="A3857" s="154" t="s">
        <v>2087</v>
      </c>
      <c r="B3857" s="155" t="s">
        <v>3423</v>
      </c>
      <c r="C3857" s="154" t="s">
        <v>41</v>
      </c>
      <c r="D3857" s="154" t="s">
        <v>3424</v>
      </c>
      <c r="E3857" s="290" t="s">
        <v>2091</v>
      </c>
      <c r="F3857" s="290"/>
      <c r="G3857" s="156" t="s">
        <v>43</v>
      </c>
      <c r="H3857" s="157">
        <v>1</v>
      </c>
      <c r="I3857" s="158">
        <v>597.09</v>
      </c>
      <c r="J3857" s="158">
        <v>597.09</v>
      </c>
    </row>
    <row r="3858" spans="1:10" x14ac:dyDescent="0.25">
      <c r="A3858" s="49"/>
      <c r="B3858" s="49"/>
      <c r="C3858" s="49"/>
      <c r="D3858" s="49"/>
      <c r="E3858" s="49" t="s">
        <v>2093</v>
      </c>
      <c r="F3858" s="159">
        <v>8.7200000000000006</v>
      </c>
      <c r="G3858" s="49" t="s">
        <v>2094</v>
      </c>
      <c r="H3858" s="159">
        <v>10.01</v>
      </c>
      <c r="I3858" s="49" t="s">
        <v>2095</v>
      </c>
      <c r="J3858" s="159">
        <v>18.73</v>
      </c>
    </row>
    <row r="3859" spans="1:10" x14ac:dyDescent="0.25">
      <c r="A3859" s="49"/>
      <c r="B3859" s="49"/>
      <c r="C3859" s="49"/>
      <c r="D3859" s="49"/>
      <c r="E3859" s="49" t="s">
        <v>2096</v>
      </c>
      <c r="F3859" s="159">
        <v>127.58</v>
      </c>
      <c r="G3859" s="49"/>
      <c r="H3859" s="291" t="s">
        <v>2097</v>
      </c>
      <c r="I3859" s="291"/>
      <c r="J3859" s="159">
        <v>749.96</v>
      </c>
    </row>
    <row r="3860" spans="1:10" ht="14.4" thickBot="1" x14ac:dyDescent="0.3">
      <c r="A3860" s="30"/>
      <c r="B3860" s="30"/>
      <c r="C3860" s="30"/>
      <c r="D3860" s="30"/>
      <c r="E3860" s="30"/>
      <c r="F3860" s="30"/>
      <c r="G3860" s="30" t="s">
        <v>2098</v>
      </c>
      <c r="H3860" s="160" t="s">
        <v>2166</v>
      </c>
      <c r="I3860" s="30" t="s">
        <v>2100</v>
      </c>
      <c r="J3860" s="32">
        <v>749.96</v>
      </c>
    </row>
    <row r="3861" spans="1:10" ht="14.4" thickTop="1" x14ac:dyDescent="0.25">
      <c r="A3861" s="161"/>
      <c r="B3861" s="161"/>
      <c r="C3861" s="161"/>
      <c r="D3861" s="161"/>
      <c r="E3861" s="161"/>
      <c r="F3861" s="161"/>
      <c r="G3861" s="161"/>
      <c r="H3861" s="161"/>
      <c r="I3861" s="161"/>
      <c r="J3861" s="161"/>
    </row>
    <row r="3862" spans="1:10" x14ac:dyDescent="0.25">
      <c r="A3862" s="24" t="s">
        <v>1126</v>
      </c>
      <c r="B3862" s="25" t="s">
        <v>2</v>
      </c>
      <c r="C3862" s="24" t="s">
        <v>3</v>
      </c>
      <c r="D3862" s="24" t="s">
        <v>4</v>
      </c>
      <c r="E3862" s="294" t="s">
        <v>2075</v>
      </c>
      <c r="F3862" s="294"/>
      <c r="G3862" s="145" t="s">
        <v>5</v>
      </c>
      <c r="H3862" s="25" t="s">
        <v>6</v>
      </c>
      <c r="I3862" s="25" t="s">
        <v>7</v>
      </c>
      <c r="J3862" s="25" t="s">
        <v>9</v>
      </c>
    </row>
    <row r="3863" spans="1:10" ht="39.6" x14ac:dyDescent="0.25">
      <c r="A3863" s="146" t="s">
        <v>2076</v>
      </c>
      <c r="B3863" s="147" t="s">
        <v>1127</v>
      </c>
      <c r="C3863" s="146" t="s">
        <v>41</v>
      </c>
      <c r="D3863" s="146" t="s">
        <v>1128</v>
      </c>
      <c r="E3863" s="292" t="s">
        <v>3034</v>
      </c>
      <c r="F3863" s="292"/>
      <c r="G3863" s="148" t="s">
        <v>43</v>
      </c>
      <c r="H3863" s="149">
        <v>1</v>
      </c>
      <c r="I3863" s="150">
        <v>474.34</v>
      </c>
      <c r="J3863" s="150">
        <v>474.34</v>
      </c>
    </row>
    <row r="3864" spans="1:10" ht="26.4" x14ac:dyDescent="0.25">
      <c r="A3864" s="48" t="s">
        <v>2078</v>
      </c>
      <c r="B3864" s="50" t="s">
        <v>2118</v>
      </c>
      <c r="C3864" s="48" t="s">
        <v>41</v>
      </c>
      <c r="D3864" s="48" t="s">
        <v>2119</v>
      </c>
      <c r="E3864" s="289" t="s">
        <v>2081</v>
      </c>
      <c r="F3864" s="289"/>
      <c r="G3864" s="151" t="s">
        <v>2082</v>
      </c>
      <c r="H3864" s="152">
        <v>0.68757000000000001</v>
      </c>
      <c r="I3864" s="153">
        <v>29.46</v>
      </c>
      <c r="J3864" s="153">
        <v>20.25</v>
      </c>
    </row>
    <row r="3865" spans="1:10" ht="26.4" x14ac:dyDescent="0.25">
      <c r="A3865" s="48" t="s">
        <v>2078</v>
      </c>
      <c r="B3865" s="50" t="s">
        <v>2114</v>
      </c>
      <c r="C3865" s="48" t="s">
        <v>41</v>
      </c>
      <c r="D3865" s="48" t="s">
        <v>2115</v>
      </c>
      <c r="E3865" s="289" t="s">
        <v>2081</v>
      </c>
      <c r="F3865" s="289"/>
      <c r="G3865" s="151" t="s">
        <v>2082</v>
      </c>
      <c r="H3865" s="152">
        <v>0.68757000000000001</v>
      </c>
      <c r="I3865" s="153">
        <v>24.83</v>
      </c>
      <c r="J3865" s="153">
        <v>17.07</v>
      </c>
    </row>
    <row r="3866" spans="1:10" ht="26.4" x14ac:dyDescent="0.25">
      <c r="A3866" s="48" t="s">
        <v>2078</v>
      </c>
      <c r="B3866" s="50" t="s">
        <v>2708</v>
      </c>
      <c r="C3866" s="48" t="s">
        <v>41</v>
      </c>
      <c r="D3866" s="48" t="s">
        <v>2709</v>
      </c>
      <c r="E3866" s="289" t="s">
        <v>2081</v>
      </c>
      <c r="F3866" s="289"/>
      <c r="G3866" s="151" t="s">
        <v>2082</v>
      </c>
      <c r="H3866" s="152">
        <v>0.68757000000000001</v>
      </c>
      <c r="I3866" s="153">
        <v>31.06</v>
      </c>
      <c r="J3866" s="153">
        <v>21.35</v>
      </c>
    </row>
    <row r="3867" spans="1:10" x14ac:dyDescent="0.25">
      <c r="A3867" s="154" t="s">
        <v>2087</v>
      </c>
      <c r="B3867" s="155" t="s">
        <v>3425</v>
      </c>
      <c r="C3867" s="154" t="s">
        <v>41</v>
      </c>
      <c r="D3867" s="154" t="s">
        <v>3426</v>
      </c>
      <c r="E3867" s="290" t="s">
        <v>2091</v>
      </c>
      <c r="F3867" s="290"/>
      <c r="G3867" s="156" t="s">
        <v>107</v>
      </c>
      <c r="H3867" s="157">
        <v>0.10079399999999999</v>
      </c>
      <c r="I3867" s="158">
        <v>27.89</v>
      </c>
      <c r="J3867" s="158">
        <v>2.81</v>
      </c>
    </row>
    <row r="3868" spans="1:10" ht="26.4" x14ac:dyDescent="0.25">
      <c r="A3868" s="154" t="s">
        <v>2087</v>
      </c>
      <c r="B3868" s="155" t="s">
        <v>3427</v>
      </c>
      <c r="C3868" s="154" t="s">
        <v>41</v>
      </c>
      <c r="D3868" s="154" t="s">
        <v>3428</v>
      </c>
      <c r="E3868" s="290" t="s">
        <v>2091</v>
      </c>
      <c r="F3868" s="290"/>
      <c r="G3868" s="156" t="s">
        <v>43</v>
      </c>
      <c r="H3868" s="157">
        <v>1</v>
      </c>
      <c r="I3868" s="158">
        <v>412.86</v>
      </c>
      <c r="J3868" s="158">
        <v>412.86</v>
      </c>
    </row>
    <row r="3869" spans="1:10" x14ac:dyDescent="0.25">
      <c r="A3869" s="49"/>
      <c r="B3869" s="49"/>
      <c r="C3869" s="49"/>
      <c r="D3869" s="49"/>
      <c r="E3869" s="49" t="s">
        <v>2093</v>
      </c>
      <c r="F3869" s="159">
        <v>20.5</v>
      </c>
      <c r="G3869" s="49" t="s">
        <v>2094</v>
      </c>
      <c r="H3869" s="159">
        <v>23.5</v>
      </c>
      <c r="I3869" s="49" t="s">
        <v>2095</v>
      </c>
      <c r="J3869" s="159">
        <v>44</v>
      </c>
    </row>
    <row r="3870" spans="1:10" x14ac:dyDescent="0.25">
      <c r="A3870" s="49"/>
      <c r="B3870" s="49"/>
      <c r="C3870" s="49"/>
      <c r="D3870" s="49"/>
      <c r="E3870" s="49" t="s">
        <v>2096</v>
      </c>
      <c r="F3870" s="159">
        <v>97.23</v>
      </c>
      <c r="G3870" s="49"/>
      <c r="H3870" s="291" t="s">
        <v>2097</v>
      </c>
      <c r="I3870" s="291"/>
      <c r="J3870" s="159">
        <v>571.57000000000005</v>
      </c>
    </row>
    <row r="3871" spans="1:10" ht="14.4" thickBot="1" x14ac:dyDescent="0.3">
      <c r="A3871" s="30"/>
      <c r="B3871" s="30"/>
      <c r="C3871" s="30"/>
      <c r="D3871" s="30"/>
      <c r="E3871" s="30"/>
      <c r="F3871" s="30"/>
      <c r="G3871" s="30" t="s">
        <v>2098</v>
      </c>
      <c r="H3871" s="160" t="s">
        <v>2166</v>
      </c>
      <c r="I3871" s="30" t="s">
        <v>2100</v>
      </c>
      <c r="J3871" s="32">
        <v>571.57000000000005</v>
      </c>
    </row>
    <row r="3872" spans="1:10" ht="14.4" thickTop="1" x14ac:dyDescent="0.25">
      <c r="A3872" s="161"/>
      <c r="B3872" s="161"/>
      <c r="C3872" s="161"/>
      <c r="D3872" s="161"/>
      <c r="E3872" s="161"/>
      <c r="F3872" s="161"/>
      <c r="G3872" s="161"/>
      <c r="H3872" s="161"/>
      <c r="I3872" s="161"/>
      <c r="J3872" s="161"/>
    </row>
    <row r="3873" spans="1:10" x14ac:dyDescent="0.25">
      <c r="A3873" s="24" t="s">
        <v>1129</v>
      </c>
      <c r="B3873" s="25" t="s">
        <v>2</v>
      </c>
      <c r="C3873" s="24" t="s">
        <v>3</v>
      </c>
      <c r="D3873" s="24" t="s">
        <v>4</v>
      </c>
      <c r="E3873" s="294" t="s">
        <v>2075</v>
      </c>
      <c r="F3873" s="294"/>
      <c r="G3873" s="145" t="s">
        <v>5</v>
      </c>
      <c r="H3873" s="25" t="s">
        <v>6</v>
      </c>
      <c r="I3873" s="25" t="s">
        <v>7</v>
      </c>
      <c r="J3873" s="25" t="s">
        <v>9</v>
      </c>
    </row>
    <row r="3874" spans="1:10" ht="26.4" x14ac:dyDescent="0.25">
      <c r="A3874" s="146" t="s">
        <v>2076</v>
      </c>
      <c r="B3874" s="147" t="s">
        <v>1130</v>
      </c>
      <c r="C3874" s="146" t="s">
        <v>41</v>
      </c>
      <c r="D3874" s="146" t="s">
        <v>1131</v>
      </c>
      <c r="E3874" s="292" t="s">
        <v>3034</v>
      </c>
      <c r="F3874" s="292"/>
      <c r="G3874" s="148" t="s">
        <v>43</v>
      </c>
      <c r="H3874" s="149">
        <v>1</v>
      </c>
      <c r="I3874" s="150">
        <v>178.36</v>
      </c>
      <c r="J3874" s="150">
        <v>178.36</v>
      </c>
    </row>
    <row r="3875" spans="1:10" ht="26.4" x14ac:dyDescent="0.25">
      <c r="A3875" s="48" t="s">
        <v>2078</v>
      </c>
      <c r="B3875" s="50" t="s">
        <v>2118</v>
      </c>
      <c r="C3875" s="48" t="s">
        <v>41</v>
      </c>
      <c r="D3875" s="48" t="s">
        <v>2119</v>
      </c>
      <c r="E3875" s="289" t="s">
        <v>2081</v>
      </c>
      <c r="F3875" s="289"/>
      <c r="G3875" s="151" t="s">
        <v>2082</v>
      </c>
      <c r="H3875" s="152">
        <v>0.79042000000000001</v>
      </c>
      <c r="I3875" s="153">
        <v>29.46</v>
      </c>
      <c r="J3875" s="153">
        <v>23.28</v>
      </c>
    </row>
    <row r="3876" spans="1:10" ht="26.4" x14ac:dyDescent="0.25">
      <c r="A3876" s="48" t="s">
        <v>2078</v>
      </c>
      <c r="B3876" s="50" t="s">
        <v>2114</v>
      </c>
      <c r="C3876" s="48" t="s">
        <v>41</v>
      </c>
      <c r="D3876" s="48" t="s">
        <v>2115</v>
      </c>
      <c r="E3876" s="289" t="s">
        <v>2081</v>
      </c>
      <c r="F3876" s="289"/>
      <c r="G3876" s="151" t="s">
        <v>2082</v>
      </c>
      <c r="H3876" s="152">
        <v>0.79042000000000001</v>
      </c>
      <c r="I3876" s="153">
        <v>24.83</v>
      </c>
      <c r="J3876" s="153">
        <v>19.62</v>
      </c>
    </row>
    <row r="3877" spans="1:10" ht="26.4" x14ac:dyDescent="0.25">
      <c r="A3877" s="154" t="s">
        <v>2087</v>
      </c>
      <c r="B3877" s="155" t="s">
        <v>3429</v>
      </c>
      <c r="C3877" s="154" t="s">
        <v>41</v>
      </c>
      <c r="D3877" s="154" t="s">
        <v>3430</v>
      </c>
      <c r="E3877" s="290" t="s">
        <v>2091</v>
      </c>
      <c r="F3877" s="290"/>
      <c r="G3877" s="156" t="s">
        <v>43</v>
      </c>
      <c r="H3877" s="157">
        <v>1</v>
      </c>
      <c r="I3877" s="158">
        <v>135.22</v>
      </c>
      <c r="J3877" s="158">
        <v>135.22</v>
      </c>
    </row>
    <row r="3878" spans="1:10" x14ac:dyDescent="0.25">
      <c r="A3878" s="154" t="s">
        <v>2087</v>
      </c>
      <c r="B3878" s="155" t="s">
        <v>2148</v>
      </c>
      <c r="C3878" s="154" t="s">
        <v>41</v>
      </c>
      <c r="D3878" s="154" t="s">
        <v>2149</v>
      </c>
      <c r="E3878" s="290" t="s">
        <v>2091</v>
      </c>
      <c r="F3878" s="290"/>
      <c r="G3878" s="156" t="s">
        <v>43</v>
      </c>
      <c r="H3878" s="157">
        <v>1.2E-2</v>
      </c>
      <c r="I3878" s="158">
        <v>20.66</v>
      </c>
      <c r="J3878" s="158">
        <v>0.24</v>
      </c>
    </row>
    <row r="3879" spans="1:10" x14ac:dyDescent="0.25">
      <c r="A3879" s="49"/>
      <c r="B3879" s="49"/>
      <c r="C3879" s="49"/>
      <c r="D3879" s="49"/>
      <c r="E3879" s="49" t="s">
        <v>2093</v>
      </c>
      <c r="F3879" s="159">
        <v>15.17</v>
      </c>
      <c r="G3879" s="49" t="s">
        <v>2094</v>
      </c>
      <c r="H3879" s="159">
        <v>17.41</v>
      </c>
      <c r="I3879" s="49" t="s">
        <v>2095</v>
      </c>
      <c r="J3879" s="159">
        <v>32.58</v>
      </c>
    </row>
    <row r="3880" spans="1:10" x14ac:dyDescent="0.25">
      <c r="A3880" s="49"/>
      <c r="B3880" s="49"/>
      <c r="C3880" s="49"/>
      <c r="D3880" s="49"/>
      <c r="E3880" s="49" t="s">
        <v>2096</v>
      </c>
      <c r="F3880" s="159">
        <v>36.56</v>
      </c>
      <c r="G3880" s="49"/>
      <c r="H3880" s="291" t="s">
        <v>2097</v>
      </c>
      <c r="I3880" s="291"/>
      <c r="J3880" s="159">
        <v>214.92</v>
      </c>
    </row>
    <row r="3881" spans="1:10" ht="14.4" thickBot="1" x14ac:dyDescent="0.3">
      <c r="A3881" s="30"/>
      <c r="B3881" s="30"/>
      <c r="C3881" s="30"/>
      <c r="D3881" s="30"/>
      <c r="E3881" s="30"/>
      <c r="F3881" s="30"/>
      <c r="G3881" s="30" t="s">
        <v>2098</v>
      </c>
      <c r="H3881" s="160" t="s">
        <v>2901</v>
      </c>
      <c r="I3881" s="30" t="s">
        <v>2100</v>
      </c>
      <c r="J3881" s="32">
        <v>9026.64</v>
      </c>
    </row>
    <row r="3882" spans="1:10" ht="14.4" thickTop="1" x14ac:dyDescent="0.25">
      <c r="A3882" s="161"/>
      <c r="B3882" s="161"/>
      <c r="C3882" s="161"/>
      <c r="D3882" s="161"/>
      <c r="E3882" s="161"/>
      <c r="F3882" s="161"/>
      <c r="G3882" s="161"/>
      <c r="H3882" s="161"/>
      <c r="I3882" s="161"/>
      <c r="J3882" s="161"/>
    </row>
    <row r="3883" spans="1:10" x14ac:dyDescent="0.25">
      <c r="A3883" s="24" t="s">
        <v>1132</v>
      </c>
      <c r="B3883" s="25" t="s">
        <v>2</v>
      </c>
      <c r="C3883" s="24" t="s">
        <v>3</v>
      </c>
      <c r="D3883" s="24" t="s">
        <v>4</v>
      </c>
      <c r="E3883" s="294" t="s">
        <v>2075</v>
      </c>
      <c r="F3883" s="294"/>
      <c r="G3883" s="145" t="s">
        <v>5</v>
      </c>
      <c r="H3883" s="25" t="s">
        <v>6</v>
      </c>
      <c r="I3883" s="25" t="s">
        <v>7</v>
      </c>
      <c r="J3883" s="25" t="s">
        <v>9</v>
      </c>
    </row>
    <row r="3884" spans="1:10" ht="26.4" x14ac:dyDescent="0.25">
      <c r="A3884" s="146" t="s">
        <v>2076</v>
      </c>
      <c r="B3884" s="147" t="s">
        <v>1133</v>
      </c>
      <c r="C3884" s="146" t="s">
        <v>19</v>
      </c>
      <c r="D3884" s="146" t="s">
        <v>1134</v>
      </c>
      <c r="E3884" s="292" t="s">
        <v>2077</v>
      </c>
      <c r="F3884" s="292"/>
      <c r="G3884" s="148" t="s">
        <v>43</v>
      </c>
      <c r="H3884" s="149">
        <v>1</v>
      </c>
      <c r="I3884" s="150">
        <v>36.159999999999997</v>
      </c>
      <c r="J3884" s="150">
        <v>36.159999999999997</v>
      </c>
    </row>
    <row r="3885" spans="1:10" ht="26.4" x14ac:dyDescent="0.25">
      <c r="A3885" s="48" t="s">
        <v>2078</v>
      </c>
      <c r="B3885" s="50" t="s">
        <v>2114</v>
      </c>
      <c r="C3885" s="48" t="s">
        <v>41</v>
      </c>
      <c r="D3885" s="48" t="s">
        <v>2115</v>
      </c>
      <c r="E3885" s="289" t="s">
        <v>2081</v>
      </c>
      <c r="F3885" s="289"/>
      <c r="G3885" s="151" t="s">
        <v>2082</v>
      </c>
      <c r="H3885" s="152">
        <v>0.70599999999999996</v>
      </c>
      <c r="I3885" s="153">
        <v>24.83</v>
      </c>
      <c r="J3885" s="153">
        <v>17.52</v>
      </c>
    </row>
    <row r="3886" spans="1:10" ht="26.4" x14ac:dyDescent="0.25">
      <c r="A3886" s="48" t="s">
        <v>2078</v>
      </c>
      <c r="B3886" s="50" t="s">
        <v>2118</v>
      </c>
      <c r="C3886" s="48" t="s">
        <v>41</v>
      </c>
      <c r="D3886" s="48" t="s">
        <v>2119</v>
      </c>
      <c r="E3886" s="289" t="s">
        <v>2081</v>
      </c>
      <c r="F3886" s="289"/>
      <c r="G3886" s="151" t="s">
        <v>2082</v>
      </c>
      <c r="H3886" s="152">
        <v>0.63300000000000001</v>
      </c>
      <c r="I3886" s="153">
        <v>29.46</v>
      </c>
      <c r="J3886" s="153">
        <v>18.64</v>
      </c>
    </row>
    <row r="3887" spans="1:10" x14ac:dyDescent="0.25">
      <c r="A3887" s="49"/>
      <c r="B3887" s="49"/>
      <c r="C3887" s="49"/>
      <c r="D3887" s="49"/>
      <c r="E3887" s="49" t="s">
        <v>2093</v>
      </c>
      <c r="F3887" s="159">
        <v>12.77</v>
      </c>
      <c r="G3887" s="49" t="s">
        <v>2094</v>
      </c>
      <c r="H3887" s="159">
        <v>14.65</v>
      </c>
      <c r="I3887" s="49" t="s">
        <v>2095</v>
      </c>
      <c r="J3887" s="159">
        <v>27.42</v>
      </c>
    </row>
    <row r="3888" spans="1:10" x14ac:dyDescent="0.25">
      <c r="A3888" s="49"/>
      <c r="B3888" s="49"/>
      <c r="C3888" s="49"/>
      <c r="D3888" s="49"/>
      <c r="E3888" s="49" t="s">
        <v>2096</v>
      </c>
      <c r="F3888" s="159">
        <v>7.41</v>
      </c>
      <c r="G3888" s="49"/>
      <c r="H3888" s="291" t="s">
        <v>2097</v>
      </c>
      <c r="I3888" s="291"/>
      <c r="J3888" s="159">
        <v>43.57</v>
      </c>
    </row>
    <row r="3889" spans="1:10" ht="14.4" thickBot="1" x14ac:dyDescent="0.3">
      <c r="A3889" s="30"/>
      <c r="B3889" s="30"/>
      <c r="C3889" s="30"/>
      <c r="D3889" s="30"/>
      <c r="E3889" s="30"/>
      <c r="F3889" s="30"/>
      <c r="G3889" s="30" t="s">
        <v>2098</v>
      </c>
      <c r="H3889" s="160" t="s">
        <v>2572</v>
      </c>
      <c r="I3889" s="30" t="s">
        <v>2100</v>
      </c>
      <c r="J3889" s="32">
        <v>87.14</v>
      </c>
    </row>
    <row r="3890" spans="1:10" ht="14.4" thickTop="1" x14ac:dyDescent="0.25">
      <c r="A3890" s="161"/>
      <c r="B3890" s="161"/>
      <c r="C3890" s="161"/>
      <c r="D3890" s="161"/>
      <c r="E3890" s="161"/>
      <c r="F3890" s="161"/>
      <c r="G3890" s="161"/>
      <c r="H3890" s="161"/>
      <c r="I3890" s="161"/>
      <c r="J3890" s="161"/>
    </row>
    <row r="3891" spans="1:10" x14ac:dyDescent="0.25">
      <c r="A3891" s="24" t="s">
        <v>1135</v>
      </c>
      <c r="B3891" s="25" t="s">
        <v>2</v>
      </c>
      <c r="C3891" s="24" t="s">
        <v>3</v>
      </c>
      <c r="D3891" s="24" t="s">
        <v>4</v>
      </c>
      <c r="E3891" s="294" t="s">
        <v>2075</v>
      </c>
      <c r="F3891" s="294"/>
      <c r="G3891" s="145" t="s">
        <v>5</v>
      </c>
      <c r="H3891" s="25" t="s">
        <v>6</v>
      </c>
      <c r="I3891" s="25" t="s">
        <v>7</v>
      </c>
      <c r="J3891" s="25" t="s">
        <v>9</v>
      </c>
    </row>
    <row r="3892" spans="1:10" ht="39.6" x14ac:dyDescent="0.25">
      <c r="A3892" s="146" t="s">
        <v>2076</v>
      </c>
      <c r="B3892" s="147" t="s">
        <v>1136</v>
      </c>
      <c r="C3892" s="146" t="s">
        <v>41</v>
      </c>
      <c r="D3892" s="146" t="s">
        <v>1137</v>
      </c>
      <c r="E3892" s="292" t="s">
        <v>3034</v>
      </c>
      <c r="F3892" s="292"/>
      <c r="G3892" s="148" t="s">
        <v>43</v>
      </c>
      <c r="H3892" s="149">
        <v>1</v>
      </c>
      <c r="I3892" s="150">
        <v>129.26</v>
      </c>
      <c r="J3892" s="150">
        <v>129.26</v>
      </c>
    </row>
    <row r="3893" spans="1:10" ht="26.4" x14ac:dyDescent="0.25">
      <c r="A3893" s="48" t="s">
        <v>2078</v>
      </c>
      <c r="B3893" s="50" t="s">
        <v>2708</v>
      </c>
      <c r="C3893" s="48" t="s">
        <v>41</v>
      </c>
      <c r="D3893" s="48" t="s">
        <v>2709</v>
      </c>
      <c r="E3893" s="289" t="s">
        <v>2081</v>
      </c>
      <c r="F3893" s="289"/>
      <c r="G3893" s="151" t="s">
        <v>2082</v>
      </c>
      <c r="H3893" s="152">
        <v>0.34562399999999999</v>
      </c>
      <c r="I3893" s="153">
        <v>31.06</v>
      </c>
      <c r="J3893" s="153">
        <v>10.73</v>
      </c>
    </row>
    <row r="3894" spans="1:10" ht="26.4" x14ac:dyDescent="0.25">
      <c r="A3894" s="48" t="s">
        <v>2078</v>
      </c>
      <c r="B3894" s="50" t="s">
        <v>2118</v>
      </c>
      <c r="C3894" s="48" t="s">
        <v>41</v>
      </c>
      <c r="D3894" s="48" t="s">
        <v>2119</v>
      </c>
      <c r="E3894" s="289" t="s">
        <v>2081</v>
      </c>
      <c r="F3894" s="289"/>
      <c r="G3894" s="151" t="s">
        <v>2082</v>
      </c>
      <c r="H3894" s="152">
        <v>0.34562399999999999</v>
      </c>
      <c r="I3894" s="153">
        <v>29.46</v>
      </c>
      <c r="J3894" s="153">
        <v>10.18</v>
      </c>
    </row>
    <row r="3895" spans="1:10" ht="26.4" x14ac:dyDescent="0.25">
      <c r="A3895" s="48" t="s">
        <v>2078</v>
      </c>
      <c r="B3895" s="50" t="s">
        <v>2114</v>
      </c>
      <c r="C3895" s="48" t="s">
        <v>41</v>
      </c>
      <c r="D3895" s="48" t="s">
        <v>2115</v>
      </c>
      <c r="E3895" s="289" t="s">
        <v>2081</v>
      </c>
      <c r="F3895" s="289"/>
      <c r="G3895" s="151" t="s">
        <v>2082</v>
      </c>
      <c r="H3895" s="152">
        <v>0.34562399999999999</v>
      </c>
      <c r="I3895" s="153">
        <v>24.83</v>
      </c>
      <c r="J3895" s="153">
        <v>8.58</v>
      </c>
    </row>
    <row r="3896" spans="1:10" ht="26.4" x14ac:dyDescent="0.25">
      <c r="A3896" s="154" t="s">
        <v>2087</v>
      </c>
      <c r="B3896" s="155" t="s">
        <v>3431</v>
      </c>
      <c r="C3896" s="154" t="s">
        <v>41</v>
      </c>
      <c r="D3896" s="154" t="s">
        <v>3432</v>
      </c>
      <c r="E3896" s="290" t="s">
        <v>2091</v>
      </c>
      <c r="F3896" s="290"/>
      <c r="G3896" s="156" t="s">
        <v>43</v>
      </c>
      <c r="H3896" s="157">
        <v>1</v>
      </c>
      <c r="I3896" s="158">
        <v>98.76</v>
      </c>
      <c r="J3896" s="158">
        <v>98.76</v>
      </c>
    </row>
    <row r="3897" spans="1:10" x14ac:dyDescent="0.25">
      <c r="A3897" s="154" t="s">
        <v>2087</v>
      </c>
      <c r="B3897" s="155" t="s">
        <v>3425</v>
      </c>
      <c r="C3897" s="154" t="s">
        <v>41</v>
      </c>
      <c r="D3897" s="154" t="s">
        <v>3426</v>
      </c>
      <c r="E3897" s="290" t="s">
        <v>2091</v>
      </c>
      <c r="F3897" s="290"/>
      <c r="G3897" s="156" t="s">
        <v>107</v>
      </c>
      <c r="H3897" s="157">
        <v>3.6567000000000002E-2</v>
      </c>
      <c r="I3897" s="158">
        <v>27.89</v>
      </c>
      <c r="J3897" s="158">
        <v>1.01</v>
      </c>
    </row>
    <row r="3898" spans="1:10" x14ac:dyDescent="0.25">
      <c r="A3898" s="49"/>
      <c r="B3898" s="49"/>
      <c r="C3898" s="49"/>
      <c r="D3898" s="49"/>
      <c r="E3898" s="49" t="s">
        <v>2093</v>
      </c>
      <c r="F3898" s="159">
        <v>10.3</v>
      </c>
      <c r="G3898" s="49" t="s">
        <v>2094</v>
      </c>
      <c r="H3898" s="159">
        <v>11.81</v>
      </c>
      <c r="I3898" s="49" t="s">
        <v>2095</v>
      </c>
      <c r="J3898" s="159">
        <v>22.11</v>
      </c>
    </row>
    <row r="3899" spans="1:10" x14ac:dyDescent="0.25">
      <c r="A3899" s="49"/>
      <c r="B3899" s="49"/>
      <c r="C3899" s="49"/>
      <c r="D3899" s="49"/>
      <c r="E3899" s="49" t="s">
        <v>2096</v>
      </c>
      <c r="F3899" s="159">
        <v>26.49</v>
      </c>
      <c r="G3899" s="49"/>
      <c r="H3899" s="291" t="s">
        <v>2097</v>
      </c>
      <c r="I3899" s="291"/>
      <c r="J3899" s="159">
        <v>155.75</v>
      </c>
    </row>
    <row r="3900" spans="1:10" ht="14.4" thickBot="1" x14ac:dyDescent="0.3">
      <c r="A3900" s="30"/>
      <c r="B3900" s="30"/>
      <c r="C3900" s="30"/>
      <c r="D3900" s="30"/>
      <c r="E3900" s="30"/>
      <c r="F3900" s="30"/>
      <c r="G3900" s="30" t="s">
        <v>2098</v>
      </c>
      <c r="H3900" s="160" t="s">
        <v>2572</v>
      </c>
      <c r="I3900" s="30" t="s">
        <v>2100</v>
      </c>
      <c r="J3900" s="32">
        <v>311.5</v>
      </c>
    </row>
    <row r="3901" spans="1:10" ht="14.4" thickTop="1" x14ac:dyDescent="0.25">
      <c r="A3901" s="161"/>
      <c r="B3901" s="161"/>
      <c r="C3901" s="161"/>
      <c r="D3901" s="161"/>
      <c r="E3901" s="161"/>
      <c r="F3901" s="161"/>
      <c r="G3901" s="161"/>
      <c r="H3901" s="161"/>
      <c r="I3901" s="161"/>
      <c r="J3901" s="161"/>
    </row>
    <row r="3902" spans="1:10" x14ac:dyDescent="0.25">
      <c r="A3902" s="24" t="s">
        <v>1138</v>
      </c>
      <c r="B3902" s="25" t="s">
        <v>2</v>
      </c>
      <c r="C3902" s="24" t="s">
        <v>3</v>
      </c>
      <c r="D3902" s="24" t="s">
        <v>4</v>
      </c>
      <c r="E3902" s="294" t="s">
        <v>2075</v>
      </c>
      <c r="F3902" s="294"/>
      <c r="G3902" s="145" t="s">
        <v>5</v>
      </c>
      <c r="H3902" s="25" t="s">
        <v>6</v>
      </c>
      <c r="I3902" s="25" t="s">
        <v>7</v>
      </c>
      <c r="J3902" s="25" t="s">
        <v>9</v>
      </c>
    </row>
    <row r="3903" spans="1:10" ht="39.6" x14ac:dyDescent="0.25">
      <c r="A3903" s="146" t="s">
        <v>2076</v>
      </c>
      <c r="B3903" s="147" t="s">
        <v>1139</v>
      </c>
      <c r="C3903" s="146" t="s">
        <v>41</v>
      </c>
      <c r="D3903" s="146" t="s">
        <v>1140</v>
      </c>
      <c r="E3903" s="292" t="s">
        <v>3034</v>
      </c>
      <c r="F3903" s="292"/>
      <c r="G3903" s="148" t="s">
        <v>43</v>
      </c>
      <c r="H3903" s="149">
        <v>1</v>
      </c>
      <c r="I3903" s="150">
        <v>84.82</v>
      </c>
      <c r="J3903" s="150">
        <v>84.82</v>
      </c>
    </row>
    <row r="3904" spans="1:10" ht="26.4" x14ac:dyDescent="0.25">
      <c r="A3904" s="48" t="s">
        <v>2078</v>
      </c>
      <c r="B3904" s="50" t="s">
        <v>2118</v>
      </c>
      <c r="C3904" s="48" t="s">
        <v>41</v>
      </c>
      <c r="D3904" s="48" t="s">
        <v>2119</v>
      </c>
      <c r="E3904" s="289" t="s">
        <v>2081</v>
      </c>
      <c r="F3904" s="289"/>
      <c r="G3904" s="151" t="s">
        <v>2082</v>
      </c>
      <c r="H3904" s="152">
        <v>0.48410999999999998</v>
      </c>
      <c r="I3904" s="153">
        <v>29.46</v>
      </c>
      <c r="J3904" s="153">
        <v>14.26</v>
      </c>
    </row>
    <row r="3905" spans="1:10" ht="26.4" x14ac:dyDescent="0.25">
      <c r="A3905" s="48" t="s">
        <v>2078</v>
      </c>
      <c r="B3905" s="50" t="s">
        <v>2114</v>
      </c>
      <c r="C3905" s="48" t="s">
        <v>41</v>
      </c>
      <c r="D3905" s="48" t="s">
        <v>2115</v>
      </c>
      <c r="E3905" s="289" t="s">
        <v>2081</v>
      </c>
      <c r="F3905" s="289"/>
      <c r="G3905" s="151" t="s">
        <v>2082</v>
      </c>
      <c r="H3905" s="152">
        <v>0.48410999999999998</v>
      </c>
      <c r="I3905" s="153">
        <v>24.83</v>
      </c>
      <c r="J3905" s="153">
        <v>12.02</v>
      </c>
    </row>
    <row r="3906" spans="1:10" x14ac:dyDescent="0.25">
      <c r="A3906" s="154" t="s">
        <v>2087</v>
      </c>
      <c r="B3906" s="155" t="s">
        <v>3433</v>
      </c>
      <c r="C3906" s="154" t="s">
        <v>41</v>
      </c>
      <c r="D3906" s="154" t="s">
        <v>3434</v>
      </c>
      <c r="E3906" s="290" t="s">
        <v>2091</v>
      </c>
      <c r="F3906" s="290"/>
      <c r="G3906" s="156" t="s">
        <v>2297</v>
      </c>
      <c r="H3906" s="157">
        <v>3.9960000000000004E-3</v>
      </c>
      <c r="I3906" s="158">
        <v>50.02</v>
      </c>
      <c r="J3906" s="158">
        <v>0.19</v>
      </c>
    </row>
    <row r="3907" spans="1:10" ht="26.4" x14ac:dyDescent="0.25">
      <c r="A3907" s="154" t="s">
        <v>2087</v>
      </c>
      <c r="B3907" s="155" t="s">
        <v>3435</v>
      </c>
      <c r="C3907" s="154" t="s">
        <v>41</v>
      </c>
      <c r="D3907" s="154" t="s">
        <v>3436</v>
      </c>
      <c r="E3907" s="290" t="s">
        <v>2091</v>
      </c>
      <c r="F3907" s="290"/>
      <c r="G3907" s="156" t="s">
        <v>43</v>
      </c>
      <c r="H3907" s="157">
        <v>1</v>
      </c>
      <c r="I3907" s="158">
        <v>58.01</v>
      </c>
      <c r="J3907" s="158">
        <v>58.01</v>
      </c>
    </row>
    <row r="3908" spans="1:10" x14ac:dyDescent="0.25">
      <c r="A3908" s="154" t="s">
        <v>2087</v>
      </c>
      <c r="B3908" s="155" t="s">
        <v>2148</v>
      </c>
      <c r="C3908" s="154" t="s">
        <v>41</v>
      </c>
      <c r="D3908" s="154" t="s">
        <v>2149</v>
      </c>
      <c r="E3908" s="290" t="s">
        <v>2091</v>
      </c>
      <c r="F3908" s="290"/>
      <c r="G3908" s="156" t="s">
        <v>43</v>
      </c>
      <c r="H3908" s="157">
        <v>1.6799999999999999E-2</v>
      </c>
      <c r="I3908" s="158">
        <v>20.66</v>
      </c>
      <c r="J3908" s="158">
        <v>0.34</v>
      </c>
    </row>
    <row r="3909" spans="1:10" x14ac:dyDescent="0.25">
      <c r="A3909" s="49"/>
      <c r="B3909" s="49"/>
      <c r="C3909" s="49"/>
      <c r="D3909" s="49"/>
      <c r="E3909" s="49" t="s">
        <v>2093</v>
      </c>
      <c r="F3909" s="159">
        <v>9.2899999999999991</v>
      </c>
      <c r="G3909" s="49" t="s">
        <v>2094</v>
      </c>
      <c r="H3909" s="159">
        <v>10.66</v>
      </c>
      <c r="I3909" s="49" t="s">
        <v>2095</v>
      </c>
      <c r="J3909" s="159">
        <v>19.95</v>
      </c>
    </row>
    <row r="3910" spans="1:10" x14ac:dyDescent="0.25">
      <c r="A3910" s="49"/>
      <c r="B3910" s="49"/>
      <c r="C3910" s="49"/>
      <c r="D3910" s="49"/>
      <c r="E3910" s="49" t="s">
        <v>2096</v>
      </c>
      <c r="F3910" s="159">
        <v>17.38</v>
      </c>
      <c r="G3910" s="49"/>
      <c r="H3910" s="291" t="s">
        <v>2097</v>
      </c>
      <c r="I3910" s="291"/>
      <c r="J3910" s="159">
        <v>102.2</v>
      </c>
    </row>
    <row r="3911" spans="1:10" ht="14.4" thickBot="1" x14ac:dyDescent="0.3">
      <c r="A3911" s="30"/>
      <c r="B3911" s="30"/>
      <c r="C3911" s="30"/>
      <c r="D3911" s="30"/>
      <c r="E3911" s="30"/>
      <c r="F3911" s="30"/>
      <c r="G3911" s="30" t="s">
        <v>2098</v>
      </c>
      <c r="H3911" s="160" t="s">
        <v>2572</v>
      </c>
      <c r="I3911" s="30" t="s">
        <v>2100</v>
      </c>
      <c r="J3911" s="32">
        <v>204.4</v>
      </c>
    </row>
    <row r="3912" spans="1:10" ht="14.4" thickTop="1" x14ac:dyDescent="0.25">
      <c r="A3912" s="161"/>
      <c r="B3912" s="161"/>
      <c r="C3912" s="161"/>
      <c r="D3912" s="161"/>
      <c r="E3912" s="161"/>
      <c r="F3912" s="161"/>
      <c r="G3912" s="161"/>
      <c r="H3912" s="161"/>
      <c r="I3912" s="161"/>
      <c r="J3912" s="161"/>
    </row>
    <row r="3913" spans="1:10" x14ac:dyDescent="0.25">
      <c r="A3913" s="24" t="s">
        <v>1141</v>
      </c>
      <c r="B3913" s="25" t="s">
        <v>2</v>
      </c>
      <c r="C3913" s="24" t="s">
        <v>3</v>
      </c>
      <c r="D3913" s="24" t="s">
        <v>4</v>
      </c>
      <c r="E3913" s="294" t="s">
        <v>2075</v>
      </c>
      <c r="F3913" s="294"/>
      <c r="G3913" s="145" t="s">
        <v>5</v>
      </c>
      <c r="H3913" s="25" t="s">
        <v>6</v>
      </c>
      <c r="I3913" s="25" t="s">
        <v>7</v>
      </c>
      <c r="J3913" s="25" t="s">
        <v>9</v>
      </c>
    </row>
    <row r="3914" spans="1:10" ht="26.4" x14ac:dyDescent="0.25">
      <c r="A3914" s="146" t="s">
        <v>2076</v>
      </c>
      <c r="B3914" s="147" t="s">
        <v>1142</v>
      </c>
      <c r="C3914" s="146" t="s">
        <v>19</v>
      </c>
      <c r="D3914" s="146" t="s">
        <v>1143</v>
      </c>
      <c r="E3914" s="292" t="s">
        <v>2077</v>
      </c>
      <c r="F3914" s="292"/>
      <c r="G3914" s="148" t="s">
        <v>43</v>
      </c>
      <c r="H3914" s="149">
        <v>1</v>
      </c>
      <c r="I3914" s="150">
        <v>95.22</v>
      </c>
      <c r="J3914" s="150">
        <v>95.22</v>
      </c>
    </row>
    <row r="3915" spans="1:10" ht="26.4" x14ac:dyDescent="0.25">
      <c r="A3915" s="48" t="s">
        <v>2078</v>
      </c>
      <c r="B3915" s="50" t="s">
        <v>2114</v>
      </c>
      <c r="C3915" s="48" t="s">
        <v>41</v>
      </c>
      <c r="D3915" s="48" t="s">
        <v>2115</v>
      </c>
      <c r="E3915" s="289" t="s">
        <v>2081</v>
      </c>
      <c r="F3915" s="289"/>
      <c r="G3915" s="151" t="s">
        <v>2082</v>
      </c>
      <c r="H3915" s="152">
        <v>1.754</v>
      </c>
      <c r="I3915" s="153">
        <v>24.83</v>
      </c>
      <c r="J3915" s="153">
        <v>43.55</v>
      </c>
    </row>
    <row r="3916" spans="1:10" ht="26.4" x14ac:dyDescent="0.25">
      <c r="A3916" s="48" t="s">
        <v>2078</v>
      </c>
      <c r="B3916" s="50" t="s">
        <v>2118</v>
      </c>
      <c r="C3916" s="48" t="s">
        <v>41</v>
      </c>
      <c r="D3916" s="48" t="s">
        <v>2119</v>
      </c>
      <c r="E3916" s="289" t="s">
        <v>2081</v>
      </c>
      <c r="F3916" s="289"/>
      <c r="G3916" s="151" t="s">
        <v>2082</v>
      </c>
      <c r="H3916" s="152">
        <v>1.754</v>
      </c>
      <c r="I3916" s="153">
        <v>29.46</v>
      </c>
      <c r="J3916" s="153">
        <v>51.67</v>
      </c>
    </row>
    <row r="3917" spans="1:10" x14ac:dyDescent="0.25">
      <c r="A3917" s="49"/>
      <c r="B3917" s="49"/>
      <c r="C3917" s="49"/>
      <c r="D3917" s="49"/>
      <c r="E3917" s="49" t="s">
        <v>2093</v>
      </c>
      <c r="F3917" s="159">
        <v>33.68</v>
      </c>
      <c r="G3917" s="49" t="s">
        <v>2094</v>
      </c>
      <c r="H3917" s="159">
        <v>38.619999999999997</v>
      </c>
      <c r="I3917" s="49" t="s">
        <v>2095</v>
      </c>
      <c r="J3917" s="159">
        <v>72.3</v>
      </c>
    </row>
    <row r="3918" spans="1:10" x14ac:dyDescent="0.25">
      <c r="A3918" s="49"/>
      <c r="B3918" s="49"/>
      <c r="C3918" s="49"/>
      <c r="D3918" s="49"/>
      <c r="E3918" s="49" t="s">
        <v>2096</v>
      </c>
      <c r="F3918" s="159">
        <v>19.52</v>
      </c>
      <c r="G3918" s="49"/>
      <c r="H3918" s="291" t="s">
        <v>2097</v>
      </c>
      <c r="I3918" s="291"/>
      <c r="J3918" s="159">
        <v>114.74</v>
      </c>
    </row>
    <row r="3919" spans="1:10" ht="14.4" thickBot="1" x14ac:dyDescent="0.3">
      <c r="A3919" s="30"/>
      <c r="B3919" s="30"/>
      <c r="C3919" s="30"/>
      <c r="D3919" s="30"/>
      <c r="E3919" s="30"/>
      <c r="F3919" s="30"/>
      <c r="G3919" s="30" t="s">
        <v>2098</v>
      </c>
      <c r="H3919" s="160" t="s">
        <v>2166</v>
      </c>
      <c r="I3919" s="30" t="s">
        <v>2100</v>
      </c>
      <c r="J3919" s="32">
        <v>114.74</v>
      </c>
    </row>
    <row r="3920" spans="1:10" ht="14.4" thickTop="1" x14ac:dyDescent="0.25">
      <c r="A3920" s="161"/>
      <c r="B3920" s="161"/>
      <c r="C3920" s="161"/>
      <c r="D3920" s="161"/>
      <c r="E3920" s="161"/>
      <c r="F3920" s="161"/>
      <c r="G3920" s="161"/>
      <c r="H3920" s="161"/>
      <c r="I3920" s="161"/>
      <c r="J3920" s="161"/>
    </row>
    <row r="3921" spans="1:10" x14ac:dyDescent="0.25">
      <c r="A3921" s="24" t="s">
        <v>1144</v>
      </c>
      <c r="B3921" s="25" t="s">
        <v>2</v>
      </c>
      <c r="C3921" s="24" t="s">
        <v>3</v>
      </c>
      <c r="D3921" s="24" t="s">
        <v>4</v>
      </c>
      <c r="E3921" s="294" t="s">
        <v>2075</v>
      </c>
      <c r="F3921" s="294"/>
      <c r="G3921" s="145" t="s">
        <v>5</v>
      </c>
      <c r="H3921" s="25" t="s">
        <v>6</v>
      </c>
      <c r="I3921" s="25" t="s">
        <v>7</v>
      </c>
      <c r="J3921" s="25" t="s">
        <v>9</v>
      </c>
    </row>
    <row r="3922" spans="1:10" ht="39.6" x14ac:dyDescent="0.25">
      <c r="A3922" s="146" t="s">
        <v>2076</v>
      </c>
      <c r="B3922" s="147" t="s">
        <v>719</v>
      </c>
      <c r="C3922" s="146" t="s">
        <v>41</v>
      </c>
      <c r="D3922" s="146" t="s">
        <v>720</v>
      </c>
      <c r="E3922" s="292" t="s">
        <v>3034</v>
      </c>
      <c r="F3922" s="292"/>
      <c r="G3922" s="148" t="s">
        <v>91</v>
      </c>
      <c r="H3922" s="149">
        <v>1</v>
      </c>
      <c r="I3922" s="150">
        <v>99.91</v>
      </c>
      <c r="J3922" s="150">
        <v>99.91</v>
      </c>
    </row>
    <row r="3923" spans="1:10" ht="26.4" x14ac:dyDescent="0.25">
      <c r="A3923" s="48" t="s">
        <v>2078</v>
      </c>
      <c r="B3923" s="50" t="s">
        <v>2118</v>
      </c>
      <c r="C3923" s="48" t="s">
        <v>41</v>
      </c>
      <c r="D3923" s="48" t="s">
        <v>2119</v>
      </c>
      <c r="E3923" s="289" t="s">
        <v>2081</v>
      </c>
      <c r="F3923" s="289"/>
      <c r="G3923" s="151" t="s">
        <v>2082</v>
      </c>
      <c r="H3923" s="152">
        <v>0.29563200000000001</v>
      </c>
      <c r="I3923" s="153">
        <v>29.46</v>
      </c>
      <c r="J3923" s="153">
        <v>8.6999999999999993</v>
      </c>
    </row>
    <row r="3924" spans="1:10" ht="26.4" x14ac:dyDescent="0.25">
      <c r="A3924" s="48" t="s">
        <v>2078</v>
      </c>
      <c r="B3924" s="50" t="s">
        <v>2114</v>
      </c>
      <c r="C3924" s="48" t="s">
        <v>41</v>
      </c>
      <c r="D3924" s="48" t="s">
        <v>2115</v>
      </c>
      <c r="E3924" s="289" t="s">
        <v>2081</v>
      </c>
      <c r="F3924" s="289"/>
      <c r="G3924" s="151" t="s">
        <v>2082</v>
      </c>
      <c r="H3924" s="152">
        <v>0.29563200000000001</v>
      </c>
      <c r="I3924" s="153">
        <v>24.83</v>
      </c>
      <c r="J3924" s="153">
        <v>7.34</v>
      </c>
    </row>
    <row r="3925" spans="1:10" ht="26.4" x14ac:dyDescent="0.25">
      <c r="A3925" s="154" t="s">
        <v>2087</v>
      </c>
      <c r="B3925" s="155" t="s">
        <v>2721</v>
      </c>
      <c r="C3925" s="154" t="s">
        <v>41</v>
      </c>
      <c r="D3925" s="154" t="s">
        <v>2722</v>
      </c>
      <c r="E3925" s="290" t="s">
        <v>2091</v>
      </c>
      <c r="F3925" s="290"/>
      <c r="G3925" s="156" t="s">
        <v>91</v>
      </c>
      <c r="H3925" s="157">
        <v>1.0357749999999999</v>
      </c>
      <c r="I3925" s="158">
        <v>80.98</v>
      </c>
      <c r="J3925" s="158">
        <v>83.87</v>
      </c>
    </row>
    <row r="3926" spans="1:10" x14ac:dyDescent="0.25">
      <c r="A3926" s="49"/>
      <c r="B3926" s="49"/>
      <c r="C3926" s="49"/>
      <c r="D3926" s="49"/>
      <c r="E3926" s="49" t="s">
        <v>2093</v>
      </c>
      <c r="F3926" s="159">
        <v>5.67</v>
      </c>
      <c r="G3926" s="49" t="s">
        <v>2094</v>
      </c>
      <c r="H3926" s="159">
        <v>6.51</v>
      </c>
      <c r="I3926" s="49" t="s">
        <v>2095</v>
      </c>
      <c r="J3926" s="159">
        <v>12.18</v>
      </c>
    </row>
    <row r="3927" spans="1:10" x14ac:dyDescent="0.25">
      <c r="A3927" s="49"/>
      <c r="B3927" s="49"/>
      <c r="C3927" s="49"/>
      <c r="D3927" s="49"/>
      <c r="E3927" s="49" t="s">
        <v>2096</v>
      </c>
      <c r="F3927" s="159">
        <v>20.48</v>
      </c>
      <c r="G3927" s="49"/>
      <c r="H3927" s="291" t="s">
        <v>2097</v>
      </c>
      <c r="I3927" s="291"/>
      <c r="J3927" s="159">
        <v>120.39</v>
      </c>
    </row>
    <row r="3928" spans="1:10" ht="14.4" thickBot="1" x14ac:dyDescent="0.3">
      <c r="A3928" s="30"/>
      <c r="B3928" s="30"/>
      <c r="C3928" s="30"/>
      <c r="D3928" s="30"/>
      <c r="E3928" s="30"/>
      <c r="F3928" s="30"/>
      <c r="G3928" s="30" t="s">
        <v>2098</v>
      </c>
      <c r="H3928" s="160" t="s">
        <v>3437</v>
      </c>
      <c r="I3928" s="30" t="s">
        <v>2100</v>
      </c>
      <c r="J3928" s="32">
        <v>27448.92</v>
      </c>
    </row>
    <row r="3929" spans="1:10" ht="14.4" thickTop="1" x14ac:dyDescent="0.25">
      <c r="A3929" s="161"/>
      <c r="B3929" s="161"/>
      <c r="C3929" s="161"/>
      <c r="D3929" s="161"/>
      <c r="E3929" s="161"/>
      <c r="F3929" s="161"/>
      <c r="G3929" s="161"/>
      <c r="H3929" s="161"/>
      <c r="I3929" s="161"/>
      <c r="J3929" s="161"/>
    </row>
    <row r="3930" spans="1:10" x14ac:dyDescent="0.25">
      <c r="A3930" s="24" t="s">
        <v>1145</v>
      </c>
      <c r="B3930" s="25" t="s">
        <v>2</v>
      </c>
      <c r="C3930" s="24" t="s">
        <v>3</v>
      </c>
      <c r="D3930" s="24" t="s">
        <v>4</v>
      </c>
      <c r="E3930" s="294" t="s">
        <v>2075</v>
      </c>
      <c r="F3930" s="294"/>
      <c r="G3930" s="145" t="s">
        <v>5</v>
      </c>
      <c r="H3930" s="25" t="s">
        <v>6</v>
      </c>
      <c r="I3930" s="25" t="s">
        <v>7</v>
      </c>
      <c r="J3930" s="25" t="s">
        <v>9</v>
      </c>
    </row>
    <row r="3931" spans="1:10" ht="39.6" x14ac:dyDescent="0.25">
      <c r="A3931" s="146" t="s">
        <v>2076</v>
      </c>
      <c r="B3931" s="147" t="s">
        <v>1146</v>
      </c>
      <c r="C3931" s="146" t="s">
        <v>41</v>
      </c>
      <c r="D3931" s="146" t="s">
        <v>1147</v>
      </c>
      <c r="E3931" s="292" t="s">
        <v>3034</v>
      </c>
      <c r="F3931" s="292"/>
      <c r="G3931" s="148" t="s">
        <v>91</v>
      </c>
      <c r="H3931" s="149">
        <v>1</v>
      </c>
      <c r="I3931" s="150">
        <v>49.92</v>
      </c>
      <c r="J3931" s="150">
        <v>49.92</v>
      </c>
    </row>
    <row r="3932" spans="1:10" ht="26.4" x14ac:dyDescent="0.25">
      <c r="A3932" s="48" t="s">
        <v>2078</v>
      </c>
      <c r="B3932" s="50" t="s">
        <v>2118</v>
      </c>
      <c r="C3932" s="48" t="s">
        <v>41</v>
      </c>
      <c r="D3932" s="48" t="s">
        <v>2119</v>
      </c>
      <c r="E3932" s="289" t="s">
        <v>2081</v>
      </c>
      <c r="F3932" s="289"/>
      <c r="G3932" s="151" t="s">
        <v>2082</v>
      </c>
      <c r="H3932" s="152">
        <v>0.17668300000000001</v>
      </c>
      <c r="I3932" s="153">
        <v>29.46</v>
      </c>
      <c r="J3932" s="153">
        <v>5.2</v>
      </c>
    </row>
    <row r="3933" spans="1:10" ht="26.4" x14ac:dyDescent="0.25">
      <c r="A3933" s="48" t="s">
        <v>2078</v>
      </c>
      <c r="B3933" s="50" t="s">
        <v>2114</v>
      </c>
      <c r="C3933" s="48" t="s">
        <v>41</v>
      </c>
      <c r="D3933" s="48" t="s">
        <v>2115</v>
      </c>
      <c r="E3933" s="289" t="s">
        <v>2081</v>
      </c>
      <c r="F3933" s="289"/>
      <c r="G3933" s="151" t="s">
        <v>2082</v>
      </c>
      <c r="H3933" s="152">
        <v>0.17668300000000001</v>
      </c>
      <c r="I3933" s="153">
        <v>24.83</v>
      </c>
      <c r="J3933" s="153">
        <v>4.38</v>
      </c>
    </row>
    <row r="3934" spans="1:10" ht="26.4" x14ac:dyDescent="0.25">
      <c r="A3934" s="154" t="s">
        <v>2087</v>
      </c>
      <c r="B3934" s="155" t="s">
        <v>3438</v>
      </c>
      <c r="C3934" s="154" t="s">
        <v>41</v>
      </c>
      <c r="D3934" s="154" t="s">
        <v>3439</v>
      </c>
      <c r="E3934" s="290" t="s">
        <v>2091</v>
      </c>
      <c r="F3934" s="290"/>
      <c r="G3934" s="156" t="s">
        <v>91</v>
      </c>
      <c r="H3934" s="157">
        <v>1.0357749999999999</v>
      </c>
      <c r="I3934" s="158">
        <v>38.950000000000003</v>
      </c>
      <c r="J3934" s="158">
        <v>40.340000000000003</v>
      </c>
    </row>
    <row r="3935" spans="1:10" x14ac:dyDescent="0.25">
      <c r="A3935" s="49"/>
      <c r="B3935" s="49"/>
      <c r="C3935" s="49"/>
      <c r="D3935" s="49"/>
      <c r="E3935" s="49" t="s">
        <v>2093</v>
      </c>
      <c r="F3935" s="159">
        <v>3.39</v>
      </c>
      <c r="G3935" s="49" t="s">
        <v>2094</v>
      </c>
      <c r="H3935" s="159">
        <v>3.89</v>
      </c>
      <c r="I3935" s="49" t="s">
        <v>2095</v>
      </c>
      <c r="J3935" s="159">
        <v>7.28</v>
      </c>
    </row>
    <row r="3936" spans="1:10" x14ac:dyDescent="0.25">
      <c r="A3936" s="49"/>
      <c r="B3936" s="49"/>
      <c r="C3936" s="49"/>
      <c r="D3936" s="49"/>
      <c r="E3936" s="49" t="s">
        <v>2096</v>
      </c>
      <c r="F3936" s="159">
        <v>10.23</v>
      </c>
      <c r="G3936" s="49"/>
      <c r="H3936" s="291" t="s">
        <v>2097</v>
      </c>
      <c r="I3936" s="291"/>
      <c r="J3936" s="159">
        <v>60.15</v>
      </c>
    </row>
    <row r="3937" spans="1:10" ht="14.4" thickBot="1" x14ac:dyDescent="0.3">
      <c r="A3937" s="30"/>
      <c r="B3937" s="30"/>
      <c r="C3937" s="30"/>
      <c r="D3937" s="30"/>
      <c r="E3937" s="30"/>
      <c r="F3937" s="30"/>
      <c r="G3937" s="30" t="s">
        <v>2098</v>
      </c>
      <c r="H3937" s="160" t="s">
        <v>2223</v>
      </c>
      <c r="I3937" s="30" t="s">
        <v>2100</v>
      </c>
      <c r="J3937" s="32">
        <v>360.9</v>
      </c>
    </row>
    <row r="3938" spans="1:10" ht="14.4" thickTop="1" x14ac:dyDescent="0.25">
      <c r="A3938" s="161"/>
      <c r="B3938" s="161"/>
      <c r="C3938" s="161"/>
      <c r="D3938" s="161"/>
      <c r="E3938" s="161"/>
      <c r="F3938" s="161"/>
      <c r="G3938" s="161"/>
      <c r="H3938" s="161"/>
      <c r="I3938" s="161"/>
      <c r="J3938" s="161"/>
    </row>
    <row r="3939" spans="1:10" x14ac:dyDescent="0.25">
      <c r="A3939" s="24" t="s">
        <v>1148</v>
      </c>
      <c r="B3939" s="25" t="s">
        <v>2</v>
      </c>
      <c r="C3939" s="24" t="s">
        <v>3</v>
      </c>
      <c r="D3939" s="24" t="s">
        <v>4</v>
      </c>
      <c r="E3939" s="294" t="s">
        <v>2075</v>
      </c>
      <c r="F3939" s="294"/>
      <c r="G3939" s="145" t="s">
        <v>5</v>
      </c>
      <c r="H3939" s="25" t="s">
        <v>6</v>
      </c>
      <c r="I3939" s="25" t="s">
        <v>7</v>
      </c>
      <c r="J3939" s="25" t="s">
        <v>9</v>
      </c>
    </row>
    <row r="3940" spans="1:10" ht="52.8" x14ac:dyDescent="0.25">
      <c r="A3940" s="146" t="s">
        <v>2076</v>
      </c>
      <c r="B3940" s="147" t="s">
        <v>1149</v>
      </c>
      <c r="C3940" s="146" t="s">
        <v>41</v>
      </c>
      <c r="D3940" s="146" t="s">
        <v>1150</v>
      </c>
      <c r="E3940" s="292" t="s">
        <v>3034</v>
      </c>
      <c r="F3940" s="292"/>
      <c r="G3940" s="148" t="s">
        <v>43</v>
      </c>
      <c r="H3940" s="149">
        <v>1</v>
      </c>
      <c r="I3940" s="150">
        <v>1916.46</v>
      </c>
      <c r="J3940" s="150">
        <v>1916.46</v>
      </c>
    </row>
    <row r="3941" spans="1:10" ht="26.4" x14ac:dyDescent="0.25">
      <c r="A3941" s="48" t="s">
        <v>2078</v>
      </c>
      <c r="B3941" s="50" t="s">
        <v>2114</v>
      </c>
      <c r="C3941" s="48" t="s">
        <v>41</v>
      </c>
      <c r="D3941" s="48" t="s">
        <v>2115</v>
      </c>
      <c r="E3941" s="289" t="s">
        <v>2081</v>
      </c>
      <c r="F3941" s="289"/>
      <c r="G3941" s="151" t="s">
        <v>2082</v>
      </c>
      <c r="H3941" s="152">
        <v>2.6273580000000001</v>
      </c>
      <c r="I3941" s="153">
        <v>24.83</v>
      </c>
      <c r="J3941" s="153">
        <v>65.23</v>
      </c>
    </row>
    <row r="3942" spans="1:10" ht="26.4" x14ac:dyDescent="0.25">
      <c r="A3942" s="48" t="s">
        <v>2078</v>
      </c>
      <c r="B3942" s="50" t="s">
        <v>2118</v>
      </c>
      <c r="C3942" s="48" t="s">
        <v>41</v>
      </c>
      <c r="D3942" s="48" t="s">
        <v>2119</v>
      </c>
      <c r="E3942" s="289" t="s">
        <v>2081</v>
      </c>
      <c r="F3942" s="289"/>
      <c r="G3942" s="151" t="s">
        <v>2082</v>
      </c>
      <c r="H3942" s="152">
        <v>2.6273580000000001</v>
      </c>
      <c r="I3942" s="153">
        <v>29.46</v>
      </c>
      <c r="J3942" s="153">
        <v>77.400000000000006</v>
      </c>
    </row>
    <row r="3943" spans="1:10" ht="26.4" x14ac:dyDescent="0.25">
      <c r="A3943" s="154" t="s">
        <v>2087</v>
      </c>
      <c r="B3943" s="155" t="s">
        <v>3409</v>
      </c>
      <c r="C3943" s="154" t="s">
        <v>41</v>
      </c>
      <c r="D3943" s="154" t="s">
        <v>3410</v>
      </c>
      <c r="E3943" s="290" t="s">
        <v>2091</v>
      </c>
      <c r="F3943" s="290"/>
      <c r="G3943" s="156" t="s">
        <v>43</v>
      </c>
      <c r="H3943" s="157">
        <v>1</v>
      </c>
      <c r="I3943" s="158">
        <v>22.23</v>
      </c>
      <c r="J3943" s="158">
        <v>22.23</v>
      </c>
    </row>
    <row r="3944" spans="1:10" ht="66" x14ac:dyDescent="0.25">
      <c r="A3944" s="154" t="s">
        <v>2087</v>
      </c>
      <c r="B3944" s="155" t="s">
        <v>3440</v>
      </c>
      <c r="C3944" s="154" t="s">
        <v>41</v>
      </c>
      <c r="D3944" s="154" t="s">
        <v>3441</v>
      </c>
      <c r="E3944" s="290" t="s">
        <v>2091</v>
      </c>
      <c r="F3944" s="290"/>
      <c r="G3944" s="156" t="s">
        <v>43</v>
      </c>
      <c r="H3944" s="157">
        <v>1</v>
      </c>
      <c r="I3944" s="158">
        <v>549.71</v>
      </c>
      <c r="J3944" s="158">
        <v>549.71</v>
      </c>
    </row>
    <row r="3945" spans="1:10" ht="39.6" x14ac:dyDescent="0.25">
      <c r="A3945" s="154" t="s">
        <v>2087</v>
      </c>
      <c r="B3945" s="155" t="s">
        <v>3442</v>
      </c>
      <c r="C3945" s="154" t="s">
        <v>41</v>
      </c>
      <c r="D3945" s="154" t="s">
        <v>3443</v>
      </c>
      <c r="E3945" s="290" t="s">
        <v>2091</v>
      </c>
      <c r="F3945" s="290"/>
      <c r="G3945" s="156" t="s">
        <v>43</v>
      </c>
      <c r="H3945" s="157">
        <v>1</v>
      </c>
      <c r="I3945" s="158">
        <v>610.16999999999996</v>
      </c>
      <c r="J3945" s="158">
        <v>610.16999999999996</v>
      </c>
    </row>
    <row r="3946" spans="1:10" ht="39.6" x14ac:dyDescent="0.25">
      <c r="A3946" s="154" t="s">
        <v>2087</v>
      </c>
      <c r="B3946" s="155" t="s">
        <v>3363</v>
      </c>
      <c r="C3946" s="154" t="s">
        <v>41</v>
      </c>
      <c r="D3946" s="154" t="s">
        <v>3364</v>
      </c>
      <c r="E3946" s="290" t="s">
        <v>2091</v>
      </c>
      <c r="F3946" s="290"/>
      <c r="G3946" s="156" t="s">
        <v>43</v>
      </c>
      <c r="H3946" s="157">
        <v>4</v>
      </c>
      <c r="I3946" s="158">
        <v>0.99</v>
      </c>
      <c r="J3946" s="158">
        <v>3.96</v>
      </c>
    </row>
    <row r="3947" spans="1:10" ht="39.6" x14ac:dyDescent="0.25">
      <c r="A3947" s="154" t="s">
        <v>2087</v>
      </c>
      <c r="B3947" s="155" t="s">
        <v>3411</v>
      </c>
      <c r="C3947" s="154" t="s">
        <v>41</v>
      </c>
      <c r="D3947" s="154" t="s">
        <v>3412</v>
      </c>
      <c r="E3947" s="290" t="s">
        <v>2091</v>
      </c>
      <c r="F3947" s="290"/>
      <c r="G3947" s="156" t="s">
        <v>43</v>
      </c>
      <c r="H3947" s="157">
        <v>1</v>
      </c>
      <c r="I3947" s="158">
        <v>233.5</v>
      </c>
      <c r="J3947" s="158">
        <v>233.5</v>
      </c>
    </row>
    <row r="3948" spans="1:10" ht="26.4" x14ac:dyDescent="0.25">
      <c r="A3948" s="154" t="s">
        <v>2087</v>
      </c>
      <c r="B3948" s="155" t="s">
        <v>3444</v>
      </c>
      <c r="C3948" s="154" t="s">
        <v>41</v>
      </c>
      <c r="D3948" s="154" t="s">
        <v>3445</v>
      </c>
      <c r="E3948" s="290" t="s">
        <v>2091</v>
      </c>
      <c r="F3948" s="290"/>
      <c r="G3948" s="156" t="s">
        <v>43</v>
      </c>
      <c r="H3948" s="157">
        <v>1</v>
      </c>
      <c r="I3948" s="158">
        <v>80.05</v>
      </c>
      <c r="J3948" s="158">
        <v>80.05</v>
      </c>
    </row>
    <row r="3949" spans="1:10" ht="26.4" x14ac:dyDescent="0.25">
      <c r="A3949" s="154" t="s">
        <v>2087</v>
      </c>
      <c r="B3949" s="155" t="s">
        <v>3446</v>
      </c>
      <c r="C3949" s="154" t="s">
        <v>41</v>
      </c>
      <c r="D3949" s="154" t="s">
        <v>3447</v>
      </c>
      <c r="E3949" s="290" t="s">
        <v>2091</v>
      </c>
      <c r="F3949" s="290"/>
      <c r="G3949" s="156" t="s">
        <v>43</v>
      </c>
      <c r="H3949" s="157">
        <v>1</v>
      </c>
      <c r="I3949" s="158">
        <v>274.20999999999998</v>
      </c>
      <c r="J3949" s="158">
        <v>274.20999999999998</v>
      </c>
    </row>
    <row r="3950" spans="1:10" x14ac:dyDescent="0.25">
      <c r="A3950" s="49"/>
      <c r="B3950" s="49"/>
      <c r="C3950" s="49"/>
      <c r="D3950" s="49"/>
      <c r="E3950" s="49" t="s">
        <v>2093</v>
      </c>
      <c r="F3950" s="159">
        <v>50.46</v>
      </c>
      <c r="G3950" s="49" t="s">
        <v>2094</v>
      </c>
      <c r="H3950" s="159">
        <v>57.86</v>
      </c>
      <c r="I3950" s="49" t="s">
        <v>2095</v>
      </c>
      <c r="J3950" s="159">
        <v>108.32</v>
      </c>
    </row>
    <row r="3951" spans="1:10" x14ac:dyDescent="0.25">
      <c r="A3951" s="49"/>
      <c r="B3951" s="49"/>
      <c r="C3951" s="49"/>
      <c r="D3951" s="49"/>
      <c r="E3951" s="49" t="s">
        <v>2096</v>
      </c>
      <c r="F3951" s="159">
        <v>392.87</v>
      </c>
      <c r="G3951" s="49"/>
      <c r="H3951" s="291" t="s">
        <v>2097</v>
      </c>
      <c r="I3951" s="291"/>
      <c r="J3951" s="159">
        <v>2309.33</v>
      </c>
    </row>
    <row r="3952" spans="1:10" ht="14.4" thickBot="1" x14ac:dyDescent="0.3">
      <c r="A3952" s="30"/>
      <c r="B3952" s="30"/>
      <c r="C3952" s="30"/>
      <c r="D3952" s="30"/>
      <c r="E3952" s="30"/>
      <c r="F3952" s="30"/>
      <c r="G3952" s="30" t="s">
        <v>2098</v>
      </c>
      <c r="H3952" s="160" t="s">
        <v>2570</v>
      </c>
      <c r="I3952" s="30" t="s">
        <v>2100</v>
      </c>
      <c r="J3952" s="32">
        <v>16165.31</v>
      </c>
    </row>
    <row r="3953" spans="1:10" ht="14.4" thickTop="1" x14ac:dyDescent="0.25">
      <c r="A3953" s="161"/>
      <c r="B3953" s="161"/>
      <c r="C3953" s="161"/>
      <c r="D3953" s="161"/>
      <c r="E3953" s="161"/>
      <c r="F3953" s="161"/>
      <c r="G3953" s="161"/>
      <c r="H3953" s="161"/>
      <c r="I3953" s="161"/>
      <c r="J3953" s="161"/>
    </row>
    <row r="3954" spans="1:10" x14ac:dyDescent="0.25">
      <c r="A3954" s="24" t="s">
        <v>1151</v>
      </c>
      <c r="B3954" s="25" t="s">
        <v>2</v>
      </c>
      <c r="C3954" s="24" t="s">
        <v>3</v>
      </c>
      <c r="D3954" s="24" t="s">
        <v>4</v>
      </c>
      <c r="E3954" s="294" t="s">
        <v>2075</v>
      </c>
      <c r="F3954" s="294"/>
      <c r="G3954" s="145" t="s">
        <v>5</v>
      </c>
      <c r="H3954" s="25" t="s">
        <v>6</v>
      </c>
      <c r="I3954" s="25" t="s">
        <v>7</v>
      </c>
      <c r="J3954" s="25" t="s">
        <v>9</v>
      </c>
    </row>
    <row r="3955" spans="1:10" ht="26.4" x14ac:dyDescent="0.25">
      <c r="A3955" s="146" t="s">
        <v>2076</v>
      </c>
      <c r="B3955" s="147" t="s">
        <v>1152</v>
      </c>
      <c r="C3955" s="146" t="s">
        <v>41</v>
      </c>
      <c r="D3955" s="146" t="s">
        <v>1153</v>
      </c>
      <c r="E3955" s="292" t="s">
        <v>3034</v>
      </c>
      <c r="F3955" s="292"/>
      <c r="G3955" s="148" t="s">
        <v>43</v>
      </c>
      <c r="H3955" s="149">
        <v>1</v>
      </c>
      <c r="I3955" s="150">
        <v>165.01</v>
      </c>
      <c r="J3955" s="150">
        <v>165.01</v>
      </c>
    </row>
    <row r="3956" spans="1:10" ht="26.4" x14ac:dyDescent="0.25">
      <c r="A3956" s="48" t="s">
        <v>2078</v>
      </c>
      <c r="B3956" s="50" t="s">
        <v>2118</v>
      </c>
      <c r="C3956" s="48" t="s">
        <v>41</v>
      </c>
      <c r="D3956" s="48" t="s">
        <v>2119</v>
      </c>
      <c r="E3956" s="289" t="s">
        <v>2081</v>
      </c>
      <c r="F3956" s="289"/>
      <c r="G3956" s="151" t="s">
        <v>2082</v>
      </c>
      <c r="H3956" s="152">
        <v>0.79820599999999997</v>
      </c>
      <c r="I3956" s="153">
        <v>29.46</v>
      </c>
      <c r="J3956" s="153">
        <v>23.51</v>
      </c>
    </row>
    <row r="3957" spans="1:10" ht="26.4" x14ac:dyDescent="0.25">
      <c r="A3957" s="48" t="s">
        <v>2078</v>
      </c>
      <c r="B3957" s="50" t="s">
        <v>2114</v>
      </c>
      <c r="C3957" s="48" t="s">
        <v>41</v>
      </c>
      <c r="D3957" s="48" t="s">
        <v>2115</v>
      </c>
      <c r="E3957" s="289" t="s">
        <v>2081</v>
      </c>
      <c r="F3957" s="289"/>
      <c r="G3957" s="151" t="s">
        <v>2082</v>
      </c>
      <c r="H3957" s="152">
        <v>0.79820599999999997</v>
      </c>
      <c r="I3957" s="153">
        <v>24.83</v>
      </c>
      <c r="J3957" s="153">
        <v>19.809999999999999</v>
      </c>
    </row>
    <row r="3958" spans="1:10" ht="26.4" x14ac:dyDescent="0.25">
      <c r="A3958" s="154" t="s">
        <v>2087</v>
      </c>
      <c r="B3958" s="155" t="s">
        <v>3448</v>
      </c>
      <c r="C3958" s="154" t="s">
        <v>41</v>
      </c>
      <c r="D3958" s="154" t="s">
        <v>3449</v>
      </c>
      <c r="E3958" s="290" t="s">
        <v>2091</v>
      </c>
      <c r="F3958" s="290"/>
      <c r="G3958" s="156" t="s">
        <v>43</v>
      </c>
      <c r="H3958" s="157">
        <v>3</v>
      </c>
      <c r="I3958" s="158">
        <v>23.86</v>
      </c>
      <c r="J3958" s="158">
        <v>71.58</v>
      </c>
    </row>
    <row r="3959" spans="1:10" ht="39.6" x14ac:dyDescent="0.25">
      <c r="A3959" s="154" t="s">
        <v>2087</v>
      </c>
      <c r="B3959" s="155" t="s">
        <v>3006</v>
      </c>
      <c r="C3959" s="154" t="s">
        <v>41</v>
      </c>
      <c r="D3959" s="154" t="s">
        <v>3007</v>
      </c>
      <c r="E3959" s="290" t="s">
        <v>2091</v>
      </c>
      <c r="F3959" s="290"/>
      <c r="G3959" s="156" t="s">
        <v>43</v>
      </c>
      <c r="H3959" s="157">
        <v>5.4000000000000003E-3</v>
      </c>
      <c r="I3959" s="158">
        <v>27.15</v>
      </c>
      <c r="J3959" s="158">
        <v>0.14000000000000001</v>
      </c>
    </row>
    <row r="3960" spans="1:10" x14ac:dyDescent="0.25">
      <c r="A3960" s="154" t="s">
        <v>2087</v>
      </c>
      <c r="B3960" s="155" t="s">
        <v>3450</v>
      </c>
      <c r="C3960" s="154" t="s">
        <v>41</v>
      </c>
      <c r="D3960" s="154" t="s">
        <v>3451</v>
      </c>
      <c r="E3960" s="290" t="s">
        <v>2091</v>
      </c>
      <c r="F3960" s="290"/>
      <c r="G3960" s="156" t="s">
        <v>43</v>
      </c>
      <c r="H3960" s="157">
        <v>1</v>
      </c>
      <c r="I3960" s="158">
        <v>49.97</v>
      </c>
      <c r="J3960" s="158">
        <v>49.97</v>
      </c>
    </row>
    <row r="3961" spans="1:10" x14ac:dyDescent="0.25">
      <c r="A3961" s="49"/>
      <c r="B3961" s="49"/>
      <c r="C3961" s="49"/>
      <c r="D3961" s="49"/>
      <c r="E3961" s="49" t="s">
        <v>2093</v>
      </c>
      <c r="F3961" s="159">
        <v>15.32</v>
      </c>
      <c r="G3961" s="49" t="s">
        <v>2094</v>
      </c>
      <c r="H3961" s="159">
        <v>17.579999999999998</v>
      </c>
      <c r="I3961" s="49" t="s">
        <v>2095</v>
      </c>
      <c r="J3961" s="159">
        <v>32.9</v>
      </c>
    </row>
    <row r="3962" spans="1:10" x14ac:dyDescent="0.25">
      <c r="A3962" s="49"/>
      <c r="B3962" s="49"/>
      <c r="C3962" s="49"/>
      <c r="D3962" s="49"/>
      <c r="E3962" s="49" t="s">
        <v>2096</v>
      </c>
      <c r="F3962" s="159">
        <v>33.82</v>
      </c>
      <c r="G3962" s="49"/>
      <c r="H3962" s="291" t="s">
        <v>2097</v>
      </c>
      <c r="I3962" s="291"/>
      <c r="J3962" s="159">
        <v>198.83</v>
      </c>
    </row>
    <row r="3963" spans="1:10" ht="14.4" thickBot="1" x14ac:dyDescent="0.3">
      <c r="A3963" s="30"/>
      <c r="B3963" s="30"/>
      <c r="C3963" s="30"/>
      <c r="D3963" s="30"/>
      <c r="E3963" s="30"/>
      <c r="F3963" s="30"/>
      <c r="G3963" s="30" t="s">
        <v>2098</v>
      </c>
      <c r="H3963" s="160" t="s">
        <v>2570</v>
      </c>
      <c r="I3963" s="30" t="s">
        <v>2100</v>
      </c>
      <c r="J3963" s="32">
        <v>1391.81</v>
      </c>
    </row>
    <row r="3964" spans="1:10" ht="14.4" thickTop="1" x14ac:dyDescent="0.25">
      <c r="A3964" s="161"/>
      <c r="B3964" s="161"/>
      <c r="C3964" s="161"/>
      <c r="D3964" s="161"/>
      <c r="E3964" s="161"/>
      <c r="F3964" s="161"/>
      <c r="G3964" s="161"/>
      <c r="H3964" s="161"/>
      <c r="I3964" s="161"/>
      <c r="J3964" s="161"/>
    </row>
    <row r="3965" spans="1:10" x14ac:dyDescent="0.25">
      <c r="A3965" s="24" t="s">
        <v>1154</v>
      </c>
      <c r="B3965" s="25" t="s">
        <v>2</v>
      </c>
      <c r="C3965" s="24" t="s">
        <v>3</v>
      </c>
      <c r="D3965" s="24" t="s">
        <v>4</v>
      </c>
      <c r="E3965" s="294" t="s">
        <v>2075</v>
      </c>
      <c r="F3965" s="294"/>
      <c r="G3965" s="145" t="s">
        <v>5</v>
      </c>
      <c r="H3965" s="25" t="s">
        <v>6</v>
      </c>
      <c r="I3965" s="25" t="s">
        <v>7</v>
      </c>
      <c r="J3965" s="25" t="s">
        <v>9</v>
      </c>
    </row>
    <row r="3966" spans="1:10" ht="39.6" x14ac:dyDescent="0.25">
      <c r="A3966" s="146" t="s">
        <v>2076</v>
      </c>
      <c r="B3966" s="147" t="s">
        <v>1155</v>
      </c>
      <c r="C3966" s="146" t="s">
        <v>41</v>
      </c>
      <c r="D3966" s="146" t="s">
        <v>1156</v>
      </c>
      <c r="E3966" s="292" t="s">
        <v>3034</v>
      </c>
      <c r="F3966" s="292"/>
      <c r="G3966" s="148" t="s">
        <v>43</v>
      </c>
      <c r="H3966" s="149">
        <v>1</v>
      </c>
      <c r="I3966" s="150">
        <v>110.1</v>
      </c>
      <c r="J3966" s="150">
        <v>110.1</v>
      </c>
    </row>
    <row r="3967" spans="1:10" ht="26.4" x14ac:dyDescent="0.25">
      <c r="A3967" s="48" t="s">
        <v>2078</v>
      </c>
      <c r="B3967" s="50" t="s">
        <v>2114</v>
      </c>
      <c r="C3967" s="48" t="s">
        <v>41</v>
      </c>
      <c r="D3967" s="48" t="s">
        <v>2115</v>
      </c>
      <c r="E3967" s="289" t="s">
        <v>2081</v>
      </c>
      <c r="F3967" s="289"/>
      <c r="G3967" s="151" t="s">
        <v>2082</v>
      </c>
      <c r="H3967" s="152">
        <v>0.59865400000000002</v>
      </c>
      <c r="I3967" s="153">
        <v>24.83</v>
      </c>
      <c r="J3967" s="153">
        <v>14.86</v>
      </c>
    </row>
    <row r="3968" spans="1:10" ht="26.4" x14ac:dyDescent="0.25">
      <c r="A3968" s="48" t="s">
        <v>2078</v>
      </c>
      <c r="B3968" s="50" t="s">
        <v>2118</v>
      </c>
      <c r="C3968" s="48" t="s">
        <v>41</v>
      </c>
      <c r="D3968" s="48" t="s">
        <v>2119</v>
      </c>
      <c r="E3968" s="289" t="s">
        <v>2081</v>
      </c>
      <c r="F3968" s="289"/>
      <c r="G3968" s="151" t="s">
        <v>2082</v>
      </c>
      <c r="H3968" s="152">
        <v>0.59865400000000002</v>
      </c>
      <c r="I3968" s="153">
        <v>29.46</v>
      </c>
      <c r="J3968" s="153">
        <v>17.63</v>
      </c>
    </row>
    <row r="3969" spans="1:10" ht="26.4" x14ac:dyDescent="0.25">
      <c r="A3969" s="154" t="s">
        <v>2087</v>
      </c>
      <c r="B3969" s="155" t="s">
        <v>3448</v>
      </c>
      <c r="C3969" s="154" t="s">
        <v>41</v>
      </c>
      <c r="D3969" s="154" t="s">
        <v>3449</v>
      </c>
      <c r="E3969" s="290" t="s">
        <v>2091</v>
      </c>
      <c r="F3969" s="290"/>
      <c r="G3969" s="156" t="s">
        <v>43</v>
      </c>
      <c r="H3969" s="157">
        <v>2</v>
      </c>
      <c r="I3969" s="158">
        <v>23.86</v>
      </c>
      <c r="J3969" s="158">
        <v>47.72</v>
      </c>
    </row>
    <row r="3970" spans="1:10" ht="39.6" x14ac:dyDescent="0.25">
      <c r="A3970" s="154" t="s">
        <v>2087</v>
      </c>
      <c r="B3970" s="155" t="s">
        <v>3006</v>
      </c>
      <c r="C3970" s="154" t="s">
        <v>41</v>
      </c>
      <c r="D3970" s="154" t="s">
        <v>3007</v>
      </c>
      <c r="E3970" s="290" t="s">
        <v>2091</v>
      </c>
      <c r="F3970" s="290"/>
      <c r="G3970" s="156" t="s">
        <v>43</v>
      </c>
      <c r="H3970" s="157">
        <v>3.5999999999999999E-3</v>
      </c>
      <c r="I3970" s="158">
        <v>27.15</v>
      </c>
      <c r="J3970" s="158">
        <v>0.09</v>
      </c>
    </row>
    <row r="3971" spans="1:10" x14ac:dyDescent="0.25">
      <c r="A3971" s="154" t="s">
        <v>2087</v>
      </c>
      <c r="B3971" s="155" t="s">
        <v>3452</v>
      </c>
      <c r="C3971" s="154" t="s">
        <v>41</v>
      </c>
      <c r="D3971" s="154" t="s">
        <v>3453</v>
      </c>
      <c r="E3971" s="290" t="s">
        <v>2091</v>
      </c>
      <c r="F3971" s="290"/>
      <c r="G3971" s="156" t="s">
        <v>43</v>
      </c>
      <c r="H3971" s="157">
        <v>1</v>
      </c>
      <c r="I3971" s="158">
        <v>29.8</v>
      </c>
      <c r="J3971" s="158">
        <v>29.8</v>
      </c>
    </row>
    <row r="3972" spans="1:10" x14ac:dyDescent="0.25">
      <c r="A3972" s="49"/>
      <c r="B3972" s="49"/>
      <c r="C3972" s="49"/>
      <c r="D3972" s="49"/>
      <c r="E3972" s="49" t="s">
        <v>2093</v>
      </c>
      <c r="F3972" s="159">
        <v>11.49</v>
      </c>
      <c r="G3972" s="49" t="s">
        <v>2094</v>
      </c>
      <c r="H3972" s="159">
        <v>13.18</v>
      </c>
      <c r="I3972" s="49" t="s">
        <v>2095</v>
      </c>
      <c r="J3972" s="159">
        <v>24.67</v>
      </c>
    </row>
    <row r="3973" spans="1:10" x14ac:dyDescent="0.25">
      <c r="A3973" s="49"/>
      <c r="B3973" s="49"/>
      <c r="C3973" s="49"/>
      <c r="D3973" s="49"/>
      <c r="E3973" s="49" t="s">
        <v>2096</v>
      </c>
      <c r="F3973" s="159">
        <v>22.57</v>
      </c>
      <c r="G3973" s="49"/>
      <c r="H3973" s="291" t="s">
        <v>2097</v>
      </c>
      <c r="I3973" s="291"/>
      <c r="J3973" s="159">
        <v>132.66999999999999</v>
      </c>
    </row>
    <row r="3974" spans="1:10" ht="14.4" thickBot="1" x14ac:dyDescent="0.3">
      <c r="A3974" s="30"/>
      <c r="B3974" s="30"/>
      <c r="C3974" s="30"/>
      <c r="D3974" s="30"/>
      <c r="E3974" s="30"/>
      <c r="F3974" s="30"/>
      <c r="G3974" s="30" t="s">
        <v>2098</v>
      </c>
      <c r="H3974" s="160" t="s">
        <v>3087</v>
      </c>
      <c r="I3974" s="30" t="s">
        <v>2100</v>
      </c>
      <c r="J3974" s="32">
        <v>3051.41</v>
      </c>
    </row>
    <row r="3975" spans="1:10" ht="14.4" thickTop="1" x14ac:dyDescent="0.25">
      <c r="A3975" s="161"/>
      <c r="B3975" s="161"/>
      <c r="C3975" s="161"/>
      <c r="D3975" s="161"/>
      <c r="E3975" s="161"/>
      <c r="F3975" s="161"/>
      <c r="G3975" s="161"/>
      <c r="H3975" s="161"/>
      <c r="I3975" s="161"/>
      <c r="J3975" s="161"/>
    </row>
    <row r="3976" spans="1:10" x14ac:dyDescent="0.25">
      <c r="A3976" s="24" t="s">
        <v>1157</v>
      </c>
      <c r="B3976" s="25" t="s">
        <v>2</v>
      </c>
      <c r="C3976" s="24" t="s">
        <v>3</v>
      </c>
      <c r="D3976" s="24" t="s">
        <v>4</v>
      </c>
      <c r="E3976" s="294" t="s">
        <v>2075</v>
      </c>
      <c r="F3976" s="294"/>
      <c r="G3976" s="145" t="s">
        <v>5</v>
      </c>
      <c r="H3976" s="25" t="s">
        <v>6</v>
      </c>
      <c r="I3976" s="25" t="s">
        <v>7</v>
      </c>
      <c r="J3976" s="25" t="s">
        <v>9</v>
      </c>
    </row>
    <row r="3977" spans="1:10" ht="39.6" x14ac:dyDescent="0.25">
      <c r="A3977" s="146" t="s">
        <v>2076</v>
      </c>
      <c r="B3977" s="147" t="s">
        <v>1158</v>
      </c>
      <c r="C3977" s="146" t="s">
        <v>41</v>
      </c>
      <c r="D3977" s="146" t="s">
        <v>1159</v>
      </c>
      <c r="E3977" s="292" t="s">
        <v>3034</v>
      </c>
      <c r="F3977" s="292"/>
      <c r="G3977" s="148" t="s">
        <v>43</v>
      </c>
      <c r="H3977" s="149">
        <v>1</v>
      </c>
      <c r="I3977" s="150">
        <v>45.55</v>
      </c>
      <c r="J3977" s="150">
        <v>45.55</v>
      </c>
    </row>
    <row r="3978" spans="1:10" ht="26.4" x14ac:dyDescent="0.25">
      <c r="A3978" s="48" t="s">
        <v>2078</v>
      </c>
      <c r="B3978" s="50" t="s">
        <v>2118</v>
      </c>
      <c r="C3978" s="48" t="s">
        <v>41</v>
      </c>
      <c r="D3978" s="48" t="s">
        <v>2119</v>
      </c>
      <c r="E3978" s="289" t="s">
        <v>2081</v>
      </c>
      <c r="F3978" s="289"/>
      <c r="G3978" s="151" t="s">
        <v>2082</v>
      </c>
      <c r="H3978" s="152">
        <v>0.39910299999999999</v>
      </c>
      <c r="I3978" s="153">
        <v>29.46</v>
      </c>
      <c r="J3978" s="153">
        <v>11.75</v>
      </c>
    </row>
    <row r="3979" spans="1:10" ht="26.4" x14ac:dyDescent="0.25">
      <c r="A3979" s="48" t="s">
        <v>2078</v>
      </c>
      <c r="B3979" s="50" t="s">
        <v>2114</v>
      </c>
      <c r="C3979" s="48" t="s">
        <v>41</v>
      </c>
      <c r="D3979" s="48" t="s">
        <v>2115</v>
      </c>
      <c r="E3979" s="289" t="s">
        <v>2081</v>
      </c>
      <c r="F3979" s="289"/>
      <c r="G3979" s="151" t="s">
        <v>2082</v>
      </c>
      <c r="H3979" s="152">
        <v>0.39910299999999999</v>
      </c>
      <c r="I3979" s="153">
        <v>24.83</v>
      </c>
      <c r="J3979" s="153">
        <v>9.9</v>
      </c>
    </row>
    <row r="3980" spans="1:10" ht="39.6" x14ac:dyDescent="0.25">
      <c r="A3980" s="154" t="s">
        <v>2087</v>
      </c>
      <c r="B3980" s="155" t="s">
        <v>3006</v>
      </c>
      <c r="C3980" s="154" t="s">
        <v>41</v>
      </c>
      <c r="D3980" s="154" t="s">
        <v>3007</v>
      </c>
      <c r="E3980" s="290" t="s">
        <v>2091</v>
      </c>
      <c r="F3980" s="290"/>
      <c r="G3980" s="156" t="s">
        <v>43</v>
      </c>
      <c r="H3980" s="157">
        <v>1.8E-3</v>
      </c>
      <c r="I3980" s="158">
        <v>27.15</v>
      </c>
      <c r="J3980" s="158">
        <v>0.04</v>
      </c>
    </row>
    <row r="3981" spans="1:10" ht="26.4" x14ac:dyDescent="0.25">
      <c r="A3981" s="154" t="s">
        <v>2087</v>
      </c>
      <c r="B3981" s="155" t="s">
        <v>3448</v>
      </c>
      <c r="C3981" s="154" t="s">
        <v>41</v>
      </c>
      <c r="D3981" s="154" t="s">
        <v>3449</v>
      </c>
      <c r="E3981" s="290" t="s">
        <v>2091</v>
      </c>
      <c r="F3981" s="290"/>
      <c r="G3981" s="156" t="s">
        <v>43</v>
      </c>
      <c r="H3981" s="157">
        <v>1</v>
      </c>
      <c r="I3981" s="158">
        <v>23.86</v>
      </c>
      <c r="J3981" s="158">
        <v>23.86</v>
      </c>
    </row>
    <row r="3982" spans="1:10" x14ac:dyDescent="0.25">
      <c r="A3982" s="49"/>
      <c r="B3982" s="49"/>
      <c r="C3982" s="49"/>
      <c r="D3982" s="49"/>
      <c r="E3982" s="49" t="s">
        <v>2093</v>
      </c>
      <c r="F3982" s="159">
        <v>7.66</v>
      </c>
      <c r="G3982" s="49" t="s">
        <v>2094</v>
      </c>
      <c r="H3982" s="159">
        <v>8.7899999999999991</v>
      </c>
      <c r="I3982" s="49" t="s">
        <v>2095</v>
      </c>
      <c r="J3982" s="159">
        <v>16.45</v>
      </c>
    </row>
    <row r="3983" spans="1:10" x14ac:dyDescent="0.25">
      <c r="A3983" s="49"/>
      <c r="B3983" s="49"/>
      <c r="C3983" s="49"/>
      <c r="D3983" s="49"/>
      <c r="E3983" s="49" t="s">
        <v>2096</v>
      </c>
      <c r="F3983" s="159">
        <v>9.33</v>
      </c>
      <c r="G3983" s="49"/>
      <c r="H3983" s="291" t="s">
        <v>2097</v>
      </c>
      <c r="I3983" s="291"/>
      <c r="J3983" s="159">
        <v>54.88</v>
      </c>
    </row>
    <row r="3984" spans="1:10" ht="14.4" thickBot="1" x14ac:dyDescent="0.3">
      <c r="A3984" s="30"/>
      <c r="B3984" s="30"/>
      <c r="C3984" s="30"/>
      <c r="D3984" s="30"/>
      <c r="E3984" s="30"/>
      <c r="F3984" s="30"/>
      <c r="G3984" s="30" t="s">
        <v>2098</v>
      </c>
      <c r="H3984" s="160" t="s">
        <v>3454</v>
      </c>
      <c r="I3984" s="30" t="s">
        <v>2100</v>
      </c>
      <c r="J3984" s="32">
        <v>5158.72</v>
      </c>
    </row>
    <row r="3985" spans="1:10" ht="14.4" thickTop="1" x14ac:dyDescent="0.25">
      <c r="A3985" s="161"/>
      <c r="B3985" s="161"/>
      <c r="C3985" s="161"/>
      <c r="D3985" s="161"/>
      <c r="E3985" s="161"/>
      <c r="F3985" s="161"/>
      <c r="G3985" s="161"/>
      <c r="H3985" s="161"/>
      <c r="I3985" s="161"/>
      <c r="J3985" s="161"/>
    </row>
    <row r="3986" spans="1:10" x14ac:dyDescent="0.25">
      <c r="A3986" s="24" t="s">
        <v>1160</v>
      </c>
      <c r="B3986" s="25" t="s">
        <v>2</v>
      </c>
      <c r="C3986" s="24" t="s">
        <v>3</v>
      </c>
      <c r="D3986" s="24" t="s">
        <v>4</v>
      </c>
      <c r="E3986" s="294" t="s">
        <v>2075</v>
      </c>
      <c r="F3986" s="294"/>
      <c r="G3986" s="145" t="s">
        <v>5</v>
      </c>
      <c r="H3986" s="25" t="s">
        <v>6</v>
      </c>
      <c r="I3986" s="25" t="s">
        <v>7</v>
      </c>
      <c r="J3986" s="25" t="s">
        <v>9</v>
      </c>
    </row>
    <row r="3987" spans="1:10" ht="39.6" x14ac:dyDescent="0.25">
      <c r="A3987" s="146" t="s">
        <v>2076</v>
      </c>
      <c r="B3987" s="147" t="s">
        <v>1161</v>
      </c>
      <c r="C3987" s="146" t="s">
        <v>41</v>
      </c>
      <c r="D3987" s="146" t="s">
        <v>1162</v>
      </c>
      <c r="E3987" s="292" t="s">
        <v>3034</v>
      </c>
      <c r="F3987" s="292"/>
      <c r="G3987" s="148" t="s">
        <v>43</v>
      </c>
      <c r="H3987" s="149">
        <v>1</v>
      </c>
      <c r="I3987" s="150">
        <v>42.96</v>
      </c>
      <c r="J3987" s="150">
        <v>42.96</v>
      </c>
    </row>
    <row r="3988" spans="1:10" ht="26.4" x14ac:dyDescent="0.25">
      <c r="A3988" s="48" t="s">
        <v>2078</v>
      </c>
      <c r="B3988" s="50" t="s">
        <v>2118</v>
      </c>
      <c r="C3988" s="48" t="s">
        <v>41</v>
      </c>
      <c r="D3988" s="48" t="s">
        <v>2119</v>
      </c>
      <c r="E3988" s="289" t="s">
        <v>2081</v>
      </c>
      <c r="F3988" s="289"/>
      <c r="G3988" s="151" t="s">
        <v>2082</v>
      </c>
      <c r="H3988" s="152">
        <v>0.38592700000000002</v>
      </c>
      <c r="I3988" s="153">
        <v>29.46</v>
      </c>
      <c r="J3988" s="153">
        <v>11.36</v>
      </c>
    </row>
    <row r="3989" spans="1:10" ht="26.4" x14ac:dyDescent="0.25">
      <c r="A3989" s="48" t="s">
        <v>2078</v>
      </c>
      <c r="B3989" s="50" t="s">
        <v>2114</v>
      </c>
      <c r="C3989" s="48" t="s">
        <v>41</v>
      </c>
      <c r="D3989" s="48" t="s">
        <v>2115</v>
      </c>
      <c r="E3989" s="289" t="s">
        <v>2081</v>
      </c>
      <c r="F3989" s="289"/>
      <c r="G3989" s="151" t="s">
        <v>2082</v>
      </c>
      <c r="H3989" s="152">
        <v>0.38592700000000002</v>
      </c>
      <c r="I3989" s="153">
        <v>24.83</v>
      </c>
      <c r="J3989" s="153">
        <v>9.58</v>
      </c>
    </row>
    <row r="3990" spans="1:10" ht="26.4" x14ac:dyDescent="0.25">
      <c r="A3990" s="154" t="s">
        <v>2087</v>
      </c>
      <c r="B3990" s="155" t="s">
        <v>3455</v>
      </c>
      <c r="C3990" s="154" t="s">
        <v>41</v>
      </c>
      <c r="D3990" s="154" t="s">
        <v>3456</v>
      </c>
      <c r="E3990" s="290" t="s">
        <v>2091</v>
      </c>
      <c r="F3990" s="290"/>
      <c r="G3990" s="156" t="s">
        <v>43</v>
      </c>
      <c r="H3990" s="157">
        <v>1</v>
      </c>
      <c r="I3990" s="158">
        <v>21.99</v>
      </c>
      <c r="J3990" s="158">
        <v>21.99</v>
      </c>
    </row>
    <row r="3991" spans="1:10" ht="39.6" x14ac:dyDescent="0.25">
      <c r="A3991" s="154" t="s">
        <v>2087</v>
      </c>
      <c r="B3991" s="155" t="s">
        <v>3006</v>
      </c>
      <c r="C3991" s="154" t="s">
        <v>41</v>
      </c>
      <c r="D3991" s="154" t="s">
        <v>3007</v>
      </c>
      <c r="E3991" s="290" t="s">
        <v>2091</v>
      </c>
      <c r="F3991" s="290"/>
      <c r="G3991" s="156" t="s">
        <v>43</v>
      </c>
      <c r="H3991" s="157">
        <v>1.1999999999999999E-3</v>
      </c>
      <c r="I3991" s="158">
        <v>27.15</v>
      </c>
      <c r="J3991" s="158">
        <v>0.03</v>
      </c>
    </row>
    <row r="3992" spans="1:10" x14ac:dyDescent="0.25">
      <c r="A3992" s="49"/>
      <c r="B3992" s="49"/>
      <c r="C3992" s="49"/>
      <c r="D3992" s="49"/>
      <c r="E3992" s="49" t="s">
        <v>2093</v>
      </c>
      <c r="F3992" s="159">
        <v>7.4</v>
      </c>
      <c r="G3992" s="49" t="s">
        <v>2094</v>
      </c>
      <c r="H3992" s="159">
        <v>8.5</v>
      </c>
      <c r="I3992" s="49" t="s">
        <v>2095</v>
      </c>
      <c r="J3992" s="159">
        <v>15.9</v>
      </c>
    </row>
    <row r="3993" spans="1:10" x14ac:dyDescent="0.25">
      <c r="A3993" s="49"/>
      <c r="B3993" s="49"/>
      <c r="C3993" s="49"/>
      <c r="D3993" s="49"/>
      <c r="E3993" s="49" t="s">
        <v>2096</v>
      </c>
      <c r="F3993" s="159">
        <v>8.8000000000000007</v>
      </c>
      <c r="G3993" s="49"/>
      <c r="H3993" s="291" t="s">
        <v>2097</v>
      </c>
      <c r="I3993" s="291"/>
      <c r="J3993" s="159">
        <v>51.76</v>
      </c>
    </row>
    <row r="3994" spans="1:10" ht="14.4" thickBot="1" x14ac:dyDescent="0.3">
      <c r="A3994" s="30"/>
      <c r="B3994" s="30"/>
      <c r="C3994" s="30"/>
      <c r="D3994" s="30"/>
      <c r="E3994" s="30"/>
      <c r="F3994" s="30"/>
      <c r="G3994" s="30" t="s">
        <v>2098</v>
      </c>
      <c r="H3994" s="160" t="s">
        <v>2166</v>
      </c>
      <c r="I3994" s="30" t="s">
        <v>2100</v>
      </c>
      <c r="J3994" s="32">
        <v>51.76</v>
      </c>
    </row>
    <row r="3995" spans="1:10" ht="14.4" thickTop="1" x14ac:dyDescent="0.25">
      <c r="A3995" s="161"/>
      <c r="B3995" s="161"/>
      <c r="C3995" s="161"/>
      <c r="D3995" s="161"/>
      <c r="E3995" s="161"/>
      <c r="F3995" s="161"/>
      <c r="G3995" s="161"/>
      <c r="H3995" s="161"/>
      <c r="I3995" s="161"/>
      <c r="J3995" s="161"/>
    </row>
    <row r="3996" spans="1:10" x14ac:dyDescent="0.25">
      <c r="A3996" s="26" t="s">
        <v>1163</v>
      </c>
      <c r="B3996" s="26"/>
      <c r="C3996" s="26"/>
      <c r="D3996" s="26" t="s">
        <v>1164</v>
      </c>
      <c r="E3996" s="26"/>
      <c r="F3996" s="293"/>
      <c r="G3996" s="293"/>
      <c r="H3996" s="27"/>
      <c r="I3996" s="26"/>
      <c r="J3996" s="28">
        <v>1701198.35</v>
      </c>
    </row>
    <row r="3997" spans="1:10" x14ac:dyDescent="0.25">
      <c r="A3997" s="26" t="s">
        <v>1165</v>
      </c>
      <c r="B3997" s="26"/>
      <c r="C3997" s="26"/>
      <c r="D3997" s="26" t="s">
        <v>1166</v>
      </c>
      <c r="E3997" s="26"/>
      <c r="F3997" s="293"/>
      <c r="G3997" s="293"/>
      <c r="H3997" s="27"/>
      <c r="I3997" s="26"/>
      <c r="J3997" s="28">
        <v>1467074.19</v>
      </c>
    </row>
    <row r="3998" spans="1:10" x14ac:dyDescent="0.25">
      <c r="A3998" s="24" t="s">
        <v>1167</v>
      </c>
      <c r="B3998" s="25" t="s">
        <v>2</v>
      </c>
      <c r="C3998" s="24" t="s">
        <v>3</v>
      </c>
      <c r="D3998" s="24" t="s">
        <v>4</v>
      </c>
      <c r="E3998" s="294" t="s">
        <v>2075</v>
      </c>
      <c r="F3998" s="294"/>
      <c r="G3998" s="145" t="s">
        <v>5</v>
      </c>
      <c r="H3998" s="25" t="s">
        <v>6</v>
      </c>
      <c r="I3998" s="25" t="s">
        <v>7</v>
      </c>
      <c r="J3998" s="25" t="s">
        <v>9</v>
      </c>
    </row>
    <row r="3999" spans="1:10" ht="26.4" x14ac:dyDescent="0.25">
      <c r="A3999" s="146" t="s">
        <v>2076</v>
      </c>
      <c r="B3999" s="147" t="s">
        <v>1168</v>
      </c>
      <c r="C3999" s="146" t="s">
        <v>19</v>
      </c>
      <c r="D3999" s="146" t="s">
        <v>1169</v>
      </c>
      <c r="E3999" s="292" t="s">
        <v>2077</v>
      </c>
      <c r="F3999" s="292"/>
      <c r="G3999" s="148" t="s">
        <v>43</v>
      </c>
      <c r="H3999" s="149">
        <v>1</v>
      </c>
      <c r="I3999" s="150">
        <v>2.13</v>
      </c>
      <c r="J3999" s="150">
        <v>2.13</v>
      </c>
    </row>
    <row r="4000" spans="1:10" ht="26.4" x14ac:dyDescent="0.25">
      <c r="A4000" s="48" t="s">
        <v>2078</v>
      </c>
      <c r="B4000" s="50" t="s">
        <v>2083</v>
      </c>
      <c r="C4000" s="48" t="s">
        <v>41</v>
      </c>
      <c r="D4000" s="48" t="s">
        <v>2084</v>
      </c>
      <c r="E4000" s="289" t="s">
        <v>2081</v>
      </c>
      <c r="F4000" s="289"/>
      <c r="G4000" s="151" t="s">
        <v>2082</v>
      </c>
      <c r="H4000" s="152">
        <v>0.01</v>
      </c>
      <c r="I4000" s="153">
        <v>30.42</v>
      </c>
      <c r="J4000" s="153">
        <v>0.3</v>
      </c>
    </row>
    <row r="4001" spans="1:10" ht="26.4" x14ac:dyDescent="0.25">
      <c r="A4001" s="48" t="s">
        <v>2078</v>
      </c>
      <c r="B4001" s="50" t="s">
        <v>2079</v>
      </c>
      <c r="C4001" s="48" t="s">
        <v>41</v>
      </c>
      <c r="D4001" s="48" t="s">
        <v>2080</v>
      </c>
      <c r="E4001" s="289" t="s">
        <v>2081</v>
      </c>
      <c r="F4001" s="289"/>
      <c r="G4001" s="151" t="s">
        <v>2082</v>
      </c>
      <c r="H4001" s="152">
        <v>0.01</v>
      </c>
      <c r="I4001" s="153">
        <v>24.25</v>
      </c>
      <c r="J4001" s="153">
        <v>0.24</v>
      </c>
    </row>
    <row r="4002" spans="1:10" x14ac:dyDescent="0.25">
      <c r="A4002" s="154" t="s">
        <v>2087</v>
      </c>
      <c r="B4002" s="155" t="s">
        <v>3457</v>
      </c>
      <c r="C4002" s="154" t="s">
        <v>2461</v>
      </c>
      <c r="D4002" s="154" t="s">
        <v>3458</v>
      </c>
      <c r="E4002" s="290" t="s">
        <v>2091</v>
      </c>
      <c r="F4002" s="290"/>
      <c r="G4002" s="156" t="s">
        <v>592</v>
      </c>
      <c r="H4002" s="157">
        <v>1</v>
      </c>
      <c r="I4002" s="158">
        <v>0.8</v>
      </c>
      <c r="J4002" s="158">
        <v>0.8</v>
      </c>
    </row>
    <row r="4003" spans="1:10" x14ac:dyDescent="0.25">
      <c r="A4003" s="154" t="s">
        <v>2087</v>
      </c>
      <c r="B4003" s="155" t="s">
        <v>3459</v>
      </c>
      <c r="C4003" s="154" t="s">
        <v>2461</v>
      </c>
      <c r="D4003" s="154" t="s">
        <v>3460</v>
      </c>
      <c r="E4003" s="290" t="s">
        <v>2091</v>
      </c>
      <c r="F4003" s="290"/>
      <c r="G4003" s="156" t="s">
        <v>592</v>
      </c>
      <c r="H4003" s="157">
        <v>1</v>
      </c>
      <c r="I4003" s="158">
        <v>0.79</v>
      </c>
      <c r="J4003" s="158">
        <v>0.79</v>
      </c>
    </row>
    <row r="4004" spans="1:10" x14ac:dyDescent="0.25">
      <c r="A4004" s="49"/>
      <c r="B4004" s="49"/>
      <c r="C4004" s="49"/>
      <c r="D4004" s="49"/>
      <c r="E4004" s="49" t="s">
        <v>2093</v>
      </c>
      <c r="F4004" s="159">
        <v>0.18</v>
      </c>
      <c r="G4004" s="49" t="s">
        <v>2094</v>
      </c>
      <c r="H4004" s="159">
        <v>0.22</v>
      </c>
      <c r="I4004" s="49" t="s">
        <v>2095</v>
      </c>
      <c r="J4004" s="159">
        <v>0.4</v>
      </c>
    </row>
    <row r="4005" spans="1:10" x14ac:dyDescent="0.25">
      <c r="A4005" s="49"/>
      <c r="B4005" s="49"/>
      <c r="C4005" s="49"/>
      <c r="D4005" s="49"/>
      <c r="E4005" s="49" t="s">
        <v>2096</v>
      </c>
      <c r="F4005" s="159">
        <v>0.43</v>
      </c>
      <c r="G4005" s="49"/>
      <c r="H4005" s="291" t="s">
        <v>2097</v>
      </c>
      <c r="I4005" s="291"/>
      <c r="J4005" s="159">
        <v>2.56</v>
      </c>
    </row>
    <row r="4006" spans="1:10" ht="14.4" thickBot="1" x14ac:dyDescent="0.3">
      <c r="A4006" s="30"/>
      <c r="B4006" s="30"/>
      <c r="C4006" s="30"/>
      <c r="D4006" s="30"/>
      <c r="E4006" s="30"/>
      <c r="F4006" s="30"/>
      <c r="G4006" s="30" t="s">
        <v>2098</v>
      </c>
      <c r="H4006" s="160" t="s">
        <v>2166</v>
      </c>
      <c r="I4006" s="30" t="s">
        <v>2100</v>
      </c>
      <c r="J4006" s="32">
        <v>2.56</v>
      </c>
    </row>
    <row r="4007" spans="1:10" ht="14.4" thickTop="1" x14ac:dyDescent="0.25">
      <c r="A4007" s="161"/>
      <c r="B4007" s="161"/>
      <c r="C4007" s="161"/>
      <c r="D4007" s="161"/>
      <c r="E4007" s="161"/>
      <c r="F4007" s="161"/>
      <c r="G4007" s="161"/>
      <c r="H4007" s="161"/>
      <c r="I4007" s="161"/>
      <c r="J4007" s="161"/>
    </row>
    <row r="4008" spans="1:10" x14ac:dyDescent="0.25">
      <c r="A4008" s="24" t="s">
        <v>1170</v>
      </c>
      <c r="B4008" s="25" t="s">
        <v>2</v>
      </c>
      <c r="C4008" s="24" t="s">
        <v>3</v>
      </c>
      <c r="D4008" s="24" t="s">
        <v>4</v>
      </c>
      <c r="E4008" s="294" t="s">
        <v>2075</v>
      </c>
      <c r="F4008" s="294"/>
      <c r="G4008" s="145" t="s">
        <v>5</v>
      </c>
      <c r="H4008" s="25" t="s">
        <v>6</v>
      </c>
      <c r="I4008" s="25" t="s">
        <v>7</v>
      </c>
      <c r="J4008" s="25" t="s">
        <v>9</v>
      </c>
    </row>
    <row r="4009" spans="1:10" ht="26.4" x14ac:dyDescent="0.25">
      <c r="A4009" s="146" t="s">
        <v>2076</v>
      </c>
      <c r="B4009" s="147" t="s">
        <v>1171</v>
      </c>
      <c r="C4009" s="146" t="s">
        <v>41</v>
      </c>
      <c r="D4009" s="146" t="s">
        <v>1172</v>
      </c>
      <c r="E4009" s="292" t="s">
        <v>2175</v>
      </c>
      <c r="F4009" s="292"/>
      <c r="G4009" s="148" t="s">
        <v>43</v>
      </c>
      <c r="H4009" s="149">
        <v>1</v>
      </c>
      <c r="I4009" s="150">
        <v>20.190000000000001</v>
      </c>
      <c r="J4009" s="150">
        <v>20.190000000000001</v>
      </c>
    </row>
    <row r="4010" spans="1:10" ht="26.4" x14ac:dyDescent="0.25">
      <c r="A4010" s="48" t="s">
        <v>2078</v>
      </c>
      <c r="B4010" s="50" t="s">
        <v>2083</v>
      </c>
      <c r="C4010" s="48" t="s">
        <v>41</v>
      </c>
      <c r="D4010" s="48" t="s">
        <v>2084</v>
      </c>
      <c r="E4010" s="289" t="s">
        <v>2081</v>
      </c>
      <c r="F4010" s="289"/>
      <c r="G4010" s="151" t="s">
        <v>2082</v>
      </c>
      <c r="H4010" s="152">
        <v>0.29099999999999998</v>
      </c>
      <c r="I4010" s="153">
        <v>30.42</v>
      </c>
      <c r="J4010" s="153">
        <v>8.85</v>
      </c>
    </row>
    <row r="4011" spans="1:10" ht="26.4" x14ac:dyDescent="0.25">
      <c r="A4011" s="48" t="s">
        <v>2078</v>
      </c>
      <c r="B4011" s="50" t="s">
        <v>2085</v>
      </c>
      <c r="C4011" s="48" t="s">
        <v>41</v>
      </c>
      <c r="D4011" s="48" t="s">
        <v>2086</v>
      </c>
      <c r="E4011" s="289" t="s">
        <v>2081</v>
      </c>
      <c r="F4011" s="289"/>
      <c r="G4011" s="151" t="s">
        <v>2082</v>
      </c>
      <c r="H4011" s="152">
        <v>0.29099999999999998</v>
      </c>
      <c r="I4011" s="153">
        <v>25.7</v>
      </c>
      <c r="J4011" s="153">
        <v>7.47</v>
      </c>
    </row>
    <row r="4012" spans="1:10" ht="26.4" x14ac:dyDescent="0.25">
      <c r="A4012" s="48" t="s">
        <v>2078</v>
      </c>
      <c r="B4012" s="50" t="s">
        <v>2639</v>
      </c>
      <c r="C4012" s="48" t="s">
        <v>41</v>
      </c>
      <c r="D4012" s="48" t="s">
        <v>2640</v>
      </c>
      <c r="E4012" s="289" t="s">
        <v>2186</v>
      </c>
      <c r="F4012" s="289"/>
      <c r="G4012" s="151" t="s">
        <v>56</v>
      </c>
      <c r="H4012" s="152">
        <v>8.9999999999999998E-4</v>
      </c>
      <c r="I4012" s="153">
        <v>783.66</v>
      </c>
      <c r="J4012" s="153">
        <v>0.7</v>
      </c>
    </row>
    <row r="4013" spans="1:10" ht="26.4" x14ac:dyDescent="0.25">
      <c r="A4013" s="154" t="s">
        <v>2087</v>
      </c>
      <c r="B4013" s="155" t="s">
        <v>3461</v>
      </c>
      <c r="C4013" s="154" t="s">
        <v>41</v>
      </c>
      <c r="D4013" s="154" t="s">
        <v>3462</v>
      </c>
      <c r="E4013" s="290" t="s">
        <v>2091</v>
      </c>
      <c r="F4013" s="290"/>
      <c r="G4013" s="156" t="s">
        <v>43</v>
      </c>
      <c r="H4013" s="157">
        <v>1</v>
      </c>
      <c r="I4013" s="158">
        <v>3.17</v>
      </c>
      <c r="J4013" s="158">
        <v>3.17</v>
      </c>
    </row>
    <row r="4014" spans="1:10" x14ac:dyDescent="0.25">
      <c r="A4014" s="49"/>
      <c r="B4014" s="49"/>
      <c r="C4014" s="49"/>
      <c r="D4014" s="49"/>
      <c r="E4014" s="49" t="s">
        <v>2093</v>
      </c>
      <c r="F4014" s="159">
        <v>5.75</v>
      </c>
      <c r="G4014" s="49" t="s">
        <v>2094</v>
      </c>
      <c r="H4014" s="159">
        <v>6.6</v>
      </c>
      <c r="I4014" s="49" t="s">
        <v>2095</v>
      </c>
      <c r="J4014" s="159">
        <v>12.35</v>
      </c>
    </row>
    <row r="4015" spans="1:10" x14ac:dyDescent="0.25">
      <c r="A4015" s="49"/>
      <c r="B4015" s="49"/>
      <c r="C4015" s="49"/>
      <c r="D4015" s="49"/>
      <c r="E4015" s="49" t="s">
        <v>2096</v>
      </c>
      <c r="F4015" s="159">
        <v>4.13</v>
      </c>
      <c r="G4015" s="49"/>
      <c r="H4015" s="291" t="s">
        <v>2097</v>
      </c>
      <c r="I4015" s="291"/>
      <c r="J4015" s="159">
        <v>24.32</v>
      </c>
    </row>
    <row r="4016" spans="1:10" ht="14.4" thickBot="1" x14ac:dyDescent="0.3">
      <c r="A4016" s="30"/>
      <c r="B4016" s="30"/>
      <c r="C4016" s="30"/>
      <c r="D4016" s="30"/>
      <c r="E4016" s="30"/>
      <c r="F4016" s="30"/>
      <c r="G4016" s="30" t="s">
        <v>2098</v>
      </c>
      <c r="H4016" s="160" t="s">
        <v>3463</v>
      </c>
      <c r="I4016" s="30" t="s">
        <v>2100</v>
      </c>
      <c r="J4016" s="32">
        <v>28940.799999999999</v>
      </c>
    </row>
    <row r="4017" spans="1:10" ht="14.4" thickTop="1" x14ac:dyDescent="0.25">
      <c r="A4017" s="161"/>
      <c r="B4017" s="161"/>
      <c r="C4017" s="161"/>
      <c r="D4017" s="161"/>
      <c r="E4017" s="161"/>
      <c r="F4017" s="161"/>
      <c r="G4017" s="161"/>
      <c r="H4017" s="161"/>
      <c r="I4017" s="161"/>
      <c r="J4017" s="161"/>
    </row>
    <row r="4018" spans="1:10" x14ac:dyDescent="0.25">
      <c r="A4018" s="24" t="s">
        <v>1173</v>
      </c>
      <c r="B4018" s="25" t="s">
        <v>2</v>
      </c>
      <c r="C4018" s="24" t="s">
        <v>3</v>
      </c>
      <c r="D4018" s="24" t="s">
        <v>4</v>
      </c>
      <c r="E4018" s="294" t="s">
        <v>2075</v>
      </c>
      <c r="F4018" s="294"/>
      <c r="G4018" s="145" t="s">
        <v>5</v>
      </c>
      <c r="H4018" s="25" t="s">
        <v>6</v>
      </c>
      <c r="I4018" s="25" t="s">
        <v>7</v>
      </c>
      <c r="J4018" s="25" t="s">
        <v>9</v>
      </c>
    </row>
    <row r="4019" spans="1:10" ht="26.4" x14ac:dyDescent="0.25">
      <c r="A4019" s="146" t="s">
        <v>2076</v>
      </c>
      <c r="B4019" s="147" t="s">
        <v>1174</v>
      </c>
      <c r="C4019" s="146" t="s">
        <v>41</v>
      </c>
      <c r="D4019" s="146" t="s">
        <v>1175</v>
      </c>
      <c r="E4019" s="292" t="s">
        <v>2175</v>
      </c>
      <c r="F4019" s="292"/>
      <c r="G4019" s="148" t="s">
        <v>43</v>
      </c>
      <c r="H4019" s="149">
        <v>1</v>
      </c>
      <c r="I4019" s="150">
        <v>24.13</v>
      </c>
      <c r="J4019" s="150">
        <v>24.13</v>
      </c>
    </row>
    <row r="4020" spans="1:10" ht="26.4" x14ac:dyDescent="0.25">
      <c r="A4020" s="48" t="s">
        <v>2078</v>
      </c>
      <c r="B4020" s="50" t="s">
        <v>2083</v>
      </c>
      <c r="C4020" s="48" t="s">
        <v>41</v>
      </c>
      <c r="D4020" s="48" t="s">
        <v>2084</v>
      </c>
      <c r="E4020" s="289" t="s">
        <v>2081</v>
      </c>
      <c r="F4020" s="289"/>
      <c r="G4020" s="151" t="s">
        <v>2082</v>
      </c>
      <c r="H4020" s="152">
        <v>0.30099999999999999</v>
      </c>
      <c r="I4020" s="153">
        <v>30.42</v>
      </c>
      <c r="J4020" s="153">
        <v>9.15</v>
      </c>
    </row>
    <row r="4021" spans="1:10" ht="26.4" x14ac:dyDescent="0.25">
      <c r="A4021" s="48" t="s">
        <v>2078</v>
      </c>
      <c r="B4021" s="50" t="s">
        <v>2085</v>
      </c>
      <c r="C4021" s="48" t="s">
        <v>41</v>
      </c>
      <c r="D4021" s="48" t="s">
        <v>2086</v>
      </c>
      <c r="E4021" s="289" t="s">
        <v>2081</v>
      </c>
      <c r="F4021" s="289"/>
      <c r="G4021" s="151" t="s">
        <v>2082</v>
      </c>
      <c r="H4021" s="152">
        <v>0.30099999999999999</v>
      </c>
      <c r="I4021" s="153">
        <v>25.7</v>
      </c>
      <c r="J4021" s="153">
        <v>7.73</v>
      </c>
    </row>
    <row r="4022" spans="1:10" ht="26.4" x14ac:dyDescent="0.25">
      <c r="A4022" s="48" t="s">
        <v>2078</v>
      </c>
      <c r="B4022" s="50" t="s">
        <v>2639</v>
      </c>
      <c r="C4022" s="48" t="s">
        <v>41</v>
      </c>
      <c r="D4022" s="48" t="s">
        <v>2640</v>
      </c>
      <c r="E4022" s="289" t="s">
        <v>2186</v>
      </c>
      <c r="F4022" s="289"/>
      <c r="G4022" s="151" t="s">
        <v>56</v>
      </c>
      <c r="H4022" s="152">
        <v>1.1999999999999999E-3</v>
      </c>
      <c r="I4022" s="153">
        <v>783.66</v>
      </c>
      <c r="J4022" s="153">
        <v>0.94</v>
      </c>
    </row>
    <row r="4023" spans="1:10" ht="26.4" x14ac:dyDescent="0.25">
      <c r="A4023" s="154" t="s">
        <v>2087</v>
      </c>
      <c r="B4023" s="155" t="s">
        <v>3464</v>
      </c>
      <c r="C4023" s="154" t="s">
        <v>41</v>
      </c>
      <c r="D4023" s="154" t="s">
        <v>3465</v>
      </c>
      <c r="E4023" s="290" t="s">
        <v>2091</v>
      </c>
      <c r="F4023" s="290"/>
      <c r="G4023" s="156" t="s">
        <v>43</v>
      </c>
      <c r="H4023" s="157">
        <v>1</v>
      </c>
      <c r="I4023" s="158">
        <v>6.31</v>
      </c>
      <c r="J4023" s="158">
        <v>6.31</v>
      </c>
    </row>
    <row r="4024" spans="1:10" x14ac:dyDescent="0.25">
      <c r="A4024" s="49"/>
      <c r="B4024" s="49"/>
      <c r="C4024" s="49"/>
      <c r="D4024" s="49"/>
      <c r="E4024" s="49" t="s">
        <v>2093</v>
      </c>
      <c r="F4024" s="159">
        <v>5.96</v>
      </c>
      <c r="G4024" s="49" t="s">
        <v>2094</v>
      </c>
      <c r="H4024" s="159">
        <v>6.85</v>
      </c>
      <c r="I4024" s="49" t="s">
        <v>2095</v>
      </c>
      <c r="J4024" s="159">
        <v>12.81</v>
      </c>
    </row>
    <row r="4025" spans="1:10" x14ac:dyDescent="0.25">
      <c r="A4025" s="49"/>
      <c r="B4025" s="49"/>
      <c r="C4025" s="49"/>
      <c r="D4025" s="49"/>
      <c r="E4025" s="49" t="s">
        <v>2096</v>
      </c>
      <c r="F4025" s="159">
        <v>4.9400000000000004</v>
      </c>
      <c r="G4025" s="49"/>
      <c r="H4025" s="291" t="s">
        <v>2097</v>
      </c>
      <c r="I4025" s="291"/>
      <c r="J4025" s="159">
        <v>29.07</v>
      </c>
    </row>
    <row r="4026" spans="1:10" ht="14.4" thickBot="1" x14ac:dyDescent="0.3">
      <c r="A4026" s="30"/>
      <c r="B4026" s="30"/>
      <c r="C4026" s="30"/>
      <c r="D4026" s="30"/>
      <c r="E4026" s="30"/>
      <c r="F4026" s="30"/>
      <c r="G4026" s="30" t="s">
        <v>2098</v>
      </c>
      <c r="H4026" s="160" t="s">
        <v>2572</v>
      </c>
      <c r="I4026" s="30" t="s">
        <v>2100</v>
      </c>
      <c r="J4026" s="32">
        <v>58.14</v>
      </c>
    </row>
    <row r="4027" spans="1:10" ht="14.4" thickTop="1" x14ac:dyDescent="0.25">
      <c r="A4027" s="161"/>
      <c r="B4027" s="161"/>
      <c r="C4027" s="161"/>
      <c r="D4027" s="161"/>
      <c r="E4027" s="161"/>
      <c r="F4027" s="161"/>
      <c r="G4027" s="161"/>
      <c r="H4027" s="161"/>
      <c r="I4027" s="161"/>
      <c r="J4027" s="161"/>
    </row>
    <row r="4028" spans="1:10" x14ac:dyDescent="0.25">
      <c r="A4028" s="24" t="s">
        <v>1176</v>
      </c>
      <c r="B4028" s="25" t="s">
        <v>2</v>
      </c>
      <c r="C4028" s="24" t="s">
        <v>3</v>
      </c>
      <c r="D4028" s="24" t="s">
        <v>4</v>
      </c>
      <c r="E4028" s="294" t="s">
        <v>2075</v>
      </c>
      <c r="F4028" s="294"/>
      <c r="G4028" s="145" t="s">
        <v>5</v>
      </c>
      <c r="H4028" s="25" t="s">
        <v>6</v>
      </c>
      <c r="I4028" s="25" t="s">
        <v>7</v>
      </c>
      <c r="J4028" s="25" t="s">
        <v>9</v>
      </c>
    </row>
    <row r="4029" spans="1:10" ht="26.4" x14ac:dyDescent="0.25">
      <c r="A4029" s="146" t="s">
        <v>2076</v>
      </c>
      <c r="B4029" s="147" t="s">
        <v>1177</v>
      </c>
      <c r="C4029" s="146" t="s">
        <v>41</v>
      </c>
      <c r="D4029" s="146" t="s">
        <v>1178</v>
      </c>
      <c r="E4029" s="292" t="s">
        <v>2175</v>
      </c>
      <c r="F4029" s="292"/>
      <c r="G4029" s="148" t="s">
        <v>43</v>
      </c>
      <c r="H4029" s="149">
        <v>1</v>
      </c>
      <c r="I4029" s="150">
        <v>18.13</v>
      </c>
      <c r="J4029" s="150">
        <v>18.13</v>
      </c>
    </row>
    <row r="4030" spans="1:10" ht="26.4" x14ac:dyDescent="0.25">
      <c r="A4030" s="48" t="s">
        <v>2078</v>
      </c>
      <c r="B4030" s="50" t="s">
        <v>2083</v>
      </c>
      <c r="C4030" s="48" t="s">
        <v>41</v>
      </c>
      <c r="D4030" s="48" t="s">
        <v>2084</v>
      </c>
      <c r="E4030" s="289" t="s">
        <v>2081</v>
      </c>
      <c r="F4030" s="289"/>
      <c r="G4030" s="151" t="s">
        <v>2082</v>
      </c>
      <c r="H4030" s="152">
        <v>0.222</v>
      </c>
      <c r="I4030" s="153">
        <v>30.42</v>
      </c>
      <c r="J4030" s="153">
        <v>6.75</v>
      </c>
    </row>
    <row r="4031" spans="1:10" ht="26.4" x14ac:dyDescent="0.25">
      <c r="A4031" s="48" t="s">
        <v>2078</v>
      </c>
      <c r="B4031" s="50" t="s">
        <v>2085</v>
      </c>
      <c r="C4031" s="48" t="s">
        <v>41</v>
      </c>
      <c r="D4031" s="48" t="s">
        <v>2086</v>
      </c>
      <c r="E4031" s="289" t="s">
        <v>2081</v>
      </c>
      <c r="F4031" s="289"/>
      <c r="G4031" s="151" t="s">
        <v>2082</v>
      </c>
      <c r="H4031" s="152">
        <v>0.222</v>
      </c>
      <c r="I4031" s="153">
        <v>25.7</v>
      </c>
      <c r="J4031" s="153">
        <v>5.7</v>
      </c>
    </row>
    <row r="4032" spans="1:10" ht="26.4" x14ac:dyDescent="0.25">
      <c r="A4032" s="154" t="s">
        <v>2087</v>
      </c>
      <c r="B4032" s="155" t="s">
        <v>3466</v>
      </c>
      <c r="C4032" s="154" t="s">
        <v>41</v>
      </c>
      <c r="D4032" s="154" t="s">
        <v>3467</v>
      </c>
      <c r="E4032" s="290" t="s">
        <v>2091</v>
      </c>
      <c r="F4032" s="290"/>
      <c r="G4032" s="156" t="s">
        <v>43</v>
      </c>
      <c r="H4032" s="157">
        <v>1</v>
      </c>
      <c r="I4032" s="158">
        <v>5.68</v>
      </c>
      <c r="J4032" s="158">
        <v>5.68</v>
      </c>
    </row>
    <row r="4033" spans="1:10" x14ac:dyDescent="0.25">
      <c r="A4033" s="49"/>
      <c r="B4033" s="49"/>
      <c r="C4033" s="49"/>
      <c r="D4033" s="49"/>
      <c r="E4033" s="49" t="s">
        <v>2093</v>
      </c>
      <c r="F4033" s="159">
        <v>4.34</v>
      </c>
      <c r="G4033" s="49" t="s">
        <v>2094</v>
      </c>
      <c r="H4033" s="159">
        <v>4.9800000000000004</v>
      </c>
      <c r="I4033" s="49" t="s">
        <v>2095</v>
      </c>
      <c r="J4033" s="159">
        <v>9.32</v>
      </c>
    </row>
    <row r="4034" spans="1:10" x14ac:dyDescent="0.25">
      <c r="A4034" s="49"/>
      <c r="B4034" s="49"/>
      <c r="C4034" s="49"/>
      <c r="D4034" s="49"/>
      <c r="E4034" s="49" t="s">
        <v>2096</v>
      </c>
      <c r="F4034" s="159">
        <v>3.71</v>
      </c>
      <c r="G4034" s="49"/>
      <c r="H4034" s="291" t="s">
        <v>2097</v>
      </c>
      <c r="I4034" s="291"/>
      <c r="J4034" s="159">
        <v>21.84</v>
      </c>
    </row>
    <row r="4035" spans="1:10" ht="14.4" thickBot="1" x14ac:dyDescent="0.3">
      <c r="A4035" s="30"/>
      <c r="B4035" s="30"/>
      <c r="C4035" s="30"/>
      <c r="D4035" s="30"/>
      <c r="E4035" s="30"/>
      <c r="F4035" s="30"/>
      <c r="G4035" s="30" t="s">
        <v>2098</v>
      </c>
      <c r="H4035" s="160" t="s">
        <v>3468</v>
      </c>
      <c r="I4035" s="30" t="s">
        <v>2100</v>
      </c>
      <c r="J4035" s="32">
        <v>13715.52</v>
      </c>
    </row>
    <row r="4036" spans="1:10" ht="14.4" thickTop="1" x14ac:dyDescent="0.25">
      <c r="A4036" s="161"/>
      <c r="B4036" s="161"/>
      <c r="C4036" s="161"/>
      <c r="D4036" s="161"/>
      <c r="E4036" s="161"/>
      <c r="F4036" s="161"/>
      <c r="G4036" s="161"/>
      <c r="H4036" s="161"/>
      <c r="I4036" s="161"/>
      <c r="J4036" s="161"/>
    </row>
    <row r="4037" spans="1:10" x14ac:dyDescent="0.25">
      <c r="A4037" s="24" t="s">
        <v>1179</v>
      </c>
      <c r="B4037" s="25" t="s">
        <v>2</v>
      </c>
      <c r="C4037" s="24" t="s">
        <v>3</v>
      </c>
      <c r="D4037" s="24" t="s">
        <v>4</v>
      </c>
      <c r="E4037" s="294" t="s">
        <v>2075</v>
      </c>
      <c r="F4037" s="294"/>
      <c r="G4037" s="145" t="s">
        <v>5</v>
      </c>
      <c r="H4037" s="25" t="s">
        <v>6</v>
      </c>
      <c r="I4037" s="25" t="s">
        <v>7</v>
      </c>
      <c r="J4037" s="25" t="s">
        <v>9</v>
      </c>
    </row>
    <row r="4038" spans="1:10" ht="26.4" x14ac:dyDescent="0.25">
      <c r="A4038" s="146" t="s">
        <v>2076</v>
      </c>
      <c r="B4038" s="147" t="s">
        <v>1180</v>
      </c>
      <c r="C4038" s="146" t="s">
        <v>41</v>
      </c>
      <c r="D4038" s="146" t="s">
        <v>1181</v>
      </c>
      <c r="E4038" s="292" t="s">
        <v>2175</v>
      </c>
      <c r="F4038" s="292"/>
      <c r="G4038" s="148" t="s">
        <v>43</v>
      </c>
      <c r="H4038" s="149">
        <v>1</v>
      </c>
      <c r="I4038" s="150">
        <v>18.329999999999998</v>
      </c>
      <c r="J4038" s="150">
        <v>18.329999999999998</v>
      </c>
    </row>
    <row r="4039" spans="1:10" ht="26.4" x14ac:dyDescent="0.25">
      <c r="A4039" s="48" t="s">
        <v>2078</v>
      </c>
      <c r="B4039" s="50" t="s">
        <v>2639</v>
      </c>
      <c r="C4039" s="48" t="s">
        <v>41</v>
      </c>
      <c r="D4039" s="48" t="s">
        <v>2640</v>
      </c>
      <c r="E4039" s="289" t="s">
        <v>2186</v>
      </c>
      <c r="F4039" s="289"/>
      <c r="G4039" s="151" t="s">
        <v>56</v>
      </c>
      <c r="H4039" s="152">
        <v>8.9999999999999998E-4</v>
      </c>
      <c r="I4039" s="153">
        <v>783.66</v>
      </c>
      <c r="J4039" s="153">
        <v>0.7</v>
      </c>
    </row>
    <row r="4040" spans="1:10" ht="26.4" x14ac:dyDescent="0.25">
      <c r="A4040" s="48" t="s">
        <v>2078</v>
      </c>
      <c r="B4040" s="50" t="s">
        <v>2085</v>
      </c>
      <c r="C4040" s="48" t="s">
        <v>41</v>
      </c>
      <c r="D4040" s="48" t="s">
        <v>2086</v>
      </c>
      <c r="E4040" s="289" t="s">
        <v>2081</v>
      </c>
      <c r="F4040" s="289"/>
      <c r="G4040" s="151" t="s">
        <v>2082</v>
      </c>
      <c r="H4040" s="152">
        <v>0.29099999999999998</v>
      </c>
      <c r="I4040" s="153">
        <v>25.7</v>
      </c>
      <c r="J4040" s="153">
        <v>7.47</v>
      </c>
    </row>
    <row r="4041" spans="1:10" ht="26.4" x14ac:dyDescent="0.25">
      <c r="A4041" s="48" t="s">
        <v>2078</v>
      </c>
      <c r="B4041" s="50" t="s">
        <v>2083</v>
      </c>
      <c r="C4041" s="48" t="s">
        <v>41</v>
      </c>
      <c r="D4041" s="48" t="s">
        <v>2084</v>
      </c>
      <c r="E4041" s="289" t="s">
        <v>2081</v>
      </c>
      <c r="F4041" s="289"/>
      <c r="G4041" s="151" t="s">
        <v>2082</v>
      </c>
      <c r="H4041" s="152">
        <v>0.29099999999999998</v>
      </c>
      <c r="I4041" s="153">
        <v>30.42</v>
      </c>
      <c r="J4041" s="153">
        <v>8.85</v>
      </c>
    </row>
    <row r="4042" spans="1:10" x14ac:dyDescent="0.25">
      <c r="A4042" s="154" t="s">
        <v>2087</v>
      </c>
      <c r="B4042" s="155" t="s">
        <v>3469</v>
      </c>
      <c r="C4042" s="154" t="s">
        <v>41</v>
      </c>
      <c r="D4042" s="154" t="s">
        <v>3470</v>
      </c>
      <c r="E4042" s="290" t="s">
        <v>2091</v>
      </c>
      <c r="F4042" s="290"/>
      <c r="G4042" s="156" t="s">
        <v>43</v>
      </c>
      <c r="H4042" s="157">
        <v>1</v>
      </c>
      <c r="I4042" s="158">
        <v>1.31</v>
      </c>
      <c r="J4042" s="158">
        <v>1.31</v>
      </c>
    </row>
    <row r="4043" spans="1:10" x14ac:dyDescent="0.25">
      <c r="A4043" s="49"/>
      <c r="B4043" s="49"/>
      <c r="C4043" s="49"/>
      <c r="D4043" s="49"/>
      <c r="E4043" s="49" t="s">
        <v>2093</v>
      </c>
      <c r="F4043" s="159">
        <v>5.75</v>
      </c>
      <c r="G4043" s="49" t="s">
        <v>2094</v>
      </c>
      <c r="H4043" s="159">
        <v>6.6</v>
      </c>
      <c r="I4043" s="49" t="s">
        <v>2095</v>
      </c>
      <c r="J4043" s="159">
        <v>12.35</v>
      </c>
    </row>
    <row r="4044" spans="1:10" x14ac:dyDescent="0.25">
      <c r="A4044" s="49"/>
      <c r="B4044" s="49"/>
      <c r="C4044" s="49"/>
      <c r="D4044" s="49"/>
      <c r="E4044" s="49" t="s">
        <v>2096</v>
      </c>
      <c r="F4044" s="159">
        <v>3.75</v>
      </c>
      <c r="G4044" s="49"/>
      <c r="H4044" s="291" t="s">
        <v>2097</v>
      </c>
      <c r="I4044" s="291"/>
      <c r="J4044" s="159">
        <v>22.08</v>
      </c>
    </row>
    <row r="4045" spans="1:10" ht="14.4" thickBot="1" x14ac:dyDescent="0.3">
      <c r="A4045" s="30"/>
      <c r="B4045" s="30"/>
      <c r="C4045" s="30"/>
      <c r="D4045" s="30"/>
      <c r="E4045" s="30"/>
      <c r="F4045" s="30"/>
      <c r="G4045" s="30" t="s">
        <v>2098</v>
      </c>
      <c r="H4045" s="160" t="s">
        <v>3471</v>
      </c>
      <c r="I4045" s="30" t="s">
        <v>2100</v>
      </c>
      <c r="J4045" s="32">
        <v>772.8</v>
      </c>
    </row>
    <row r="4046" spans="1:10" ht="14.4" thickTop="1" x14ac:dyDescent="0.25">
      <c r="A4046" s="161"/>
      <c r="B4046" s="161"/>
      <c r="C4046" s="161"/>
      <c r="D4046" s="161"/>
      <c r="E4046" s="161"/>
      <c r="F4046" s="161"/>
      <c r="G4046" s="161"/>
      <c r="H4046" s="161"/>
      <c r="I4046" s="161"/>
      <c r="J4046" s="161"/>
    </row>
    <row r="4047" spans="1:10" x14ac:dyDescent="0.25">
      <c r="A4047" s="24" t="s">
        <v>1182</v>
      </c>
      <c r="B4047" s="25" t="s">
        <v>2</v>
      </c>
      <c r="C4047" s="24" t="s">
        <v>3</v>
      </c>
      <c r="D4047" s="24" t="s">
        <v>4</v>
      </c>
      <c r="E4047" s="294" t="s">
        <v>2075</v>
      </c>
      <c r="F4047" s="294"/>
      <c r="G4047" s="145" t="s">
        <v>5</v>
      </c>
      <c r="H4047" s="25" t="s">
        <v>6</v>
      </c>
      <c r="I4047" s="25" t="s">
        <v>7</v>
      </c>
      <c r="J4047" s="25" t="s">
        <v>9</v>
      </c>
    </row>
    <row r="4048" spans="1:10" ht="39.6" x14ac:dyDescent="0.25">
      <c r="A4048" s="146" t="s">
        <v>2076</v>
      </c>
      <c r="B4048" s="147" t="s">
        <v>1183</v>
      </c>
      <c r="C4048" s="146" t="s">
        <v>41</v>
      </c>
      <c r="D4048" s="146" t="s">
        <v>1184</v>
      </c>
      <c r="E4048" s="292" t="s">
        <v>2175</v>
      </c>
      <c r="F4048" s="292"/>
      <c r="G4048" s="148" t="s">
        <v>43</v>
      </c>
      <c r="H4048" s="149">
        <v>1</v>
      </c>
      <c r="I4048" s="150">
        <v>26.77</v>
      </c>
      <c r="J4048" s="150">
        <v>26.77</v>
      </c>
    </row>
    <row r="4049" spans="1:10" ht="26.4" x14ac:dyDescent="0.25">
      <c r="A4049" s="48" t="s">
        <v>2078</v>
      </c>
      <c r="B4049" s="50" t="s">
        <v>2085</v>
      </c>
      <c r="C4049" s="48" t="s">
        <v>41</v>
      </c>
      <c r="D4049" s="48" t="s">
        <v>2086</v>
      </c>
      <c r="E4049" s="289" t="s">
        <v>2081</v>
      </c>
      <c r="F4049" s="289"/>
      <c r="G4049" s="151" t="s">
        <v>2082</v>
      </c>
      <c r="H4049" s="152">
        <v>0.36499999999999999</v>
      </c>
      <c r="I4049" s="153">
        <v>25.7</v>
      </c>
      <c r="J4049" s="153">
        <v>9.3800000000000008</v>
      </c>
    </row>
    <row r="4050" spans="1:10" ht="26.4" x14ac:dyDescent="0.25">
      <c r="A4050" s="48" t="s">
        <v>2078</v>
      </c>
      <c r="B4050" s="50" t="s">
        <v>2083</v>
      </c>
      <c r="C4050" s="48" t="s">
        <v>41</v>
      </c>
      <c r="D4050" s="48" t="s">
        <v>2084</v>
      </c>
      <c r="E4050" s="289" t="s">
        <v>2081</v>
      </c>
      <c r="F4050" s="289"/>
      <c r="G4050" s="151" t="s">
        <v>2082</v>
      </c>
      <c r="H4050" s="152">
        <v>0.36499999999999999</v>
      </c>
      <c r="I4050" s="153">
        <v>30.42</v>
      </c>
      <c r="J4050" s="153">
        <v>11.1</v>
      </c>
    </row>
    <row r="4051" spans="1:10" ht="26.4" x14ac:dyDescent="0.25">
      <c r="A4051" s="154" t="s">
        <v>2087</v>
      </c>
      <c r="B4051" s="155" t="s">
        <v>3472</v>
      </c>
      <c r="C4051" s="154" t="s">
        <v>41</v>
      </c>
      <c r="D4051" s="154" t="s">
        <v>3473</v>
      </c>
      <c r="E4051" s="290" t="s">
        <v>2091</v>
      </c>
      <c r="F4051" s="290"/>
      <c r="G4051" s="156" t="s">
        <v>43</v>
      </c>
      <c r="H4051" s="157">
        <v>1</v>
      </c>
      <c r="I4051" s="158">
        <v>6.29</v>
      </c>
      <c r="J4051" s="158">
        <v>6.29</v>
      </c>
    </row>
    <row r="4052" spans="1:10" x14ac:dyDescent="0.25">
      <c r="A4052" s="49"/>
      <c r="B4052" s="49"/>
      <c r="C4052" s="49"/>
      <c r="D4052" s="49"/>
      <c r="E4052" s="49" t="s">
        <v>2093</v>
      </c>
      <c r="F4052" s="159">
        <v>7.14</v>
      </c>
      <c r="G4052" s="49" t="s">
        <v>2094</v>
      </c>
      <c r="H4052" s="159">
        <v>8.19</v>
      </c>
      <c r="I4052" s="49" t="s">
        <v>2095</v>
      </c>
      <c r="J4052" s="159">
        <v>15.33</v>
      </c>
    </row>
    <row r="4053" spans="1:10" x14ac:dyDescent="0.25">
      <c r="A4053" s="49"/>
      <c r="B4053" s="49"/>
      <c r="C4053" s="49"/>
      <c r="D4053" s="49"/>
      <c r="E4053" s="49" t="s">
        <v>2096</v>
      </c>
      <c r="F4053" s="159">
        <v>5.48</v>
      </c>
      <c r="G4053" s="49"/>
      <c r="H4053" s="291" t="s">
        <v>2097</v>
      </c>
      <c r="I4053" s="291"/>
      <c r="J4053" s="159">
        <v>32.25</v>
      </c>
    </row>
    <row r="4054" spans="1:10" ht="14.4" thickBot="1" x14ac:dyDescent="0.3">
      <c r="A4054" s="30"/>
      <c r="B4054" s="30"/>
      <c r="C4054" s="30"/>
      <c r="D4054" s="30"/>
      <c r="E4054" s="30"/>
      <c r="F4054" s="30"/>
      <c r="G4054" s="30" t="s">
        <v>2098</v>
      </c>
      <c r="H4054" s="160" t="s">
        <v>2166</v>
      </c>
      <c r="I4054" s="30" t="s">
        <v>2100</v>
      </c>
      <c r="J4054" s="32">
        <v>32.25</v>
      </c>
    </row>
    <row r="4055" spans="1:10" ht="14.4" thickTop="1" x14ac:dyDescent="0.25">
      <c r="A4055" s="161"/>
      <c r="B4055" s="161"/>
      <c r="C4055" s="161"/>
      <c r="D4055" s="161"/>
      <c r="E4055" s="161"/>
      <c r="F4055" s="161"/>
      <c r="G4055" s="161"/>
      <c r="H4055" s="161"/>
      <c r="I4055" s="161"/>
      <c r="J4055" s="161"/>
    </row>
    <row r="4056" spans="1:10" x14ac:dyDescent="0.25">
      <c r="A4056" s="24" t="s">
        <v>1185</v>
      </c>
      <c r="B4056" s="25" t="s">
        <v>2</v>
      </c>
      <c r="C4056" s="24" t="s">
        <v>3</v>
      </c>
      <c r="D4056" s="24" t="s">
        <v>4</v>
      </c>
      <c r="E4056" s="294" t="s">
        <v>2075</v>
      </c>
      <c r="F4056" s="294"/>
      <c r="G4056" s="145" t="s">
        <v>5</v>
      </c>
      <c r="H4056" s="25" t="s">
        <v>6</v>
      </c>
      <c r="I4056" s="25" t="s">
        <v>7</v>
      </c>
      <c r="J4056" s="25" t="s">
        <v>9</v>
      </c>
    </row>
    <row r="4057" spans="1:10" ht="26.4" x14ac:dyDescent="0.25">
      <c r="A4057" s="146" t="s">
        <v>2076</v>
      </c>
      <c r="B4057" s="147" t="s">
        <v>1186</v>
      </c>
      <c r="C4057" s="146" t="s">
        <v>19</v>
      </c>
      <c r="D4057" s="146" t="s">
        <v>1187</v>
      </c>
      <c r="E4057" s="292" t="s">
        <v>2077</v>
      </c>
      <c r="F4057" s="292"/>
      <c r="G4057" s="148" t="s">
        <v>859</v>
      </c>
      <c r="H4057" s="149">
        <v>1</v>
      </c>
      <c r="I4057" s="150">
        <v>6.46</v>
      </c>
      <c r="J4057" s="150">
        <v>6.46</v>
      </c>
    </row>
    <row r="4058" spans="1:10" ht="26.4" x14ac:dyDescent="0.25">
      <c r="A4058" s="48" t="s">
        <v>2078</v>
      </c>
      <c r="B4058" s="50" t="s">
        <v>2085</v>
      </c>
      <c r="C4058" s="48" t="s">
        <v>41</v>
      </c>
      <c r="D4058" s="48" t="s">
        <v>2086</v>
      </c>
      <c r="E4058" s="289" t="s">
        <v>2081</v>
      </c>
      <c r="F4058" s="289"/>
      <c r="G4058" s="151" t="s">
        <v>2082</v>
      </c>
      <c r="H4058" s="152">
        <v>0.109</v>
      </c>
      <c r="I4058" s="153">
        <v>25.7</v>
      </c>
      <c r="J4058" s="153">
        <v>2.8</v>
      </c>
    </row>
    <row r="4059" spans="1:10" ht="26.4" x14ac:dyDescent="0.25">
      <c r="A4059" s="48" t="s">
        <v>2078</v>
      </c>
      <c r="B4059" s="50" t="s">
        <v>2083</v>
      </c>
      <c r="C4059" s="48" t="s">
        <v>41</v>
      </c>
      <c r="D4059" s="48" t="s">
        <v>2084</v>
      </c>
      <c r="E4059" s="289" t="s">
        <v>2081</v>
      </c>
      <c r="F4059" s="289"/>
      <c r="G4059" s="151" t="s">
        <v>2082</v>
      </c>
      <c r="H4059" s="152">
        <v>0.109</v>
      </c>
      <c r="I4059" s="153">
        <v>30.42</v>
      </c>
      <c r="J4059" s="153">
        <v>3.31</v>
      </c>
    </row>
    <row r="4060" spans="1:10" x14ac:dyDescent="0.25">
      <c r="A4060" s="154" t="s">
        <v>2087</v>
      </c>
      <c r="B4060" s="155" t="s">
        <v>3474</v>
      </c>
      <c r="C4060" s="154" t="s">
        <v>41</v>
      </c>
      <c r="D4060" s="154" t="s">
        <v>3475</v>
      </c>
      <c r="E4060" s="290" t="s">
        <v>2091</v>
      </c>
      <c r="F4060" s="290"/>
      <c r="G4060" s="156" t="s">
        <v>43</v>
      </c>
      <c r="H4060" s="157">
        <v>1</v>
      </c>
      <c r="I4060" s="158">
        <v>0.35</v>
      </c>
      <c r="J4060" s="158">
        <v>0.35</v>
      </c>
    </row>
    <row r="4061" spans="1:10" x14ac:dyDescent="0.25">
      <c r="A4061" s="49"/>
      <c r="B4061" s="49"/>
      <c r="C4061" s="49"/>
      <c r="D4061" s="49"/>
      <c r="E4061" s="49" t="s">
        <v>2093</v>
      </c>
      <c r="F4061" s="159">
        <v>2.12</v>
      </c>
      <c r="G4061" s="49" t="s">
        <v>2094</v>
      </c>
      <c r="H4061" s="159">
        <v>2.4500000000000002</v>
      </c>
      <c r="I4061" s="49" t="s">
        <v>2095</v>
      </c>
      <c r="J4061" s="159">
        <v>4.57</v>
      </c>
    </row>
    <row r="4062" spans="1:10" x14ac:dyDescent="0.25">
      <c r="A4062" s="49"/>
      <c r="B4062" s="49"/>
      <c r="C4062" s="49"/>
      <c r="D4062" s="49"/>
      <c r="E4062" s="49" t="s">
        <v>2096</v>
      </c>
      <c r="F4062" s="159">
        <v>1.32</v>
      </c>
      <c r="G4062" s="49"/>
      <c r="H4062" s="291" t="s">
        <v>2097</v>
      </c>
      <c r="I4062" s="291"/>
      <c r="J4062" s="159">
        <v>7.78</v>
      </c>
    </row>
    <row r="4063" spans="1:10" ht="14.4" thickBot="1" x14ac:dyDescent="0.3">
      <c r="A4063" s="30"/>
      <c r="B4063" s="30"/>
      <c r="C4063" s="30"/>
      <c r="D4063" s="30"/>
      <c r="E4063" s="30"/>
      <c r="F4063" s="30"/>
      <c r="G4063" s="30" t="s">
        <v>2098</v>
      </c>
      <c r="H4063" s="160" t="s">
        <v>3476</v>
      </c>
      <c r="I4063" s="30" t="s">
        <v>2100</v>
      </c>
      <c r="J4063" s="32">
        <v>3679.94</v>
      </c>
    </row>
    <row r="4064" spans="1:10" ht="14.4" thickTop="1" x14ac:dyDescent="0.25">
      <c r="A4064" s="161"/>
      <c r="B4064" s="161"/>
      <c r="C4064" s="161"/>
      <c r="D4064" s="161"/>
      <c r="E4064" s="161"/>
      <c r="F4064" s="161"/>
      <c r="G4064" s="161"/>
      <c r="H4064" s="161"/>
      <c r="I4064" s="161"/>
      <c r="J4064" s="161"/>
    </row>
    <row r="4065" spans="1:10" x14ac:dyDescent="0.25">
      <c r="A4065" s="24" t="s">
        <v>1188</v>
      </c>
      <c r="B4065" s="25" t="s">
        <v>2</v>
      </c>
      <c r="C4065" s="24" t="s">
        <v>3</v>
      </c>
      <c r="D4065" s="24" t="s">
        <v>4</v>
      </c>
      <c r="E4065" s="294" t="s">
        <v>2075</v>
      </c>
      <c r="F4065" s="294"/>
      <c r="G4065" s="145" t="s">
        <v>5</v>
      </c>
      <c r="H4065" s="25" t="s">
        <v>6</v>
      </c>
      <c r="I4065" s="25" t="s">
        <v>7</v>
      </c>
      <c r="J4065" s="25" t="s">
        <v>9</v>
      </c>
    </row>
    <row r="4066" spans="1:10" ht="26.4" x14ac:dyDescent="0.25">
      <c r="A4066" s="146" t="s">
        <v>2076</v>
      </c>
      <c r="B4066" s="147" t="s">
        <v>1189</v>
      </c>
      <c r="C4066" s="146" t="s">
        <v>19</v>
      </c>
      <c r="D4066" s="146" t="s">
        <v>1190</v>
      </c>
      <c r="E4066" s="292" t="s">
        <v>2077</v>
      </c>
      <c r="F4066" s="292"/>
      <c r="G4066" s="148" t="s">
        <v>43</v>
      </c>
      <c r="H4066" s="149">
        <v>1</v>
      </c>
      <c r="I4066" s="150">
        <v>5.97</v>
      </c>
      <c r="J4066" s="150">
        <v>5.97</v>
      </c>
    </row>
    <row r="4067" spans="1:10" ht="26.4" x14ac:dyDescent="0.25">
      <c r="A4067" s="48" t="s">
        <v>2078</v>
      </c>
      <c r="B4067" s="50" t="s">
        <v>2083</v>
      </c>
      <c r="C4067" s="48" t="s">
        <v>41</v>
      </c>
      <c r="D4067" s="48" t="s">
        <v>2084</v>
      </c>
      <c r="E4067" s="289" t="s">
        <v>2081</v>
      </c>
      <c r="F4067" s="289"/>
      <c r="G4067" s="151" t="s">
        <v>2082</v>
      </c>
      <c r="H4067" s="152">
        <v>0.1</v>
      </c>
      <c r="I4067" s="153">
        <v>30.42</v>
      </c>
      <c r="J4067" s="153">
        <v>3.04</v>
      </c>
    </row>
    <row r="4068" spans="1:10" ht="26.4" x14ac:dyDescent="0.25">
      <c r="A4068" s="48" t="s">
        <v>2078</v>
      </c>
      <c r="B4068" s="50" t="s">
        <v>2079</v>
      </c>
      <c r="C4068" s="48" t="s">
        <v>41</v>
      </c>
      <c r="D4068" s="48" t="s">
        <v>2080</v>
      </c>
      <c r="E4068" s="289" t="s">
        <v>2081</v>
      </c>
      <c r="F4068" s="289"/>
      <c r="G4068" s="151" t="s">
        <v>2082</v>
      </c>
      <c r="H4068" s="152">
        <v>0.1</v>
      </c>
      <c r="I4068" s="153">
        <v>24.25</v>
      </c>
      <c r="J4068" s="153">
        <v>2.42</v>
      </c>
    </row>
    <row r="4069" spans="1:10" x14ac:dyDescent="0.25">
      <c r="A4069" s="154" t="s">
        <v>2087</v>
      </c>
      <c r="B4069" s="155" t="s">
        <v>3477</v>
      </c>
      <c r="C4069" s="154" t="s">
        <v>41</v>
      </c>
      <c r="D4069" s="154" t="s">
        <v>3478</v>
      </c>
      <c r="E4069" s="290" t="s">
        <v>2091</v>
      </c>
      <c r="F4069" s="290"/>
      <c r="G4069" s="156" t="s">
        <v>43</v>
      </c>
      <c r="H4069" s="157">
        <v>1</v>
      </c>
      <c r="I4069" s="158">
        <v>0.51</v>
      </c>
      <c r="J4069" s="158">
        <v>0.51</v>
      </c>
    </row>
    <row r="4070" spans="1:10" x14ac:dyDescent="0.25">
      <c r="A4070" s="49"/>
      <c r="B4070" s="49"/>
      <c r="C4070" s="49"/>
      <c r="D4070" s="49"/>
      <c r="E4070" s="49" t="s">
        <v>2093</v>
      </c>
      <c r="F4070" s="159">
        <v>1.89</v>
      </c>
      <c r="G4070" s="49" t="s">
        <v>2094</v>
      </c>
      <c r="H4070" s="159">
        <v>2.17</v>
      </c>
      <c r="I4070" s="49" t="s">
        <v>2095</v>
      </c>
      <c r="J4070" s="159">
        <v>4.0599999999999996</v>
      </c>
    </row>
    <row r="4071" spans="1:10" x14ac:dyDescent="0.25">
      <c r="A4071" s="49"/>
      <c r="B4071" s="49"/>
      <c r="C4071" s="49"/>
      <c r="D4071" s="49"/>
      <c r="E4071" s="49" t="s">
        <v>2096</v>
      </c>
      <c r="F4071" s="159">
        <v>1.22</v>
      </c>
      <c r="G4071" s="49"/>
      <c r="H4071" s="291" t="s">
        <v>2097</v>
      </c>
      <c r="I4071" s="291"/>
      <c r="J4071" s="159">
        <v>7.19</v>
      </c>
    </row>
    <row r="4072" spans="1:10" ht="14.4" thickBot="1" x14ac:dyDescent="0.3">
      <c r="A4072" s="30"/>
      <c r="B4072" s="30"/>
      <c r="C4072" s="30"/>
      <c r="D4072" s="30"/>
      <c r="E4072" s="30"/>
      <c r="F4072" s="30"/>
      <c r="G4072" s="30" t="s">
        <v>2098</v>
      </c>
      <c r="H4072" s="160" t="s">
        <v>2560</v>
      </c>
      <c r="I4072" s="30" t="s">
        <v>2100</v>
      </c>
      <c r="J4072" s="32">
        <v>28.76</v>
      </c>
    </row>
    <row r="4073" spans="1:10" ht="14.4" thickTop="1" x14ac:dyDescent="0.25">
      <c r="A4073" s="161"/>
      <c r="B4073" s="161"/>
      <c r="C4073" s="161"/>
      <c r="D4073" s="161"/>
      <c r="E4073" s="161"/>
      <c r="F4073" s="161"/>
      <c r="G4073" s="161"/>
      <c r="H4073" s="161"/>
      <c r="I4073" s="161"/>
      <c r="J4073" s="161"/>
    </row>
    <row r="4074" spans="1:10" x14ac:dyDescent="0.25">
      <c r="A4074" s="24" t="s">
        <v>1191</v>
      </c>
      <c r="B4074" s="25" t="s">
        <v>2</v>
      </c>
      <c r="C4074" s="24" t="s">
        <v>3</v>
      </c>
      <c r="D4074" s="24" t="s">
        <v>4</v>
      </c>
      <c r="E4074" s="294" t="s">
        <v>2075</v>
      </c>
      <c r="F4074" s="294"/>
      <c r="G4074" s="145" t="s">
        <v>5</v>
      </c>
      <c r="H4074" s="25" t="s">
        <v>6</v>
      </c>
      <c r="I4074" s="25" t="s">
        <v>7</v>
      </c>
      <c r="J4074" s="25" t="s">
        <v>9</v>
      </c>
    </row>
    <row r="4075" spans="1:10" ht="26.4" x14ac:dyDescent="0.25">
      <c r="A4075" s="146" t="s">
        <v>2076</v>
      </c>
      <c r="B4075" s="147" t="s">
        <v>1192</v>
      </c>
      <c r="C4075" s="146" t="s">
        <v>19</v>
      </c>
      <c r="D4075" s="146" t="s">
        <v>1193</v>
      </c>
      <c r="E4075" s="292" t="s">
        <v>2077</v>
      </c>
      <c r="F4075" s="292"/>
      <c r="G4075" s="148" t="s">
        <v>43</v>
      </c>
      <c r="H4075" s="149">
        <v>1</v>
      </c>
      <c r="I4075" s="150">
        <v>3.32</v>
      </c>
      <c r="J4075" s="150">
        <v>3.32</v>
      </c>
    </row>
    <row r="4076" spans="1:10" ht="26.4" x14ac:dyDescent="0.25">
      <c r="A4076" s="48" t="s">
        <v>2078</v>
      </c>
      <c r="B4076" s="50" t="s">
        <v>2085</v>
      </c>
      <c r="C4076" s="48" t="s">
        <v>41</v>
      </c>
      <c r="D4076" s="48" t="s">
        <v>2086</v>
      </c>
      <c r="E4076" s="289" t="s">
        <v>2081</v>
      </c>
      <c r="F4076" s="289"/>
      <c r="G4076" s="151" t="s">
        <v>2082</v>
      </c>
      <c r="H4076" s="152">
        <v>0.04</v>
      </c>
      <c r="I4076" s="153">
        <v>25.7</v>
      </c>
      <c r="J4076" s="153">
        <v>1.02</v>
      </c>
    </row>
    <row r="4077" spans="1:10" ht="26.4" x14ac:dyDescent="0.25">
      <c r="A4077" s="48" t="s">
        <v>2078</v>
      </c>
      <c r="B4077" s="50" t="s">
        <v>2083</v>
      </c>
      <c r="C4077" s="48" t="s">
        <v>41</v>
      </c>
      <c r="D4077" s="48" t="s">
        <v>2084</v>
      </c>
      <c r="E4077" s="289" t="s">
        <v>2081</v>
      </c>
      <c r="F4077" s="289"/>
      <c r="G4077" s="151" t="s">
        <v>2082</v>
      </c>
      <c r="H4077" s="152">
        <v>0.04</v>
      </c>
      <c r="I4077" s="153">
        <v>30.42</v>
      </c>
      <c r="J4077" s="153">
        <v>1.21</v>
      </c>
    </row>
    <row r="4078" spans="1:10" ht="26.4" x14ac:dyDescent="0.25">
      <c r="A4078" s="154" t="s">
        <v>2087</v>
      </c>
      <c r="B4078" s="155" t="s">
        <v>3479</v>
      </c>
      <c r="C4078" s="154" t="s">
        <v>3480</v>
      </c>
      <c r="D4078" s="154" t="s">
        <v>3481</v>
      </c>
      <c r="E4078" s="290" t="s">
        <v>2091</v>
      </c>
      <c r="F4078" s="290"/>
      <c r="G4078" s="156" t="s">
        <v>592</v>
      </c>
      <c r="H4078" s="157">
        <v>1</v>
      </c>
      <c r="I4078" s="158">
        <v>1.0900000000000001</v>
      </c>
      <c r="J4078" s="158">
        <v>1.0900000000000001</v>
      </c>
    </row>
    <row r="4079" spans="1:10" x14ac:dyDescent="0.25">
      <c r="A4079" s="49"/>
      <c r="B4079" s="49"/>
      <c r="C4079" s="49"/>
      <c r="D4079" s="49"/>
      <c r="E4079" s="49" t="s">
        <v>2093</v>
      </c>
      <c r="F4079" s="159">
        <v>0.77</v>
      </c>
      <c r="G4079" s="49" t="s">
        <v>2094</v>
      </c>
      <c r="H4079" s="159">
        <v>0.9</v>
      </c>
      <c r="I4079" s="49" t="s">
        <v>2095</v>
      </c>
      <c r="J4079" s="159">
        <v>1.67</v>
      </c>
    </row>
    <row r="4080" spans="1:10" x14ac:dyDescent="0.25">
      <c r="A4080" s="49"/>
      <c r="B4080" s="49"/>
      <c r="C4080" s="49"/>
      <c r="D4080" s="49"/>
      <c r="E4080" s="49" t="s">
        <v>2096</v>
      </c>
      <c r="F4080" s="159">
        <v>0.68</v>
      </c>
      <c r="G4080" s="49"/>
      <c r="H4080" s="291" t="s">
        <v>2097</v>
      </c>
      <c r="I4080" s="291"/>
      <c r="J4080" s="159">
        <v>4</v>
      </c>
    </row>
    <row r="4081" spans="1:10" ht="14.4" thickBot="1" x14ac:dyDescent="0.3">
      <c r="A4081" s="30"/>
      <c r="B4081" s="30"/>
      <c r="C4081" s="30"/>
      <c r="D4081" s="30"/>
      <c r="E4081" s="30"/>
      <c r="F4081" s="30"/>
      <c r="G4081" s="30" t="s">
        <v>2098</v>
      </c>
      <c r="H4081" s="160" t="s">
        <v>2560</v>
      </c>
      <c r="I4081" s="30" t="s">
        <v>2100</v>
      </c>
      <c r="J4081" s="32">
        <v>16</v>
      </c>
    </row>
    <row r="4082" spans="1:10" ht="14.4" thickTop="1" x14ac:dyDescent="0.25">
      <c r="A4082" s="161"/>
      <c r="B4082" s="161"/>
      <c r="C4082" s="161"/>
      <c r="D4082" s="161"/>
      <c r="E4082" s="161"/>
      <c r="F4082" s="161"/>
      <c r="G4082" s="161"/>
      <c r="H4082" s="161"/>
      <c r="I4082" s="161"/>
      <c r="J4082" s="161"/>
    </row>
    <row r="4083" spans="1:10" x14ac:dyDescent="0.25">
      <c r="A4083" s="24" t="s">
        <v>1194</v>
      </c>
      <c r="B4083" s="25" t="s">
        <v>2</v>
      </c>
      <c r="C4083" s="24" t="s">
        <v>3</v>
      </c>
      <c r="D4083" s="24" t="s">
        <v>4</v>
      </c>
      <c r="E4083" s="294" t="s">
        <v>2075</v>
      </c>
      <c r="F4083" s="294"/>
      <c r="G4083" s="145" t="s">
        <v>5</v>
      </c>
      <c r="H4083" s="25" t="s">
        <v>6</v>
      </c>
      <c r="I4083" s="25" t="s">
        <v>7</v>
      </c>
      <c r="J4083" s="25" t="s">
        <v>9</v>
      </c>
    </row>
    <row r="4084" spans="1:10" ht="26.4" x14ac:dyDescent="0.25">
      <c r="A4084" s="146" t="s">
        <v>2076</v>
      </c>
      <c r="B4084" s="147" t="s">
        <v>1195</v>
      </c>
      <c r="C4084" s="146" t="s">
        <v>19</v>
      </c>
      <c r="D4084" s="146" t="s">
        <v>1196</v>
      </c>
      <c r="E4084" s="292" t="s">
        <v>2077</v>
      </c>
      <c r="F4084" s="292"/>
      <c r="G4084" s="148" t="s">
        <v>43</v>
      </c>
      <c r="H4084" s="149">
        <v>1</v>
      </c>
      <c r="I4084" s="150">
        <v>8.9</v>
      </c>
      <c r="J4084" s="150">
        <v>8.9</v>
      </c>
    </row>
    <row r="4085" spans="1:10" ht="26.4" x14ac:dyDescent="0.25">
      <c r="A4085" s="48" t="s">
        <v>2078</v>
      </c>
      <c r="B4085" s="50" t="s">
        <v>2083</v>
      </c>
      <c r="C4085" s="48" t="s">
        <v>41</v>
      </c>
      <c r="D4085" s="48" t="s">
        <v>2084</v>
      </c>
      <c r="E4085" s="289" t="s">
        <v>2081</v>
      </c>
      <c r="F4085" s="289"/>
      <c r="G4085" s="151" t="s">
        <v>2082</v>
      </c>
      <c r="H4085" s="152">
        <v>0.20599999999999999</v>
      </c>
      <c r="I4085" s="153">
        <v>30.42</v>
      </c>
      <c r="J4085" s="153">
        <v>6.26</v>
      </c>
    </row>
    <row r="4086" spans="1:10" ht="26.4" x14ac:dyDescent="0.25">
      <c r="A4086" s="48" t="s">
        <v>2078</v>
      </c>
      <c r="B4086" s="50" t="s">
        <v>2085</v>
      </c>
      <c r="C4086" s="48" t="s">
        <v>41</v>
      </c>
      <c r="D4086" s="48" t="s">
        <v>2086</v>
      </c>
      <c r="E4086" s="289" t="s">
        <v>2081</v>
      </c>
      <c r="F4086" s="289"/>
      <c r="G4086" s="151" t="s">
        <v>2082</v>
      </c>
      <c r="H4086" s="152">
        <v>0.10299999999999999</v>
      </c>
      <c r="I4086" s="153">
        <v>25.7</v>
      </c>
      <c r="J4086" s="153">
        <v>2.64</v>
      </c>
    </row>
    <row r="4087" spans="1:10" x14ac:dyDescent="0.25">
      <c r="A4087" s="49"/>
      <c r="B4087" s="49"/>
      <c r="C4087" s="49"/>
      <c r="D4087" s="49"/>
      <c r="E4087" s="49" t="s">
        <v>2093</v>
      </c>
      <c r="F4087" s="159">
        <v>3.13</v>
      </c>
      <c r="G4087" s="49" t="s">
        <v>2094</v>
      </c>
      <c r="H4087" s="159">
        <v>3.6</v>
      </c>
      <c r="I4087" s="49" t="s">
        <v>2095</v>
      </c>
      <c r="J4087" s="159">
        <v>6.73</v>
      </c>
    </row>
    <row r="4088" spans="1:10" x14ac:dyDescent="0.25">
      <c r="A4088" s="49"/>
      <c r="B4088" s="49"/>
      <c r="C4088" s="49"/>
      <c r="D4088" s="49"/>
      <c r="E4088" s="49" t="s">
        <v>2096</v>
      </c>
      <c r="F4088" s="159">
        <v>1.82</v>
      </c>
      <c r="G4088" s="49"/>
      <c r="H4088" s="291" t="s">
        <v>2097</v>
      </c>
      <c r="I4088" s="291"/>
      <c r="J4088" s="159">
        <v>10.72</v>
      </c>
    </row>
    <row r="4089" spans="1:10" ht="14.4" thickBot="1" x14ac:dyDescent="0.3">
      <c r="A4089" s="30"/>
      <c r="B4089" s="30"/>
      <c r="C4089" s="30"/>
      <c r="D4089" s="30"/>
      <c r="E4089" s="30"/>
      <c r="F4089" s="30"/>
      <c r="G4089" s="30" t="s">
        <v>2098</v>
      </c>
      <c r="H4089" s="160" t="s">
        <v>3476</v>
      </c>
      <c r="I4089" s="30" t="s">
        <v>2100</v>
      </c>
      <c r="J4089" s="32">
        <v>5070.5600000000004</v>
      </c>
    </row>
    <row r="4090" spans="1:10" ht="14.4" thickTop="1" x14ac:dyDescent="0.25">
      <c r="A4090" s="161"/>
      <c r="B4090" s="161"/>
      <c r="C4090" s="161"/>
      <c r="D4090" s="161"/>
      <c r="E4090" s="161"/>
      <c r="F4090" s="161"/>
      <c r="G4090" s="161"/>
      <c r="H4090" s="161"/>
      <c r="I4090" s="161"/>
      <c r="J4090" s="161"/>
    </row>
    <row r="4091" spans="1:10" x14ac:dyDescent="0.25">
      <c r="A4091" s="24" t="s">
        <v>1197</v>
      </c>
      <c r="B4091" s="25" t="s">
        <v>2</v>
      </c>
      <c r="C4091" s="24" t="s">
        <v>3</v>
      </c>
      <c r="D4091" s="24" t="s">
        <v>4</v>
      </c>
      <c r="E4091" s="294" t="s">
        <v>2075</v>
      </c>
      <c r="F4091" s="294"/>
      <c r="G4091" s="145" t="s">
        <v>5</v>
      </c>
      <c r="H4091" s="25" t="s">
        <v>6</v>
      </c>
      <c r="I4091" s="25" t="s">
        <v>7</v>
      </c>
      <c r="J4091" s="25" t="s">
        <v>9</v>
      </c>
    </row>
    <row r="4092" spans="1:10" ht="26.4" x14ac:dyDescent="0.25">
      <c r="A4092" s="146" t="s">
        <v>2076</v>
      </c>
      <c r="B4092" s="147" t="s">
        <v>1198</v>
      </c>
      <c r="C4092" s="146" t="s">
        <v>19</v>
      </c>
      <c r="D4092" s="146" t="s">
        <v>1199</v>
      </c>
      <c r="E4092" s="292" t="s">
        <v>2077</v>
      </c>
      <c r="F4092" s="292"/>
      <c r="G4092" s="148" t="s">
        <v>43</v>
      </c>
      <c r="H4092" s="149">
        <v>1</v>
      </c>
      <c r="I4092" s="150">
        <v>5.86</v>
      </c>
      <c r="J4092" s="150">
        <v>5.86</v>
      </c>
    </row>
    <row r="4093" spans="1:10" ht="26.4" x14ac:dyDescent="0.25">
      <c r="A4093" s="48" t="s">
        <v>2078</v>
      </c>
      <c r="B4093" s="50" t="s">
        <v>2083</v>
      </c>
      <c r="C4093" s="48" t="s">
        <v>41</v>
      </c>
      <c r="D4093" s="48" t="s">
        <v>2084</v>
      </c>
      <c r="E4093" s="289" t="s">
        <v>2081</v>
      </c>
      <c r="F4093" s="289"/>
      <c r="G4093" s="151" t="s">
        <v>2082</v>
      </c>
      <c r="H4093" s="152">
        <v>0.1</v>
      </c>
      <c r="I4093" s="153">
        <v>30.42</v>
      </c>
      <c r="J4093" s="153">
        <v>3.04</v>
      </c>
    </row>
    <row r="4094" spans="1:10" ht="26.4" x14ac:dyDescent="0.25">
      <c r="A4094" s="48" t="s">
        <v>2078</v>
      </c>
      <c r="B4094" s="50" t="s">
        <v>2079</v>
      </c>
      <c r="C4094" s="48" t="s">
        <v>41</v>
      </c>
      <c r="D4094" s="48" t="s">
        <v>2080</v>
      </c>
      <c r="E4094" s="289" t="s">
        <v>2081</v>
      </c>
      <c r="F4094" s="289"/>
      <c r="G4094" s="151" t="s">
        <v>2082</v>
      </c>
      <c r="H4094" s="152">
        <v>0.1</v>
      </c>
      <c r="I4094" s="153">
        <v>24.25</v>
      </c>
      <c r="J4094" s="153">
        <v>2.42</v>
      </c>
    </row>
    <row r="4095" spans="1:10" x14ac:dyDescent="0.25">
      <c r="A4095" s="154" t="s">
        <v>2087</v>
      </c>
      <c r="B4095" s="155" t="s">
        <v>3482</v>
      </c>
      <c r="C4095" s="154" t="s">
        <v>2461</v>
      </c>
      <c r="D4095" s="154" t="s">
        <v>3483</v>
      </c>
      <c r="E4095" s="290" t="s">
        <v>2091</v>
      </c>
      <c r="F4095" s="290"/>
      <c r="G4095" s="156" t="s">
        <v>592</v>
      </c>
      <c r="H4095" s="157">
        <v>1</v>
      </c>
      <c r="I4095" s="158">
        <v>0.4</v>
      </c>
      <c r="J4095" s="158">
        <v>0.4</v>
      </c>
    </row>
    <row r="4096" spans="1:10" x14ac:dyDescent="0.25">
      <c r="A4096" s="49"/>
      <c r="B4096" s="49"/>
      <c r="C4096" s="49"/>
      <c r="D4096" s="49"/>
      <c r="E4096" s="49" t="s">
        <v>2093</v>
      </c>
      <c r="F4096" s="159">
        <v>1.89</v>
      </c>
      <c r="G4096" s="49" t="s">
        <v>2094</v>
      </c>
      <c r="H4096" s="159">
        <v>2.17</v>
      </c>
      <c r="I4096" s="49" t="s">
        <v>2095</v>
      </c>
      <c r="J4096" s="159">
        <v>4.0599999999999996</v>
      </c>
    </row>
    <row r="4097" spans="1:10" x14ac:dyDescent="0.25">
      <c r="A4097" s="49"/>
      <c r="B4097" s="49"/>
      <c r="C4097" s="49"/>
      <c r="D4097" s="49"/>
      <c r="E4097" s="49" t="s">
        <v>2096</v>
      </c>
      <c r="F4097" s="159">
        <v>1.2</v>
      </c>
      <c r="G4097" s="49"/>
      <c r="H4097" s="291" t="s">
        <v>2097</v>
      </c>
      <c r="I4097" s="291"/>
      <c r="J4097" s="159">
        <v>7.06</v>
      </c>
    </row>
    <row r="4098" spans="1:10" ht="14.4" thickBot="1" x14ac:dyDescent="0.3">
      <c r="A4098" s="30"/>
      <c r="B4098" s="30"/>
      <c r="C4098" s="30"/>
      <c r="D4098" s="30"/>
      <c r="E4098" s="30"/>
      <c r="F4098" s="30"/>
      <c r="G4098" s="30" t="s">
        <v>2098</v>
      </c>
      <c r="H4098" s="160" t="s">
        <v>2560</v>
      </c>
      <c r="I4098" s="30" t="s">
        <v>2100</v>
      </c>
      <c r="J4098" s="32">
        <v>28.24</v>
      </c>
    </row>
    <row r="4099" spans="1:10" ht="14.4" thickTop="1" x14ac:dyDescent="0.25">
      <c r="A4099" s="161"/>
      <c r="B4099" s="161"/>
      <c r="C4099" s="161"/>
      <c r="D4099" s="161"/>
      <c r="E4099" s="161"/>
      <c r="F4099" s="161"/>
      <c r="G4099" s="161"/>
      <c r="H4099" s="161"/>
      <c r="I4099" s="161"/>
      <c r="J4099" s="161"/>
    </row>
    <row r="4100" spans="1:10" x14ac:dyDescent="0.25">
      <c r="A4100" s="24" t="s">
        <v>1200</v>
      </c>
      <c r="B4100" s="25" t="s">
        <v>2</v>
      </c>
      <c r="C4100" s="24" t="s">
        <v>3</v>
      </c>
      <c r="D4100" s="24" t="s">
        <v>4</v>
      </c>
      <c r="E4100" s="294" t="s">
        <v>2075</v>
      </c>
      <c r="F4100" s="294"/>
      <c r="G4100" s="145" t="s">
        <v>5</v>
      </c>
      <c r="H4100" s="25" t="s">
        <v>6</v>
      </c>
      <c r="I4100" s="25" t="s">
        <v>7</v>
      </c>
      <c r="J4100" s="25" t="s">
        <v>9</v>
      </c>
    </row>
    <row r="4101" spans="1:10" ht="26.4" x14ac:dyDescent="0.25">
      <c r="A4101" s="146" t="s">
        <v>2076</v>
      </c>
      <c r="B4101" s="147" t="s">
        <v>1201</v>
      </c>
      <c r="C4101" s="146" t="s">
        <v>19</v>
      </c>
      <c r="D4101" s="146" t="s">
        <v>1202</v>
      </c>
      <c r="E4101" s="292" t="s">
        <v>2077</v>
      </c>
      <c r="F4101" s="292"/>
      <c r="G4101" s="148" t="s">
        <v>43</v>
      </c>
      <c r="H4101" s="149">
        <v>1</v>
      </c>
      <c r="I4101" s="150">
        <v>0.72</v>
      </c>
      <c r="J4101" s="150">
        <v>0.72</v>
      </c>
    </row>
    <row r="4102" spans="1:10" ht="26.4" x14ac:dyDescent="0.25">
      <c r="A4102" s="48" t="s">
        <v>2078</v>
      </c>
      <c r="B4102" s="50" t="s">
        <v>2083</v>
      </c>
      <c r="C4102" s="48" t="s">
        <v>41</v>
      </c>
      <c r="D4102" s="48" t="s">
        <v>2084</v>
      </c>
      <c r="E4102" s="289" t="s">
        <v>2081</v>
      </c>
      <c r="F4102" s="289"/>
      <c r="G4102" s="151" t="s">
        <v>2082</v>
      </c>
      <c r="H4102" s="152">
        <v>1.2999999999999999E-2</v>
      </c>
      <c r="I4102" s="153">
        <v>30.42</v>
      </c>
      <c r="J4102" s="153">
        <v>0.39</v>
      </c>
    </row>
    <row r="4103" spans="1:10" ht="26.4" x14ac:dyDescent="0.25">
      <c r="A4103" s="48" t="s">
        <v>2078</v>
      </c>
      <c r="B4103" s="50" t="s">
        <v>2085</v>
      </c>
      <c r="C4103" s="48" t="s">
        <v>41</v>
      </c>
      <c r="D4103" s="48" t="s">
        <v>2086</v>
      </c>
      <c r="E4103" s="289" t="s">
        <v>2081</v>
      </c>
      <c r="F4103" s="289"/>
      <c r="G4103" s="151" t="s">
        <v>2082</v>
      </c>
      <c r="H4103" s="152">
        <v>1.2999999999999999E-2</v>
      </c>
      <c r="I4103" s="153">
        <v>25.7</v>
      </c>
      <c r="J4103" s="153">
        <v>0.33</v>
      </c>
    </row>
    <row r="4104" spans="1:10" x14ac:dyDescent="0.25">
      <c r="A4104" s="49"/>
      <c r="B4104" s="49"/>
      <c r="C4104" s="49"/>
      <c r="D4104" s="49"/>
      <c r="E4104" s="49" t="s">
        <v>2093</v>
      </c>
      <c r="F4104" s="159">
        <v>0.25</v>
      </c>
      <c r="G4104" s="49" t="s">
        <v>2094</v>
      </c>
      <c r="H4104" s="159">
        <v>0.28999999999999998</v>
      </c>
      <c r="I4104" s="49" t="s">
        <v>2095</v>
      </c>
      <c r="J4104" s="159">
        <v>0.54</v>
      </c>
    </row>
    <row r="4105" spans="1:10" x14ac:dyDescent="0.25">
      <c r="A4105" s="49"/>
      <c r="B4105" s="49"/>
      <c r="C4105" s="49"/>
      <c r="D4105" s="49"/>
      <c r="E4105" s="49" t="s">
        <v>2096</v>
      </c>
      <c r="F4105" s="159">
        <v>0.14000000000000001</v>
      </c>
      <c r="G4105" s="49"/>
      <c r="H4105" s="291" t="s">
        <v>2097</v>
      </c>
      <c r="I4105" s="291"/>
      <c r="J4105" s="159">
        <v>0.86</v>
      </c>
    </row>
    <row r="4106" spans="1:10" ht="14.4" thickBot="1" x14ac:dyDescent="0.3">
      <c r="A4106" s="30"/>
      <c r="B4106" s="30"/>
      <c r="C4106" s="30"/>
      <c r="D4106" s="30"/>
      <c r="E4106" s="30"/>
      <c r="F4106" s="30"/>
      <c r="G4106" s="30" t="s">
        <v>2098</v>
      </c>
      <c r="H4106" s="160" t="s">
        <v>3484</v>
      </c>
      <c r="I4106" s="30" t="s">
        <v>2100</v>
      </c>
      <c r="J4106" s="32">
        <v>1554.88</v>
      </c>
    </row>
    <row r="4107" spans="1:10" ht="14.4" thickTop="1" x14ac:dyDescent="0.25">
      <c r="A4107" s="161"/>
      <c r="B4107" s="161"/>
      <c r="C4107" s="161"/>
      <c r="D4107" s="161"/>
      <c r="E4107" s="161"/>
      <c r="F4107" s="161"/>
      <c r="G4107" s="161"/>
      <c r="H4107" s="161"/>
      <c r="I4107" s="161"/>
      <c r="J4107" s="161"/>
    </row>
    <row r="4108" spans="1:10" x14ac:dyDescent="0.25">
      <c r="A4108" s="24" t="s">
        <v>1203</v>
      </c>
      <c r="B4108" s="25" t="s">
        <v>2</v>
      </c>
      <c r="C4108" s="24" t="s">
        <v>3</v>
      </c>
      <c r="D4108" s="24" t="s">
        <v>4</v>
      </c>
      <c r="E4108" s="294" t="s">
        <v>2075</v>
      </c>
      <c r="F4108" s="294"/>
      <c r="G4108" s="145" t="s">
        <v>5</v>
      </c>
      <c r="H4108" s="25" t="s">
        <v>6</v>
      </c>
      <c r="I4108" s="25" t="s">
        <v>7</v>
      </c>
      <c r="J4108" s="25" t="s">
        <v>9</v>
      </c>
    </row>
    <row r="4109" spans="1:10" ht="26.4" x14ac:dyDescent="0.25">
      <c r="A4109" s="146" t="s">
        <v>2076</v>
      </c>
      <c r="B4109" s="147" t="s">
        <v>1204</v>
      </c>
      <c r="C4109" s="146" t="s">
        <v>19</v>
      </c>
      <c r="D4109" s="146" t="s">
        <v>1205</v>
      </c>
      <c r="E4109" s="292" t="s">
        <v>2077</v>
      </c>
      <c r="F4109" s="292"/>
      <c r="G4109" s="148" t="s">
        <v>43</v>
      </c>
      <c r="H4109" s="149">
        <v>1</v>
      </c>
      <c r="I4109" s="150">
        <v>1.1599999999999999</v>
      </c>
      <c r="J4109" s="150">
        <v>1.1599999999999999</v>
      </c>
    </row>
    <row r="4110" spans="1:10" ht="26.4" x14ac:dyDescent="0.25">
      <c r="A4110" s="48" t="s">
        <v>2078</v>
      </c>
      <c r="B4110" s="50" t="s">
        <v>2083</v>
      </c>
      <c r="C4110" s="48" t="s">
        <v>41</v>
      </c>
      <c r="D4110" s="48" t="s">
        <v>2084</v>
      </c>
      <c r="E4110" s="289" t="s">
        <v>2081</v>
      </c>
      <c r="F4110" s="289"/>
      <c r="G4110" s="151" t="s">
        <v>2082</v>
      </c>
      <c r="H4110" s="152">
        <v>2.1000000000000001E-2</v>
      </c>
      <c r="I4110" s="153">
        <v>30.42</v>
      </c>
      <c r="J4110" s="153">
        <v>0.63</v>
      </c>
    </row>
    <row r="4111" spans="1:10" ht="26.4" x14ac:dyDescent="0.25">
      <c r="A4111" s="48" t="s">
        <v>2078</v>
      </c>
      <c r="B4111" s="50" t="s">
        <v>2085</v>
      </c>
      <c r="C4111" s="48" t="s">
        <v>41</v>
      </c>
      <c r="D4111" s="48" t="s">
        <v>2086</v>
      </c>
      <c r="E4111" s="289" t="s">
        <v>2081</v>
      </c>
      <c r="F4111" s="289"/>
      <c r="G4111" s="151" t="s">
        <v>2082</v>
      </c>
      <c r="H4111" s="152">
        <v>2.1000000000000001E-2</v>
      </c>
      <c r="I4111" s="153">
        <v>25.7</v>
      </c>
      <c r="J4111" s="153">
        <v>0.53</v>
      </c>
    </row>
    <row r="4112" spans="1:10" x14ac:dyDescent="0.25">
      <c r="A4112" s="49"/>
      <c r="B4112" s="49"/>
      <c r="C4112" s="49"/>
      <c r="D4112" s="49"/>
      <c r="E4112" s="49" t="s">
        <v>2093</v>
      </c>
      <c r="F4112" s="159">
        <v>0.41</v>
      </c>
      <c r="G4112" s="49" t="s">
        <v>2094</v>
      </c>
      <c r="H4112" s="159">
        <v>0.47</v>
      </c>
      <c r="I4112" s="49" t="s">
        <v>2095</v>
      </c>
      <c r="J4112" s="159">
        <v>0.88</v>
      </c>
    </row>
    <row r="4113" spans="1:10" x14ac:dyDescent="0.25">
      <c r="A4113" s="49"/>
      <c r="B4113" s="49"/>
      <c r="C4113" s="49"/>
      <c r="D4113" s="49"/>
      <c r="E4113" s="49" t="s">
        <v>2096</v>
      </c>
      <c r="F4113" s="159">
        <v>0.23</v>
      </c>
      <c r="G4113" s="49"/>
      <c r="H4113" s="291" t="s">
        <v>2097</v>
      </c>
      <c r="I4113" s="291"/>
      <c r="J4113" s="159">
        <v>1.39</v>
      </c>
    </row>
    <row r="4114" spans="1:10" ht="14.4" thickBot="1" x14ac:dyDescent="0.3">
      <c r="A4114" s="30"/>
      <c r="B4114" s="30"/>
      <c r="C4114" s="30"/>
      <c r="D4114" s="30"/>
      <c r="E4114" s="30"/>
      <c r="F4114" s="30"/>
      <c r="G4114" s="30" t="s">
        <v>2098</v>
      </c>
      <c r="H4114" s="160" t="s">
        <v>3476</v>
      </c>
      <c r="I4114" s="30" t="s">
        <v>2100</v>
      </c>
      <c r="J4114" s="32">
        <v>657.47</v>
      </c>
    </row>
    <row r="4115" spans="1:10" ht="14.4" thickTop="1" x14ac:dyDescent="0.25">
      <c r="A4115" s="161"/>
      <c r="B4115" s="161"/>
      <c r="C4115" s="161"/>
      <c r="D4115" s="161"/>
      <c r="E4115" s="161"/>
      <c r="F4115" s="161"/>
      <c r="G4115" s="161"/>
      <c r="H4115" s="161"/>
      <c r="I4115" s="161"/>
      <c r="J4115" s="161"/>
    </row>
    <row r="4116" spans="1:10" x14ac:dyDescent="0.25">
      <c r="A4116" s="24" t="s">
        <v>1206</v>
      </c>
      <c r="B4116" s="25" t="s">
        <v>2</v>
      </c>
      <c r="C4116" s="24" t="s">
        <v>3</v>
      </c>
      <c r="D4116" s="24" t="s">
        <v>4</v>
      </c>
      <c r="E4116" s="294" t="s">
        <v>2075</v>
      </c>
      <c r="F4116" s="294"/>
      <c r="G4116" s="145" t="s">
        <v>5</v>
      </c>
      <c r="H4116" s="25" t="s">
        <v>6</v>
      </c>
      <c r="I4116" s="25" t="s">
        <v>7</v>
      </c>
      <c r="J4116" s="25" t="s">
        <v>9</v>
      </c>
    </row>
    <row r="4117" spans="1:10" ht="26.4" x14ac:dyDescent="0.25">
      <c r="A4117" s="146" t="s">
        <v>2076</v>
      </c>
      <c r="B4117" s="147" t="s">
        <v>1207</v>
      </c>
      <c r="C4117" s="146" t="s">
        <v>19</v>
      </c>
      <c r="D4117" s="146" t="s">
        <v>1208</v>
      </c>
      <c r="E4117" s="292" t="s">
        <v>2077</v>
      </c>
      <c r="F4117" s="292"/>
      <c r="G4117" s="148" t="s">
        <v>91</v>
      </c>
      <c r="H4117" s="149">
        <v>1</v>
      </c>
      <c r="I4117" s="150">
        <v>22.04</v>
      </c>
      <c r="J4117" s="150">
        <v>22.04</v>
      </c>
    </row>
    <row r="4118" spans="1:10" ht="26.4" x14ac:dyDescent="0.25">
      <c r="A4118" s="48" t="s">
        <v>2078</v>
      </c>
      <c r="B4118" s="50" t="s">
        <v>2085</v>
      </c>
      <c r="C4118" s="48" t="s">
        <v>41</v>
      </c>
      <c r="D4118" s="48" t="s">
        <v>2086</v>
      </c>
      <c r="E4118" s="289" t="s">
        <v>2081</v>
      </c>
      <c r="F4118" s="289"/>
      <c r="G4118" s="151" t="s">
        <v>2082</v>
      </c>
      <c r="H4118" s="152">
        <v>0.309</v>
      </c>
      <c r="I4118" s="153">
        <v>25.7</v>
      </c>
      <c r="J4118" s="153">
        <v>7.94</v>
      </c>
    </row>
    <row r="4119" spans="1:10" ht="26.4" x14ac:dyDescent="0.25">
      <c r="A4119" s="48" t="s">
        <v>2078</v>
      </c>
      <c r="B4119" s="50" t="s">
        <v>2083</v>
      </c>
      <c r="C4119" s="48" t="s">
        <v>41</v>
      </c>
      <c r="D4119" s="48" t="s">
        <v>2084</v>
      </c>
      <c r="E4119" s="289" t="s">
        <v>2081</v>
      </c>
      <c r="F4119" s="289"/>
      <c r="G4119" s="151" t="s">
        <v>2082</v>
      </c>
      <c r="H4119" s="152">
        <v>0.309</v>
      </c>
      <c r="I4119" s="153">
        <v>30.42</v>
      </c>
      <c r="J4119" s="153">
        <v>9.39</v>
      </c>
    </row>
    <row r="4120" spans="1:10" x14ac:dyDescent="0.25">
      <c r="A4120" s="154" t="s">
        <v>2087</v>
      </c>
      <c r="B4120" s="155" t="s">
        <v>2203</v>
      </c>
      <c r="C4120" s="154" t="s">
        <v>41</v>
      </c>
      <c r="D4120" s="154" t="s">
        <v>2204</v>
      </c>
      <c r="E4120" s="290" t="s">
        <v>2091</v>
      </c>
      <c r="F4120" s="290"/>
      <c r="G4120" s="156" t="s">
        <v>91</v>
      </c>
      <c r="H4120" s="157">
        <v>1</v>
      </c>
      <c r="I4120" s="158">
        <v>4.71</v>
      </c>
      <c r="J4120" s="158">
        <v>4.71</v>
      </c>
    </row>
    <row r="4121" spans="1:10" x14ac:dyDescent="0.25">
      <c r="A4121" s="49"/>
      <c r="B4121" s="49"/>
      <c r="C4121" s="49"/>
      <c r="D4121" s="49"/>
      <c r="E4121" s="49" t="s">
        <v>2093</v>
      </c>
      <c r="F4121" s="159">
        <v>6.04</v>
      </c>
      <c r="G4121" s="49" t="s">
        <v>2094</v>
      </c>
      <c r="H4121" s="159">
        <v>6.94</v>
      </c>
      <c r="I4121" s="49" t="s">
        <v>2095</v>
      </c>
      <c r="J4121" s="159">
        <v>12.98</v>
      </c>
    </row>
    <row r="4122" spans="1:10" x14ac:dyDescent="0.25">
      <c r="A4122" s="49"/>
      <c r="B4122" s="49"/>
      <c r="C4122" s="49"/>
      <c r="D4122" s="49"/>
      <c r="E4122" s="49" t="s">
        <v>2096</v>
      </c>
      <c r="F4122" s="159">
        <v>4.51</v>
      </c>
      <c r="G4122" s="49"/>
      <c r="H4122" s="291" t="s">
        <v>2097</v>
      </c>
      <c r="I4122" s="291"/>
      <c r="J4122" s="159">
        <v>26.55</v>
      </c>
    </row>
    <row r="4123" spans="1:10" ht="14.4" thickBot="1" x14ac:dyDescent="0.3">
      <c r="A4123" s="30"/>
      <c r="B4123" s="30"/>
      <c r="C4123" s="30"/>
      <c r="D4123" s="30"/>
      <c r="E4123" s="30"/>
      <c r="F4123" s="30"/>
      <c r="G4123" s="30" t="s">
        <v>2098</v>
      </c>
      <c r="H4123" s="160" t="s">
        <v>3485</v>
      </c>
      <c r="I4123" s="30" t="s">
        <v>2100</v>
      </c>
      <c r="J4123" s="32">
        <v>12664.35</v>
      </c>
    </row>
    <row r="4124" spans="1:10" ht="14.4" thickTop="1" x14ac:dyDescent="0.25">
      <c r="A4124" s="161"/>
      <c r="B4124" s="161"/>
      <c r="C4124" s="161"/>
      <c r="D4124" s="161"/>
      <c r="E4124" s="161"/>
      <c r="F4124" s="161"/>
      <c r="G4124" s="161"/>
      <c r="H4124" s="161"/>
      <c r="I4124" s="161"/>
      <c r="J4124" s="161"/>
    </row>
    <row r="4125" spans="1:10" x14ac:dyDescent="0.25">
      <c r="A4125" s="24" t="s">
        <v>1209</v>
      </c>
      <c r="B4125" s="25" t="s">
        <v>2</v>
      </c>
      <c r="C4125" s="24" t="s">
        <v>3</v>
      </c>
      <c r="D4125" s="24" t="s">
        <v>4</v>
      </c>
      <c r="E4125" s="294" t="s">
        <v>2075</v>
      </c>
      <c r="F4125" s="294"/>
      <c r="G4125" s="145" t="s">
        <v>5</v>
      </c>
      <c r="H4125" s="25" t="s">
        <v>6</v>
      </c>
      <c r="I4125" s="25" t="s">
        <v>7</v>
      </c>
      <c r="J4125" s="25" t="s">
        <v>9</v>
      </c>
    </row>
    <row r="4126" spans="1:10" ht="39.6" x14ac:dyDescent="0.25">
      <c r="A4126" s="146" t="s">
        <v>2076</v>
      </c>
      <c r="B4126" s="147" t="s">
        <v>1210</v>
      </c>
      <c r="C4126" s="146" t="s">
        <v>41</v>
      </c>
      <c r="D4126" s="146" t="s">
        <v>1211</v>
      </c>
      <c r="E4126" s="292" t="s">
        <v>2175</v>
      </c>
      <c r="F4126" s="292"/>
      <c r="G4126" s="148" t="s">
        <v>91</v>
      </c>
      <c r="H4126" s="149">
        <v>1</v>
      </c>
      <c r="I4126" s="150">
        <v>18.559999999999999</v>
      </c>
      <c r="J4126" s="150">
        <v>18.559999999999999</v>
      </c>
    </row>
    <row r="4127" spans="1:10" ht="26.4" x14ac:dyDescent="0.25">
      <c r="A4127" s="48" t="s">
        <v>2078</v>
      </c>
      <c r="B4127" s="50" t="s">
        <v>2083</v>
      </c>
      <c r="C4127" s="48" t="s">
        <v>41</v>
      </c>
      <c r="D4127" s="48" t="s">
        <v>2084</v>
      </c>
      <c r="E4127" s="289" t="s">
        <v>2081</v>
      </c>
      <c r="F4127" s="289"/>
      <c r="G4127" s="151" t="s">
        <v>2082</v>
      </c>
      <c r="H4127" s="152">
        <v>7.5999999999999998E-2</v>
      </c>
      <c r="I4127" s="153">
        <v>30.42</v>
      </c>
      <c r="J4127" s="153">
        <v>2.31</v>
      </c>
    </row>
    <row r="4128" spans="1:10" ht="26.4" x14ac:dyDescent="0.25">
      <c r="A4128" s="48" t="s">
        <v>2078</v>
      </c>
      <c r="B4128" s="50" t="s">
        <v>2085</v>
      </c>
      <c r="C4128" s="48" t="s">
        <v>41</v>
      </c>
      <c r="D4128" s="48" t="s">
        <v>2086</v>
      </c>
      <c r="E4128" s="289" t="s">
        <v>2081</v>
      </c>
      <c r="F4128" s="289"/>
      <c r="G4128" s="151" t="s">
        <v>2082</v>
      </c>
      <c r="H4128" s="152">
        <v>7.5999999999999998E-2</v>
      </c>
      <c r="I4128" s="153">
        <v>25.7</v>
      </c>
      <c r="J4128" s="153">
        <v>1.95</v>
      </c>
    </row>
    <row r="4129" spans="1:10" ht="26.4" x14ac:dyDescent="0.25">
      <c r="A4129" s="154" t="s">
        <v>2087</v>
      </c>
      <c r="B4129" s="155" t="s">
        <v>3486</v>
      </c>
      <c r="C4129" s="154" t="s">
        <v>41</v>
      </c>
      <c r="D4129" s="154" t="s">
        <v>3487</v>
      </c>
      <c r="E4129" s="290" t="s">
        <v>2091</v>
      </c>
      <c r="F4129" s="290"/>
      <c r="G4129" s="156" t="s">
        <v>43</v>
      </c>
      <c r="H4129" s="157">
        <v>9.4000000000000004E-3</v>
      </c>
      <c r="I4129" s="158">
        <v>8.24</v>
      </c>
      <c r="J4129" s="158">
        <v>7.0000000000000007E-2</v>
      </c>
    </row>
    <row r="4130" spans="1:10" ht="39.6" x14ac:dyDescent="0.25">
      <c r="A4130" s="154" t="s">
        <v>2087</v>
      </c>
      <c r="B4130" s="155" t="s">
        <v>3488</v>
      </c>
      <c r="C4130" s="154" t="s">
        <v>41</v>
      </c>
      <c r="D4130" s="154" t="s">
        <v>3489</v>
      </c>
      <c r="E4130" s="290" t="s">
        <v>2091</v>
      </c>
      <c r="F4130" s="290"/>
      <c r="G4130" s="156" t="s">
        <v>91</v>
      </c>
      <c r="H4130" s="157">
        <v>1.2434000000000001</v>
      </c>
      <c r="I4130" s="158">
        <v>11.45</v>
      </c>
      <c r="J4130" s="158">
        <v>14.23</v>
      </c>
    </row>
    <row r="4131" spans="1:10" x14ac:dyDescent="0.25">
      <c r="A4131" s="49"/>
      <c r="B4131" s="49"/>
      <c r="C4131" s="49"/>
      <c r="D4131" s="49"/>
      <c r="E4131" s="49" t="s">
        <v>2093</v>
      </c>
      <c r="F4131" s="159">
        <v>1.48</v>
      </c>
      <c r="G4131" s="49" t="s">
        <v>2094</v>
      </c>
      <c r="H4131" s="159">
        <v>1.7</v>
      </c>
      <c r="I4131" s="49" t="s">
        <v>2095</v>
      </c>
      <c r="J4131" s="159">
        <v>3.18</v>
      </c>
    </row>
    <row r="4132" spans="1:10" x14ac:dyDescent="0.25">
      <c r="A4132" s="49"/>
      <c r="B4132" s="49"/>
      <c r="C4132" s="49"/>
      <c r="D4132" s="49"/>
      <c r="E4132" s="49" t="s">
        <v>2096</v>
      </c>
      <c r="F4132" s="159">
        <v>3.8</v>
      </c>
      <c r="G4132" s="49"/>
      <c r="H4132" s="291" t="s">
        <v>2097</v>
      </c>
      <c r="I4132" s="291"/>
      <c r="J4132" s="159">
        <v>22.36</v>
      </c>
    </row>
    <row r="4133" spans="1:10" ht="14.4" thickBot="1" x14ac:dyDescent="0.3">
      <c r="A4133" s="30"/>
      <c r="B4133" s="30"/>
      <c r="C4133" s="30"/>
      <c r="D4133" s="30"/>
      <c r="E4133" s="30"/>
      <c r="F4133" s="30"/>
      <c r="G4133" s="30" t="s">
        <v>2098</v>
      </c>
      <c r="H4133" s="160" t="s">
        <v>3490</v>
      </c>
      <c r="I4133" s="30" t="s">
        <v>2100</v>
      </c>
      <c r="J4133" s="32">
        <v>18024.39</v>
      </c>
    </row>
    <row r="4134" spans="1:10" ht="14.4" thickTop="1" x14ac:dyDescent="0.25">
      <c r="A4134" s="161"/>
      <c r="B4134" s="161"/>
      <c r="C4134" s="161"/>
      <c r="D4134" s="161"/>
      <c r="E4134" s="161"/>
      <c r="F4134" s="161"/>
      <c r="G4134" s="161"/>
      <c r="H4134" s="161"/>
      <c r="I4134" s="161"/>
      <c r="J4134" s="161"/>
    </row>
    <row r="4135" spans="1:10" x14ac:dyDescent="0.25">
      <c r="A4135" s="24" t="s">
        <v>1212</v>
      </c>
      <c r="B4135" s="25" t="s">
        <v>2</v>
      </c>
      <c r="C4135" s="24" t="s">
        <v>3</v>
      </c>
      <c r="D4135" s="24" t="s">
        <v>4</v>
      </c>
      <c r="E4135" s="294" t="s">
        <v>2075</v>
      </c>
      <c r="F4135" s="294"/>
      <c r="G4135" s="145" t="s">
        <v>5</v>
      </c>
      <c r="H4135" s="25" t="s">
        <v>6</v>
      </c>
      <c r="I4135" s="25" t="s">
        <v>7</v>
      </c>
      <c r="J4135" s="25" t="s">
        <v>9</v>
      </c>
    </row>
    <row r="4136" spans="1:10" ht="39.6" x14ac:dyDescent="0.25">
      <c r="A4136" s="146" t="s">
        <v>2076</v>
      </c>
      <c r="B4136" s="147" t="s">
        <v>1213</v>
      </c>
      <c r="C4136" s="146" t="s">
        <v>41</v>
      </c>
      <c r="D4136" s="146" t="s">
        <v>1214</v>
      </c>
      <c r="E4136" s="292" t="s">
        <v>3491</v>
      </c>
      <c r="F4136" s="292"/>
      <c r="G4136" s="148" t="s">
        <v>91</v>
      </c>
      <c r="H4136" s="149">
        <v>1</v>
      </c>
      <c r="I4136" s="150">
        <v>150.59</v>
      </c>
      <c r="J4136" s="150">
        <v>150.59</v>
      </c>
    </row>
    <row r="4137" spans="1:10" ht="26.4" x14ac:dyDescent="0.25">
      <c r="A4137" s="48" t="s">
        <v>2078</v>
      </c>
      <c r="B4137" s="50" t="s">
        <v>2085</v>
      </c>
      <c r="C4137" s="48" t="s">
        <v>41</v>
      </c>
      <c r="D4137" s="48" t="s">
        <v>2086</v>
      </c>
      <c r="E4137" s="289" t="s">
        <v>2081</v>
      </c>
      <c r="F4137" s="289"/>
      <c r="G4137" s="151" t="s">
        <v>2082</v>
      </c>
      <c r="H4137" s="152">
        <v>0.14499999999999999</v>
      </c>
      <c r="I4137" s="153">
        <v>25.7</v>
      </c>
      <c r="J4137" s="153">
        <v>3.72</v>
      </c>
    </row>
    <row r="4138" spans="1:10" ht="26.4" x14ac:dyDescent="0.25">
      <c r="A4138" s="48" t="s">
        <v>2078</v>
      </c>
      <c r="B4138" s="50" t="s">
        <v>2083</v>
      </c>
      <c r="C4138" s="48" t="s">
        <v>41</v>
      </c>
      <c r="D4138" s="48" t="s">
        <v>2084</v>
      </c>
      <c r="E4138" s="289" t="s">
        <v>2081</v>
      </c>
      <c r="F4138" s="289"/>
      <c r="G4138" s="151" t="s">
        <v>2082</v>
      </c>
      <c r="H4138" s="152">
        <v>0.14499999999999999</v>
      </c>
      <c r="I4138" s="153">
        <v>30.42</v>
      </c>
      <c r="J4138" s="153">
        <v>4.41</v>
      </c>
    </row>
    <row r="4139" spans="1:10" ht="26.4" x14ac:dyDescent="0.25">
      <c r="A4139" s="154" t="s">
        <v>2087</v>
      </c>
      <c r="B4139" s="155" t="s">
        <v>3486</v>
      </c>
      <c r="C4139" s="154" t="s">
        <v>41</v>
      </c>
      <c r="D4139" s="154" t="s">
        <v>3487</v>
      </c>
      <c r="E4139" s="290" t="s">
        <v>2091</v>
      </c>
      <c r="F4139" s="290"/>
      <c r="G4139" s="156" t="s">
        <v>43</v>
      </c>
      <c r="H4139" s="157">
        <v>8.9999999999999993E-3</v>
      </c>
      <c r="I4139" s="158">
        <v>8.24</v>
      </c>
      <c r="J4139" s="158">
        <v>7.0000000000000007E-2</v>
      </c>
    </row>
    <row r="4140" spans="1:10" ht="39.6" x14ac:dyDescent="0.25">
      <c r="A4140" s="154" t="s">
        <v>2087</v>
      </c>
      <c r="B4140" s="155" t="s">
        <v>3492</v>
      </c>
      <c r="C4140" s="154" t="s">
        <v>41</v>
      </c>
      <c r="D4140" s="154" t="s">
        <v>3493</v>
      </c>
      <c r="E4140" s="290" t="s">
        <v>2091</v>
      </c>
      <c r="F4140" s="290"/>
      <c r="G4140" s="156" t="s">
        <v>91</v>
      </c>
      <c r="H4140" s="157">
        <v>1.0149999999999999</v>
      </c>
      <c r="I4140" s="158">
        <v>140.29</v>
      </c>
      <c r="J4140" s="158">
        <v>142.38999999999999</v>
      </c>
    </row>
    <row r="4141" spans="1:10" x14ac:dyDescent="0.25">
      <c r="A4141" s="49"/>
      <c r="B4141" s="49"/>
      <c r="C4141" s="49"/>
      <c r="D4141" s="49"/>
      <c r="E4141" s="49" t="s">
        <v>2093</v>
      </c>
      <c r="F4141" s="159">
        <v>2.83</v>
      </c>
      <c r="G4141" s="49" t="s">
        <v>2094</v>
      </c>
      <c r="H4141" s="159">
        <v>3.25</v>
      </c>
      <c r="I4141" s="49" t="s">
        <v>2095</v>
      </c>
      <c r="J4141" s="159">
        <v>6.08</v>
      </c>
    </row>
    <row r="4142" spans="1:10" x14ac:dyDescent="0.25">
      <c r="A4142" s="49"/>
      <c r="B4142" s="49"/>
      <c r="C4142" s="49"/>
      <c r="D4142" s="49"/>
      <c r="E4142" s="49" t="s">
        <v>2096</v>
      </c>
      <c r="F4142" s="159">
        <v>30.87</v>
      </c>
      <c r="G4142" s="49"/>
      <c r="H4142" s="291" t="s">
        <v>2097</v>
      </c>
      <c r="I4142" s="291"/>
      <c r="J4142" s="159">
        <v>181.46</v>
      </c>
    </row>
    <row r="4143" spans="1:10" ht="14.4" thickBot="1" x14ac:dyDescent="0.3">
      <c r="A4143" s="30"/>
      <c r="B4143" s="30"/>
      <c r="C4143" s="30"/>
      <c r="D4143" s="30"/>
      <c r="E4143" s="30"/>
      <c r="F4143" s="30"/>
      <c r="G4143" s="30" t="s">
        <v>2098</v>
      </c>
      <c r="H4143" s="160" t="s">
        <v>3494</v>
      </c>
      <c r="I4143" s="30" t="s">
        <v>2100</v>
      </c>
      <c r="J4143" s="32">
        <v>213832.46</v>
      </c>
    </row>
    <row r="4144" spans="1:10" ht="14.4" thickTop="1" x14ac:dyDescent="0.25">
      <c r="A4144" s="161"/>
      <c r="B4144" s="161"/>
      <c r="C4144" s="161"/>
      <c r="D4144" s="161"/>
      <c r="E4144" s="161"/>
      <c r="F4144" s="161"/>
      <c r="G4144" s="161"/>
      <c r="H4144" s="161"/>
      <c r="I4144" s="161"/>
      <c r="J4144" s="161"/>
    </row>
    <row r="4145" spans="1:10" x14ac:dyDescent="0.25">
      <c r="A4145" s="24" t="s">
        <v>1215</v>
      </c>
      <c r="B4145" s="25" t="s">
        <v>2</v>
      </c>
      <c r="C4145" s="24" t="s">
        <v>3</v>
      </c>
      <c r="D4145" s="24" t="s">
        <v>4</v>
      </c>
      <c r="E4145" s="294" t="s">
        <v>2075</v>
      </c>
      <c r="F4145" s="294"/>
      <c r="G4145" s="145" t="s">
        <v>5</v>
      </c>
      <c r="H4145" s="25" t="s">
        <v>6</v>
      </c>
      <c r="I4145" s="25" t="s">
        <v>7</v>
      </c>
      <c r="J4145" s="25" t="s">
        <v>9</v>
      </c>
    </row>
    <row r="4146" spans="1:10" ht="39.6" x14ac:dyDescent="0.25">
      <c r="A4146" s="146" t="s">
        <v>2076</v>
      </c>
      <c r="B4146" s="147" t="s">
        <v>1216</v>
      </c>
      <c r="C4146" s="146" t="s">
        <v>41</v>
      </c>
      <c r="D4146" s="146" t="s">
        <v>1217</v>
      </c>
      <c r="E4146" s="292" t="s">
        <v>2175</v>
      </c>
      <c r="F4146" s="292"/>
      <c r="G4146" s="148" t="s">
        <v>91</v>
      </c>
      <c r="H4146" s="149">
        <v>1</v>
      </c>
      <c r="I4146" s="150">
        <v>29.11</v>
      </c>
      <c r="J4146" s="150">
        <v>29.11</v>
      </c>
    </row>
    <row r="4147" spans="1:10" ht="26.4" x14ac:dyDescent="0.25">
      <c r="A4147" s="48" t="s">
        <v>2078</v>
      </c>
      <c r="B4147" s="50" t="s">
        <v>2083</v>
      </c>
      <c r="C4147" s="48" t="s">
        <v>41</v>
      </c>
      <c r="D4147" s="48" t="s">
        <v>2084</v>
      </c>
      <c r="E4147" s="289" t="s">
        <v>2081</v>
      </c>
      <c r="F4147" s="289"/>
      <c r="G4147" s="151" t="s">
        <v>2082</v>
      </c>
      <c r="H4147" s="152">
        <v>0.114</v>
      </c>
      <c r="I4147" s="153">
        <v>30.42</v>
      </c>
      <c r="J4147" s="153">
        <v>3.46</v>
      </c>
    </row>
    <row r="4148" spans="1:10" ht="26.4" x14ac:dyDescent="0.25">
      <c r="A4148" s="48" t="s">
        <v>2078</v>
      </c>
      <c r="B4148" s="50" t="s">
        <v>2085</v>
      </c>
      <c r="C4148" s="48" t="s">
        <v>41</v>
      </c>
      <c r="D4148" s="48" t="s">
        <v>2086</v>
      </c>
      <c r="E4148" s="289" t="s">
        <v>2081</v>
      </c>
      <c r="F4148" s="289"/>
      <c r="G4148" s="151" t="s">
        <v>2082</v>
      </c>
      <c r="H4148" s="152">
        <v>0.114</v>
      </c>
      <c r="I4148" s="153">
        <v>25.7</v>
      </c>
      <c r="J4148" s="153">
        <v>2.92</v>
      </c>
    </row>
    <row r="4149" spans="1:10" ht="26.4" x14ac:dyDescent="0.25">
      <c r="A4149" s="154" t="s">
        <v>2087</v>
      </c>
      <c r="B4149" s="155" t="s">
        <v>3486</v>
      </c>
      <c r="C4149" s="154" t="s">
        <v>41</v>
      </c>
      <c r="D4149" s="154" t="s">
        <v>3487</v>
      </c>
      <c r="E4149" s="290" t="s">
        <v>2091</v>
      </c>
      <c r="F4149" s="290"/>
      <c r="G4149" s="156" t="s">
        <v>43</v>
      </c>
      <c r="H4149" s="157">
        <v>9.4000000000000004E-3</v>
      </c>
      <c r="I4149" s="158">
        <v>8.24</v>
      </c>
      <c r="J4149" s="158">
        <v>7.0000000000000007E-2</v>
      </c>
    </row>
    <row r="4150" spans="1:10" ht="39.6" x14ac:dyDescent="0.25">
      <c r="A4150" s="154" t="s">
        <v>2087</v>
      </c>
      <c r="B4150" s="155" t="s">
        <v>3495</v>
      </c>
      <c r="C4150" s="154" t="s">
        <v>41</v>
      </c>
      <c r="D4150" s="154" t="s">
        <v>3496</v>
      </c>
      <c r="E4150" s="290" t="s">
        <v>2091</v>
      </c>
      <c r="F4150" s="290"/>
      <c r="G4150" s="156" t="s">
        <v>91</v>
      </c>
      <c r="H4150" s="157">
        <v>1.2434000000000001</v>
      </c>
      <c r="I4150" s="158">
        <v>18.23</v>
      </c>
      <c r="J4150" s="158">
        <v>22.66</v>
      </c>
    </row>
    <row r="4151" spans="1:10" x14ac:dyDescent="0.25">
      <c r="A4151" s="49"/>
      <c r="B4151" s="49"/>
      <c r="C4151" s="49"/>
      <c r="D4151" s="49"/>
      <c r="E4151" s="49" t="s">
        <v>2093</v>
      </c>
      <c r="F4151" s="159">
        <v>2.2200000000000002</v>
      </c>
      <c r="G4151" s="49" t="s">
        <v>2094</v>
      </c>
      <c r="H4151" s="159">
        <v>2.56</v>
      </c>
      <c r="I4151" s="49" t="s">
        <v>2095</v>
      </c>
      <c r="J4151" s="159">
        <v>4.78</v>
      </c>
    </row>
    <row r="4152" spans="1:10" x14ac:dyDescent="0.25">
      <c r="A4152" s="49"/>
      <c r="B4152" s="49"/>
      <c r="C4152" s="49"/>
      <c r="D4152" s="49"/>
      <c r="E4152" s="49" t="s">
        <v>2096</v>
      </c>
      <c r="F4152" s="159">
        <v>5.96</v>
      </c>
      <c r="G4152" s="49"/>
      <c r="H4152" s="291" t="s">
        <v>2097</v>
      </c>
      <c r="I4152" s="291"/>
      <c r="J4152" s="159">
        <v>35.07</v>
      </c>
    </row>
    <row r="4153" spans="1:10" ht="14.4" thickBot="1" x14ac:dyDescent="0.3">
      <c r="A4153" s="30"/>
      <c r="B4153" s="30"/>
      <c r="C4153" s="30"/>
      <c r="D4153" s="30"/>
      <c r="E4153" s="30"/>
      <c r="F4153" s="30"/>
      <c r="G4153" s="30" t="s">
        <v>2098</v>
      </c>
      <c r="H4153" s="160" t="s">
        <v>3497</v>
      </c>
      <c r="I4153" s="30" t="s">
        <v>2100</v>
      </c>
      <c r="J4153" s="32">
        <v>22441.29</v>
      </c>
    </row>
    <row r="4154" spans="1:10" ht="14.4" thickTop="1" x14ac:dyDescent="0.25">
      <c r="A4154" s="161"/>
      <c r="B4154" s="161"/>
      <c r="C4154" s="161"/>
      <c r="D4154" s="161"/>
      <c r="E4154" s="161"/>
      <c r="F4154" s="161"/>
      <c r="G4154" s="161"/>
      <c r="H4154" s="161"/>
      <c r="I4154" s="161"/>
      <c r="J4154" s="161"/>
    </row>
    <row r="4155" spans="1:10" x14ac:dyDescent="0.25">
      <c r="A4155" s="24" t="s">
        <v>1218</v>
      </c>
      <c r="B4155" s="25" t="s">
        <v>2</v>
      </c>
      <c r="C4155" s="24" t="s">
        <v>3</v>
      </c>
      <c r="D4155" s="24" t="s">
        <v>4</v>
      </c>
      <c r="E4155" s="294" t="s">
        <v>2075</v>
      </c>
      <c r="F4155" s="294"/>
      <c r="G4155" s="145" t="s">
        <v>5</v>
      </c>
      <c r="H4155" s="25" t="s">
        <v>6</v>
      </c>
      <c r="I4155" s="25" t="s">
        <v>7</v>
      </c>
      <c r="J4155" s="25" t="s">
        <v>9</v>
      </c>
    </row>
    <row r="4156" spans="1:10" ht="39.6" x14ac:dyDescent="0.25">
      <c r="A4156" s="146" t="s">
        <v>2076</v>
      </c>
      <c r="B4156" s="147" t="s">
        <v>1219</v>
      </c>
      <c r="C4156" s="146" t="s">
        <v>41</v>
      </c>
      <c r="D4156" s="146" t="s">
        <v>1220</v>
      </c>
      <c r="E4156" s="292" t="s">
        <v>3491</v>
      </c>
      <c r="F4156" s="292"/>
      <c r="G4156" s="148" t="s">
        <v>91</v>
      </c>
      <c r="H4156" s="149">
        <v>1</v>
      </c>
      <c r="I4156" s="150">
        <v>295.75</v>
      </c>
      <c r="J4156" s="150">
        <v>295.75</v>
      </c>
    </row>
    <row r="4157" spans="1:10" ht="26.4" x14ac:dyDescent="0.25">
      <c r="A4157" s="48" t="s">
        <v>2078</v>
      </c>
      <c r="B4157" s="50" t="s">
        <v>2085</v>
      </c>
      <c r="C4157" s="48" t="s">
        <v>41</v>
      </c>
      <c r="D4157" s="48" t="s">
        <v>2086</v>
      </c>
      <c r="E4157" s="289" t="s">
        <v>2081</v>
      </c>
      <c r="F4157" s="289"/>
      <c r="G4157" s="151" t="s">
        <v>2082</v>
      </c>
      <c r="H4157" s="152">
        <v>0.25119999999999998</v>
      </c>
      <c r="I4157" s="153">
        <v>25.7</v>
      </c>
      <c r="J4157" s="153">
        <v>6.45</v>
      </c>
    </row>
    <row r="4158" spans="1:10" ht="26.4" x14ac:dyDescent="0.25">
      <c r="A4158" s="48" t="s">
        <v>2078</v>
      </c>
      <c r="B4158" s="50" t="s">
        <v>2083</v>
      </c>
      <c r="C4158" s="48" t="s">
        <v>41</v>
      </c>
      <c r="D4158" s="48" t="s">
        <v>2084</v>
      </c>
      <c r="E4158" s="289" t="s">
        <v>2081</v>
      </c>
      <c r="F4158" s="289"/>
      <c r="G4158" s="151" t="s">
        <v>2082</v>
      </c>
      <c r="H4158" s="152">
        <v>0.25119999999999998</v>
      </c>
      <c r="I4158" s="153">
        <v>30.42</v>
      </c>
      <c r="J4158" s="153">
        <v>7.64</v>
      </c>
    </row>
    <row r="4159" spans="1:10" ht="39.6" x14ac:dyDescent="0.25">
      <c r="A4159" s="154" t="s">
        <v>2087</v>
      </c>
      <c r="B4159" s="155" t="s">
        <v>3498</v>
      </c>
      <c r="C4159" s="154" t="s">
        <v>41</v>
      </c>
      <c r="D4159" s="154" t="s">
        <v>3499</v>
      </c>
      <c r="E4159" s="290" t="s">
        <v>2091</v>
      </c>
      <c r="F4159" s="290"/>
      <c r="G4159" s="156" t="s">
        <v>91</v>
      </c>
      <c r="H4159" s="157">
        <v>1.0149999999999999</v>
      </c>
      <c r="I4159" s="158">
        <v>277.43</v>
      </c>
      <c r="J4159" s="158">
        <v>281.58999999999997</v>
      </c>
    </row>
    <row r="4160" spans="1:10" ht="26.4" x14ac:dyDescent="0.25">
      <c r="A4160" s="154" t="s">
        <v>2087</v>
      </c>
      <c r="B4160" s="155" t="s">
        <v>3486</v>
      </c>
      <c r="C4160" s="154" t="s">
        <v>41</v>
      </c>
      <c r="D4160" s="154" t="s">
        <v>3487</v>
      </c>
      <c r="E4160" s="290" t="s">
        <v>2091</v>
      </c>
      <c r="F4160" s="290"/>
      <c r="G4160" s="156" t="s">
        <v>43</v>
      </c>
      <c r="H4160" s="157">
        <v>8.9999999999999993E-3</v>
      </c>
      <c r="I4160" s="158">
        <v>8.24</v>
      </c>
      <c r="J4160" s="158">
        <v>7.0000000000000007E-2</v>
      </c>
    </row>
    <row r="4161" spans="1:10" x14ac:dyDescent="0.25">
      <c r="A4161" s="49"/>
      <c r="B4161" s="49"/>
      <c r="C4161" s="49"/>
      <c r="D4161" s="49"/>
      <c r="E4161" s="49" t="s">
        <v>2093</v>
      </c>
      <c r="F4161" s="159">
        <v>4.91</v>
      </c>
      <c r="G4161" s="49" t="s">
        <v>2094</v>
      </c>
      <c r="H4161" s="159">
        <v>5.64</v>
      </c>
      <c r="I4161" s="49" t="s">
        <v>2095</v>
      </c>
      <c r="J4161" s="159">
        <v>10.55</v>
      </c>
    </row>
    <row r="4162" spans="1:10" x14ac:dyDescent="0.25">
      <c r="A4162" s="49"/>
      <c r="B4162" s="49"/>
      <c r="C4162" s="49"/>
      <c r="D4162" s="49"/>
      <c r="E4162" s="49" t="s">
        <v>2096</v>
      </c>
      <c r="F4162" s="159">
        <v>60.62</v>
      </c>
      <c r="G4162" s="49"/>
      <c r="H4162" s="291" t="s">
        <v>2097</v>
      </c>
      <c r="I4162" s="291"/>
      <c r="J4162" s="159">
        <v>356.37</v>
      </c>
    </row>
    <row r="4163" spans="1:10" ht="14.4" thickBot="1" x14ac:dyDescent="0.3">
      <c r="A4163" s="30"/>
      <c r="B4163" s="30"/>
      <c r="C4163" s="30"/>
      <c r="D4163" s="30"/>
      <c r="E4163" s="30"/>
      <c r="F4163" s="30"/>
      <c r="G4163" s="30" t="s">
        <v>2098</v>
      </c>
      <c r="H4163" s="160" t="s">
        <v>3500</v>
      </c>
      <c r="I4163" s="30" t="s">
        <v>2100</v>
      </c>
      <c r="J4163" s="32">
        <v>261575.58</v>
      </c>
    </row>
    <row r="4164" spans="1:10" ht="14.4" thickTop="1" x14ac:dyDescent="0.25">
      <c r="A4164" s="161"/>
      <c r="B4164" s="161"/>
      <c r="C4164" s="161"/>
      <c r="D4164" s="161"/>
      <c r="E4164" s="161"/>
      <c r="F4164" s="161"/>
      <c r="G4164" s="161"/>
      <c r="H4164" s="161"/>
      <c r="I4164" s="161"/>
      <c r="J4164" s="161"/>
    </row>
    <row r="4165" spans="1:10" x14ac:dyDescent="0.25">
      <c r="A4165" s="24" t="s">
        <v>1221</v>
      </c>
      <c r="B4165" s="25" t="s">
        <v>2</v>
      </c>
      <c r="C4165" s="24" t="s">
        <v>3</v>
      </c>
      <c r="D4165" s="24" t="s">
        <v>4</v>
      </c>
      <c r="E4165" s="294" t="s">
        <v>2075</v>
      </c>
      <c r="F4165" s="294"/>
      <c r="G4165" s="145" t="s">
        <v>5</v>
      </c>
      <c r="H4165" s="25" t="s">
        <v>6</v>
      </c>
      <c r="I4165" s="25" t="s">
        <v>7</v>
      </c>
      <c r="J4165" s="25" t="s">
        <v>9</v>
      </c>
    </row>
    <row r="4166" spans="1:10" ht="39.6" x14ac:dyDescent="0.25">
      <c r="A4166" s="146" t="s">
        <v>2076</v>
      </c>
      <c r="B4166" s="147" t="s">
        <v>1222</v>
      </c>
      <c r="C4166" s="146" t="s">
        <v>41</v>
      </c>
      <c r="D4166" s="146" t="s">
        <v>1223</v>
      </c>
      <c r="E4166" s="292" t="s">
        <v>3491</v>
      </c>
      <c r="F4166" s="292"/>
      <c r="G4166" s="148" t="s">
        <v>91</v>
      </c>
      <c r="H4166" s="149">
        <v>1</v>
      </c>
      <c r="I4166" s="150">
        <v>32.159999999999997</v>
      </c>
      <c r="J4166" s="150">
        <v>32.159999999999997</v>
      </c>
    </row>
    <row r="4167" spans="1:10" ht="26.4" x14ac:dyDescent="0.25">
      <c r="A4167" s="48" t="s">
        <v>2078</v>
      </c>
      <c r="B4167" s="50" t="s">
        <v>2085</v>
      </c>
      <c r="C4167" s="48" t="s">
        <v>41</v>
      </c>
      <c r="D4167" s="48" t="s">
        <v>2086</v>
      </c>
      <c r="E4167" s="289" t="s">
        <v>2081</v>
      </c>
      <c r="F4167" s="289"/>
      <c r="G4167" s="151" t="s">
        <v>2082</v>
      </c>
      <c r="H4167" s="152">
        <v>6.08E-2</v>
      </c>
      <c r="I4167" s="153">
        <v>25.7</v>
      </c>
      <c r="J4167" s="153">
        <v>1.56</v>
      </c>
    </row>
    <row r="4168" spans="1:10" ht="26.4" x14ac:dyDescent="0.25">
      <c r="A4168" s="48" t="s">
        <v>2078</v>
      </c>
      <c r="B4168" s="50" t="s">
        <v>2083</v>
      </c>
      <c r="C4168" s="48" t="s">
        <v>41</v>
      </c>
      <c r="D4168" s="48" t="s">
        <v>2084</v>
      </c>
      <c r="E4168" s="289" t="s">
        <v>2081</v>
      </c>
      <c r="F4168" s="289"/>
      <c r="G4168" s="151" t="s">
        <v>2082</v>
      </c>
      <c r="H4168" s="152">
        <v>6.08E-2</v>
      </c>
      <c r="I4168" s="153">
        <v>30.42</v>
      </c>
      <c r="J4168" s="153">
        <v>1.84</v>
      </c>
    </row>
    <row r="4169" spans="1:10" ht="26.4" x14ac:dyDescent="0.25">
      <c r="A4169" s="154" t="s">
        <v>2087</v>
      </c>
      <c r="B4169" s="155" t="s">
        <v>3486</v>
      </c>
      <c r="C4169" s="154" t="s">
        <v>41</v>
      </c>
      <c r="D4169" s="154" t="s">
        <v>3487</v>
      </c>
      <c r="E4169" s="290" t="s">
        <v>2091</v>
      </c>
      <c r="F4169" s="290"/>
      <c r="G4169" s="156" t="s">
        <v>43</v>
      </c>
      <c r="H4169" s="157">
        <v>8.9999999999999993E-3</v>
      </c>
      <c r="I4169" s="158">
        <v>8.24</v>
      </c>
      <c r="J4169" s="158">
        <v>7.0000000000000007E-2</v>
      </c>
    </row>
    <row r="4170" spans="1:10" ht="39.6" x14ac:dyDescent="0.25">
      <c r="A4170" s="154" t="s">
        <v>2087</v>
      </c>
      <c r="B4170" s="155" t="s">
        <v>3501</v>
      </c>
      <c r="C4170" s="154" t="s">
        <v>41</v>
      </c>
      <c r="D4170" s="154" t="s">
        <v>3502</v>
      </c>
      <c r="E4170" s="290" t="s">
        <v>2091</v>
      </c>
      <c r="F4170" s="290"/>
      <c r="G4170" s="156" t="s">
        <v>91</v>
      </c>
      <c r="H4170" s="157">
        <v>1.0149999999999999</v>
      </c>
      <c r="I4170" s="158">
        <v>28.27</v>
      </c>
      <c r="J4170" s="158">
        <v>28.69</v>
      </c>
    </row>
    <row r="4171" spans="1:10" x14ac:dyDescent="0.25">
      <c r="A4171" s="49"/>
      <c r="B4171" s="49"/>
      <c r="C4171" s="49"/>
      <c r="D4171" s="49"/>
      <c r="E4171" s="49" t="s">
        <v>2093</v>
      </c>
      <c r="F4171" s="159">
        <v>1.18</v>
      </c>
      <c r="G4171" s="49" t="s">
        <v>2094</v>
      </c>
      <c r="H4171" s="159">
        <v>1.37</v>
      </c>
      <c r="I4171" s="49" t="s">
        <v>2095</v>
      </c>
      <c r="J4171" s="159">
        <v>2.5499999999999998</v>
      </c>
    </row>
    <row r="4172" spans="1:10" x14ac:dyDescent="0.25">
      <c r="A4172" s="49"/>
      <c r="B4172" s="49"/>
      <c r="C4172" s="49"/>
      <c r="D4172" s="49"/>
      <c r="E4172" s="49" t="s">
        <v>2096</v>
      </c>
      <c r="F4172" s="159">
        <v>6.59</v>
      </c>
      <c r="G4172" s="49"/>
      <c r="H4172" s="291" t="s">
        <v>2097</v>
      </c>
      <c r="I4172" s="291"/>
      <c r="J4172" s="159">
        <v>38.75</v>
      </c>
    </row>
    <row r="4173" spans="1:10" ht="14.4" thickBot="1" x14ac:dyDescent="0.3">
      <c r="A4173" s="30"/>
      <c r="B4173" s="30"/>
      <c r="C4173" s="30"/>
      <c r="D4173" s="30"/>
      <c r="E4173" s="30"/>
      <c r="F4173" s="30"/>
      <c r="G4173" s="30" t="s">
        <v>2098</v>
      </c>
      <c r="H4173" s="160" t="s">
        <v>3503</v>
      </c>
      <c r="I4173" s="30" t="s">
        <v>2100</v>
      </c>
      <c r="J4173" s="32">
        <v>23521.25</v>
      </c>
    </row>
    <row r="4174" spans="1:10" ht="14.4" thickTop="1" x14ac:dyDescent="0.25">
      <c r="A4174" s="161"/>
      <c r="B4174" s="161"/>
      <c r="C4174" s="161"/>
      <c r="D4174" s="161"/>
      <c r="E4174" s="161"/>
      <c r="F4174" s="161"/>
      <c r="G4174" s="161"/>
      <c r="H4174" s="161"/>
      <c r="I4174" s="161"/>
      <c r="J4174" s="161"/>
    </row>
    <row r="4175" spans="1:10" x14ac:dyDescent="0.25">
      <c r="A4175" s="24" t="s">
        <v>1224</v>
      </c>
      <c r="B4175" s="25" t="s">
        <v>2</v>
      </c>
      <c r="C4175" s="24" t="s">
        <v>3</v>
      </c>
      <c r="D4175" s="24" t="s">
        <v>4</v>
      </c>
      <c r="E4175" s="294" t="s">
        <v>2075</v>
      </c>
      <c r="F4175" s="294"/>
      <c r="G4175" s="145" t="s">
        <v>5</v>
      </c>
      <c r="H4175" s="25" t="s">
        <v>6</v>
      </c>
      <c r="I4175" s="25" t="s">
        <v>7</v>
      </c>
      <c r="J4175" s="25" t="s">
        <v>9</v>
      </c>
    </row>
    <row r="4176" spans="1:10" ht="39.6" x14ac:dyDescent="0.25">
      <c r="A4176" s="146" t="s">
        <v>2076</v>
      </c>
      <c r="B4176" s="147" t="s">
        <v>1225</v>
      </c>
      <c r="C4176" s="146" t="s">
        <v>41</v>
      </c>
      <c r="D4176" s="146" t="s">
        <v>1226</v>
      </c>
      <c r="E4176" s="292" t="s">
        <v>3491</v>
      </c>
      <c r="F4176" s="292"/>
      <c r="G4176" s="148" t="s">
        <v>91</v>
      </c>
      <c r="H4176" s="149">
        <v>1</v>
      </c>
      <c r="I4176" s="150">
        <v>44.51</v>
      </c>
      <c r="J4176" s="150">
        <v>44.51</v>
      </c>
    </row>
    <row r="4177" spans="1:10" ht="26.4" x14ac:dyDescent="0.25">
      <c r="A4177" s="48" t="s">
        <v>2078</v>
      </c>
      <c r="B4177" s="50" t="s">
        <v>2085</v>
      </c>
      <c r="C4177" s="48" t="s">
        <v>41</v>
      </c>
      <c r="D4177" s="48" t="s">
        <v>2086</v>
      </c>
      <c r="E4177" s="289" t="s">
        <v>2081</v>
      </c>
      <c r="F4177" s="289"/>
      <c r="G4177" s="151" t="s">
        <v>2082</v>
      </c>
      <c r="H4177" s="152">
        <v>6.9699999999999998E-2</v>
      </c>
      <c r="I4177" s="153">
        <v>25.7</v>
      </c>
      <c r="J4177" s="153">
        <v>1.79</v>
      </c>
    </row>
    <row r="4178" spans="1:10" ht="26.4" x14ac:dyDescent="0.25">
      <c r="A4178" s="48" t="s">
        <v>2078</v>
      </c>
      <c r="B4178" s="50" t="s">
        <v>2083</v>
      </c>
      <c r="C4178" s="48" t="s">
        <v>41</v>
      </c>
      <c r="D4178" s="48" t="s">
        <v>2084</v>
      </c>
      <c r="E4178" s="289" t="s">
        <v>2081</v>
      </c>
      <c r="F4178" s="289"/>
      <c r="G4178" s="151" t="s">
        <v>2082</v>
      </c>
      <c r="H4178" s="152">
        <v>6.9699999999999998E-2</v>
      </c>
      <c r="I4178" s="153">
        <v>30.42</v>
      </c>
      <c r="J4178" s="153">
        <v>2.12</v>
      </c>
    </row>
    <row r="4179" spans="1:10" ht="39.6" x14ac:dyDescent="0.25">
      <c r="A4179" s="154" t="s">
        <v>2087</v>
      </c>
      <c r="B4179" s="155" t="s">
        <v>3504</v>
      </c>
      <c r="C4179" s="154" t="s">
        <v>41</v>
      </c>
      <c r="D4179" s="154" t="s">
        <v>3505</v>
      </c>
      <c r="E4179" s="290" t="s">
        <v>2091</v>
      </c>
      <c r="F4179" s="290"/>
      <c r="G4179" s="156" t="s">
        <v>91</v>
      </c>
      <c r="H4179" s="157">
        <v>1.0149999999999999</v>
      </c>
      <c r="I4179" s="158">
        <v>39.94</v>
      </c>
      <c r="J4179" s="158">
        <v>40.53</v>
      </c>
    </row>
    <row r="4180" spans="1:10" ht="26.4" x14ac:dyDescent="0.25">
      <c r="A4180" s="154" t="s">
        <v>2087</v>
      </c>
      <c r="B4180" s="155" t="s">
        <v>3486</v>
      </c>
      <c r="C4180" s="154" t="s">
        <v>41</v>
      </c>
      <c r="D4180" s="154" t="s">
        <v>3487</v>
      </c>
      <c r="E4180" s="290" t="s">
        <v>2091</v>
      </c>
      <c r="F4180" s="290"/>
      <c r="G4180" s="156" t="s">
        <v>43</v>
      </c>
      <c r="H4180" s="157">
        <v>8.9999999999999993E-3</v>
      </c>
      <c r="I4180" s="158">
        <v>8.24</v>
      </c>
      <c r="J4180" s="158">
        <v>7.0000000000000007E-2</v>
      </c>
    </row>
    <row r="4181" spans="1:10" x14ac:dyDescent="0.25">
      <c r="A4181" s="49"/>
      <c r="B4181" s="49"/>
      <c r="C4181" s="49"/>
      <c r="D4181" s="49"/>
      <c r="E4181" s="49" t="s">
        <v>2093</v>
      </c>
      <c r="F4181" s="159">
        <v>1.35</v>
      </c>
      <c r="G4181" s="49" t="s">
        <v>2094</v>
      </c>
      <c r="H4181" s="159">
        <v>1.56</v>
      </c>
      <c r="I4181" s="49" t="s">
        <v>2095</v>
      </c>
      <c r="J4181" s="159">
        <v>2.91</v>
      </c>
    </row>
    <row r="4182" spans="1:10" x14ac:dyDescent="0.25">
      <c r="A4182" s="49"/>
      <c r="B4182" s="49"/>
      <c r="C4182" s="49"/>
      <c r="D4182" s="49"/>
      <c r="E4182" s="49" t="s">
        <v>2096</v>
      </c>
      <c r="F4182" s="159">
        <v>9.1199999999999992</v>
      </c>
      <c r="G4182" s="49"/>
      <c r="H4182" s="291" t="s">
        <v>2097</v>
      </c>
      <c r="I4182" s="291"/>
      <c r="J4182" s="159">
        <v>53.63</v>
      </c>
    </row>
    <row r="4183" spans="1:10" ht="14.4" thickBot="1" x14ac:dyDescent="0.3">
      <c r="A4183" s="30"/>
      <c r="B4183" s="30"/>
      <c r="C4183" s="30"/>
      <c r="D4183" s="30"/>
      <c r="E4183" s="30"/>
      <c r="F4183" s="30"/>
      <c r="G4183" s="30" t="s">
        <v>2098</v>
      </c>
      <c r="H4183" s="160" t="s">
        <v>3506</v>
      </c>
      <c r="I4183" s="30" t="s">
        <v>2100</v>
      </c>
      <c r="J4183" s="32">
        <v>10736.72</v>
      </c>
    </row>
    <row r="4184" spans="1:10" ht="14.4" thickTop="1" x14ac:dyDescent="0.25">
      <c r="A4184" s="161"/>
      <c r="B4184" s="161"/>
      <c r="C4184" s="161"/>
      <c r="D4184" s="161"/>
      <c r="E4184" s="161"/>
      <c r="F4184" s="161"/>
      <c r="G4184" s="161"/>
      <c r="H4184" s="161"/>
      <c r="I4184" s="161"/>
      <c r="J4184" s="161"/>
    </row>
    <row r="4185" spans="1:10" x14ac:dyDescent="0.25">
      <c r="A4185" s="24" t="s">
        <v>1227</v>
      </c>
      <c r="B4185" s="25" t="s">
        <v>2</v>
      </c>
      <c r="C4185" s="24" t="s">
        <v>3</v>
      </c>
      <c r="D4185" s="24" t="s">
        <v>4</v>
      </c>
      <c r="E4185" s="294" t="s">
        <v>2075</v>
      </c>
      <c r="F4185" s="294"/>
      <c r="G4185" s="145" t="s">
        <v>5</v>
      </c>
      <c r="H4185" s="25" t="s">
        <v>6</v>
      </c>
      <c r="I4185" s="25" t="s">
        <v>7</v>
      </c>
      <c r="J4185" s="25" t="s">
        <v>9</v>
      </c>
    </row>
    <row r="4186" spans="1:10" ht="39.6" x14ac:dyDescent="0.25">
      <c r="A4186" s="146" t="s">
        <v>2076</v>
      </c>
      <c r="B4186" s="147" t="s">
        <v>1228</v>
      </c>
      <c r="C4186" s="146" t="s">
        <v>41</v>
      </c>
      <c r="D4186" s="146" t="s">
        <v>1229</v>
      </c>
      <c r="E4186" s="292" t="s">
        <v>3491</v>
      </c>
      <c r="F4186" s="292"/>
      <c r="G4186" s="148" t="s">
        <v>91</v>
      </c>
      <c r="H4186" s="149">
        <v>1</v>
      </c>
      <c r="I4186" s="150">
        <v>64.66</v>
      </c>
      <c r="J4186" s="150">
        <v>64.66</v>
      </c>
    </row>
    <row r="4187" spans="1:10" ht="26.4" x14ac:dyDescent="0.25">
      <c r="A4187" s="48" t="s">
        <v>2078</v>
      </c>
      <c r="B4187" s="50" t="s">
        <v>2083</v>
      </c>
      <c r="C4187" s="48" t="s">
        <v>41</v>
      </c>
      <c r="D4187" s="48" t="s">
        <v>2084</v>
      </c>
      <c r="E4187" s="289" t="s">
        <v>2081</v>
      </c>
      <c r="F4187" s="289"/>
      <c r="G4187" s="151" t="s">
        <v>2082</v>
      </c>
      <c r="H4187" s="152">
        <v>8.3000000000000004E-2</v>
      </c>
      <c r="I4187" s="153">
        <v>30.42</v>
      </c>
      <c r="J4187" s="153">
        <v>2.52</v>
      </c>
    </row>
    <row r="4188" spans="1:10" ht="26.4" x14ac:dyDescent="0.25">
      <c r="A4188" s="48" t="s">
        <v>2078</v>
      </c>
      <c r="B4188" s="50" t="s">
        <v>2085</v>
      </c>
      <c r="C4188" s="48" t="s">
        <v>41</v>
      </c>
      <c r="D4188" s="48" t="s">
        <v>2086</v>
      </c>
      <c r="E4188" s="289" t="s">
        <v>2081</v>
      </c>
      <c r="F4188" s="289"/>
      <c r="G4188" s="151" t="s">
        <v>2082</v>
      </c>
      <c r="H4188" s="152">
        <v>8.3000000000000004E-2</v>
      </c>
      <c r="I4188" s="153">
        <v>25.7</v>
      </c>
      <c r="J4188" s="153">
        <v>2.13</v>
      </c>
    </row>
    <row r="4189" spans="1:10" ht="39.6" x14ac:dyDescent="0.25">
      <c r="A4189" s="154" t="s">
        <v>2087</v>
      </c>
      <c r="B4189" s="155" t="s">
        <v>3507</v>
      </c>
      <c r="C4189" s="154" t="s">
        <v>41</v>
      </c>
      <c r="D4189" s="154" t="s">
        <v>3508</v>
      </c>
      <c r="E4189" s="290" t="s">
        <v>2091</v>
      </c>
      <c r="F4189" s="290"/>
      <c r="G4189" s="156" t="s">
        <v>91</v>
      </c>
      <c r="H4189" s="157">
        <v>1.0149999999999999</v>
      </c>
      <c r="I4189" s="158">
        <v>59.06</v>
      </c>
      <c r="J4189" s="158">
        <v>59.94</v>
      </c>
    </row>
    <row r="4190" spans="1:10" ht="26.4" x14ac:dyDescent="0.25">
      <c r="A4190" s="154" t="s">
        <v>2087</v>
      </c>
      <c r="B4190" s="155" t="s">
        <v>3486</v>
      </c>
      <c r="C4190" s="154" t="s">
        <v>41</v>
      </c>
      <c r="D4190" s="154" t="s">
        <v>3487</v>
      </c>
      <c r="E4190" s="290" t="s">
        <v>2091</v>
      </c>
      <c r="F4190" s="290"/>
      <c r="G4190" s="156" t="s">
        <v>43</v>
      </c>
      <c r="H4190" s="157">
        <v>8.9999999999999993E-3</v>
      </c>
      <c r="I4190" s="158">
        <v>8.24</v>
      </c>
      <c r="J4190" s="158">
        <v>7.0000000000000007E-2</v>
      </c>
    </row>
    <row r="4191" spans="1:10" x14ac:dyDescent="0.25">
      <c r="A4191" s="49"/>
      <c r="B4191" s="49"/>
      <c r="C4191" s="49"/>
      <c r="D4191" s="49"/>
      <c r="E4191" s="49" t="s">
        <v>2093</v>
      </c>
      <c r="F4191" s="159">
        <v>1.61</v>
      </c>
      <c r="G4191" s="49" t="s">
        <v>2094</v>
      </c>
      <c r="H4191" s="159">
        <v>1.86</v>
      </c>
      <c r="I4191" s="49" t="s">
        <v>2095</v>
      </c>
      <c r="J4191" s="159">
        <v>3.47</v>
      </c>
    </row>
    <row r="4192" spans="1:10" x14ac:dyDescent="0.25">
      <c r="A4192" s="49"/>
      <c r="B4192" s="49"/>
      <c r="C4192" s="49"/>
      <c r="D4192" s="49"/>
      <c r="E4192" s="49" t="s">
        <v>2096</v>
      </c>
      <c r="F4192" s="159">
        <v>13.25</v>
      </c>
      <c r="G4192" s="49"/>
      <c r="H4192" s="291" t="s">
        <v>2097</v>
      </c>
      <c r="I4192" s="291"/>
      <c r="J4192" s="159">
        <v>77.91</v>
      </c>
    </row>
    <row r="4193" spans="1:10" ht="14.4" thickBot="1" x14ac:dyDescent="0.3">
      <c r="A4193" s="30"/>
      <c r="B4193" s="30"/>
      <c r="C4193" s="30"/>
      <c r="D4193" s="30"/>
      <c r="E4193" s="30"/>
      <c r="F4193" s="30"/>
      <c r="G4193" s="30" t="s">
        <v>2098</v>
      </c>
      <c r="H4193" s="160" t="s">
        <v>3509</v>
      </c>
      <c r="I4193" s="30" t="s">
        <v>2100</v>
      </c>
      <c r="J4193" s="32">
        <v>29605.8</v>
      </c>
    </row>
    <row r="4194" spans="1:10" ht="14.4" thickTop="1" x14ac:dyDescent="0.25">
      <c r="A4194" s="161"/>
      <c r="B4194" s="161"/>
      <c r="C4194" s="161"/>
      <c r="D4194" s="161"/>
      <c r="E4194" s="161"/>
      <c r="F4194" s="161"/>
      <c r="G4194" s="161"/>
      <c r="H4194" s="161"/>
      <c r="I4194" s="161"/>
      <c r="J4194" s="161"/>
    </row>
    <row r="4195" spans="1:10" x14ac:dyDescent="0.25">
      <c r="A4195" s="24" t="s">
        <v>1230</v>
      </c>
      <c r="B4195" s="25" t="s">
        <v>2</v>
      </c>
      <c r="C4195" s="24" t="s">
        <v>3</v>
      </c>
      <c r="D4195" s="24" t="s">
        <v>4</v>
      </c>
      <c r="E4195" s="294" t="s">
        <v>2075</v>
      </c>
      <c r="F4195" s="294"/>
      <c r="G4195" s="145" t="s">
        <v>5</v>
      </c>
      <c r="H4195" s="25" t="s">
        <v>6</v>
      </c>
      <c r="I4195" s="25" t="s">
        <v>7</v>
      </c>
      <c r="J4195" s="25" t="s">
        <v>9</v>
      </c>
    </row>
    <row r="4196" spans="1:10" ht="39.6" x14ac:dyDescent="0.25">
      <c r="A4196" s="146" t="s">
        <v>2076</v>
      </c>
      <c r="B4196" s="147" t="s">
        <v>1231</v>
      </c>
      <c r="C4196" s="146" t="s">
        <v>41</v>
      </c>
      <c r="D4196" s="146" t="s">
        <v>1232</v>
      </c>
      <c r="E4196" s="292" t="s">
        <v>3491</v>
      </c>
      <c r="F4196" s="292"/>
      <c r="G4196" s="148" t="s">
        <v>91</v>
      </c>
      <c r="H4196" s="149">
        <v>1</v>
      </c>
      <c r="I4196" s="150">
        <v>89.57</v>
      </c>
      <c r="J4196" s="150">
        <v>89.57</v>
      </c>
    </row>
    <row r="4197" spans="1:10" ht="26.4" x14ac:dyDescent="0.25">
      <c r="A4197" s="48" t="s">
        <v>2078</v>
      </c>
      <c r="B4197" s="50" t="s">
        <v>2083</v>
      </c>
      <c r="C4197" s="48" t="s">
        <v>41</v>
      </c>
      <c r="D4197" s="48" t="s">
        <v>2084</v>
      </c>
      <c r="E4197" s="289" t="s">
        <v>2081</v>
      </c>
      <c r="F4197" s="289"/>
      <c r="G4197" s="151" t="s">
        <v>2082</v>
      </c>
      <c r="H4197" s="152">
        <v>0.1007</v>
      </c>
      <c r="I4197" s="153">
        <v>30.42</v>
      </c>
      <c r="J4197" s="153">
        <v>3.06</v>
      </c>
    </row>
    <row r="4198" spans="1:10" ht="26.4" x14ac:dyDescent="0.25">
      <c r="A4198" s="48" t="s">
        <v>2078</v>
      </c>
      <c r="B4198" s="50" t="s">
        <v>2085</v>
      </c>
      <c r="C4198" s="48" t="s">
        <v>41</v>
      </c>
      <c r="D4198" s="48" t="s">
        <v>2086</v>
      </c>
      <c r="E4198" s="289" t="s">
        <v>2081</v>
      </c>
      <c r="F4198" s="289"/>
      <c r="G4198" s="151" t="s">
        <v>2082</v>
      </c>
      <c r="H4198" s="152">
        <v>0.1007</v>
      </c>
      <c r="I4198" s="153">
        <v>25.7</v>
      </c>
      <c r="J4198" s="153">
        <v>2.58</v>
      </c>
    </row>
    <row r="4199" spans="1:10" ht="26.4" x14ac:dyDescent="0.25">
      <c r="A4199" s="154" t="s">
        <v>2087</v>
      </c>
      <c r="B4199" s="155" t="s">
        <v>3486</v>
      </c>
      <c r="C4199" s="154" t="s">
        <v>41</v>
      </c>
      <c r="D4199" s="154" t="s">
        <v>3487</v>
      </c>
      <c r="E4199" s="290" t="s">
        <v>2091</v>
      </c>
      <c r="F4199" s="290"/>
      <c r="G4199" s="156" t="s">
        <v>43</v>
      </c>
      <c r="H4199" s="157">
        <v>8.9999999999999993E-3</v>
      </c>
      <c r="I4199" s="158">
        <v>8.24</v>
      </c>
      <c r="J4199" s="158">
        <v>7.0000000000000007E-2</v>
      </c>
    </row>
    <row r="4200" spans="1:10" ht="39.6" x14ac:dyDescent="0.25">
      <c r="A4200" s="154" t="s">
        <v>2087</v>
      </c>
      <c r="B4200" s="155" t="s">
        <v>3510</v>
      </c>
      <c r="C4200" s="154" t="s">
        <v>41</v>
      </c>
      <c r="D4200" s="154" t="s">
        <v>3511</v>
      </c>
      <c r="E4200" s="290" t="s">
        <v>2091</v>
      </c>
      <c r="F4200" s="290"/>
      <c r="G4200" s="156" t="s">
        <v>91</v>
      </c>
      <c r="H4200" s="157">
        <v>1.0149999999999999</v>
      </c>
      <c r="I4200" s="158">
        <v>82.63</v>
      </c>
      <c r="J4200" s="158">
        <v>83.86</v>
      </c>
    </row>
    <row r="4201" spans="1:10" x14ac:dyDescent="0.25">
      <c r="A4201" s="49"/>
      <c r="B4201" s="49"/>
      <c r="C4201" s="49"/>
      <c r="D4201" s="49"/>
      <c r="E4201" s="49" t="s">
        <v>2093</v>
      </c>
      <c r="F4201" s="159">
        <v>1.96</v>
      </c>
      <c r="G4201" s="49" t="s">
        <v>2094</v>
      </c>
      <c r="H4201" s="159">
        <v>2.2599999999999998</v>
      </c>
      <c r="I4201" s="49" t="s">
        <v>2095</v>
      </c>
      <c r="J4201" s="159">
        <v>4.22</v>
      </c>
    </row>
    <row r="4202" spans="1:10" x14ac:dyDescent="0.25">
      <c r="A4202" s="49"/>
      <c r="B4202" s="49"/>
      <c r="C4202" s="49"/>
      <c r="D4202" s="49"/>
      <c r="E4202" s="49" t="s">
        <v>2096</v>
      </c>
      <c r="F4202" s="159">
        <v>18.36</v>
      </c>
      <c r="G4202" s="49"/>
      <c r="H4202" s="291" t="s">
        <v>2097</v>
      </c>
      <c r="I4202" s="291"/>
      <c r="J4202" s="159">
        <v>107.93</v>
      </c>
    </row>
    <row r="4203" spans="1:10" ht="14.4" thickBot="1" x14ac:dyDescent="0.3">
      <c r="A4203" s="30"/>
      <c r="B4203" s="30"/>
      <c r="C4203" s="30"/>
      <c r="D4203" s="30"/>
      <c r="E4203" s="30"/>
      <c r="F4203" s="30"/>
      <c r="G4203" s="30" t="s">
        <v>2098</v>
      </c>
      <c r="H4203" s="160" t="s">
        <v>3512</v>
      </c>
      <c r="I4203" s="30" t="s">
        <v>2100</v>
      </c>
      <c r="J4203" s="32">
        <v>9573.39</v>
      </c>
    </row>
    <row r="4204" spans="1:10" ht="14.4" thickTop="1" x14ac:dyDescent="0.25">
      <c r="A4204" s="161"/>
      <c r="B4204" s="161"/>
      <c r="C4204" s="161"/>
      <c r="D4204" s="161"/>
      <c r="E4204" s="161"/>
      <c r="F4204" s="161"/>
      <c r="G4204" s="161"/>
      <c r="H4204" s="161"/>
      <c r="I4204" s="161"/>
      <c r="J4204" s="161"/>
    </row>
    <row r="4205" spans="1:10" x14ac:dyDescent="0.25">
      <c r="A4205" s="24" t="s">
        <v>1233</v>
      </c>
      <c r="B4205" s="25" t="s">
        <v>2</v>
      </c>
      <c r="C4205" s="24" t="s">
        <v>3</v>
      </c>
      <c r="D4205" s="24" t="s">
        <v>4</v>
      </c>
      <c r="E4205" s="294" t="s">
        <v>2075</v>
      </c>
      <c r="F4205" s="294"/>
      <c r="G4205" s="145" t="s">
        <v>5</v>
      </c>
      <c r="H4205" s="25" t="s">
        <v>6</v>
      </c>
      <c r="I4205" s="25" t="s">
        <v>7</v>
      </c>
      <c r="J4205" s="25" t="s">
        <v>9</v>
      </c>
    </row>
    <row r="4206" spans="1:10" ht="39.6" x14ac:dyDescent="0.25">
      <c r="A4206" s="146" t="s">
        <v>2076</v>
      </c>
      <c r="B4206" s="147" t="s">
        <v>1234</v>
      </c>
      <c r="C4206" s="146" t="s">
        <v>41</v>
      </c>
      <c r="D4206" s="146" t="s">
        <v>1235</v>
      </c>
      <c r="E4206" s="292" t="s">
        <v>3491</v>
      </c>
      <c r="F4206" s="292"/>
      <c r="G4206" s="148" t="s">
        <v>91</v>
      </c>
      <c r="H4206" s="149">
        <v>1</v>
      </c>
      <c r="I4206" s="150">
        <v>223.33</v>
      </c>
      <c r="J4206" s="150">
        <v>223.33</v>
      </c>
    </row>
    <row r="4207" spans="1:10" ht="26.4" x14ac:dyDescent="0.25">
      <c r="A4207" s="48" t="s">
        <v>2078</v>
      </c>
      <c r="B4207" s="50" t="s">
        <v>2085</v>
      </c>
      <c r="C4207" s="48" t="s">
        <v>41</v>
      </c>
      <c r="D4207" s="48" t="s">
        <v>2086</v>
      </c>
      <c r="E4207" s="289" t="s">
        <v>2081</v>
      </c>
      <c r="F4207" s="289"/>
      <c r="G4207" s="151" t="s">
        <v>2082</v>
      </c>
      <c r="H4207" s="152">
        <v>0.20250000000000001</v>
      </c>
      <c r="I4207" s="153">
        <v>25.7</v>
      </c>
      <c r="J4207" s="153">
        <v>5.2</v>
      </c>
    </row>
    <row r="4208" spans="1:10" ht="26.4" x14ac:dyDescent="0.25">
      <c r="A4208" s="48" t="s">
        <v>2078</v>
      </c>
      <c r="B4208" s="50" t="s">
        <v>2083</v>
      </c>
      <c r="C4208" s="48" t="s">
        <v>41</v>
      </c>
      <c r="D4208" s="48" t="s">
        <v>2084</v>
      </c>
      <c r="E4208" s="289" t="s">
        <v>2081</v>
      </c>
      <c r="F4208" s="289"/>
      <c r="G4208" s="151" t="s">
        <v>2082</v>
      </c>
      <c r="H4208" s="152">
        <v>0.20250000000000001</v>
      </c>
      <c r="I4208" s="153">
        <v>30.42</v>
      </c>
      <c r="J4208" s="153">
        <v>6.16</v>
      </c>
    </row>
    <row r="4209" spans="1:10" ht="26.4" x14ac:dyDescent="0.25">
      <c r="A4209" s="154" t="s">
        <v>2087</v>
      </c>
      <c r="B4209" s="155" t="s">
        <v>3486</v>
      </c>
      <c r="C4209" s="154" t="s">
        <v>41</v>
      </c>
      <c r="D4209" s="154" t="s">
        <v>3487</v>
      </c>
      <c r="E4209" s="290" t="s">
        <v>2091</v>
      </c>
      <c r="F4209" s="290"/>
      <c r="G4209" s="156" t="s">
        <v>43</v>
      </c>
      <c r="H4209" s="157">
        <v>8.9999999999999993E-3</v>
      </c>
      <c r="I4209" s="158">
        <v>8.24</v>
      </c>
      <c r="J4209" s="158">
        <v>7.0000000000000007E-2</v>
      </c>
    </row>
    <row r="4210" spans="1:10" ht="39.6" x14ac:dyDescent="0.25">
      <c r="A4210" s="154" t="s">
        <v>2087</v>
      </c>
      <c r="B4210" s="155" t="s">
        <v>3513</v>
      </c>
      <c r="C4210" s="154" t="s">
        <v>41</v>
      </c>
      <c r="D4210" s="154" t="s">
        <v>3514</v>
      </c>
      <c r="E4210" s="290" t="s">
        <v>2091</v>
      </c>
      <c r="F4210" s="290"/>
      <c r="G4210" s="156" t="s">
        <v>91</v>
      </c>
      <c r="H4210" s="157">
        <v>1.0149999999999999</v>
      </c>
      <c r="I4210" s="158">
        <v>208.77</v>
      </c>
      <c r="J4210" s="158">
        <v>211.9</v>
      </c>
    </row>
    <row r="4211" spans="1:10" x14ac:dyDescent="0.25">
      <c r="A4211" s="49"/>
      <c r="B4211" s="49"/>
      <c r="C4211" s="49"/>
      <c r="D4211" s="49"/>
      <c r="E4211" s="49" t="s">
        <v>2093</v>
      </c>
      <c r="F4211" s="159">
        <v>3.96</v>
      </c>
      <c r="G4211" s="49" t="s">
        <v>2094</v>
      </c>
      <c r="H4211" s="159">
        <v>4.54</v>
      </c>
      <c r="I4211" s="49" t="s">
        <v>2095</v>
      </c>
      <c r="J4211" s="159">
        <v>8.5</v>
      </c>
    </row>
    <row r="4212" spans="1:10" x14ac:dyDescent="0.25">
      <c r="A4212" s="49"/>
      <c r="B4212" s="49"/>
      <c r="C4212" s="49"/>
      <c r="D4212" s="49"/>
      <c r="E4212" s="49" t="s">
        <v>2096</v>
      </c>
      <c r="F4212" s="159">
        <v>45.78</v>
      </c>
      <c r="G4212" s="49"/>
      <c r="H4212" s="291" t="s">
        <v>2097</v>
      </c>
      <c r="I4212" s="291"/>
      <c r="J4212" s="159">
        <v>269.11</v>
      </c>
    </row>
    <row r="4213" spans="1:10" ht="14.4" thickBot="1" x14ac:dyDescent="0.3">
      <c r="A4213" s="30"/>
      <c r="B4213" s="30"/>
      <c r="C4213" s="30"/>
      <c r="D4213" s="30"/>
      <c r="E4213" s="30"/>
      <c r="F4213" s="30"/>
      <c r="G4213" s="30" t="s">
        <v>2098</v>
      </c>
      <c r="H4213" s="160" t="s">
        <v>3515</v>
      </c>
      <c r="I4213" s="30" t="s">
        <v>2100</v>
      </c>
      <c r="J4213" s="32">
        <v>14128.27</v>
      </c>
    </row>
    <row r="4214" spans="1:10" ht="14.4" thickTop="1" x14ac:dyDescent="0.25">
      <c r="A4214" s="161"/>
      <c r="B4214" s="161"/>
      <c r="C4214" s="161"/>
      <c r="D4214" s="161"/>
      <c r="E4214" s="161"/>
      <c r="F4214" s="161"/>
      <c r="G4214" s="161"/>
      <c r="H4214" s="161"/>
      <c r="I4214" s="161"/>
      <c r="J4214" s="161"/>
    </row>
    <row r="4215" spans="1:10" x14ac:dyDescent="0.25">
      <c r="A4215" s="24" t="s">
        <v>1236</v>
      </c>
      <c r="B4215" s="25" t="s">
        <v>2</v>
      </c>
      <c r="C4215" s="24" t="s">
        <v>3</v>
      </c>
      <c r="D4215" s="24" t="s">
        <v>4</v>
      </c>
      <c r="E4215" s="294" t="s">
        <v>2075</v>
      </c>
      <c r="F4215" s="294"/>
      <c r="G4215" s="145" t="s">
        <v>5</v>
      </c>
      <c r="H4215" s="25" t="s">
        <v>6</v>
      </c>
      <c r="I4215" s="25" t="s">
        <v>7</v>
      </c>
      <c r="J4215" s="25" t="s">
        <v>9</v>
      </c>
    </row>
    <row r="4216" spans="1:10" ht="39.6" x14ac:dyDescent="0.25">
      <c r="A4216" s="146" t="s">
        <v>2076</v>
      </c>
      <c r="B4216" s="147" t="s">
        <v>1237</v>
      </c>
      <c r="C4216" s="146" t="s">
        <v>41</v>
      </c>
      <c r="D4216" s="146" t="s">
        <v>1238</v>
      </c>
      <c r="E4216" s="292" t="s">
        <v>3491</v>
      </c>
      <c r="F4216" s="292"/>
      <c r="G4216" s="148" t="s">
        <v>91</v>
      </c>
      <c r="H4216" s="149">
        <v>1</v>
      </c>
      <c r="I4216" s="150">
        <v>115.83</v>
      </c>
      <c r="J4216" s="150">
        <v>115.83</v>
      </c>
    </row>
    <row r="4217" spans="1:10" ht="26.4" x14ac:dyDescent="0.25">
      <c r="A4217" s="48" t="s">
        <v>2078</v>
      </c>
      <c r="B4217" s="50" t="s">
        <v>2083</v>
      </c>
      <c r="C4217" s="48" t="s">
        <v>41</v>
      </c>
      <c r="D4217" s="48" t="s">
        <v>2084</v>
      </c>
      <c r="E4217" s="289" t="s">
        <v>2081</v>
      </c>
      <c r="F4217" s="289"/>
      <c r="G4217" s="151" t="s">
        <v>2082</v>
      </c>
      <c r="H4217" s="152">
        <v>0.12280000000000001</v>
      </c>
      <c r="I4217" s="153">
        <v>30.42</v>
      </c>
      <c r="J4217" s="153">
        <v>3.73</v>
      </c>
    </row>
    <row r="4218" spans="1:10" ht="26.4" x14ac:dyDescent="0.25">
      <c r="A4218" s="48" t="s">
        <v>2078</v>
      </c>
      <c r="B4218" s="50" t="s">
        <v>2085</v>
      </c>
      <c r="C4218" s="48" t="s">
        <v>41</v>
      </c>
      <c r="D4218" s="48" t="s">
        <v>2086</v>
      </c>
      <c r="E4218" s="289" t="s">
        <v>2081</v>
      </c>
      <c r="F4218" s="289"/>
      <c r="G4218" s="151" t="s">
        <v>2082</v>
      </c>
      <c r="H4218" s="152">
        <v>0.12280000000000001</v>
      </c>
      <c r="I4218" s="153">
        <v>25.7</v>
      </c>
      <c r="J4218" s="153">
        <v>3.15</v>
      </c>
    </row>
    <row r="4219" spans="1:10" ht="26.4" x14ac:dyDescent="0.25">
      <c r="A4219" s="154" t="s">
        <v>2087</v>
      </c>
      <c r="B4219" s="155" t="s">
        <v>3486</v>
      </c>
      <c r="C4219" s="154" t="s">
        <v>41</v>
      </c>
      <c r="D4219" s="154" t="s">
        <v>3487</v>
      </c>
      <c r="E4219" s="290" t="s">
        <v>2091</v>
      </c>
      <c r="F4219" s="290"/>
      <c r="G4219" s="156" t="s">
        <v>43</v>
      </c>
      <c r="H4219" s="157">
        <v>8.9999999999999993E-3</v>
      </c>
      <c r="I4219" s="158">
        <v>8.24</v>
      </c>
      <c r="J4219" s="158">
        <v>7.0000000000000007E-2</v>
      </c>
    </row>
    <row r="4220" spans="1:10" ht="39.6" x14ac:dyDescent="0.25">
      <c r="A4220" s="154" t="s">
        <v>2087</v>
      </c>
      <c r="B4220" s="155" t="s">
        <v>3516</v>
      </c>
      <c r="C4220" s="154" t="s">
        <v>41</v>
      </c>
      <c r="D4220" s="154" t="s">
        <v>3517</v>
      </c>
      <c r="E4220" s="290" t="s">
        <v>2091</v>
      </c>
      <c r="F4220" s="290"/>
      <c r="G4220" s="156" t="s">
        <v>91</v>
      </c>
      <c r="H4220" s="157">
        <v>1.0149999999999999</v>
      </c>
      <c r="I4220" s="158">
        <v>107.28</v>
      </c>
      <c r="J4220" s="158">
        <v>108.88</v>
      </c>
    </row>
    <row r="4221" spans="1:10" x14ac:dyDescent="0.25">
      <c r="A4221" s="49"/>
      <c r="B4221" s="49"/>
      <c r="C4221" s="49"/>
      <c r="D4221" s="49"/>
      <c r="E4221" s="49" t="s">
        <v>2093</v>
      </c>
      <c r="F4221" s="159">
        <v>2.39</v>
      </c>
      <c r="G4221" s="49" t="s">
        <v>2094</v>
      </c>
      <c r="H4221" s="159">
        <v>2.76</v>
      </c>
      <c r="I4221" s="49" t="s">
        <v>2095</v>
      </c>
      <c r="J4221" s="159">
        <v>5.15</v>
      </c>
    </row>
    <row r="4222" spans="1:10" x14ac:dyDescent="0.25">
      <c r="A4222" s="49"/>
      <c r="B4222" s="49"/>
      <c r="C4222" s="49"/>
      <c r="D4222" s="49"/>
      <c r="E4222" s="49" t="s">
        <v>2096</v>
      </c>
      <c r="F4222" s="159">
        <v>23.74</v>
      </c>
      <c r="G4222" s="49"/>
      <c r="H4222" s="291" t="s">
        <v>2097</v>
      </c>
      <c r="I4222" s="291"/>
      <c r="J4222" s="159">
        <v>139.57</v>
      </c>
    </row>
    <row r="4223" spans="1:10" ht="14.4" thickBot="1" x14ac:dyDescent="0.3">
      <c r="A4223" s="30"/>
      <c r="B4223" s="30"/>
      <c r="C4223" s="30"/>
      <c r="D4223" s="30"/>
      <c r="E4223" s="30"/>
      <c r="F4223" s="30"/>
      <c r="G4223" s="30" t="s">
        <v>2098</v>
      </c>
      <c r="H4223" s="160" t="s">
        <v>3518</v>
      </c>
      <c r="I4223" s="30" t="s">
        <v>2100</v>
      </c>
      <c r="J4223" s="32">
        <v>2442.4699999999998</v>
      </c>
    </row>
    <row r="4224" spans="1:10" ht="14.4" thickTop="1" x14ac:dyDescent="0.25">
      <c r="A4224" s="161"/>
      <c r="B4224" s="161"/>
      <c r="C4224" s="161"/>
      <c r="D4224" s="161"/>
      <c r="E4224" s="161"/>
      <c r="F4224" s="161"/>
      <c r="G4224" s="161"/>
      <c r="H4224" s="161"/>
      <c r="I4224" s="161"/>
      <c r="J4224" s="161"/>
    </row>
    <row r="4225" spans="1:10" x14ac:dyDescent="0.25">
      <c r="A4225" s="24" t="s">
        <v>1239</v>
      </c>
      <c r="B4225" s="25" t="s">
        <v>2</v>
      </c>
      <c r="C4225" s="24" t="s">
        <v>3</v>
      </c>
      <c r="D4225" s="24" t="s">
        <v>4</v>
      </c>
      <c r="E4225" s="294" t="s">
        <v>2075</v>
      </c>
      <c r="F4225" s="294"/>
      <c r="G4225" s="145" t="s">
        <v>5</v>
      </c>
      <c r="H4225" s="25" t="s">
        <v>6</v>
      </c>
      <c r="I4225" s="25" t="s">
        <v>7</v>
      </c>
      <c r="J4225" s="25" t="s">
        <v>9</v>
      </c>
    </row>
    <row r="4226" spans="1:10" ht="39.6" x14ac:dyDescent="0.25">
      <c r="A4226" s="146" t="s">
        <v>2076</v>
      </c>
      <c r="B4226" s="147" t="s">
        <v>1240</v>
      </c>
      <c r="C4226" s="146" t="s">
        <v>41</v>
      </c>
      <c r="D4226" s="146" t="s">
        <v>1241</v>
      </c>
      <c r="E4226" s="292" t="s">
        <v>2175</v>
      </c>
      <c r="F4226" s="292"/>
      <c r="G4226" s="148" t="s">
        <v>91</v>
      </c>
      <c r="H4226" s="149">
        <v>1</v>
      </c>
      <c r="I4226" s="150">
        <v>3.41</v>
      </c>
      <c r="J4226" s="150">
        <v>3.41</v>
      </c>
    </row>
    <row r="4227" spans="1:10" ht="26.4" x14ac:dyDescent="0.25">
      <c r="A4227" s="48" t="s">
        <v>2078</v>
      </c>
      <c r="B4227" s="50" t="s">
        <v>2085</v>
      </c>
      <c r="C4227" s="48" t="s">
        <v>41</v>
      </c>
      <c r="D4227" s="48" t="s">
        <v>2086</v>
      </c>
      <c r="E4227" s="289" t="s">
        <v>2081</v>
      </c>
      <c r="F4227" s="289"/>
      <c r="G4227" s="151" t="s">
        <v>2082</v>
      </c>
      <c r="H4227" s="152">
        <v>2.3E-2</v>
      </c>
      <c r="I4227" s="153">
        <v>25.7</v>
      </c>
      <c r="J4227" s="153">
        <v>0.59</v>
      </c>
    </row>
    <row r="4228" spans="1:10" ht="26.4" x14ac:dyDescent="0.25">
      <c r="A4228" s="48" t="s">
        <v>2078</v>
      </c>
      <c r="B4228" s="50" t="s">
        <v>2083</v>
      </c>
      <c r="C4228" s="48" t="s">
        <v>41</v>
      </c>
      <c r="D4228" s="48" t="s">
        <v>2084</v>
      </c>
      <c r="E4228" s="289" t="s">
        <v>2081</v>
      </c>
      <c r="F4228" s="289"/>
      <c r="G4228" s="151" t="s">
        <v>2082</v>
      </c>
      <c r="H4228" s="152">
        <v>2.3E-2</v>
      </c>
      <c r="I4228" s="153">
        <v>30.42</v>
      </c>
      <c r="J4228" s="153">
        <v>0.69</v>
      </c>
    </row>
    <row r="4229" spans="1:10" ht="26.4" x14ac:dyDescent="0.25">
      <c r="A4229" s="154" t="s">
        <v>2087</v>
      </c>
      <c r="B4229" s="155" t="s">
        <v>3486</v>
      </c>
      <c r="C4229" s="154" t="s">
        <v>41</v>
      </c>
      <c r="D4229" s="154" t="s">
        <v>3487</v>
      </c>
      <c r="E4229" s="290" t="s">
        <v>2091</v>
      </c>
      <c r="F4229" s="290"/>
      <c r="G4229" s="156" t="s">
        <v>43</v>
      </c>
      <c r="H4229" s="157">
        <v>9.4000000000000004E-3</v>
      </c>
      <c r="I4229" s="158">
        <v>8.24</v>
      </c>
      <c r="J4229" s="158">
        <v>7.0000000000000007E-2</v>
      </c>
    </row>
    <row r="4230" spans="1:10" ht="26.4" x14ac:dyDescent="0.25">
      <c r="A4230" s="154" t="s">
        <v>2087</v>
      </c>
      <c r="B4230" s="155" t="s">
        <v>3519</v>
      </c>
      <c r="C4230" s="154" t="s">
        <v>41</v>
      </c>
      <c r="D4230" s="154" t="s">
        <v>3520</v>
      </c>
      <c r="E4230" s="290" t="s">
        <v>2091</v>
      </c>
      <c r="F4230" s="290"/>
      <c r="G4230" s="156" t="s">
        <v>91</v>
      </c>
      <c r="H4230" s="157">
        <v>1.2434000000000001</v>
      </c>
      <c r="I4230" s="158">
        <v>1.66</v>
      </c>
      <c r="J4230" s="158">
        <v>2.06</v>
      </c>
    </row>
    <row r="4231" spans="1:10" x14ac:dyDescent="0.25">
      <c r="A4231" s="49"/>
      <c r="B4231" s="49"/>
      <c r="C4231" s="49"/>
      <c r="D4231" s="49"/>
      <c r="E4231" s="49" t="s">
        <v>2093</v>
      </c>
      <c r="F4231" s="159">
        <v>0.44</v>
      </c>
      <c r="G4231" s="49" t="s">
        <v>2094</v>
      </c>
      <c r="H4231" s="159">
        <v>0.51</v>
      </c>
      <c r="I4231" s="49" t="s">
        <v>2095</v>
      </c>
      <c r="J4231" s="159">
        <v>0.95</v>
      </c>
    </row>
    <row r="4232" spans="1:10" x14ac:dyDescent="0.25">
      <c r="A4232" s="49"/>
      <c r="B4232" s="49"/>
      <c r="C4232" s="49"/>
      <c r="D4232" s="49"/>
      <c r="E4232" s="49" t="s">
        <v>2096</v>
      </c>
      <c r="F4232" s="159">
        <v>0.69</v>
      </c>
      <c r="G4232" s="49"/>
      <c r="H4232" s="291" t="s">
        <v>2097</v>
      </c>
      <c r="I4232" s="291"/>
      <c r="J4232" s="159">
        <v>4.0999999999999996</v>
      </c>
    </row>
    <row r="4233" spans="1:10" ht="14.4" thickBot="1" x14ac:dyDescent="0.3">
      <c r="A4233" s="30"/>
      <c r="B4233" s="30"/>
      <c r="C4233" s="30"/>
      <c r="D4233" s="30"/>
      <c r="E4233" s="30"/>
      <c r="F4233" s="30"/>
      <c r="G4233" s="30" t="s">
        <v>2098</v>
      </c>
      <c r="H4233" s="160" t="s">
        <v>3521</v>
      </c>
      <c r="I4233" s="30" t="s">
        <v>2100</v>
      </c>
      <c r="J4233" s="32">
        <v>1726.1</v>
      </c>
    </row>
    <row r="4234" spans="1:10" ht="14.4" thickTop="1" x14ac:dyDescent="0.25">
      <c r="A4234" s="161"/>
      <c r="B4234" s="161"/>
      <c r="C4234" s="161"/>
      <c r="D4234" s="161"/>
      <c r="E4234" s="161"/>
      <c r="F4234" s="161"/>
      <c r="G4234" s="161"/>
      <c r="H4234" s="161"/>
      <c r="I4234" s="161"/>
      <c r="J4234" s="161"/>
    </row>
    <row r="4235" spans="1:10" x14ac:dyDescent="0.25">
      <c r="A4235" s="24" t="s">
        <v>1242</v>
      </c>
      <c r="B4235" s="25" t="s">
        <v>2</v>
      </c>
      <c r="C4235" s="24" t="s">
        <v>3</v>
      </c>
      <c r="D4235" s="24" t="s">
        <v>4</v>
      </c>
      <c r="E4235" s="294" t="s">
        <v>2075</v>
      </c>
      <c r="F4235" s="294"/>
      <c r="G4235" s="145" t="s">
        <v>5</v>
      </c>
      <c r="H4235" s="25" t="s">
        <v>6</v>
      </c>
      <c r="I4235" s="25" t="s">
        <v>7</v>
      </c>
      <c r="J4235" s="25" t="s">
        <v>9</v>
      </c>
    </row>
    <row r="4236" spans="1:10" ht="39.6" x14ac:dyDescent="0.25">
      <c r="A4236" s="146" t="s">
        <v>2076</v>
      </c>
      <c r="B4236" s="147" t="s">
        <v>1243</v>
      </c>
      <c r="C4236" s="146" t="s">
        <v>41</v>
      </c>
      <c r="D4236" s="146" t="s">
        <v>1244</v>
      </c>
      <c r="E4236" s="292" t="s">
        <v>2175</v>
      </c>
      <c r="F4236" s="292"/>
      <c r="G4236" s="148" t="s">
        <v>91</v>
      </c>
      <c r="H4236" s="149">
        <v>1</v>
      </c>
      <c r="I4236" s="150">
        <v>4.96</v>
      </c>
      <c r="J4236" s="150">
        <v>4.96</v>
      </c>
    </row>
    <row r="4237" spans="1:10" ht="26.4" x14ac:dyDescent="0.25">
      <c r="A4237" s="48" t="s">
        <v>2078</v>
      </c>
      <c r="B4237" s="50" t="s">
        <v>2085</v>
      </c>
      <c r="C4237" s="48" t="s">
        <v>41</v>
      </c>
      <c r="D4237" s="48" t="s">
        <v>2086</v>
      </c>
      <c r="E4237" s="289" t="s">
        <v>2081</v>
      </c>
      <c r="F4237" s="289"/>
      <c r="G4237" s="151" t="s">
        <v>2082</v>
      </c>
      <c r="H4237" s="152">
        <v>2.9000000000000001E-2</v>
      </c>
      <c r="I4237" s="153">
        <v>25.7</v>
      </c>
      <c r="J4237" s="153">
        <v>0.74</v>
      </c>
    </row>
    <row r="4238" spans="1:10" ht="26.4" x14ac:dyDescent="0.25">
      <c r="A4238" s="48" t="s">
        <v>2078</v>
      </c>
      <c r="B4238" s="50" t="s">
        <v>2083</v>
      </c>
      <c r="C4238" s="48" t="s">
        <v>41</v>
      </c>
      <c r="D4238" s="48" t="s">
        <v>2084</v>
      </c>
      <c r="E4238" s="289" t="s">
        <v>2081</v>
      </c>
      <c r="F4238" s="289"/>
      <c r="G4238" s="151" t="s">
        <v>2082</v>
      </c>
      <c r="H4238" s="152">
        <v>2.9000000000000001E-2</v>
      </c>
      <c r="I4238" s="153">
        <v>30.42</v>
      </c>
      <c r="J4238" s="153">
        <v>0.88</v>
      </c>
    </row>
    <row r="4239" spans="1:10" ht="26.4" x14ac:dyDescent="0.25">
      <c r="A4239" s="154" t="s">
        <v>2087</v>
      </c>
      <c r="B4239" s="155" t="s">
        <v>3486</v>
      </c>
      <c r="C4239" s="154" t="s">
        <v>41</v>
      </c>
      <c r="D4239" s="154" t="s">
        <v>3487</v>
      </c>
      <c r="E4239" s="290" t="s">
        <v>2091</v>
      </c>
      <c r="F4239" s="290"/>
      <c r="G4239" s="156" t="s">
        <v>43</v>
      </c>
      <c r="H4239" s="157">
        <v>9.4000000000000004E-3</v>
      </c>
      <c r="I4239" s="158">
        <v>8.24</v>
      </c>
      <c r="J4239" s="158">
        <v>7.0000000000000007E-2</v>
      </c>
    </row>
    <row r="4240" spans="1:10" ht="26.4" x14ac:dyDescent="0.25">
      <c r="A4240" s="154" t="s">
        <v>2087</v>
      </c>
      <c r="B4240" s="155" t="s">
        <v>3522</v>
      </c>
      <c r="C4240" s="154" t="s">
        <v>41</v>
      </c>
      <c r="D4240" s="154" t="s">
        <v>3523</v>
      </c>
      <c r="E4240" s="290" t="s">
        <v>2091</v>
      </c>
      <c r="F4240" s="290"/>
      <c r="G4240" s="156" t="s">
        <v>91</v>
      </c>
      <c r="H4240" s="157">
        <v>1.2434000000000001</v>
      </c>
      <c r="I4240" s="158">
        <v>2.63</v>
      </c>
      <c r="J4240" s="158">
        <v>3.27</v>
      </c>
    </row>
    <row r="4241" spans="1:10" x14ac:dyDescent="0.25">
      <c r="A4241" s="49"/>
      <c r="B4241" s="49"/>
      <c r="C4241" s="49"/>
      <c r="D4241" s="49"/>
      <c r="E4241" s="49" t="s">
        <v>2093</v>
      </c>
      <c r="F4241" s="159">
        <v>0.56000000000000005</v>
      </c>
      <c r="G4241" s="49" t="s">
        <v>2094</v>
      </c>
      <c r="H4241" s="159">
        <v>0.65</v>
      </c>
      <c r="I4241" s="49" t="s">
        <v>2095</v>
      </c>
      <c r="J4241" s="159">
        <v>1.21</v>
      </c>
    </row>
    <row r="4242" spans="1:10" x14ac:dyDescent="0.25">
      <c r="A4242" s="49"/>
      <c r="B4242" s="49"/>
      <c r="C4242" s="49"/>
      <c r="D4242" s="49"/>
      <c r="E4242" s="49" t="s">
        <v>2096</v>
      </c>
      <c r="F4242" s="159">
        <v>1.01</v>
      </c>
      <c r="G4242" s="49"/>
      <c r="H4242" s="291" t="s">
        <v>2097</v>
      </c>
      <c r="I4242" s="291"/>
      <c r="J4242" s="159">
        <v>5.97</v>
      </c>
    </row>
    <row r="4243" spans="1:10" ht="14.4" thickBot="1" x14ac:dyDescent="0.3">
      <c r="A4243" s="30"/>
      <c r="B4243" s="30"/>
      <c r="C4243" s="30"/>
      <c r="D4243" s="30"/>
      <c r="E4243" s="30"/>
      <c r="F4243" s="30"/>
      <c r="G4243" s="30" t="s">
        <v>2098</v>
      </c>
      <c r="H4243" s="160" t="s">
        <v>3524</v>
      </c>
      <c r="I4243" s="30" t="s">
        <v>2100</v>
      </c>
      <c r="J4243" s="32">
        <v>221610.57</v>
      </c>
    </row>
    <row r="4244" spans="1:10" ht="14.4" thickTop="1" x14ac:dyDescent="0.25">
      <c r="A4244" s="161"/>
      <c r="B4244" s="161"/>
      <c r="C4244" s="161"/>
      <c r="D4244" s="161"/>
      <c r="E4244" s="161"/>
      <c r="F4244" s="161"/>
      <c r="G4244" s="161"/>
      <c r="H4244" s="161"/>
      <c r="I4244" s="161"/>
      <c r="J4244" s="161"/>
    </row>
    <row r="4245" spans="1:10" x14ac:dyDescent="0.25">
      <c r="A4245" s="24" t="s">
        <v>1245</v>
      </c>
      <c r="B4245" s="25" t="s">
        <v>2</v>
      </c>
      <c r="C4245" s="24" t="s">
        <v>3</v>
      </c>
      <c r="D4245" s="24" t="s">
        <v>4</v>
      </c>
      <c r="E4245" s="294" t="s">
        <v>2075</v>
      </c>
      <c r="F4245" s="294"/>
      <c r="G4245" s="145" t="s">
        <v>5</v>
      </c>
      <c r="H4245" s="25" t="s">
        <v>6</v>
      </c>
      <c r="I4245" s="25" t="s">
        <v>7</v>
      </c>
      <c r="J4245" s="25" t="s">
        <v>9</v>
      </c>
    </row>
    <row r="4246" spans="1:10" ht="39.6" x14ac:dyDescent="0.25">
      <c r="A4246" s="146" t="s">
        <v>2076</v>
      </c>
      <c r="B4246" s="147" t="s">
        <v>1246</v>
      </c>
      <c r="C4246" s="146" t="s">
        <v>41</v>
      </c>
      <c r="D4246" s="146" t="s">
        <v>1247</v>
      </c>
      <c r="E4246" s="292" t="s">
        <v>2175</v>
      </c>
      <c r="F4246" s="292"/>
      <c r="G4246" s="148" t="s">
        <v>91</v>
      </c>
      <c r="H4246" s="149">
        <v>1</v>
      </c>
      <c r="I4246" s="150">
        <v>7.68</v>
      </c>
      <c r="J4246" s="150">
        <v>7.68</v>
      </c>
    </row>
    <row r="4247" spans="1:10" ht="26.4" x14ac:dyDescent="0.25">
      <c r="A4247" s="48" t="s">
        <v>2078</v>
      </c>
      <c r="B4247" s="50" t="s">
        <v>2085</v>
      </c>
      <c r="C4247" s="48" t="s">
        <v>41</v>
      </c>
      <c r="D4247" s="48" t="s">
        <v>2086</v>
      </c>
      <c r="E4247" s="289" t="s">
        <v>2081</v>
      </c>
      <c r="F4247" s="289"/>
      <c r="G4247" s="151" t="s">
        <v>2082</v>
      </c>
      <c r="H4247" s="152">
        <v>3.9E-2</v>
      </c>
      <c r="I4247" s="153">
        <v>25.7</v>
      </c>
      <c r="J4247" s="153">
        <v>1</v>
      </c>
    </row>
    <row r="4248" spans="1:10" ht="26.4" x14ac:dyDescent="0.25">
      <c r="A4248" s="48" t="s">
        <v>2078</v>
      </c>
      <c r="B4248" s="50" t="s">
        <v>2083</v>
      </c>
      <c r="C4248" s="48" t="s">
        <v>41</v>
      </c>
      <c r="D4248" s="48" t="s">
        <v>2084</v>
      </c>
      <c r="E4248" s="289" t="s">
        <v>2081</v>
      </c>
      <c r="F4248" s="289"/>
      <c r="G4248" s="151" t="s">
        <v>2082</v>
      </c>
      <c r="H4248" s="152">
        <v>3.9E-2</v>
      </c>
      <c r="I4248" s="153">
        <v>30.42</v>
      </c>
      <c r="J4248" s="153">
        <v>1.18</v>
      </c>
    </row>
    <row r="4249" spans="1:10" ht="26.4" x14ac:dyDescent="0.25">
      <c r="A4249" s="154" t="s">
        <v>2087</v>
      </c>
      <c r="B4249" s="155" t="s">
        <v>3525</v>
      </c>
      <c r="C4249" s="154" t="s">
        <v>41</v>
      </c>
      <c r="D4249" s="154" t="s">
        <v>3526</v>
      </c>
      <c r="E4249" s="290" t="s">
        <v>2091</v>
      </c>
      <c r="F4249" s="290"/>
      <c r="G4249" s="156" t="s">
        <v>91</v>
      </c>
      <c r="H4249" s="157">
        <v>1.2434000000000001</v>
      </c>
      <c r="I4249" s="158">
        <v>4.37</v>
      </c>
      <c r="J4249" s="158">
        <v>5.43</v>
      </c>
    </row>
    <row r="4250" spans="1:10" ht="26.4" x14ac:dyDescent="0.25">
      <c r="A4250" s="154" t="s">
        <v>2087</v>
      </c>
      <c r="B4250" s="155" t="s">
        <v>3486</v>
      </c>
      <c r="C4250" s="154" t="s">
        <v>41</v>
      </c>
      <c r="D4250" s="154" t="s">
        <v>3487</v>
      </c>
      <c r="E4250" s="290" t="s">
        <v>2091</v>
      </c>
      <c r="F4250" s="290"/>
      <c r="G4250" s="156" t="s">
        <v>43</v>
      </c>
      <c r="H4250" s="157">
        <v>9.4000000000000004E-3</v>
      </c>
      <c r="I4250" s="158">
        <v>8.24</v>
      </c>
      <c r="J4250" s="158">
        <v>7.0000000000000007E-2</v>
      </c>
    </row>
    <row r="4251" spans="1:10" x14ac:dyDescent="0.25">
      <c r="A4251" s="49"/>
      <c r="B4251" s="49"/>
      <c r="C4251" s="49"/>
      <c r="D4251" s="49"/>
      <c r="E4251" s="49" t="s">
        <v>2093</v>
      </c>
      <c r="F4251" s="159">
        <v>0.75</v>
      </c>
      <c r="G4251" s="49" t="s">
        <v>2094</v>
      </c>
      <c r="H4251" s="159">
        <v>0.88</v>
      </c>
      <c r="I4251" s="49" t="s">
        <v>2095</v>
      </c>
      <c r="J4251" s="159">
        <v>1.63</v>
      </c>
    </row>
    <row r="4252" spans="1:10" x14ac:dyDescent="0.25">
      <c r="A4252" s="49"/>
      <c r="B4252" s="49"/>
      <c r="C4252" s="49"/>
      <c r="D4252" s="49"/>
      <c r="E4252" s="49" t="s">
        <v>2096</v>
      </c>
      <c r="F4252" s="159">
        <v>1.57</v>
      </c>
      <c r="G4252" s="49"/>
      <c r="H4252" s="291" t="s">
        <v>2097</v>
      </c>
      <c r="I4252" s="291"/>
      <c r="J4252" s="159">
        <v>9.25</v>
      </c>
    </row>
    <row r="4253" spans="1:10" ht="14.4" thickBot="1" x14ac:dyDescent="0.3">
      <c r="A4253" s="30"/>
      <c r="B4253" s="30"/>
      <c r="C4253" s="30"/>
      <c r="D4253" s="30"/>
      <c r="E4253" s="30"/>
      <c r="F4253" s="30"/>
      <c r="G4253" s="30" t="s">
        <v>2098</v>
      </c>
      <c r="H4253" s="160" t="s">
        <v>3527</v>
      </c>
      <c r="I4253" s="30" t="s">
        <v>2100</v>
      </c>
      <c r="J4253" s="32">
        <v>3818.4</v>
      </c>
    </row>
    <row r="4254" spans="1:10" ht="14.4" thickTop="1" x14ac:dyDescent="0.25">
      <c r="A4254" s="161"/>
      <c r="B4254" s="161"/>
      <c r="C4254" s="161"/>
      <c r="D4254" s="161"/>
      <c r="E4254" s="161"/>
      <c r="F4254" s="161"/>
      <c r="G4254" s="161"/>
      <c r="H4254" s="161"/>
      <c r="I4254" s="161"/>
      <c r="J4254" s="161"/>
    </row>
    <row r="4255" spans="1:10" x14ac:dyDescent="0.25">
      <c r="A4255" s="24" t="s">
        <v>1248</v>
      </c>
      <c r="B4255" s="25" t="s">
        <v>2</v>
      </c>
      <c r="C4255" s="24" t="s">
        <v>3</v>
      </c>
      <c r="D4255" s="24" t="s">
        <v>4</v>
      </c>
      <c r="E4255" s="294" t="s">
        <v>2075</v>
      </c>
      <c r="F4255" s="294"/>
      <c r="G4255" s="145" t="s">
        <v>5</v>
      </c>
      <c r="H4255" s="25" t="s">
        <v>6</v>
      </c>
      <c r="I4255" s="25" t="s">
        <v>7</v>
      </c>
      <c r="J4255" s="25" t="s">
        <v>9</v>
      </c>
    </row>
    <row r="4256" spans="1:10" ht="39.6" x14ac:dyDescent="0.25">
      <c r="A4256" s="146" t="s">
        <v>2076</v>
      </c>
      <c r="B4256" s="147" t="s">
        <v>1249</v>
      </c>
      <c r="C4256" s="146" t="s">
        <v>41</v>
      </c>
      <c r="D4256" s="146" t="s">
        <v>1250</v>
      </c>
      <c r="E4256" s="292" t="s">
        <v>2175</v>
      </c>
      <c r="F4256" s="292"/>
      <c r="G4256" s="148" t="s">
        <v>91</v>
      </c>
      <c r="H4256" s="149">
        <v>1</v>
      </c>
      <c r="I4256" s="150">
        <v>10.73</v>
      </c>
      <c r="J4256" s="150">
        <v>10.73</v>
      </c>
    </row>
    <row r="4257" spans="1:10" ht="26.4" x14ac:dyDescent="0.25">
      <c r="A4257" s="48" t="s">
        <v>2078</v>
      </c>
      <c r="B4257" s="50" t="s">
        <v>2083</v>
      </c>
      <c r="C4257" s="48" t="s">
        <v>41</v>
      </c>
      <c r="D4257" s="48" t="s">
        <v>2084</v>
      </c>
      <c r="E4257" s="289" t="s">
        <v>2081</v>
      </c>
      <c r="F4257" s="289"/>
      <c r="G4257" s="151" t="s">
        <v>2082</v>
      </c>
      <c r="H4257" s="152">
        <v>5.0999999999999997E-2</v>
      </c>
      <c r="I4257" s="153">
        <v>30.42</v>
      </c>
      <c r="J4257" s="153">
        <v>1.55</v>
      </c>
    </row>
    <row r="4258" spans="1:10" ht="26.4" x14ac:dyDescent="0.25">
      <c r="A4258" s="48" t="s">
        <v>2078</v>
      </c>
      <c r="B4258" s="50" t="s">
        <v>2085</v>
      </c>
      <c r="C4258" s="48" t="s">
        <v>41</v>
      </c>
      <c r="D4258" s="48" t="s">
        <v>2086</v>
      </c>
      <c r="E4258" s="289" t="s">
        <v>2081</v>
      </c>
      <c r="F4258" s="289"/>
      <c r="G4258" s="151" t="s">
        <v>2082</v>
      </c>
      <c r="H4258" s="152">
        <v>5.0999999999999997E-2</v>
      </c>
      <c r="I4258" s="153">
        <v>25.7</v>
      </c>
      <c r="J4258" s="153">
        <v>1.31</v>
      </c>
    </row>
    <row r="4259" spans="1:10" ht="26.4" x14ac:dyDescent="0.25">
      <c r="A4259" s="154" t="s">
        <v>2087</v>
      </c>
      <c r="B4259" s="155" t="s">
        <v>3528</v>
      </c>
      <c r="C4259" s="154" t="s">
        <v>41</v>
      </c>
      <c r="D4259" s="154" t="s">
        <v>3529</v>
      </c>
      <c r="E4259" s="290" t="s">
        <v>2091</v>
      </c>
      <c r="F4259" s="290"/>
      <c r="G4259" s="156" t="s">
        <v>91</v>
      </c>
      <c r="H4259" s="157">
        <v>1.2434000000000001</v>
      </c>
      <c r="I4259" s="158">
        <v>6.28</v>
      </c>
      <c r="J4259" s="158">
        <v>7.8</v>
      </c>
    </row>
    <row r="4260" spans="1:10" ht="26.4" x14ac:dyDescent="0.25">
      <c r="A4260" s="154" t="s">
        <v>2087</v>
      </c>
      <c r="B4260" s="155" t="s">
        <v>3486</v>
      </c>
      <c r="C4260" s="154" t="s">
        <v>41</v>
      </c>
      <c r="D4260" s="154" t="s">
        <v>3487</v>
      </c>
      <c r="E4260" s="290" t="s">
        <v>2091</v>
      </c>
      <c r="F4260" s="290"/>
      <c r="G4260" s="156" t="s">
        <v>43</v>
      </c>
      <c r="H4260" s="157">
        <v>9.4000000000000004E-3</v>
      </c>
      <c r="I4260" s="158">
        <v>8.24</v>
      </c>
      <c r="J4260" s="158">
        <v>7.0000000000000007E-2</v>
      </c>
    </row>
    <row r="4261" spans="1:10" x14ac:dyDescent="0.25">
      <c r="A4261" s="49"/>
      <c r="B4261" s="49"/>
      <c r="C4261" s="49"/>
      <c r="D4261" s="49"/>
      <c r="E4261" s="49" t="s">
        <v>2093</v>
      </c>
      <c r="F4261" s="159">
        <v>0.99</v>
      </c>
      <c r="G4261" s="49" t="s">
        <v>2094</v>
      </c>
      <c r="H4261" s="159">
        <v>1.1499999999999999</v>
      </c>
      <c r="I4261" s="49" t="s">
        <v>2095</v>
      </c>
      <c r="J4261" s="159">
        <v>2.14</v>
      </c>
    </row>
    <row r="4262" spans="1:10" x14ac:dyDescent="0.25">
      <c r="A4262" s="49"/>
      <c r="B4262" s="49"/>
      <c r="C4262" s="49"/>
      <c r="D4262" s="49"/>
      <c r="E4262" s="49" t="s">
        <v>2096</v>
      </c>
      <c r="F4262" s="159">
        <v>2.19</v>
      </c>
      <c r="G4262" s="49"/>
      <c r="H4262" s="291" t="s">
        <v>2097</v>
      </c>
      <c r="I4262" s="291"/>
      <c r="J4262" s="159">
        <v>12.92</v>
      </c>
    </row>
    <row r="4263" spans="1:10" ht="14.4" thickBot="1" x14ac:dyDescent="0.3">
      <c r="A4263" s="30"/>
      <c r="B4263" s="30"/>
      <c r="C4263" s="30"/>
      <c r="D4263" s="30"/>
      <c r="E4263" s="30"/>
      <c r="F4263" s="30"/>
      <c r="G4263" s="30" t="s">
        <v>2098</v>
      </c>
      <c r="H4263" s="160" t="s">
        <v>3530</v>
      </c>
      <c r="I4263" s="30" t="s">
        <v>2100</v>
      </c>
      <c r="J4263" s="32">
        <v>3449.64</v>
      </c>
    </row>
    <row r="4264" spans="1:10" ht="14.4" thickTop="1" x14ac:dyDescent="0.25">
      <c r="A4264" s="161"/>
      <c r="B4264" s="161"/>
      <c r="C4264" s="161"/>
      <c r="D4264" s="161"/>
      <c r="E4264" s="161"/>
      <c r="F4264" s="161"/>
      <c r="G4264" s="161"/>
      <c r="H4264" s="161"/>
      <c r="I4264" s="161"/>
      <c r="J4264" s="161"/>
    </row>
    <row r="4265" spans="1:10" x14ac:dyDescent="0.25">
      <c r="A4265" s="24" t="s">
        <v>1251</v>
      </c>
      <c r="B4265" s="25" t="s">
        <v>2</v>
      </c>
      <c r="C4265" s="24" t="s">
        <v>3</v>
      </c>
      <c r="D4265" s="24" t="s">
        <v>4</v>
      </c>
      <c r="E4265" s="294" t="s">
        <v>2075</v>
      </c>
      <c r="F4265" s="294"/>
      <c r="G4265" s="145" t="s">
        <v>5</v>
      </c>
      <c r="H4265" s="25" t="s">
        <v>6</v>
      </c>
      <c r="I4265" s="25" t="s">
        <v>7</v>
      </c>
      <c r="J4265" s="25" t="s">
        <v>9</v>
      </c>
    </row>
    <row r="4266" spans="1:10" ht="39.6" x14ac:dyDescent="0.25">
      <c r="A4266" s="146" t="s">
        <v>2076</v>
      </c>
      <c r="B4266" s="147" t="s">
        <v>1252</v>
      </c>
      <c r="C4266" s="146" t="s">
        <v>41</v>
      </c>
      <c r="D4266" s="146" t="s">
        <v>1253</v>
      </c>
      <c r="E4266" s="292" t="s">
        <v>2175</v>
      </c>
      <c r="F4266" s="292"/>
      <c r="G4266" s="148" t="s">
        <v>91</v>
      </c>
      <c r="H4266" s="149">
        <v>1</v>
      </c>
      <c r="I4266" s="150">
        <v>19.260000000000002</v>
      </c>
      <c r="J4266" s="150">
        <v>19.260000000000002</v>
      </c>
    </row>
    <row r="4267" spans="1:10" ht="26.4" x14ac:dyDescent="0.25">
      <c r="A4267" s="48" t="s">
        <v>2078</v>
      </c>
      <c r="B4267" s="50" t="s">
        <v>2085</v>
      </c>
      <c r="C4267" s="48" t="s">
        <v>41</v>
      </c>
      <c r="D4267" s="48" t="s">
        <v>2086</v>
      </c>
      <c r="E4267" s="289" t="s">
        <v>2081</v>
      </c>
      <c r="F4267" s="289"/>
      <c r="G4267" s="151" t="s">
        <v>2082</v>
      </c>
      <c r="H4267" s="152">
        <v>7.5999999999999998E-2</v>
      </c>
      <c r="I4267" s="153">
        <v>25.7</v>
      </c>
      <c r="J4267" s="153">
        <v>1.95</v>
      </c>
    </row>
    <row r="4268" spans="1:10" ht="26.4" x14ac:dyDescent="0.25">
      <c r="A4268" s="48" t="s">
        <v>2078</v>
      </c>
      <c r="B4268" s="50" t="s">
        <v>2083</v>
      </c>
      <c r="C4268" s="48" t="s">
        <v>41</v>
      </c>
      <c r="D4268" s="48" t="s">
        <v>2084</v>
      </c>
      <c r="E4268" s="289" t="s">
        <v>2081</v>
      </c>
      <c r="F4268" s="289"/>
      <c r="G4268" s="151" t="s">
        <v>2082</v>
      </c>
      <c r="H4268" s="152">
        <v>7.5999999999999998E-2</v>
      </c>
      <c r="I4268" s="153">
        <v>30.42</v>
      </c>
      <c r="J4268" s="153">
        <v>2.31</v>
      </c>
    </row>
    <row r="4269" spans="1:10" ht="26.4" x14ac:dyDescent="0.25">
      <c r="A4269" s="154" t="s">
        <v>2087</v>
      </c>
      <c r="B4269" s="155" t="s">
        <v>3531</v>
      </c>
      <c r="C4269" s="154" t="s">
        <v>41</v>
      </c>
      <c r="D4269" s="154" t="s">
        <v>3532</v>
      </c>
      <c r="E4269" s="290" t="s">
        <v>2091</v>
      </c>
      <c r="F4269" s="290"/>
      <c r="G4269" s="156" t="s">
        <v>91</v>
      </c>
      <c r="H4269" s="157">
        <v>1.2434000000000001</v>
      </c>
      <c r="I4269" s="158">
        <v>12.01</v>
      </c>
      <c r="J4269" s="158">
        <v>14.93</v>
      </c>
    </row>
    <row r="4270" spans="1:10" ht="26.4" x14ac:dyDescent="0.25">
      <c r="A4270" s="154" t="s">
        <v>2087</v>
      </c>
      <c r="B4270" s="155" t="s">
        <v>3486</v>
      </c>
      <c r="C4270" s="154" t="s">
        <v>41</v>
      </c>
      <c r="D4270" s="154" t="s">
        <v>3487</v>
      </c>
      <c r="E4270" s="290" t="s">
        <v>2091</v>
      </c>
      <c r="F4270" s="290"/>
      <c r="G4270" s="156" t="s">
        <v>43</v>
      </c>
      <c r="H4270" s="157">
        <v>9.4000000000000004E-3</v>
      </c>
      <c r="I4270" s="158">
        <v>8.24</v>
      </c>
      <c r="J4270" s="158">
        <v>7.0000000000000007E-2</v>
      </c>
    </row>
    <row r="4271" spans="1:10" x14ac:dyDescent="0.25">
      <c r="A4271" s="49"/>
      <c r="B4271" s="49"/>
      <c r="C4271" s="49"/>
      <c r="D4271" s="49"/>
      <c r="E4271" s="49" t="s">
        <v>2093</v>
      </c>
      <c r="F4271" s="159">
        <v>1.48</v>
      </c>
      <c r="G4271" s="49" t="s">
        <v>2094</v>
      </c>
      <c r="H4271" s="159">
        <v>1.7</v>
      </c>
      <c r="I4271" s="49" t="s">
        <v>2095</v>
      </c>
      <c r="J4271" s="159">
        <v>3.18</v>
      </c>
    </row>
    <row r="4272" spans="1:10" x14ac:dyDescent="0.25">
      <c r="A4272" s="49"/>
      <c r="B4272" s="49"/>
      <c r="C4272" s="49"/>
      <c r="D4272" s="49"/>
      <c r="E4272" s="49" t="s">
        <v>2096</v>
      </c>
      <c r="F4272" s="159">
        <v>3.94</v>
      </c>
      <c r="G4272" s="49"/>
      <c r="H4272" s="291" t="s">
        <v>2097</v>
      </c>
      <c r="I4272" s="291"/>
      <c r="J4272" s="159">
        <v>23.2</v>
      </c>
    </row>
    <row r="4273" spans="1:10" ht="14.4" thickBot="1" x14ac:dyDescent="0.3">
      <c r="A4273" s="30"/>
      <c r="B4273" s="30"/>
      <c r="C4273" s="30"/>
      <c r="D4273" s="30"/>
      <c r="E4273" s="30"/>
      <c r="F4273" s="30"/>
      <c r="G4273" s="30" t="s">
        <v>2098</v>
      </c>
      <c r="H4273" s="160" t="s">
        <v>3533</v>
      </c>
      <c r="I4273" s="30" t="s">
        <v>2100</v>
      </c>
      <c r="J4273" s="32">
        <v>306.24</v>
      </c>
    </row>
    <row r="4274" spans="1:10" ht="14.4" thickTop="1" x14ac:dyDescent="0.25">
      <c r="A4274" s="161"/>
      <c r="B4274" s="161"/>
      <c r="C4274" s="161"/>
      <c r="D4274" s="161"/>
      <c r="E4274" s="161"/>
      <c r="F4274" s="161"/>
      <c r="G4274" s="161"/>
      <c r="H4274" s="161"/>
      <c r="I4274" s="161"/>
      <c r="J4274" s="161"/>
    </row>
    <row r="4275" spans="1:10" x14ac:dyDescent="0.25">
      <c r="A4275" s="24" t="s">
        <v>1254</v>
      </c>
      <c r="B4275" s="25" t="s">
        <v>2</v>
      </c>
      <c r="C4275" s="24" t="s">
        <v>3</v>
      </c>
      <c r="D4275" s="24" t="s">
        <v>4</v>
      </c>
      <c r="E4275" s="294" t="s">
        <v>2075</v>
      </c>
      <c r="F4275" s="294"/>
      <c r="G4275" s="145" t="s">
        <v>5</v>
      </c>
      <c r="H4275" s="25" t="s">
        <v>6</v>
      </c>
      <c r="I4275" s="25" t="s">
        <v>7</v>
      </c>
      <c r="J4275" s="25" t="s">
        <v>9</v>
      </c>
    </row>
    <row r="4276" spans="1:10" ht="26.4" x14ac:dyDescent="0.25">
      <c r="A4276" s="146" t="s">
        <v>2076</v>
      </c>
      <c r="B4276" s="147" t="s">
        <v>1255</v>
      </c>
      <c r="C4276" s="146" t="s">
        <v>19</v>
      </c>
      <c r="D4276" s="146" t="s">
        <v>1256</v>
      </c>
      <c r="E4276" s="292" t="s">
        <v>2077</v>
      </c>
      <c r="F4276" s="292"/>
      <c r="G4276" s="148" t="s">
        <v>43</v>
      </c>
      <c r="H4276" s="149">
        <v>1</v>
      </c>
      <c r="I4276" s="150">
        <v>86.8</v>
      </c>
      <c r="J4276" s="150">
        <v>86.8</v>
      </c>
    </row>
    <row r="4277" spans="1:10" ht="26.4" x14ac:dyDescent="0.25">
      <c r="A4277" s="48" t="s">
        <v>2078</v>
      </c>
      <c r="B4277" s="50" t="s">
        <v>2085</v>
      </c>
      <c r="C4277" s="48" t="s">
        <v>41</v>
      </c>
      <c r="D4277" s="48" t="s">
        <v>2086</v>
      </c>
      <c r="E4277" s="289" t="s">
        <v>2081</v>
      </c>
      <c r="F4277" s="289"/>
      <c r="G4277" s="151" t="s">
        <v>2082</v>
      </c>
      <c r="H4277" s="152">
        <v>1.5469999999999999</v>
      </c>
      <c r="I4277" s="153">
        <v>25.7</v>
      </c>
      <c r="J4277" s="153">
        <v>39.75</v>
      </c>
    </row>
    <row r="4278" spans="1:10" ht="26.4" x14ac:dyDescent="0.25">
      <c r="A4278" s="48" t="s">
        <v>2078</v>
      </c>
      <c r="B4278" s="50" t="s">
        <v>2083</v>
      </c>
      <c r="C4278" s="48" t="s">
        <v>41</v>
      </c>
      <c r="D4278" s="48" t="s">
        <v>2084</v>
      </c>
      <c r="E4278" s="289" t="s">
        <v>2081</v>
      </c>
      <c r="F4278" s="289"/>
      <c r="G4278" s="151" t="s">
        <v>2082</v>
      </c>
      <c r="H4278" s="152">
        <v>1.5469999999999999</v>
      </c>
      <c r="I4278" s="153">
        <v>30.42</v>
      </c>
      <c r="J4278" s="153">
        <v>47.05</v>
      </c>
    </row>
    <row r="4279" spans="1:10" x14ac:dyDescent="0.25">
      <c r="A4279" s="49"/>
      <c r="B4279" s="49"/>
      <c r="C4279" s="49"/>
      <c r="D4279" s="49"/>
      <c r="E4279" s="49" t="s">
        <v>2093</v>
      </c>
      <c r="F4279" s="159">
        <v>30.28</v>
      </c>
      <c r="G4279" s="49" t="s">
        <v>2094</v>
      </c>
      <c r="H4279" s="159">
        <v>34.72</v>
      </c>
      <c r="I4279" s="49" t="s">
        <v>2095</v>
      </c>
      <c r="J4279" s="159">
        <v>65</v>
      </c>
    </row>
    <row r="4280" spans="1:10" x14ac:dyDescent="0.25">
      <c r="A4280" s="49"/>
      <c r="B4280" s="49"/>
      <c r="C4280" s="49"/>
      <c r="D4280" s="49"/>
      <c r="E4280" s="49" t="s">
        <v>2096</v>
      </c>
      <c r="F4280" s="159">
        <v>17.79</v>
      </c>
      <c r="G4280" s="49"/>
      <c r="H4280" s="291" t="s">
        <v>2097</v>
      </c>
      <c r="I4280" s="291"/>
      <c r="J4280" s="159">
        <v>104.59</v>
      </c>
    </row>
    <row r="4281" spans="1:10" ht="14.4" thickBot="1" x14ac:dyDescent="0.3">
      <c r="A4281" s="30"/>
      <c r="B4281" s="30"/>
      <c r="C4281" s="30"/>
      <c r="D4281" s="30"/>
      <c r="E4281" s="30"/>
      <c r="F4281" s="30"/>
      <c r="G4281" s="30" t="s">
        <v>2098</v>
      </c>
      <c r="H4281" s="160" t="s">
        <v>3402</v>
      </c>
      <c r="I4281" s="30" t="s">
        <v>2100</v>
      </c>
      <c r="J4281" s="32">
        <v>1568.85</v>
      </c>
    </row>
    <row r="4282" spans="1:10" ht="14.4" thickTop="1" x14ac:dyDescent="0.25">
      <c r="A4282" s="161"/>
      <c r="B4282" s="161"/>
      <c r="C4282" s="161"/>
      <c r="D4282" s="161"/>
      <c r="E4282" s="161"/>
      <c r="F4282" s="161"/>
      <c r="G4282" s="161"/>
      <c r="H4282" s="161"/>
      <c r="I4282" s="161"/>
      <c r="J4282" s="161"/>
    </row>
    <row r="4283" spans="1:10" x14ac:dyDescent="0.25">
      <c r="A4283" s="24" t="s">
        <v>1257</v>
      </c>
      <c r="B4283" s="25" t="s">
        <v>2</v>
      </c>
      <c r="C4283" s="24" t="s">
        <v>3</v>
      </c>
      <c r="D4283" s="24" t="s">
        <v>4</v>
      </c>
      <c r="E4283" s="294" t="s">
        <v>2075</v>
      </c>
      <c r="F4283" s="294"/>
      <c r="G4283" s="145" t="s">
        <v>5</v>
      </c>
      <c r="H4283" s="25" t="s">
        <v>6</v>
      </c>
      <c r="I4283" s="25" t="s">
        <v>7</v>
      </c>
      <c r="J4283" s="25" t="s">
        <v>9</v>
      </c>
    </row>
    <row r="4284" spans="1:10" ht="26.4" x14ac:dyDescent="0.25">
      <c r="A4284" s="146" t="s">
        <v>2076</v>
      </c>
      <c r="B4284" s="147" t="s">
        <v>1258</v>
      </c>
      <c r="C4284" s="146" t="s">
        <v>41</v>
      </c>
      <c r="D4284" s="146" t="s">
        <v>1259</v>
      </c>
      <c r="E4284" s="292" t="s">
        <v>2175</v>
      </c>
      <c r="F4284" s="292"/>
      <c r="G4284" s="148" t="s">
        <v>43</v>
      </c>
      <c r="H4284" s="149">
        <v>1</v>
      </c>
      <c r="I4284" s="150">
        <v>91.49</v>
      </c>
      <c r="J4284" s="150">
        <v>91.49</v>
      </c>
    </row>
    <row r="4285" spans="1:10" ht="39.6" x14ac:dyDescent="0.25">
      <c r="A4285" s="48" t="s">
        <v>2078</v>
      </c>
      <c r="B4285" s="50" t="s">
        <v>3534</v>
      </c>
      <c r="C4285" s="48" t="s">
        <v>41</v>
      </c>
      <c r="D4285" s="48" t="s">
        <v>3535</v>
      </c>
      <c r="E4285" s="289" t="s">
        <v>2175</v>
      </c>
      <c r="F4285" s="289"/>
      <c r="G4285" s="151" t="s">
        <v>43</v>
      </c>
      <c r="H4285" s="152">
        <v>1</v>
      </c>
      <c r="I4285" s="153">
        <v>11.06</v>
      </c>
      <c r="J4285" s="153">
        <v>11.06</v>
      </c>
    </row>
    <row r="4286" spans="1:10" ht="26.4" x14ac:dyDescent="0.25">
      <c r="A4286" s="48" t="s">
        <v>2078</v>
      </c>
      <c r="B4286" s="50" t="s">
        <v>3536</v>
      </c>
      <c r="C4286" s="48" t="s">
        <v>41</v>
      </c>
      <c r="D4286" s="48" t="s">
        <v>3537</v>
      </c>
      <c r="E4286" s="289" t="s">
        <v>2175</v>
      </c>
      <c r="F4286" s="289"/>
      <c r="G4286" s="151" t="s">
        <v>43</v>
      </c>
      <c r="H4286" s="152">
        <v>1</v>
      </c>
      <c r="I4286" s="153">
        <v>80.430000000000007</v>
      </c>
      <c r="J4286" s="153">
        <v>80.430000000000007</v>
      </c>
    </row>
    <row r="4287" spans="1:10" x14ac:dyDescent="0.25">
      <c r="A4287" s="49"/>
      <c r="B4287" s="49"/>
      <c r="C4287" s="49"/>
      <c r="D4287" s="49"/>
      <c r="E4287" s="49" t="s">
        <v>2093</v>
      </c>
      <c r="F4287" s="159">
        <v>7.04</v>
      </c>
      <c r="G4287" s="49" t="s">
        <v>2094</v>
      </c>
      <c r="H4287" s="159">
        <v>8.07</v>
      </c>
      <c r="I4287" s="49" t="s">
        <v>2095</v>
      </c>
      <c r="J4287" s="159">
        <v>15.11</v>
      </c>
    </row>
    <row r="4288" spans="1:10" x14ac:dyDescent="0.25">
      <c r="A4288" s="49"/>
      <c r="B4288" s="49"/>
      <c r="C4288" s="49"/>
      <c r="D4288" s="49"/>
      <c r="E4288" s="49" t="s">
        <v>2096</v>
      </c>
      <c r="F4288" s="159">
        <v>18.75</v>
      </c>
      <c r="G4288" s="49"/>
      <c r="H4288" s="291" t="s">
        <v>2097</v>
      </c>
      <c r="I4288" s="291"/>
      <c r="J4288" s="159">
        <v>110.24</v>
      </c>
    </row>
    <row r="4289" spans="1:10" ht="14.4" thickBot="1" x14ac:dyDescent="0.3">
      <c r="A4289" s="30"/>
      <c r="B4289" s="30"/>
      <c r="C4289" s="30"/>
      <c r="D4289" s="30"/>
      <c r="E4289" s="30"/>
      <c r="F4289" s="30"/>
      <c r="G4289" s="30" t="s">
        <v>2098</v>
      </c>
      <c r="H4289" s="160" t="s">
        <v>2166</v>
      </c>
      <c r="I4289" s="30" t="s">
        <v>2100</v>
      </c>
      <c r="J4289" s="32">
        <v>110.24</v>
      </c>
    </row>
    <row r="4290" spans="1:10" ht="14.4" thickTop="1" x14ac:dyDescent="0.25">
      <c r="A4290" s="161"/>
      <c r="B4290" s="161"/>
      <c r="C4290" s="161"/>
      <c r="D4290" s="161"/>
      <c r="E4290" s="161"/>
      <c r="F4290" s="161"/>
      <c r="G4290" s="161"/>
      <c r="H4290" s="161"/>
      <c r="I4290" s="161"/>
      <c r="J4290" s="161"/>
    </row>
    <row r="4291" spans="1:10" x14ac:dyDescent="0.25">
      <c r="A4291" s="24" t="s">
        <v>1260</v>
      </c>
      <c r="B4291" s="25" t="s">
        <v>2</v>
      </c>
      <c r="C4291" s="24" t="s">
        <v>3</v>
      </c>
      <c r="D4291" s="24" t="s">
        <v>4</v>
      </c>
      <c r="E4291" s="294" t="s">
        <v>2075</v>
      </c>
      <c r="F4291" s="294"/>
      <c r="G4291" s="145" t="s">
        <v>5</v>
      </c>
      <c r="H4291" s="25" t="s">
        <v>6</v>
      </c>
      <c r="I4291" s="25" t="s">
        <v>7</v>
      </c>
      <c r="J4291" s="25" t="s">
        <v>9</v>
      </c>
    </row>
    <row r="4292" spans="1:10" ht="39.6" x14ac:dyDescent="0.25">
      <c r="A4292" s="146" t="s">
        <v>2076</v>
      </c>
      <c r="B4292" s="147" t="s">
        <v>1261</v>
      </c>
      <c r="C4292" s="146" t="s">
        <v>41</v>
      </c>
      <c r="D4292" s="146" t="s">
        <v>1262</v>
      </c>
      <c r="E4292" s="292" t="s">
        <v>2175</v>
      </c>
      <c r="F4292" s="292"/>
      <c r="G4292" s="148" t="s">
        <v>43</v>
      </c>
      <c r="H4292" s="149">
        <v>1</v>
      </c>
      <c r="I4292" s="150">
        <v>74.47</v>
      </c>
      <c r="J4292" s="150">
        <v>74.47</v>
      </c>
    </row>
    <row r="4293" spans="1:10" ht="39.6" x14ac:dyDescent="0.25">
      <c r="A4293" s="48" t="s">
        <v>2078</v>
      </c>
      <c r="B4293" s="50" t="s">
        <v>3534</v>
      </c>
      <c r="C4293" s="48" t="s">
        <v>41</v>
      </c>
      <c r="D4293" s="48" t="s">
        <v>3535</v>
      </c>
      <c r="E4293" s="289" t="s">
        <v>2175</v>
      </c>
      <c r="F4293" s="289"/>
      <c r="G4293" s="151" t="s">
        <v>43</v>
      </c>
      <c r="H4293" s="152">
        <v>1</v>
      </c>
      <c r="I4293" s="153">
        <v>11.06</v>
      </c>
      <c r="J4293" s="153">
        <v>11.06</v>
      </c>
    </row>
    <row r="4294" spans="1:10" ht="39.6" x14ac:dyDescent="0.25">
      <c r="A4294" s="48" t="s">
        <v>2078</v>
      </c>
      <c r="B4294" s="50" t="s">
        <v>3538</v>
      </c>
      <c r="C4294" s="48" t="s">
        <v>41</v>
      </c>
      <c r="D4294" s="48" t="s">
        <v>3539</v>
      </c>
      <c r="E4294" s="289" t="s">
        <v>2175</v>
      </c>
      <c r="F4294" s="289"/>
      <c r="G4294" s="151" t="s">
        <v>43</v>
      </c>
      <c r="H4294" s="152">
        <v>1</v>
      </c>
      <c r="I4294" s="153">
        <v>63.41</v>
      </c>
      <c r="J4294" s="153">
        <v>63.41</v>
      </c>
    </row>
    <row r="4295" spans="1:10" x14ac:dyDescent="0.25">
      <c r="A4295" s="49"/>
      <c r="B4295" s="49"/>
      <c r="C4295" s="49"/>
      <c r="D4295" s="49"/>
      <c r="E4295" s="49" t="s">
        <v>2093</v>
      </c>
      <c r="F4295" s="159">
        <v>17</v>
      </c>
      <c r="G4295" s="49" t="s">
        <v>2094</v>
      </c>
      <c r="H4295" s="159">
        <v>19.489999999999998</v>
      </c>
      <c r="I4295" s="49" t="s">
        <v>2095</v>
      </c>
      <c r="J4295" s="159">
        <v>36.49</v>
      </c>
    </row>
    <row r="4296" spans="1:10" x14ac:dyDescent="0.25">
      <c r="A4296" s="49"/>
      <c r="B4296" s="49"/>
      <c r="C4296" s="49"/>
      <c r="D4296" s="49"/>
      <c r="E4296" s="49" t="s">
        <v>2096</v>
      </c>
      <c r="F4296" s="159">
        <v>15.26</v>
      </c>
      <c r="G4296" s="49"/>
      <c r="H4296" s="291" t="s">
        <v>2097</v>
      </c>
      <c r="I4296" s="291"/>
      <c r="J4296" s="159">
        <v>89.73</v>
      </c>
    </row>
    <row r="4297" spans="1:10" ht="14.4" thickBot="1" x14ac:dyDescent="0.3">
      <c r="A4297" s="30"/>
      <c r="B4297" s="30"/>
      <c r="C4297" s="30"/>
      <c r="D4297" s="30"/>
      <c r="E4297" s="30"/>
      <c r="F4297" s="30"/>
      <c r="G4297" s="30" t="s">
        <v>2098</v>
      </c>
      <c r="H4297" s="160" t="s">
        <v>2572</v>
      </c>
      <c r="I4297" s="30" t="s">
        <v>2100</v>
      </c>
      <c r="J4297" s="32">
        <v>179.46</v>
      </c>
    </row>
    <row r="4298" spans="1:10" ht="14.4" thickTop="1" x14ac:dyDescent="0.25">
      <c r="A4298" s="161"/>
      <c r="B4298" s="161"/>
      <c r="C4298" s="161"/>
      <c r="D4298" s="161"/>
      <c r="E4298" s="161"/>
      <c r="F4298" s="161"/>
      <c r="G4298" s="161"/>
      <c r="H4298" s="161"/>
      <c r="I4298" s="161"/>
      <c r="J4298" s="161"/>
    </row>
    <row r="4299" spans="1:10" x14ac:dyDescent="0.25">
      <c r="A4299" s="24" t="s">
        <v>1263</v>
      </c>
      <c r="B4299" s="25" t="s">
        <v>2</v>
      </c>
      <c r="C4299" s="24" t="s">
        <v>3</v>
      </c>
      <c r="D4299" s="24" t="s">
        <v>4</v>
      </c>
      <c r="E4299" s="294" t="s">
        <v>2075</v>
      </c>
      <c r="F4299" s="294"/>
      <c r="G4299" s="145" t="s">
        <v>5</v>
      </c>
      <c r="H4299" s="25" t="s">
        <v>6</v>
      </c>
      <c r="I4299" s="25" t="s">
        <v>7</v>
      </c>
      <c r="J4299" s="25" t="s">
        <v>9</v>
      </c>
    </row>
    <row r="4300" spans="1:10" ht="39.6" x14ac:dyDescent="0.25">
      <c r="A4300" s="146" t="s">
        <v>2076</v>
      </c>
      <c r="B4300" s="147" t="s">
        <v>1264</v>
      </c>
      <c r="C4300" s="146" t="s">
        <v>41</v>
      </c>
      <c r="D4300" s="146" t="s">
        <v>1265</v>
      </c>
      <c r="E4300" s="292" t="s">
        <v>2175</v>
      </c>
      <c r="F4300" s="292"/>
      <c r="G4300" s="148" t="s">
        <v>43</v>
      </c>
      <c r="H4300" s="149">
        <v>1</v>
      </c>
      <c r="I4300" s="150">
        <v>67.849999999999994</v>
      </c>
      <c r="J4300" s="150">
        <v>67.849999999999994</v>
      </c>
    </row>
    <row r="4301" spans="1:10" ht="39.6" x14ac:dyDescent="0.25">
      <c r="A4301" s="48" t="s">
        <v>2078</v>
      </c>
      <c r="B4301" s="50" t="s">
        <v>3540</v>
      </c>
      <c r="C4301" s="48" t="s">
        <v>41</v>
      </c>
      <c r="D4301" s="48" t="s">
        <v>3541</v>
      </c>
      <c r="E4301" s="289" t="s">
        <v>2175</v>
      </c>
      <c r="F4301" s="289"/>
      <c r="G4301" s="151" t="s">
        <v>43</v>
      </c>
      <c r="H4301" s="152">
        <v>1</v>
      </c>
      <c r="I4301" s="153">
        <v>56.79</v>
      </c>
      <c r="J4301" s="153">
        <v>56.79</v>
      </c>
    </row>
    <row r="4302" spans="1:10" ht="39.6" x14ac:dyDescent="0.25">
      <c r="A4302" s="48" t="s">
        <v>2078</v>
      </c>
      <c r="B4302" s="50" t="s">
        <v>3534</v>
      </c>
      <c r="C4302" s="48" t="s">
        <v>41</v>
      </c>
      <c r="D4302" s="48" t="s">
        <v>3535</v>
      </c>
      <c r="E4302" s="289" t="s">
        <v>2175</v>
      </c>
      <c r="F4302" s="289"/>
      <c r="G4302" s="151" t="s">
        <v>43</v>
      </c>
      <c r="H4302" s="152">
        <v>1</v>
      </c>
      <c r="I4302" s="153">
        <v>11.06</v>
      </c>
      <c r="J4302" s="153">
        <v>11.06</v>
      </c>
    </row>
    <row r="4303" spans="1:10" x14ac:dyDescent="0.25">
      <c r="A4303" s="49"/>
      <c r="B4303" s="49"/>
      <c r="C4303" s="49"/>
      <c r="D4303" s="49"/>
      <c r="E4303" s="49" t="s">
        <v>2093</v>
      </c>
      <c r="F4303" s="159">
        <v>15.34</v>
      </c>
      <c r="G4303" s="49" t="s">
        <v>2094</v>
      </c>
      <c r="H4303" s="159">
        <v>17.59</v>
      </c>
      <c r="I4303" s="49" t="s">
        <v>2095</v>
      </c>
      <c r="J4303" s="159">
        <v>32.93</v>
      </c>
    </row>
    <row r="4304" spans="1:10" x14ac:dyDescent="0.25">
      <c r="A4304" s="49"/>
      <c r="B4304" s="49"/>
      <c r="C4304" s="49"/>
      <c r="D4304" s="49"/>
      <c r="E4304" s="49" t="s">
        <v>2096</v>
      </c>
      <c r="F4304" s="159">
        <v>13.9</v>
      </c>
      <c r="G4304" s="49"/>
      <c r="H4304" s="291" t="s">
        <v>2097</v>
      </c>
      <c r="I4304" s="291"/>
      <c r="J4304" s="159">
        <v>81.75</v>
      </c>
    </row>
    <row r="4305" spans="1:10" ht="14.4" thickBot="1" x14ac:dyDescent="0.3">
      <c r="A4305" s="30"/>
      <c r="B4305" s="30"/>
      <c r="C4305" s="30"/>
      <c r="D4305" s="30"/>
      <c r="E4305" s="30"/>
      <c r="F4305" s="30"/>
      <c r="G4305" s="30" t="s">
        <v>2098</v>
      </c>
      <c r="H4305" s="160" t="s">
        <v>2166</v>
      </c>
      <c r="I4305" s="30" t="s">
        <v>2100</v>
      </c>
      <c r="J4305" s="32">
        <v>81.75</v>
      </c>
    </row>
    <row r="4306" spans="1:10" ht="14.4" thickTop="1" x14ac:dyDescent="0.25">
      <c r="A4306" s="161"/>
      <c r="B4306" s="161"/>
      <c r="C4306" s="161"/>
      <c r="D4306" s="161"/>
      <c r="E4306" s="161"/>
      <c r="F4306" s="161"/>
      <c r="G4306" s="161"/>
      <c r="H4306" s="161"/>
      <c r="I4306" s="161"/>
      <c r="J4306" s="161"/>
    </row>
    <row r="4307" spans="1:10" x14ac:dyDescent="0.25">
      <c r="A4307" s="24" t="s">
        <v>1266</v>
      </c>
      <c r="B4307" s="25" t="s">
        <v>2</v>
      </c>
      <c r="C4307" s="24" t="s">
        <v>3</v>
      </c>
      <c r="D4307" s="24" t="s">
        <v>4</v>
      </c>
      <c r="E4307" s="294" t="s">
        <v>2075</v>
      </c>
      <c r="F4307" s="294"/>
      <c r="G4307" s="145" t="s">
        <v>5</v>
      </c>
      <c r="H4307" s="25" t="s">
        <v>6</v>
      </c>
      <c r="I4307" s="25" t="s">
        <v>7</v>
      </c>
      <c r="J4307" s="25" t="s">
        <v>9</v>
      </c>
    </row>
    <row r="4308" spans="1:10" ht="26.4" x14ac:dyDescent="0.25">
      <c r="A4308" s="146" t="s">
        <v>2076</v>
      </c>
      <c r="B4308" s="147" t="s">
        <v>1267</v>
      </c>
      <c r="C4308" s="146" t="s">
        <v>41</v>
      </c>
      <c r="D4308" s="146" t="s">
        <v>1268</v>
      </c>
      <c r="E4308" s="292" t="s">
        <v>2175</v>
      </c>
      <c r="F4308" s="292"/>
      <c r="G4308" s="148" t="s">
        <v>43</v>
      </c>
      <c r="H4308" s="149">
        <v>1</v>
      </c>
      <c r="I4308" s="150">
        <v>58.94</v>
      </c>
      <c r="J4308" s="150">
        <v>58.94</v>
      </c>
    </row>
    <row r="4309" spans="1:10" ht="26.4" x14ac:dyDescent="0.25">
      <c r="A4309" s="48" t="s">
        <v>2078</v>
      </c>
      <c r="B4309" s="50" t="s">
        <v>3542</v>
      </c>
      <c r="C4309" s="48" t="s">
        <v>41</v>
      </c>
      <c r="D4309" s="48" t="s">
        <v>3543</v>
      </c>
      <c r="E4309" s="289" t="s">
        <v>2175</v>
      </c>
      <c r="F4309" s="289"/>
      <c r="G4309" s="151" t="s">
        <v>43</v>
      </c>
      <c r="H4309" s="152">
        <v>1</v>
      </c>
      <c r="I4309" s="153">
        <v>47.88</v>
      </c>
      <c r="J4309" s="153">
        <v>47.88</v>
      </c>
    </row>
    <row r="4310" spans="1:10" ht="39.6" x14ac:dyDescent="0.25">
      <c r="A4310" s="48" t="s">
        <v>2078</v>
      </c>
      <c r="B4310" s="50" t="s">
        <v>3534</v>
      </c>
      <c r="C4310" s="48" t="s">
        <v>41</v>
      </c>
      <c r="D4310" s="48" t="s">
        <v>3535</v>
      </c>
      <c r="E4310" s="289" t="s">
        <v>2175</v>
      </c>
      <c r="F4310" s="289"/>
      <c r="G4310" s="151" t="s">
        <v>43</v>
      </c>
      <c r="H4310" s="152">
        <v>1</v>
      </c>
      <c r="I4310" s="153">
        <v>11.06</v>
      </c>
      <c r="J4310" s="153">
        <v>11.06</v>
      </c>
    </row>
    <row r="4311" spans="1:10" x14ac:dyDescent="0.25">
      <c r="A4311" s="49"/>
      <c r="B4311" s="49"/>
      <c r="C4311" s="49"/>
      <c r="D4311" s="49"/>
      <c r="E4311" s="49" t="s">
        <v>2093</v>
      </c>
      <c r="F4311" s="159">
        <v>13.69</v>
      </c>
      <c r="G4311" s="49" t="s">
        <v>2094</v>
      </c>
      <c r="H4311" s="159">
        <v>15.7</v>
      </c>
      <c r="I4311" s="49" t="s">
        <v>2095</v>
      </c>
      <c r="J4311" s="159">
        <v>29.39</v>
      </c>
    </row>
    <row r="4312" spans="1:10" x14ac:dyDescent="0.25">
      <c r="A4312" s="49"/>
      <c r="B4312" s="49"/>
      <c r="C4312" s="49"/>
      <c r="D4312" s="49"/>
      <c r="E4312" s="49" t="s">
        <v>2096</v>
      </c>
      <c r="F4312" s="159">
        <v>12.08</v>
      </c>
      <c r="G4312" s="49"/>
      <c r="H4312" s="291" t="s">
        <v>2097</v>
      </c>
      <c r="I4312" s="291"/>
      <c r="J4312" s="159">
        <v>71.02</v>
      </c>
    </row>
    <row r="4313" spans="1:10" ht="14.4" thickBot="1" x14ac:dyDescent="0.3">
      <c r="A4313" s="30"/>
      <c r="B4313" s="30"/>
      <c r="C4313" s="30"/>
      <c r="D4313" s="30"/>
      <c r="E4313" s="30"/>
      <c r="F4313" s="30"/>
      <c r="G4313" s="30" t="s">
        <v>2098</v>
      </c>
      <c r="H4313" s="160" t="s">
        <v>3544</v>
      </c>
      <c r="I4313" s="30" t="s">
        <v>2100</v>
      </c>
      <c r="J4313" s="32">
        <v>1349.38</v>
      </c>
    </row>
    <row r="4314" spans="1:10" ht="14.4" thickTop="1" x14ac:dyDescent="0.25">
      <c r="A4314" s="161"/>
      <c r="B4314" s="161"/>
      <c r="C4314" s="161"/>
      <c r="D4314" s="161"/>
      <c r="E4314" s="161"/>
      <c r="F4314" s="161"/>
      <c r="G4314" s="161"/>
      <c r="H4314" s="161"/>
      <c r="I4314" s="161"/>
      <c r="J4314" s="161"/>
    </row>
    <row r="4315" spans="1:10" x14ac:dyDescent="0.25">
      <c r="A4315" s="24" t="s">
        <v>1269</v>
      </c>
      <c r="B4315" s="25" t="s">
        <v>2</v>
      </c>
      <c r="C4315" s="24" t="s">
        <v>3</v>
      </c>
      <c r="D4315" s="24" t="s">
        <v>4</v>
      </c>
      <c r="E4315" s="294" t="s">
        <v>2075</v>
      </c>
      <c r="F4315" s="294"/>
      <c r="G4315" s="145" t="s">
        <v>5</v>
      </c>
      <c r="H4315" s="25" t="s">
        <v>6</v>
      </c>
      <c r="I4315" s="25" t="s">
        <v>7</v>
      </c>
      <c r="J4315" s="25" t="s">
        <v>9</v>
      </c>
    </row>
    <row r="4316" spans="1:10" ht="26.4" x14ac:dyDescent="0.25">
      <c r="A4316" s="146" t="s">
        <v>2076</v>
      </c>
      <c r="B4316" s="147" t="s">
        <v>1270</v>
      </c>
      <c r="C4316" s="146" t="s">
        <v>41</v>
      </c>
      <c r="D4316" s="146" t="s">
        <v>1271</v>
      </c>
      <c r="E4316" s="292" t="s">
        <v>2175</v>
      </c>
      <c r="F4316" s="292"/>
      <c r="G4316" s="148" t="s">
        <v>43</v>
      </c>
      <c r="H4316" s="149">
        <v>1</v>
      </c>
      <c r="I4316" s="150">
        <v>50.36</v>
      </c>
      <c r="J4316" s="150">
        <v>50.36</v>
      </c>
    </row>
    <row r="4317" spans="1:10" ht="26.4" x14ac:dyDescent="0.25">
      <c r="A4317" s="48" t="s">
        <v>2078</v>
      </c>
      <c r="B4317" s="50" t="s">
        <v>3545</v>
      </c>
      <c r="C4317" s="48" t="s">
        <v>41</v>
      </c>
      <c r="D4317" s="48" t="s">
        <v>3546</v>
      </c>
      <c r="E4317" s="289" t="s">
        <v>2175</v>
      </c>
      <c r="F4317" s="289"/>
      <c r="G4317" s="151" t="s">
        <v>43</v>
      </c>
      <c r="H4317" s="152">
        <v>1</v>
      </c>
      <c r="I4317" s="153">
        <v>39.299999999999997</v>
      </c>
      <c r="J4317" s="153">
        <v>39.299999999999997</v>
      </c>
    </row>
    <row r="4318" spans="1:10" ht="39.6" x14ac:dyDescent="0.25">
      <c r="A4318" s="48" t="s">
        <v>2078</v>
      </c>
      <c r="B4318" s="50" t="s">
        <v>3534</v>
      </c>
      <c r="C4318" s="48" t="s">
        <v>41</v>
      </c>
      <c r="D4318" s="48" t="s">
        <v>3535</v>
      </c>
      <c r="E4318" s="289" t="s">
        <v>2175</v>
      </c>
      <c r="F4318" s="289"/>
      <c r="G4318" s="151" t="s">
        <v>43</v>
      </c>
      <c r="H4318" s="152">
        <v>1</v>
      </c>
      <c r="I4318" s="153">
        <v>11.06</v>
      </c>
      <c r="J4318" s="153">
        <v>11.06</v>
      </c>
    </row>
    <row r="4319" spans="1:10" x14ac:dyDescent="0.25">
      <c r="A4319" s="49"/>
      <c r="B4319" s="49"/>
      <c r="C4319" s="49"/>
      <c r="D4319" s="49"/>
      <c r="E4319" s="49" t="s">
        <v>2093</v>
      </c>
      <c r="F4319" s="159">
        <v>10.36</v>
      </c>
      <c r="G4319" s="49" t="s">
        <v>2094</v>
      </c>
      <c r="H4319" s="159">
        <v>11.89</v>
      </c>
      <c r="I4319" s="49" t="s">
        <v>2095</v>
      </c>
      <c r="J4319" s="159">
        <v>22.25</v>
      </c>
    </row>
    <row r="4320" spans="1:10" x14ac:dyDescent="0.25">
      <c r="A4320" s="49"/>
      <c r="B4320" s="49"/>
      <c r="C4320" s="49"/>
      <c r="D4320" s="49"/>
      <c r="E4320" s="49" t="s">
        <v>2096</v>
      </c>
      <c r="F4320" s="159">
        <v>10.32</v>
      </c>
      <c r="G4320" s="49"/>
      <c r="H4320" s="291" t="s">
        <v>2097</v>
      </c>
      <c r="I4320" s="291"/>
      <c r="J4320" s="159">
        <v>60.68</v>
      </c>
    </row>
    <row r="4321" spans="1:10" ht="14.4" thickBot="1" x14ac:dyDescent="0.3">
      <c r="A4321" s="30"/>
      <c r="B4321" s="30"/>
      <c r="C4321" s="30"/>
      <c r="D4321" s="30"/>
      <c r="E4321" s="30"/>
      <c r="F4321" s="30"/>
      <c r="G4321" s="30" t="s">
        <v>2098</v>
      </c>
      <c r="H4321" s="160" t="s">
        <v>2571</v>
      </c>
      <c r="I4321" s="30" t="s">
        <v>2100</v>
      </c>
      <c r="J4321" s="32">
        <v>546.12</v>
      </c>
    </row>
    <row r="4322" spans="1:10" ht="14.4" thickTop="1" x14ac:dyDescent="0.25">
      <c r="A4322" s="161"/>
      <c r="B4322" s="161"/>
      <c r="C4322" s="161"/>
      <c r="D4322" s="161"/>
      <c r="E4322" s="161"/>
      <c r="F4322" s="161"/>
      <c r="G4322" s="161"/>
      <c r="H4322" s="161"/>
      <c r="I4322" s="161"/>
      <c r="J4322" s="161"/>
    </row>
    <row r="4323" spans="1:10" x14ac:dyDescent="0.25">
      <c r="A4323" s="24" t="s">
        <v>1272</v>
      </c>
      <c r="B4323" s="25" t="s">
        <v>2</v>
      </c>
      <c r="C4323" s="24" t="s">
        <v>3</v>
      </c>
      <c r="D4323" s="24" t="s">
        <v>4</v>
      </c>
      <c r="E4323" s="294" t="s">
        <v>2075</v>
      </c>
      <c r="F4323" s="294"/>
      <c r="G4323" s="145" t="s">
        <v>5</v>
      </c>
      <c r="H4323" s="25" t="s">
        <v>6</v>
      </c>
      <c r="I4323" s="25" t="s">
        <v>7</v>
      </c>
      <c r="J4323" s="25" t="s">
        <v>9</v>
      </c>
    </row>
    <row r="4324" spans="1:10" ht="26.4" x14ac:dyDescent="0.25">
      <c r="A4324" s="146" t="s">
        <v>2076</v>
      </c>
      <c r="B4324" s="147" t="s">
        <v>1273</v>
      </c>
      <c r="C4324" s="146" t="s">
        <v>41</v>
      </c>
      <c r="D4324" s="146" t="s">
        <v>1274</v>
      </c>
      <c r="E4324" s="292" t="s">
        <v>2175</v>
      </c>
      <c r="F4324" s="292"/>
      <c r="G4324" s="148" t="s">
        <v>43</v>
      </c>
      <c r="H4324" s="149">
        <v>1</v>
      </c>
      <c r="I4324" s="150">
        <v>36.729999999999997</v>
      </c>
      <c r="J4324" s="150">
        <v>36.729999999999997</v>
      </c>
    </row>
    <row r="4325" spans="1:10" ht="39.6" x14ac:dyDescent="0.25">
      <c r="A4325" s="48" t="s">
        <v>2078</v>
      </c>
      <c r="B4325" s="50" t="s">
        <v>3534</v>
      </c>
      <c r="C4325" s="48" t="s">
        <v>41</v>
      </c>
      <c r="D4325" s="48" t="s">
        <v>3535</v>
      </c>
      <c r="E4325" s="289" t="s">
        <v>2175</v>
      </c>
      <c r="F4325" s="289"/>
      <c r="G4325" s="151" t="s">
        <v>43</v>
      </c>
      <c r="H4325" s="152">
        <v>1</v>
      </c>
      <c r="I4325" s="153">
        <v>11.06</v>
      </c>
      <c r="J4325" s="153">
        <v>11.06</v>
      </c>
    </row>
    <row r="4326" spans="1:10" ht="26.4" x14ac:dyDescent="0.25">
      <c r="A4326" s="48" t="s">
        <v>2078</v>
      </c>
      <c r="B4326" s="50" t="s">
        <v>3547</v>
      </c>
      <c r="C4326" s="48" t="s">
        <v>41</v>
      </c>
      <c r="D4326" s="48" t="s">
        <v>3548</v>
      </c>
      <c r="E4326" s="289" t="s">
        <v>2175</v>
      </c>
      <c r="F4326" s="289"/>
      <c r="G4326" s="151" t="s">
        <v>43</v>
      </c>
      <c r="H4326" s="152">
        <v>1</v>
      </c>
      <c r="I4326" s="153">
        <v>25.67</v>
      </c>
      <c r="J4326" s="153">
        <v>25.67</v>
      </c>
    </row>
    <row r="4327" spans="1:10" x14ac:dyDescent="0.25">
      <c r="A4327" s="49"/>
      <c r="B4327" s="49"/>
      <c r="C4327" s="49"/>
      <c r="D4327" s="49"/>
      <c r="E4327" s="49" t="s">
        <v>2093</v>
      </c>
      <c r="F4327" s="159">
        <v>8.6999999999999993</v>
      </c>
      <c r="G4327" s="49" t="s">
        <v>2094</v>
      </c>
      <c r="H4327" s="159">
        <v>9.98</v>
      </c>
      <c r="I4327" s="49" t="s">
        <v>2095</v>
      </c>
      <c r="J4327" s="159">
        <v>18.68</v>
      </c>
    </row>
    <row r="4328" spans="1:10" x14ac:dyDescent="0.25">
      <c r="A4328" s="49"/>
      <c r="B4328" s="49"/>
      <c r="C4328" s="49"/>
      <c r="D4328" s="49"/>
      <c r="E4328" s="49" t="s">
        <v>2096</v>
      </c>
      <c r="F4328" s="159">
        <v>7.52</v>
      </c>
      <c r="G4328" s="49"/>
      <c r="H4328" s="291" t="s">
        <v>2097</v>
      </c>
      <c r="I4328" s="291"/>
      <c r="J4328" s="159">
        <v>44.25</v>
      </c>
    </row>
    <row r="4329" spans="1:10" ht="14.4" thickBot="1" x14ac:dyDescent="0.3">
      <c r="A4329" s="30"/>
      <c r="B4329" s="30"/>
      <c r="C4329" s="30"/>
      <c r="D4329" s="30"/>
      <c r="E4329" s="30"/>
      <c r="F4329" s="30"/>
      <c r="G4329" s="30" t="s">
        <v>2098</v>
      </c>
      <c r="H4329" s="160" t="s">
        <v>3299</v>
      </c>
      <c r="I4329" s="30" t="s">
        <v>2100</v>
      </c>
      <c r="J4329" s="32">
        <v>2876.25</v>
      </c>
    </row>
    <row r="4330" spans="1:10" ht="14.4" thickTop="1" x14ac:dyDescent="0.25">
      <c r="A4330" s="161"/>
      <c r="B4330" s="161"/>
      <c r="C4330" s="161"/>
      <c r="D4330" s="161"/>
      <c r="E4330" s="161"/>
      <c r="F4330" s="161"/>
      <c r="G4330" s="161"/>
      <c r="H4330" s="161"/>
      <c r="I4330" s="161"/>
      <c r="J4330" s="161"/>
    </row>
    <row r="4331" spans="1:10" x14ac:dyDescent="0.25">
      <c r="A4331" s="24" t="s">
        <v>1275</v>
      </c>
      <c r="B4331" s="25" t="s">
        <v>2</v>
      </c>
      <c r="C4331" s="24" t="s">
        <v>3</v>
      </c>
      <c r="D4331" s="24" t="s">
        <v>4</v>
      </c>
      <c r="E4331" s="294" t="s">
        <v>2075</v>
      </c>
      <c r="F4331" s="294"/>
      <c r="G4331" s="145" t="s">
        <v>5</v>
      </c>
      <c r="H4331" s="25" t="s">
        <v>6</v>
      </c>
      <c r="I4331" s="25" t="s">
        <v>7</v>
      </c>
      <c r="J4331" s="25" t="s">
        <v>9</v>
      </c>
    </row>
    <row r="4332" spans="1:10" ht="26.4" x14ac:dyDescent="0.25">
      <c r="A4332" s="146" t="s">
        <v>2076</v>
      </c>
      <c r="B4332" s="147" t="s">
        <v>1276</v>
      </c>
      <c r="C4332" s="146" t="s">
        <v>41</v>
      </c>
      <c r="D4332" s="146" t="s">
        <v>1277</v>
      </c>
      <c r="E4332" s="292" t="s">
        <v>2175</v>
      </c>
      <c r="F4332" s="292"/>
      <c r="G4332" s="148" t="s">
        <v>43</v>
      </c>
      <c r="H4332" s="149">
        <v>1</v>
      </c>
      <c r="I4332" s="150">
        <v>81.069999999999993</v>
      </c>
      <c r="J4332" s="150">
        <v>81.069999999999993</v>
      </c>
    </row>
    <row r="4333" spans="1:10" ht="39.6" x14ac:dyDescent="0.25">
      <c r="A4333" s="48" t="s">
        <v>2078</v>
      </c>
      <c r="B4333" s="50" t="s">
        <v>3534</v>
      </c>
      <c r="C4333" s="48" t="s">
        <v>41</v>
      </c>
      <c r="D4333" s="48" t="s">
        <v>3535</v>
      </c>
      <c r="E4333" s="289" t="s">
        <v>2175</v>
      </c>
      <c r="F4333" s="289"/>
      <c r="G4333" s="151" t="s">
        <v>43</v>
      </c>
      <c r="H4333" s="152">
        <v>1</v>
      </c>
      <c r="I4333" s="153">
        <v>11.06</v>
      </c>
      <c r="J4333" s="153">
        <v>11.06</v>
      </c>
    </row>
    <row r="4334" spans="1:10" ht="26.4" x14ac:dyDescent="0.25">
      <c r="A4334" s="48" t="s">
        <v>2078</v>
      </c>
      <c r="B4334" s="50" t="s">
        <v>3549</v>
      </c>
      <c r="C4334" s="48" t="s">
        <v>41</v>
      </c>
      <c r="D4334" s="48" t="s">
        <v>3550</v>
      </c>
      <c r="E4334" s="289" t="s">
        <v>2175</v>
      </c>
      <c r="F4334" s="289"/>
      <c r="G4334" s="151" t="s">
        <v>43</v>
      </c>
      <c r="H4334" s="152">
        <v>1</v>
      </c>
      <c r="I4334" s="153">
        <v>70.010000000000005</v>
      </c>
      <c r="J4334" s="153">
        <v>70.010000000000005</v>
      </c>
    </row>
    <row r="4335" spans="1:10" x14ac:dyDescent="0.25">
      <c r="A4335" s="49"/>
      <c r="B4335" s="49"/>
      <c r="C4335" s="49"/>
      <c r="D4335" s="49"/>
      <c r="E4335" s="49" t="s">
        <v>2093</v>
      </c>
      <c r="F4335" s="159">
        <v>18.66</v>
      </c>
      <c r="G4335" s="49" t="s">
        <v>2094</v>
      </c>
      <c r="H4335" s="159">
        <v>21.41</v>
      </c>
      <c r="I4335" s="49" t="s">
        <v>2095</v>
      </c>
      <c r="J4335" s="159">
        <v>40.07</v>
      </c>
    </row>
    <row r="4336" spans="1:10" x14ac:dyDescent="0.25">
      <c r="A4336" s="49"/>
      <c r="B4336" s="49"/>
      <c r="C4336" s="49"/>
      <c r="D4336" s="49"/>
      <c r="E4336" s="49" t="s">
        <v>2096</v>
      </c>
      <c r="F4336" s="159">
        <v>16.61</v>
      </c>
      <c r="G4336" s="49"/>
      <c r="H4336" s="291" t="s">
        <v>2097</v>
      </c>
      <c r="I4336" s="291"/>
      <c r="J4336" s="159">
        <v>97.68</v>
      </c>
    </row>
    <row r="4337" spans="1:10" ht="14.4" thickBot="1" x14ac:dyDescent="0.3">
      <c r="A4337" s="30"/>
      <c r="B4337" s="30"/>
      <c r="C4337" s="30"/>
      <c r="D4337" s="30"/>
      <c r="E4337" s="30"/>
      <c r="F4337" s="30"/>
      <c r="G4337" s="30" t="s">
        <v>2098</v>
      </c>
      <c r="H4337" s="160" t="s">
        <v>2560</v>
      </c>
      <c r="I4337" s="30" t="s">
        <v>2100</v>
      </c>
      <c r="J4337" s="32">
        <v>390.72</v>
      </c>
    </row>
    <row r="4338" spans="1:10" ht="14.4" thickTop="1" x14ac:dyDescent="0.25">
      <c r="A4338" s="161"/>
      <c r="B4338" s="161"/>
      <c r="C4338" s="161"/>
      <c r="D4338" s="161"/>
      <c r="E4338" s="161"/>
      <c r="F4338" s="161"/>
      <c r="G4338" s="161"/>
      <c r="H4338" s="161"/>
      <c r="I4338" s="161"/>
      <c r="J4338" s="161"/>
    </row>
    <row r="4339" spans="1:10" x14ac:dyDescent="0.25">
      <c r="A4339" s="24" t="s">
        <v>1278</v>
      </c>
      <c r="B4339" s="25" t="s">
        <v>2</v>
      </c>
      <c r="C4339" s="24" t="s">
        <v>3</v>
      </c>
      <c r="D4339" s="24" t="s">
        <v>4</v>
      </c>
      <c r="E4339" s="294" t="s">
        <v>2075</v>
      </c>
      <c r="F4339" s="294"/>
      <c r="G4339" s="145" t="s">
        <v>5</v>
      </c>
      <c r="H4339" s="25" t="s">
        <v>6</v>
      </c>
      <c r="I4339" s="25" t="s">
        <v>7</v>
      </c>
      <c r="J4339" s="25" t="s">
        <v>9</v>
      </c>
    </row>
    <row r="4340" spans="1:10" ht="26.4" x14ac:dyDescent="0.25">
      <c r="A4340" s="146" t="s">
        <v>2076</v>
      </c>
      <c r="B4340" s="147" t="s">
        <v>1279</v>
      </c>
      <c r="C4340" s="146" t="s">
        <v>41</v>
      </c>
      <c r="D4340" s="146" t="s">
        <v>1280</v>
      </c>
      <c r="E4340" s="292" t="s">
        <v>2175</v>
      </c>
      <c r="F4340" s="292"/>
      <c r="G4340" s="148" t="s">
        <v>43</v>
      </c>
      <c r="H4340" s="149">
        <v>1</v>
      </c>
      <c r="I4340" s="150">
        <v>30.12</v>
      </c>
      <c r="J4340" s="150">
        <v>30.12</v>
      </c>
    </row>
    <row r="4341" spans="1:10" ht="26.4" x14ac:dyDescent="0.25">
      <c r="A4341" s="48" t="s">
        <v>2078</v>
      </c>
      <c r="B4341" s="50" t="s">
        <v>3551</v>
      </c>
      <c r="C4341" s="48" t="s">
        <v>41</v>
      </c>
      <c r="D4341" s="48" t="s">
        <v>3552</v>
      </c>
      <c r="E4341" s="289" t="s">
        <v>2175</v>
      </c>
      <c r="F4341" s="289"/>
      <c r="G4341" s="151" t="s">
        <v>43</v>
      </c>
      <c r="H4341" s="152">
        <v>1</v>
      </c>
      <c r="I4341" s="153">
        <v>19.059999999999999</v>
      </c>
      <c r="J4341" s="153">
        <v>19.059999999999999</v>
      </c>
    </row>
    <row r="4342" spans="1:10" ht="39.6" x14ac:dyDescent="0.25">
      <c r="A4342" s="48" t="s">
        <v>2078</v>
      </c>
      <c r="B4342" s="50" t="s">
        <v>3534</v>
      </c>
      <c r="C4342" s="48" t="s">
        <v>41</v>
      </c>
      <c r="D4342" s="48" t="s">
        <v>3535</v>
      </c>
      <c r="E4342" s="289" t="s">
        <v>2175</v>
      </c>
      <c r="F4342" s="289"/>
      <c r="G4342" s="151" t="s">
        <v>43</v>
      </c>
      <c r="H4342" s="152">
        <v>1</v>
      </c>
      <c r="I4342" s="153">
        <v>11.06</v>
      </c>
      <c r="J4342" s="153">
        <v>11.06</v>
      </c>
    </row>
    <row r="4343" spans="1:10" x14ac:dyDescent="0.25">
      <c r="A4343" s="49"/>
      <c r="B4343" s="49"/>
      <c r="C4343" s="49"/>
      <c r="D4343" s="49"/>
      <c r="E4343" s="49" t="s">
        <v>2093</v>
      </c>
      <c r="F4343" s="159">
        <v>7.04</v>
      </c>
      <c r="G4343" s="49" t="s">
        <v>2094</v>
      </c>
      <c r="H4343" s="159">
        <v>8.07</v>
      </c>
      <c r="I4343" s="49" t="s">
        <v>2095</v>
      </c>
      <c r="J4343" s="159">
        <v>15.11</v>
      </c>
    </row>
    <row r="4344" spans="1:10" x14ac:dyDescent="0.25">
      <c r="A4344" s="49"/>
      <c r="B4344" s="49"/>
      <c r="C4344" s="49"/>
      <c r="D4344" s="49"/>
      <c r="E4344" s="49" t="s">
        <v>2096</v>
      </c>
      <c r="F4344" s="159">
        <v>6.17</v>
      </c>
      <c r="G4344" s="49"/>
      <c r="H4344" s="291" t="s">
        <v>2097</v>
      </c>
      <c r="I4344" s="291"/>
      <c r="J4344" s="159">
        <v>36.29</v>
      </c>
    </row>
    <row r="4345" spans="1:10" ht="14.4" thickBot="1" x14ac:dyDescent="0.3">
      <c r="A4345" s="30"/>
      <c r="B4345" s="30"/>
      <c r="C4345" s="30"/>
      <c r="D4345" s="30"/>
      <c r="E4345" s="30"/>
      <c r="F4345" s="30"/>
      <c r="G4345" s="30" t="s">
        <v>2098</v>
      </c>
      <c r="H4345" s="160" t="s">
        <v>3553</v>
      </c>
      <c r="I4345" s="30" t="s">
        <v>2100</v>
      </c>
      <c r="J4345" s="32">
        <v>4572.54</v>
      </c>
    </row>
    <row r="4346" spans="1:10" ht="14.4" thickTop="1" x14ac:dyDescent="0.25">
      <c r="A4346" s="161"/>
      <c r="B4346" s="161"/>
      <c r="C4346" s="161"/>
      <c r="D4346" s="161"/>
      <c r="E4346" s="161"/>
      <c r="F4346" s="161"/>
      <c r="G4346" s="161"/>
      <c r="H4346" s="161"/>
      <c r="I4346" s="161"/>
      <c r="J4346" s="161"/>
    </row>
    <row r="4347" spans="1:10" x14ac:dyDescent="0.25">
      <c r="A4347" s="24" t="s">
        <v>1281</v>
      </c>
      <c r="B4347" s="25" t="s">
        <v>2</v>
      </c>
      <c r="C4347" s="24" t="s">
        <v>3</v>
      </c>
      <c r="D4347" s="24" t="s">
        <v>4</v>
      </c>
      <c r="E4347" s="294" t="s">
        <v>2075</v>
      </c>
      <c r="F4347" s="294"/>
      <c r="G4347" s="145" t="s">
        <v>5</v>
      </c>
      <c r="H4347" s="25" t="s">
        <v>6</v>
      </c>
      <c r="I4347" s="25" t="s">
        <v>7</v>
      </c>
      <c r="J4347" s="25" t="s">
        <v>9</v>
      </c>
    </row>
    <row r="4348" spans="1:10" ht="26.4" x14ac:dyDescent="0.25">
      <c r="A4348" s="146" t="s">
        <v>2076</v>
      </c>
      <c r="B4348" s="147" t="s">
        <v>1282</v>
      </c>
      <c r="C4348" s="146" t="s">
        <v>19</v>
      </c>
      <c r="D4348" s="146" t="s">
        <v>1283</v>
      </c>
      <c r="E4348" s="292" t="s">
        <v>2077</v>
      </c>
      <c r="F4348" s="292"/>
      <c r="G4348" s="148" t="s">
        <v>43</v>
      </c>
      <c r="H4348" s="149">
        <v>1</v>
      </c>
      <c r="I4348" s="150">
        <v>11.44</v>
      </c>
      <c r="J4348" s="150">
        <v>11.44</v>
      </c>
    </row>
    <row r="4349" spans="1:10" ht="26.4" x14ac:dyDescent="0.25">
      <c r="A4349" s="48" t="s">
        <v>2078</v>
      </c>
      <c r="B4349" s="50" t="s">
        <v>2085</v>
      </c>
      <c r="C4349" s="48" t="s">
        <v>41</v>
      </c>
      <c r="D4349" s="48" t="s">
        <v>2086</v>
      </c>
      <c r="E4349" s="289" t="s">
        <v>2081</v>
      </c>
      <c r="F4349" s="289"/>
      <c r="G4349" s="151" t="s">
        <v>2082</v>
      </c>
      <c r="H4349" s="152">
        <v>0.20399999999999999</v>
      </c>
      <c r="I4349" s="153">
        <v>25.7</v>
      </c>
      <c r="J4349" s="153">
        <v>5.24</v>
      </c>
    </row>
    <row r="4350" spans="1:10" ht="26.4" x14ac:dyDescent="0.25">
      <c r="A4350" s="48" t="s">
        <v>2078</v>
      </c>
      <c r="B4350" s="50" t="s">
        <v>2083</v>
      </c>
      <c r="C4350" s="48" t="s">
        <v>41</v>
      </c>
      <c r="D4350" s="48" t="s">
        <v>2084</v>
      </c>
      <c r="E4350" s="289" t="s">
        <v>2081</v>
      </c>
      <c r="F4350" s="289"/>
      <c r="G4350" s="151" t="s">
        <v>2082</v>
      </c>
      <c r="H4350" s="152">
        <v>0.20399999999999999</v>
      </c>
      <c r="I4350" s="153">
        <v>30.42</v>
      </c>
      <c r="J4350" s="153">
        <v>6.2</v>
      </c>
    </row>
    <row r="4351" spans="1:10" x14ac:dyDescent="0.25">
      <c r="A4351" s="49"/>
      <c r="B4351" s="49"/>
      <c r="C4351" s="49"/>
      <c r="D4351" s="49"/>
      <c r="E4351" s="49" t="s">
        <v>2093</v>
      </c>
      <c r="F4351" s="159">
        <v>3.98</v>
      </c>
      <c r="G4351" s="49" t="s">
        <v>2094</v>
      </c>
      <c r="H4351" s="159">
        <v>4.58</v>
      </c>
      <c r="I4351" s="49" t="s">
        <v>2095</v>
      </c>
      <c r="J4351" s="159">
        <v>8.56</v>
      </c>
    </row>
    <row r="4352" spans="1:10" x14ac:dyDescent="0.25">
      <c r="A4352" s="49"/>
      <c r="B4352" s="49"/>
      <c r="C4352" s="49"/>
      <c r="D4352" s="49"/>
      <c r="E4352" s="49" t="s">
        <v>2096</v>
      </c>
      <c r="F4352" s="159">
        <v>2.34</v>
      </c>
      <c r="G4352" s="49"/>
      <c r="H4352" s="291" t="s">
        <v>2097</v>
      </c>
      <c r="I4352" s="291"/>
      <c r="J4352" s="159">
        <v>13.78</v>
      </c>
    </row>
    <row r="4353" spans="1:10" ht="14.4" thickBot="1" x14ac:dyDescent="0.3">
      <c r="A4353" s="30"/>
      <c r="B4353" s="30"/>
      <c r="C4353" s="30"/>
      <c r="D4353" s="30"/>
      <c r="E4353" s="30"/>
      <c r="F4353" s="30"/>
      <c r="G4353" s="30" t="s">
        <v>2098</v>
      </c>
      <c r="H4353" s="160" t="s">
        <v>3191</v>
      </c>
      <c r="I4353" s="30" t="s">
        <v>2100</v>
      </c>
      <c r="J4353" s="32">
        <v>675.22</v>
      </c>
    </row>
    <row r="4354" spans="1:10" ht="14.4" thickTop="1" x14ac:dyDescent="0.25">
      <c r="A4354" s="161"/>
      <c r="B4354" s="161"/>
      <c r="C4354" s="161"/>
      <c r="D4354" s="161"/>
      <c r="E4354" s="161"/>
      <c r="F4354" s="161"/>
      <c r="G4354" s="161"/>
      <c r="H4354" s="161"/>
      <c r="I4354" s="161"/>
      <c r="J4354" s="161"/>
    </row>
    <row r="4355" spans="1:10" x14ac:dyDescent="0.25">
      <c r="A4355" s="24" t="s">
        <v>1284</v>
      </c>
      <c r="B4355" s="25" t="s">
        <v>2</v>
      </c>
      <c r="C4355" s="24" t="s">
        <v>3</v>
      </c>
      <c r="D4355" s="24" t="s">
        <v>4</v>
      </c>
      <c r="E4355" s="294" t="s">
        <v>2075</v>
      </c>
      <c r="F4355" s="294"/>
      <c r="G4355" s="145" t="s">
        <v>5</v>
      </c>
      <c r="H4355" s="25" t="s">
        <v>6</v>
      </c>
      <c r="I4355" s="25" t="s">
        <v>7</v>
      </c>
      <c r="J4355" s="25" t="s">
        <v>9</v>
      </c>
    </row>
    <row r="4356" spans="1:10" ht="26.4" x14ac:dyDescent="0.25">
      <c r="A4356" s="146" t="s">
        <v>2076</v>
      </c>
      <c r="B4356" s="147" t="s">
        <v>1285</v>
      </c>
      <c r="C4356" s="146" t="s">
        <v>19</v>
      </c>
      <c r="D4356" s="146" t="s">
        <v>1286</v>
      </c>
      <c r="E4356" s="292" t="s">
        <v>2077</v>
      </c>
      <c r="F4356" s="292"/>
      <c r="G4356" s="148" t="s">
        <v>43</v>
      </c>
      <c r="H4356" s="149">
        <v>1</v>
      </c>
      <c r="I4356" s="150">
        <v>2.74</v>
      </c>
      <c r="J4356" s="150">
        <v>2.74</v>
      </c>
    </row>
    <row r="4357" spans="1:10" ht="26.4" x14ac:dyDescent="0.25">
      <c r="A4357" s="48" t="s">
        <v>2078</v>
      </c>
      <c r="B4357" s="50" t="s">
        <v>2083</v>
      </c>
      <c r="C4357" s="48" t="s">
        <v>41</v>
      </c>
      <c r="D4357" s="48" t="s">
        <v>2084</v>
      </c>
      <c r="E4357" s="289" t="s">
        <v>2081</v>
      </c>
      <c r="F4357" s="289"/>
      <c r="G4357" s="151" t="s">
        <v>2082</v>
      </c>
      <c r="H4357" s="152">
        <v>4.9000000000000002E-2</v>
      </c>
      <c r="I4357" s="153">
        <v>30.42</v>
      </c>
      <c r="J4357" s="153">
        <v>1.49</v>
      </c>
    </row>
    <row r="4358" spans="1:10" ht="26.4" x14ac:dyDescent="0.25">
      <c r="A4358" s="48" t="s">
        <v>2078</v>
      </c>
      <c r="B4358" s="50" t="s">
        <v>2085</v>
      </c>
      <c r="C4358" s="48" t="s">
        <v>41</v>
      </c>
      <c r="D4358" s="48" t="s">
        <v>2086</v>
      </c>
      <c r="E4358" s="289" t="s">
        <v>2081</v>
      </c>
      <c r="F4358" s="289"/>
      <c r="G4358" s="151" t="s">
        <v>2082</v>
      </c>
      <c r="H4358" s="152">
        <v>4.9000000000000002E-2</v>
      </c>
      <c r="I4358" s="153">
        <v>25.7</v>
      </c>
      <c r="J4358" s="153">
        <v>1.25</v>
      </c>
    </row>
    <row r="4359" spans="1:10" x14ac:dyDescent="0.25">
      <c r="A4359" s="49"/>
      <c r="B4359" s="49"/>
      <c r="C4359" s="49"/>
      <c r="D4359" s="49"/>
      <c r="E4359" s="49" t="s">
        <v>2093</v>
      </c>
      <c r="F4359" s="159">
        <v>0.95</v>
      </c>
      <c r="G4359" s="49" t="s">
        <v>2094</v>
      </c>
      <c r="H4359" s="159">
        <v>1.1000000000000001</v>
      </c>
      <c r="I4359" s="49" t="s">
        <v>2095</v>
      </c>
      <c r="J4359" s="159">
        <v>2.0499999999999998</v>
      </c>
    </row>
    <row r="4360" spans="1:10" x14ac:dyDescent="0.25">
      <c r="A4360" s="49"/>
      <c r="B4360" s="49"/>
      <c r="C4360" s="49"/>
      <c r="D4360" s="49"/>
      <c r="E4360" s="49" t="s">
        <v>2096</v>
      </c>
      <c r="F4360" s="159">
        <v>0.56000000000000005</v>
      </c>
      <c r="G4360" s="49"/>
      <c r="H4360" s="291" t="s">
        <v>2097</v>
      </c>
      <c r="I4360" s="291"/>
      <c r="J4360" s="159">
        <v>3.3</v>
      </c>
    </row>
    <row r="4361" spans="1:10" ht="14.4" thickBot="1" x14ac:dyDescent="0.3">
      <c r="A4361" s="30"/>
      <c r="B4361" s="30"/>
      <c r="C4361" s="30"/>
      <c r="D4361" s="30"/>
      <c r="E4361" s="30"/>
      <c r="F4361" s="30"/>
      <c r="G4361" s="30" t="s">
        <v>2098</v>
      </c>
      <c r="H4361" s="160" t="s">
        <v>3554</v>
      </c>
      <c r="I4361" s="30" t="s">
        <v>2100</v>
      </c>
      <c r="J4361" s="32">
        <v>2052.6</v>
      </c>
    </row>
    <row r="4362" spans="1:10" ht="14.4" thickTop="1" x14ac:dyDescent="0.25">
      <c r="A4362" s="161"/>
      <c r="B4362" s="161"/>
      <c r="C4362" s="161"/>
      <c r="D4362" s="161"/>
      <c r="E4362" s="161"/>
      <c r="F4362" s="161"/>
      <c r="G4362" s="161"/>
      <c r="H4362" s="161"/>
      <c r="I4362" s="161"/>
      <c r="J4362" s="161"/>
    </row>
    <row r="4363" spans="1:10" x14ac:dyDescent="0.25">
      <c r="A4363" s="24" t="s">
        <v>1287</v>
      </c>
      <c r="B4363" s="25" t="s">
        <v>2</v>
      </c>
      <c r="C4363" s="24" t="s">
        <v>3</v>
      </c>
      <c r="D4363" s="24" t="s">
        <v>4</v>
      </c>
      <c r="E4363" s="294" t="s">
        <v>2075</v>
      </c>
      <c r="F4363" s="294"/>
      <c r="G4363" s="145" t="s">
        <v>5</v>
      </c>
      <c r="H4363" s="25" t="s">
        <v>6</v>
      </c>
      <c r="I4363" s="25" t="s">
        <v>7</v>
      </c>
      <c r="J4363" s="25" t="s">
        <v>9</v>
      </c>
    </row>
    <row r="4364" spans="1:10" ht="26.4" x14ac:dyDescent="0.25">
      <c r="A4364" s="146" t="s">
        <v>2076</v>
      </c>
      <c r="B4364" s="147" t="s">
        <v>1288</v>
      </c>
      <c r="C4364" s="146" t="s">
        <v>19</v>
      </c>
      <c r="D4364" s="146" t="s">
        <v>1289</v>
      </c>
      <c r="E4364" s="292" t="s">
        <v>2077</v>
      </c>
      <c r="F4364" s="292"/>
      <c r="G4364" s="148" t="s">
        <v>43</v>
      </c>
      <c r="H4364" s="149">
        <v>1</v>
      </c>
      <c r="I4364" s="150">
        <v>9.3699999999999992</v>
      </c>
      <c r="J4364" s="150">
        <v>9.3699999999999992</v>
      </c>
    </row>
    <row r="4365" spans="1:10" ht="26.4" x14ac:dyDescent="0.25">
      <c r="A4365" s="48" t="s">
        <v>2078</v>
      </c>
      <c r="B4365" s="50" t="s">
        <v>2079</v>
      </c>
      <c r="C4365" s="48" t="s">
        <v>41</v>
      </c>
      <c r="D4365" s="48" t="s">
        <v>2080</v>
      </c>
      <c r="E4365" s="289" t="s">
        <v>2081</v>
      </c>
      <c r="F4365" s="289"/>
      <c r="G4365" s="151" t="s">
        <v>2082</v>
      </c>
      <c r="H4365" s="152">
        <v>0.08</v>
      </c>
      <c r="I4365" s="153">
        <v>24.25</v>
      </c>
      <c r="J4365" s="153">
        <v>1.94</v>
      </c>
    </row>
    <row r="4366" spans="1:10" ht="26.4" x14ac:dyDescent="0.25">
      <c r="A4366" s="48" t="s">
        <v>2078</v>
      </c>
      <c r="B4366" s="50" t="s">
        <v>2083</v>
      </c>
      <c r="C4366" s="48" t="s">
        <v>41</v>
      </c>
      <c r="D4366" s="48" t="s">
        <v>2084</v>
      </c>
      <c r="E4366" s="289" t="s">
        <v>2081</v>
      </c>
      <c r="F4366" s="289"/>
      <c r="G4366" s="151" t="s">
        <v>2082</v>
      </c>
      <c r="H4366" s="152">
        <v>0.08</v>
      </c>
      <c r="I4366" s="153">
        <v>30.42</v>
      </c>
      <c r="J4366" s="153">
        <v>2.4300000000000002</v>
      </c>
    </row>
    <row r="4367" spans="1:10" x14ac:dyDescent="0.25">
      <c r="A4367" s="154" t="s">
        <v>2087</v>
      </c>
      <c r="B4367" s="155" t="s">
        <v>3555</v>
      </c>
      <c r="C4367" s="154" t="s">
        <v>2461</v>
      </c>
      <c r="D4367" s="154" t="s">
        <v>3556</v>
      </c>
      <c r="E4367" s="290" t="s">
        <v>2091</v>
      </c>
      <c r="F4367" s="290"/>
      <c r="G4367" s="156" t="s">
        <v>592</v>
      </c>
      <c r="H4367" s="157">
        <v>1</v>
      </c>
      <c r="I4367" s="158">
        <v>5</v>
      </c>
      <c r="J4367" s="158">
        <v>5</v>
      </c>
    </row>
    <row r="4368" spans="1:10" x14ac:dyDescent="0.25">
      <c r="A4368" s="49"/>
      <c r="B4368" s="49"/>
      <c r="C4368" s="49"/>
      <c r="D4368" s="49"/>
      <c r="E4368" s="49" t="s">
        <v>2093</v>
      </c>
      <c r="F4368" s="159">
        <v>1.5</v>
      </c>
      <c r="G4368" s="49" t="s">
        <v>2094</v>
      </c>
      <c r="H4368" s="159">
        <v>1.74</v>
      </c>
      <c r="I4368" s="49" t="s">
        <v>2095</v>
      </c>
      <c r="J4368" s="159">
        <v>3.24</v>
      </c>
    </row>
    <row r="4369" spans="1:10" x14ac:dyDescent="0.25">
      <c r="A4369" s="49"/>
      <c r="B4369" s="49"/>
      <c r="C4369" s="49"/>
      <c r="D4369" s="49"/>
      <c r="E4369" s="49" t="s">
        <v>2096</v>
      </c>
      <c r="F4369" s="159">
        <v>1.92</v>
      </c>
      <c r="G4369" s="49"/>
      <c r="H4369" s="291" t="s">
        <v>2097</v>
      </c>
      <c r="I4369" s="291"/>
      <c r="J4369" s="159">
        <v>11.29</v>
      </c>
    </row>
    <row r="4370" spans="1:10" ht="14.4" thickBot="1" x14ac:dyDescent="0.3">
      <c r="A4370" s="30"/>
      <c r="B4370" s="30"/>
      <c r="C4370" s="30"/>
      <c r="D4370" s="30"/>
      <c r="E4370" s="30"/>
      <c r="F4370" s="30"/>
      <c r="G4370" s="30" t="s">
        <v>2098</v>
      </c>
      <c r="H4370" s="160" t="s">
        <v>3557</v>
      </c>
      <c r="I4370" s="30" t="s">
        <v>2100</v>
      </c>
      <c r="J4370" s="32">
        <v>3307.97</v>
      </c>
    </row>
    <row r="4371" spans="1:10" ht="14.4" thickTop="1" x14ac:dyDescent="0.25">
      <c r="A4371" s="161"/>
      <c r="B4371" s="161"/>
      <c r="C4371" s="161"/>
      <c r="D4371" s="161"/>
      <c r="E4371" s="161"/>
      <c r="F4371" s="161"/>
      <c r="G4371" s="161"/>
      <c r="H4371" s="161"/>
      <c r="I4371" s="161"/>
      <c r="J4371" s="161"/>
    </row>
    <row r="4372" spans="1:10" x14ac:dyDescent="0.25">
      <c r="A4372" s="24" t="s">
        <v>1290</v>
      </c>
      <c r="B4372" s="25" t="s">
        <v>2</v>
      </c>
      <c r="C4372" s="24" t="s">
        <v>3</v>
      </c>
      <c r="D4372" s="24" t="s">
        <v>4</v>
      </c>
      <c r="E4372" s="294" t="s">
        <v>2075</v>
      </c>
      <c r="F4372" s="294"/>
      <c r="G4372" s="145" t="s">
        <v>5</v>
      </c>
      <c r="H4372" s="25" t="s">
        <v>6</v>
      </c>
      <c r="I4372" s="25" t="s">
        <v>7</v>
      </c>
      <c r="J4372" s="25" t="s">
        <v>9</v>
      </c>
    </row>
    <row r="4373" spans="1:10" ht="26.4" x14ac:dyDescent="0.25">
      <c r="A4373" s="146" t="s">
        <v>2076</v>
      </c>
      <c r="B4373" s="147" t="s">
        <v>1291</v>
      </c>
      <c r="C4373" s="146" t="s">
        <v>41</v>
      </c>
      <c r="D4373" s="146" t="s">
        <v>1292</v>
      </c>
      <c r="E4373" s="292" t="s">
        <v>2175</v>
      </c>
      <c r="F4373" s="292"/>
      <c r="G4373" s="148" t="s">
        <v>43</v>
      </c>
      <c r="H4373" s="149">
        <v>1</v>
      </c>
      <c r="I4373" s="150">
        <v>35.729999999999997</v>
      </c>
      <c r="J4373" s="150">
        <v>35.729999999999997</v>
      </c>
    </row>
    <row r="4374" spans="1:10" ht="39.6" x14ac:dyDescent="0.25">
      <c r="A4374" s="48" t="s">
        <v>2078</v>
      </c>
      <c r="B4374" s="50" t="s">
        <v>3534</v>
      </c>
      <c r="C4374" s="48" t="s">
        <v>41</v>
      </c>
      <c r="D4374" s="48" t="s">
        <v>3535</v>
      </c>
      <c r="E4374" s="289" t="s">
        <v>2175</v>
      </c>
      <c r="F4374" s="289"/>
      <c r="G4374" s="151" t="s">
        <v>43</v>
      </c>
      <c r="H4374" s="152">
        <v>1</v>
      </c>
      <c r="I4374" s="153">
        <v>11.06</v>
      </c>
      <c r="J4374" s="153">
        <v>11.06</v>
      </c>
    </row>
    <row r="4375" spans="1:10" ht="26.4" x14ac:dyDescent="0.25">
      <c r="A4375" s="48" t="s">
        <v>2078</v>
      </c>
      <c r="B4375" s="50" t="s">
        <v>1321</v>
      </c>
      <c r="C4375" s="48" t="s">
        <v>41</v>
      </c>
      <c r="D4375" s="48" t="s">
        <v>1322</v>
      </c>
      <c r="E4375" s="289" t="s">
        <v>2175</v>
      </c>
      <c r="F4375" s="289"/>
      <c r="G4375" s="151" t="s">
        <v>43</v>
      </c>
      <c r="H4375" s="152">
        <v>1</v>
      </c>
      <c r="I4375" s="153">
        <v>24.67</v>
      </c>
      <c r="J4375" s="153">
        <v>24.67</v>
      </c>
    </row>
    <row r="4376" spans="1:10" x14ac:dyDescent="0.25">
      <c r="A4376" s="49"/>
      <c r="B4376" s="49"/>
      <c r="C4376" s="49"/>
      <c r="D4376" s="49"/>
      <c r="E4376" s="49" t="s">
        <v>2093</v>
      </c>
      <c r="F4376" s="159">
        <v>8.6999999999999993</v>
      </c>
      <c r="G4376" s="49" t="s">
        <v>2094</v>
      </c>
      <c r="H4376" s="159">
        <v>9.98</v>
      </c>
      <c r="I4376" s="49" t="s">
        <v>2095</v>
      </c>
      <c r="J4376" s="159">
        <v>18.68</v>
      </c>
    </row>
    <row r="4377" spans="1:10" x14ac:dyDescent="0.25">
      <c r="A4377" s="49"/>
      <c r="B4377" s="49"/>
      <c r="C4377" s="49"/>
      <c r="D4377" s="49"/>
      <c r="E4377" s="49" t="s">
        <v>2096</v>
      </c>
      <c r="F4377" s="159">
        <v>7.32</v>
      </c>
      <c r="G4377" s="49"/>
      <c r="H4377" s="291" t="s">
        <v>2097</v>
      </c>
      <c r="I4377" s="291"/>
      <c r="J4377" s="159">
        <v>43.05</v>
      </c>
    </row>
    <row r="4378" spans="1:10" ht="14.4" thickBot="1" x14ac:dyDescent="0.3">
      <c r="A4378" s="30"/>
      <c r="B4378" s="30"/>
      <c r="C4378" s="30"/>
      <c r="D4378" s="30"/>
      <c r="E4378" s="30"/>
      <c r="F4378" s="30"/>
      <c r="G4378" s="30" t="s">
        <v>2098</v>
      </c>
      <c r="H4378" s="160" t="s">
        <v>3558</v>
      </c>
      <c r="I4378" s="30" t="s">
        <v>2100</v>
      </c>
      <c r="J4378" s="32">
        <v>2496.9</v>
      </c>
    </row>
    <row r="4379" spans="1:10" ht="14.4" thickTop="1" x14ac:dyDescent="0.25">
      <c r="A4379" s="161"/>
      <c r="B4379" s="161"/>
      <c r="C4379" s="161"/>
      <c r="D4379" s="161"/>
      <c r="E4379" s="161"/>
      <c r="F4379" s="161"/>
      <c r="G4379" s="161"/>
      <c r="H4379" s="161"/>
      <c r="I4379" s="161"/>
      <c r="J4379" s="161"/>
    </row>
    <row r="4380" spans="1:10" x14ac:dyDescent="0.25">
      <c r="A4380" s="24" t="s">
        <v>1293</v>
      </c>
      <c r="B4380" s="25" t="s">
        <v>2</v>
      </c>
      <c r="C4380" s="24" t="s">
        <v>3</v>
      </c>
      <c r="D4380" s="24" t="s">
        <v>4</v>
      </c>
      <c r="E4380" s="294" t="s">
        <v>2075</v>
      </c>
      <c r="F4380" s="294"/>
      <c r="G4380" s="145" t="s">
        <v>5</v>
      </c>
      <c r="H4380" s="25" t="s">
        <v>6</v>
      </c>
      <c r="I4380" s="25" t="s">
        <v>7</v>
      </c>
      <c r="J4380" s="25" t="s">
        <v>9</v>
      </c>
    </row>
    <row r="4381" spans="1:10" ht="39.6" x14ac:dyDescent="0.25">
      <c r="A4381" s="146" t="s">
        <v>2076</v>
      </c>
      <c r="B4381" s="147" t="s">
        <v>1294</v>
      </c>
      <c r="C4381" s="146" t="s">
        <v>41</v>
      </c>
      <c r="D4381" s="146" t="s">
        <v>1295</v>
      </c>
      <c r="E4381" s="292" t="s">
        <v>2175</v>
      </c>
      <c r="F4381" s="292"/>
      <c r="G4381" s="148" t="s">
        <v>43</v>
      </c>
      <c r="H4381" s="149">
        <v>1</v>
      </c>
      <c r="I4381" s="150">
        <v>95.24</v>
      </c>
      <c r="J4381" s="150">
        <v>95.24</v>
      </c>
    </row>
    <row r="4382" spans="1:10" ht="39.6" x14ac:dyDescent="0.25">
      <c r="A4382" s="48" t="s">
        <v>2078</v>
      </c>
      <c r="B4382" s="50" t="s">
        <v>3559</v>
      </c>
      <c r="C4382" s="48" t="s">
        <v>41</v>
      </c>
      <c r="D4382" s="48" t="s">
        <v>3560</v>
      </c>
      <c r="E4382" s="289" t="s">
        <v>2175</v>
      </c>
      <c r="F4382" s="289"/>
      <c r="G4382" s="151" t="s">
        <v>43</v>
      </c>
      <c r="H4382" s="152">
        <v>1</v>
      </c>
      <c r="I4382" s="153">
        <v>79.44</v>
      </c>
      <c r="J4382" s="153">
        <v>79.44</v>
      </c>
    </row>
    <row r="4383" spans="1:10" ht="39.6" x14ac:dyDescent="0.25">
      <c r="A4383" s="48" t="s">
        <v>2078</v>
      </c>
      <c r="B4383" s="50" t="s">
        <v>3561</v>
      </c>
      <c r="C4383" s="48" t="s">
        <v>41</v>
      </c>
      <c r="D4383" s="48" t="s">
        <v>3562</v>
      </c>
      <c r="E4383" s="289" t="s">
        <v>2175</v>
      </c>
      <c r="F4383" s="289"/>
      <c r="G4383" s="151" t="s">
        <v>43</v>
      </c>
      <c r="H4383" s="152">
        <v>1</v>
      </c>
      <c r="I4383" s="153">
        <v>15.8</v>
      </c>
      <c r="J4383" s="153">
        <v>15.8</v>
      </c>
    </row>
    <row r="4384" spans="1:10" x14ac:dyDescent="0.25">
      <c r="A4384" s="49"/>
      <c r="B4384" s="49"/>
      <c r="C4384" s="49"/>
      <c r="D4384" s="49"/>
      <c r="E4384" s="49" t="s">
        <v>2093</v>
      </c>
      <c r="F4384" s="159">
        <v>20.91</v>
      </c>
      <c r="G4384" s="49" t="s">
        <v>2094</v>
      </c>
      <c r="H4384" s="159">
        <v>23.98</v>
      </c>
      <c r="I4384" s="49" t="s">
        <v>2095</v>
      </c>
      <c r="J4384" s="159">
        <v>44.89</v>
      </c>
    </row>
    <row r="4385" spans="1:10" x14ac:dyDescent="0.25">
      <c r="A4385" s="49"/>
      <c r="B4385" s="49"/>
      <c r="C4385" s="49"/>
      <c r="D4385" s="49"/>
      <c r="E4385" s="49" t="s">
        <v>2096</v>
      </c>
      <c r="F4385" s="159">
        <v>19.52</v>
      </c>
      <c r="G4385" s="49"/>
      <c r="H4385" s="291" t="s">
        <v>2097</v>
      </c>
      <c r="I4385" s="291"/>
      <c r="J4385" s="159">
        <v>114.76</v>
      </c>
    </row>
    <row r="4386" spans="1:10" ht="14.4" thickBot="1" x14ac:dyDescent="0.3">
      <c r="A4386" s="30"/>
      <c r="B4386" s="30"/>
      <c r="C4386" s="30"/>
      <c r="D4386" s="30"/>
      <c r="E4386" s="30"/>
      <c r="F4386" s="30"/>
      <c r="G4386" s="30" t="s">
        <v>2098</v>
      </c>
      <c r="H4386" s="160" t="s">
        <v>2572</v>
      </c>
      <c r="I4386" s="30" t="s">
        <v>2100</v>
      </c>
      <c r="J4386" s="32">
        <v>229.52</v>
      </c>
    </row>
    <row r="4387" spans="1:10" ht="14.4" thickTop="1" x14ac:dyDescent="0.25">
      <c r="A4387" s="161"/>
      <c r="B4387" s="161"/>
      <c r="C4387" s="161"/>
      <c r="D4387" s="161"/>
      <c r="E4387" s="161"/>
      <c r="F4387" s="161"/>
      <c r="G4387" s="161"/>
      <c r="H4387" s="161"/>
      <c r="I4387" s="161"/>
      <c r="J4387" s="161"/>
    </row>
    <row r="4388" spans="1:10" x14ac:dyDescent="0.25">
      <c r="A4388" s="24" t="s">
        <v>1296</v>
      </c>
      <c r="B4388" s="25" t="s">
        <v>2</v>
      </c>
      <c r="C4388" s="24" t="s">
        <v>3</v>
      </c>
      <c r="D4388" s="24" t="s">
        <v>4</v>
      </c>
      <c r="E4388" s="294" t="s">
        <v>2075</v>
      </c>
      <c r="F4388" s="294"/>
      <c r="G4388" s="145" t="s">
        <v>5</v>
      </c>
      <c r="H4388" s="25" t="s">
        <v>6</v>
      </c>
      <c r="I4388" s="25" t="s">
        <v>7</v>
      </c>
      <c r="J4388" s="25" t="s">
        <v>9</v>
      </c>
    </row>
    <row r="4389" spans="1:10" ht="26.4" x14ac:dyDescent="0.25">
      <c r="A4389" s="146" t="s">
        <v>2076</v>
      </c>
      <c r="B4389" s="147" t="s">
        <v>1297</v>
      </c>
      <c r="C4389" s="146" t="s">
        <v>19</v>
      </c>
      <c r="D4389" s="146" t="s">
        <v>1298</v>
      </c>
      <c r="E4389" s="292" t="s">
        <v>2077</v>
      </c>
      <c r="F4389" s="292"/>
      <c r="G4389" s="148" t="s">
        <v>43</v>
      </c>
      <c r="H4389" s="149">
        <v>1</v>
      </c>
      <c r="I4389" s="150">
        <v>2.74</v>
      </c>
      <c r="J4389" s="150">
        <v>2.74</v>
      </c>
    </row>
    <row r="4390" spans="1:10" ht="26.4" x14ac:dyDescent="0.25">
      <c r="A4390" s="48" t="s">
        <v>2078</v>
      </c>
      <c r="B4390" s="50" t="s">
        <v>2083</v>
      </c>
      <c r="C4390" s="48" t="s">
        <v>41</v>
      </c>
      <c r="D4390" s="48" t="s">
        <v>2084</v>
      </c>
      <c r="E4390" s="289" t="s">
        <v>2081</v>
      </c>
      <c r="F4390" s="289"/>
      <c r="G4390" s="151" t="s">
        <v>2082</v>
      </c>
      <c r="H4390" s="152">
        <v>4.9000000000000002E-2</v>
      </c>
      <c r="I4390" s="153">
        <v>30.42</v>
      </c>
      <c r="J4390" s="153">
        <v>1.49</v>
      </c>
    </row>
    <row r="4391" spans="1:10" ht="26.4" x14ac:dyDescent="0.25">
      <c r="A4391" s="48" t="s">
        <v>2078</v>
      </c>
      <c r="B4391" s="50" t="s">
        <v>2085</v>
      </c>
      <c r="C4391" s="48" t="s">
        <v>41</v>
      </c>
      <c r="D4391" s="48" t="s">
        <v>2086</v>
      </c>
      <c r="E4391" s="289" t="s">
        <v>2081</v>
      </c>
      <c r="F4391" s="289"/>
      <c r="G4391" s="151" t="s">
        <v>2082</v>
      </c>
      <c r="H4391" s="152">
        <v>4.9000000000000002E-2</v>
      </c>
      <c r="I4391" s="153">
        <v>25.7</v>
      </c>
      <c r="J4391" s="153">
        <v>1.25</v>
      </c>
    </row>
    <row r="4392" spans="1:10" x14ac:dyDescent="0.25">
      <c r="A4392" s="49"/>
      <c r="B4392" s="49"/>
      <c r="C4392" s="49"/>
      <c r="D4392" s="49"/>
      <c r="E4392" s="49" t="s">
        <v>2093</v>
      </c>
      <c r="F4392" s="159">
        <v>0.95</v>
      </c>
      <c r="G4392" s="49" t="s">
        <v>2094</v>
      </c>
      <c r="H4392" s="159">
        <v>1.1000000000000001</v>
      </c>
      <c r="I4392" s="49" t="s">
        <v>2095</v>
      </c>
      <c r="J4392" s="159">
        <v>2.0499999999999998</v>
      </c>
    </row>
    <row r="4393" spans="1:10" x14ac:dyDescent="0.25">
      <c r="A4393" s="49"/>
      <c r="B4393" s="49"/>
      <c r="C4393" s="49"/>
      <c r="D4393" s="49"/>
      <c r="E4393" s="49" t="s">
        <v>2096</v>
      </c>
      <c r="F4393" s="159">
        <v>0.56000000000000005</v>
      </c>
      <c r="G4393" s="49"/>
      <c r="H4393" s="291" t="s">
        <v>2097</v>
      </c>
      <c r="I4393" s="291"/>
      <c r="J4393" s="159">
        <v>3.3</v>
      </c>
    </row>
    <row r="4394" spans="1:10" ht="14.4" thickBot="1" x14ac:dyDescent="0.3">
      <c r="A4394" s="30"/>
      <c r="B4394" s="30"/>
      <c r="C4394" s="30"/>
      <c r="D4394" s="30"/>
      <c r="E4394" s="30"/>
      <c r="F4394" s="30"/>
      <c r="G4394" s="30" t="s">
        <v>2098</v>
      </c>
      <c r="H4394" s="160" t="s">
        <v>2166</v>
      </c>
      <c r="I4394" s="30" t="s">
        <v>2100</v>
      </c>
      <c r="J4394" s="32">
        <v>3.3</v>
      </c>
    </row>
    <row r="4395" spans="1:10" ht="14.4" thickTop="1" x14ac:dyDescent="0.25">
      <c r="A4395" s="161"/>
      <c r="B4395" s="161"/>
      <c r="C4395" s="161"/>
      <c r="D4395" s="161"/>
      <c r="E4395" s="161"/>
      <c r="F4395" s="161"/>
      <c r="G4395" s="161"/>
      <c r="H4395" s="161"/>
      <c r="I4395" s="161"/>
      <c r="J4395" s="161"/>
    </row>
    <row r="4396" spans="1:10" x14ac:dyDescent="0.25">
      <c r="A4396" s="24" t="s">
        <v>1299</v>
      </c>
      <c r="B4396" s="25" t="s">
        <v>2</v>
      </c>
      <c r="C4396" s="24" t="s">
        <v>3</v>
      </c>
      <c r="D4396" s="24" t="s">
        <v>4</v>
      </c>
      <c r="E4396" s="294" t="s">
        <v>2075</v>
      </c>
      <c r="F4396" s="294"/>
      <c r="G4396" s="145" t="s">
        <v>5</v>
      </c>
      <c r="H4396" s="25" t="s">
        <v>6</v>
      </c>
      <c r="I4396" s="25" t="s">
        <v>7</v>
      </c>
      <c r="J4396" s="25" t="s">
        <v>9</v>
      </c>
    </row>
    <row r="4397" spans="1:10" ht="26.4" x14ac:dyDescent="0.25">
      <c r="A4397" s="146" t="s">
        <v>2076</v>
      </c>
      <c r="B4397" s="147" t="s">
        <v>1300</v>
      </c>
      <c r="C4397" s="146" t="s">
        <v>19</v>
      </c>
      <c r="D4397" s="146" t="s">
        <v>1301</v>
      </c>
      <c r="E4397" s="292" t="s">
        <v>2077</v>
      </c>
      <c r="F4397" s="292"/>
      <c r="G4397" s="148" t="s">
        <v>43</v>
      </c>
      <c r="H4397" s="149">
        <v>1</v>
      </c>
      <c r="I4397" s="150">
        <v>64.09</v>
      </c>
      <c r="J4397" s="150">
        <v>64.09</v>
      </c>
    </row>
    <row r="4398" spans="1:10" ht="26.4" x14ac:dyDescent="0.25">
      <c r="A4398" s="48" t="s">
        <v>2078</v>
      </c>
      <c r="B4398" s="50" t="s">
        <v>2083</v>
      </c>
      <c r="C4398" s="48" t="s">
        <v>41</v>
      </c>
      <c r="D4398" s="48" t="s">
        <v>2084</v>
      </c>
      <c r="E4398" s="289" t="s">
        <v>2081</v>
      </c>
      <c r="F4398" s="289"/>
      <c r="G4398" s="151" t="s">
        <v>2082</v>
      </c>
      <c r="H4398" s="152">
        <v>2.1070000000000002</v>
      </c>
      <c r="I4398" s="153">
        <v>30.42</v>
      </c>
      <c r="J4398" s="153">
        <v>64.09</v>
      </c>
    </row>
    <row r="4399" spans="1:10" x14ac:dyDescent="0.25">
      <c r="A4399" s="49"/>
      <c r="B4399" s="49"/>
      <c r="C4399" s="49"/>
      <c r="D4399" s="49"/>
      <c r="E4399" s="49" t="s">
        <v>2093</v>
      </c>
      <c r="F4399" s="159">
        <v>22.94</v>
      </c>
      <c r="G4399" s="49" t="s">
        <v>2094</v>
      </c>
      <c r="H4399" s="159">
        <v>26.3</v>
      </c>
      <c r="I4399" s="49" t="s">
        <v>2095</v>
      </c>
      <c r="J4399" s="159">
        <v>49.24</v>
      </c>
    </row>
    <row r="4400" spans="1:10" x14ac:dyDescent="0.25">
      <c r="A4400" s="49"/>
      <c r="B4400" s="49"/>
      <c r="C4400" s="49"/>
      <c r="D4400" s="49"/>
      <c r="E4400" s="49" t="s">
        <v>2096</v>
      </c>
      <c r="F4400" s="159">
        <v>13.13</v>
      </c>
      <c r="G4400" s="49"/>
      <c r="H4400" s="291" t="s">
        <v>2097</v>
      </c>
      <c r="I4400" s="291"/>
      <c r="J4400" s="159">
        <v>77.22</v>
      </c>
    </row>
    <row r="4401" spans="1:10" ht="14.4" thickBot="1" x14ac:dyDescent="0.3">
      <c r="A4401" s="30"/>
      <c r="B4401" s="30"/>
      <c r="C4401" s="30"/>
      <c r="D4401" s="30"/>
      <c r="E4401" s="30"/>
      <c r="F4401" s="30"/>
      <c r="G4401" s="30" t="s">
        <v>2098</v>
      </c>
      <c r="H4401" s="160" t="s">
        <v>2572</v>
      </c>
      <c r="I4401" s="30" t="s">
        <v>2100</v>
      </c>
      <c r="J4401" s="32">
        <v>154.44</v>
      </c>
    </row>
    <row r="4402" spans="1:10" ht="14.4" thickTop="1" x14ac:dyDescent="0.25">
      <c r="A4402" s="161"/>
      <c r="B4402" s="161"/>
      <c r="C4402" s="161"/>
      <c r="D4402" s="161"/>
      <c r="E4402" s="161"/>
      <c r="F4402" s="161"/>
      <c r="G4402" s="161"/>
      <c r="H4402" s="161"/>
      <c r="I4402" s="161"/>
      <c r="J4402" s="161"/>
    </row>
    <row r="4403" spans="1:10" x14ac:dyDescent="0.25">
      <c r="A4403" s="24" t="s">
        <v>1302</v>
      </c>
      <c r="B4403" s="25" t="s">
        <v>2</v>
      </c>
      <c r="C4403" s="24" t="s">
        <v>3</v>
      </c>
      <c r="D4403" s="24" t="s">
        <v>4</v>
      </c>
      <c r="E4403" s="294" t="s">
        <v>2075</v>
      </c>
      <c r="F4403" s="294"/>
      <c r="G4403" s="145" t="s">
        <v>5</v>
      </c>
      <c r="H4403" s="25" t="s">
        <v>6</v>
      </c>
      <c r="I4403" s="25" t="s">
        <v>7</v>
      </c>
      <c r="J4403" s="25" t="s">
        <v>9</v>
      </c>
    </row>
    <row r="4404" spans="1:10" ht="39.6" x14ac:dyDescent="0.25">
      <c r="A4404" s="146" t="s">
        <v>2076</v>
      </c>
      <c r="B4404" s="147" t="s">
        <v>1303</v>
      </c>
      <c r="C4404" s="146" t="s">
        <v>41</v>
      </c>
      <c r="D4404" s="146" t="s">
        <v>1304</v>
      </c>
      <c r="E4404" s="292" t="s">
        <v>2175</v>
      </c>
      <c r="F4404" s="292"/>
      <c r="G4404" s="148" t="s">
        <v>43</v>
      </c>
      <c r="H4404" s="149">
        <v>1</v>
      </c>
      <c r="I4404" s="150">
        <v>46.88</v>
      </c>
      <c r="J4404" s="150">
        <v>46.88</v>
      </c>
    </row>
    <row r="4405" spans="1:10" ht="26.4" x14ac:dyDescent="0.25">
      <c r="A4405" s="48" t="s">
        <v>2078</v>
      </c>
      <c r="B4405" s="50" t="s">
        <v>2083</v>
      </c>
      <c r="C4405" s="48" t="s">
        <v>41</v>
      </c>
      <c r="D4405" s="48" t="s">
        <v>2084</v>
      </c>
      <c r="E4405" s="289" t="s">
        <v>2081</v>
      </c>
      <c r="F4405" s="289"/>
      <c r="G4405" s="151" t="s">
        <v>2082</v>
      </c>
      <c r="H4405" s="152">
        <v>0.57199999999999995</v>
      </c>
      <c r="I4405" s="153">
        <v>30.42</v>
      </c>
      <c r="J4405" s="153">
        <v>17.399999999999999</v>
      </c>
    </row>
    <row r="4406" spans="1:10" ht="26.4" x14ac:dyDescent="0.25">
      <c r="A4406" s="48" t="s">
        <v>2078</v>
      </c>
      <c r="B4406" s="50" t="s">
        <v>2085</v>
      </c>
      <c r="C4406" s="48" t="s">
        <v>41</v>
      </c>
      <c r="D4406" s="48" t="s">
        <v>2086</v>
      </c>
      <c r="E4406" s="289" t="s">
        <v>2081</v>
      </c>
      <c r="F4406" s="289"/>
      <c r="G4406" s="151" t="s">
        <v>2082</v>
      </c>
      <c r="H4406" s="152">
        <v>0.57199999999999995</v>
      </c>
      <c r="I4406" s="153">
        <v>25.7</v>
      </c>
      <c r="J4406" s="153">
        <v>14.7</v>
      </c>
    </row>
    <row r="4407" spans="1:10" x14ac:dyDescent="0.25">
      <c r="A4407" s="154" t="s">
        <v>2087</v>
      </c>
      <c r="B4407" s="155" t="s">
        <v>3563</v>
      </c>
      <c r="C4407" s="154" t="s">
        <v>41</v>
      </c>
      <c r="D4407" s="154" t="s">
        <v>3564</v>
      </c>
      <c r="E4407" s="290" t="s">
        <v>2091</v>
      </c>
      <c r="F4407" s="290"/>
      <c r="G4407" s="156" t="s">
        <v>43</v>
      </c>
      <c r="H4407" s="157">
        <v>1</v>
      </c>
      <c r="I4407" s="158">
        <v>6.89</v>
      </c>
      <c r="J4407" s="158">
        <v>6.89</v>
      </c>
    </row>
    <row r="4408" spans="1:10" x14ac:dyDescent="0.25">
      <c r="A4408" s="154" t="s">
        <v>2087</v>
      </c>
      <c r="B4408" s="155" t="s">
        <v>3565</v>
      </c>
      <c r="C4408" s="154" t="s">
        <v>41</v>
      </c>
      <c r="D4408" s="154" t="s">
        <v>3566</v>
      </c>
      <c r="E4408" s="290" t="s">
        <v>2091</v>
      </c>
      <c r="F4408" s="290"/>
      <c r="G4408" s="156" t="s">
        <v>43</v>
      </c>
      <c r="H4408" s="157">
        <v>1</v>
      </c>
      <c r="I4408" s="158">
        <v>7.89</v>
      </c>
      <c r="J4408" s="158">
        <v>7.89</v>
      </c>
    </row>
    <row r="4409" spans="1:10" x14ac:dyDescent="0.25">
      <c r="A4409" s="49"/>
      <c r="B4409" s="49"/>
      <c r="C4409" s="49"/>
      <c r="D4409" s="49"/>
      <c r="E4409" s="49" t="s">
        <v>2093</v>
      </c>
      <c r="F4409" s="159">
        <v>11.19</v>
      </c>
      <c r="G4409" s="49" t="s">
        <v>2094</v>
      </c>
      <c r="H4409" s="159">
        <v>12.83</v>
      </c>
      <c r="I4409" s="49" t="s">
        <v>2095</v>
      </c>
      <c r="J4409" s="159">
        <v>24.02</v>
      </c>
    </row>
    <row r="4410" spans="1:10" x14ac:dyDescent="0.25">
      <c r="A4410" s="49"/>
      <c r="B4410" s="49"/>
      <c r="C4410" s="49"/>
      <c r="D4410" s="49"/>
      <c r="E4410" s="49" t="s">
        <v>2096</v>
      </c>
      <c r="F4410" s="159">
        <v>9.61</v>
      </c>
      <c r="G4410" s="49"/>
      <c r="H4410" s="291" t="s">
        <v>2097</v>
      </c>
      <c r="I4410" s="291"/>
      <c r="J4410" s="159">
        <v>56.49</v>
      </c>
    </row>
    <row r="4411" spans="1:10" ht="14.4" thickBot="1" x14ac:dyDescent="0.3">
      <c r="A4411" s="30"/>
      <c r="B4411" s="30"/>
      <c r="C4411" s="30"/>
      <c r="D4411" s="30"/>
      <c r="E4411" s="30"/>
      <c r="F4411" s="30"/>
      <c r="G4411" s="30" t="s">
        <v>2098</v>
      </c>
      <c r="H4411" s="160" t="s">
        <v>2166</v>
      </c>
      <c r="I4411" s="30" t="s">
        <v>2100</v>
      </c>
      <c r="J4411" s="32">
        <v>56.49</v>
      </c>
    </row>
    <row r="4412" spans="1:10" ht="14.4" thickTop="1" x14ac:dyDescent="0.25">
      <c r="A4412" s="161"/>
      <c r="B4412" s="161"/>
      <c r="C4412" s="161"/>
      <c r="D4412" s="161"/>
      <c r="E4412" s="161"/>
      <c r="F4412" s="161"/>
      <c r="G4412" s="161"/>
      <c r="H4412" s="161"/>
      <c r="I4412" s="161"/>
      <c r="J4412" s="161"/>
    </row>
    <row r="4413" spans="1:10" x14ac:dyDescent="0.25">
      <c r="A4413" s="24" t="s">
        <v>1305</v>
      </c>
      <c r="B4413" s="25" t="s">
        <v>2</v>
      </c>
      <c r="C4413" s="24" t="s">
        <v>3</v>
      </c>
      <c r="D4413" s="24" t="s">
        <v>4</v>
      </c>
      <c r="E4413" s="294" t="s">
        <v>2075</v>
      </c>
      <c r="F4413" s="294"/>
      <c r="G4413" s="145" t="s">
        <v>5</v>
      </c>
      <c r="H4413" s="25" t="s">
        <v>6</v>
      </c>
      <c r="I4413" s="25" t="s">
        <v>7</v>
      </c>
      <c r="J4413" s="25" t="s">
        <v>9</v>
      </c>
    </row>
    <row r="4414" spans="1:10" ht="39.6" x14ac:dyDescent="0.25">
      <c r="A4414" s="146" t="s">
        <v>2076</v>
      </c>
      <c r="B4414" s="147" t="s">
        <v>1306</v>
      </c>
      <c r="C4414" s="146" t="s">
        <v>41</v>
      </c>
      <c r="D4414" s="146" t="s">
        <v>1307</v>
      </c>
      <c r="E4414" s="292" t="s">
        <v>2175</v>
      </c>
      <c r="F4414" s="292"/>
      <c r="G4414" s="148" t="s">
        <v>43</v>
      </c>
      <c r="H4414" s="149">
        <v>1</v>
      </c>
      <c r="I4414" s="150">
        <v>40.21</v>
      </c>
      <c r="J4414" s="150">
        <v>40.21</v>
      </c>
    </row>
    <row r="4415" spans="1:10" ht="26.4" x14ac:dyDescent="0.25">
      <c r="A4415" s="48" t="s">
        <v>2078</v>
      </c>
      <c r="B4415" s="50" t="s">
        <v>2083</v>
      </c>
      <c r="C4415" s="48" t="s">
        <v>41</v>
      </c>
      <c r="D4415" s="48" t="s">
        <v>2084</v>
      </c>
      <c r="E4415" s="289" t="s">
        <v>2081</v>
      </c>
      <c r="F4415" s="289"/>
      <c r="G4415" s="151" t="s">
        <v>2082</v>
      </c>
      <c r="H4415" s="152">
        <v>0.48599999999999999</v>
      </c>
      <c r="I4415" s="153">
        <v>30.42</v>
      </c>
      <c r="J4415" s="153">
        <v>14.78</v>
      </c>
    </row>
    <row r="4416" spans="1:10" ht="26.4" x14ac:dyDescent="0.25">
      <c r="A4416" s="48" t="s">
        <v>2078</v>
      </c>
      <c r="B4416" s="50" t="s">
        <v>2085</v>
      </c>
      <c r="C4416" s="48" t="s">
        <v>41</v>
      </c>
      <c r="D4416" s="48" t="s">
        <v>2086</v>
      </c>
      <c r="E4416" s="289" t="s">
        <v>2081</v>
      </c>
      <c r="F4416" s="289"/>
      <c r="G4416" s="151" t="s">
        <v>2082</v>
      </c>
      <c r="H4416" s="152">
        <v>0.48599999999999999</v>
      </c>
      <c r="I4416" s="153">
        <v>25.7</v>
      </c>
      <c r="J4416" s="153">
        <v>12.49</v>
      </c>
    </row>
    <row r="4417" spans="1:10" x14ac:dyDescent="0.25">
      <c r="A4417" s="154" t="s">
        <v>2087</v>
      </c>
      <c r="B4417" s="155" t="s">
        <v>3567</v>
      </c>
      <c r="C4417" s="154" t="s">
        <v>41</v>
      </c>
      <c r="D4417" s="154" t="s">
        <v>3568</v>
      </c>
      <c r="E4417" s="290" t="s">
        <v>2091</v>
      </c>
      <c r="F4417" s="290"/>
      <c r="G4417" s="156" t="s">
        <v>43</v>
      </c>
      <c r="H4417" s="157">
        <v>1</v>
      </c>
      <c r="I4417" s="158">
        <v>6.05</v>
      </c>
      <c r="J4417" s="158">
        <v>6.05</v>
      </c>
    </row>
    <row r="4418" spans="1:10" x14ac:dyDescent="0.25">
      <c r="A4418" s="154" t="s">
        <v>2087</v>
      </c>
      <c r="B4418" s="155" t="s">
        <v>3563</v>
      </c>
      <c r="C4418" s="154" t="s">
        <v>41</v>
      </c>
      <c r="D4418" s="154" t="s">
        <v>3564</v>
      </c>
      <c r="E4418" s="290" t="s">
        <v>2091</v>
      </c>
      <c r="F4418" s="290"/>
      <c r="G4418" s="156" t="s">
        <v>43</v>
      </c>
      <c r="H4418" s="157">
        <v>1</v>
      </c>
      <c r="I4418" s="158">
        <v>6.89</v>
      </c>
      <c r="J4418" s="158">
        <v>6.89</v>
      </c>
    </row>
    <row r="4419" spans="1:10" x14ac:dyDescent="0.25">
      <c r="A4419" s="49"/>
      <c r="B4419" s="49"/>
      <c r="C4419" s="49"/>
      <c r="D4419" s="49"/>
      <c r="E4419" s="49" t="s">
        <v>2093</v>
      </c>
      <c r="F4419" s="159">
        <v>9.5</v>
      </c>
      <c r="G4419" s="49" t="s">
        <v>2094</v>
      </c>
      <c r="H4419" s="159">
        <v>10.91</v>
      </c>
      <c r="I4419" s="49" t="s">
        <v>2095</v>
      </c>
      <c r="J4419" s="159">
        <v>20.41</v>
      </c>
    </row>
    <row r="4420" spans="1:10" x14ac:dyDescent="0.25">
      <c r="A4420" s="49"/>
      <c r="B4420" s="49"/>
      <c r="C4420" s="49"/>
      <c r="D4420" s="49"/>
      <c r="E4420" s="49" t="s">
        <v>2096</v>
      </c>
      <c r="F4420" s="159">
        <v>8.24</v>
      </c>
      <c r="G4420" s="49"/>
      <c r="H4420" s="291" t="s">
        <v>2097</v>
      </c>
      <c r="I4420" s="291"/>
      <c r="J4420" s="159">
        <v>48.45</v>
      </c>
    </row>
    <row r="4421" spans="1:10" ht="14.4" thickBot="1" x14ac:dyDescent="0.3">
      <c r="A4421" s="30"/>
      <c r="B4421" s="30"/>
      <c r="C4421" s="30"/>
      <c r="D4421" s="30"/>
      <c r="E4421" s="30"/>
      <c r="F4421" s="30"/>
      <c r="G4421" s="30" t="s">
        <v>2098</v>
      </c>
      <c r="H4421" s="160" t="s">
        <v>2099</v>
      </c>
      <c r="I4421" s="30" t="s">
        <v>2100</v>
      </c>
      <c r="J4421" s="32">
        <v>1550.4</v>
      </c>
    </row>
    <row r="4422" spans="1:10" ht="14.4" thickTop="1" x14ac:dyDescent="0.25">
      <c r="A4422" s="161"/>
      <c r="B4422" s="161"/>
      <c r="C4422" s="161"/>
      <c r="D4422" s="161"/>
      <c r="E4422" s="161"/>
      <c r="F4422" s="161"/>
      <c r="G4422" s="161"/>
      <c r="H4422" s="161"/>
      <c r="I4422" s="161"/>
      <c r="J4422" s="161"/>
    </row>
    <row r="4423" spans="1:10" x14ac:dyDescent="0.25">
      <c r="A4423" s="24" t="s">
        <v>1308</v>
      </c>
      <c r="B4423" s="25" t="s">
        <v>2</v>
      </c>
      <c r="C4423" s="24" t="s">
        <v>3</v>
      </c>
      <c r="D4423" s="24" t="s">
        <v>4</v>
      </c>
      <c r="E4423" s="294" t="s">
        <v>2075</v>
      </c>
      <c r="F4423" s="294"/>
      <c r="G4423" s="145" t="s">
        <v>5</v>
      </c>
      <c r="H4423" s="25" t="s">
        <v>6</v>
      </c>
      <c r="I4423" s="25" t="s">
        <v>7</v>
      </c>
      <c r="J4423" s="25" t="s">
        <v>9</v>
      </c>
    </row>
    <row r="4424" spans="1:10" ht="39.6" x14ac:dyDescent="0.25">
      <c r="A4424" s="146" t="s">
        <v>2076</v>
      </c>
      <c r="B4424" s="147" t="s">
        <v>1309</v>
      </c>
      <c r="C4424" s="146" t="s">
        <v>41</v>
      </c>
      <c r="D4424" s="146" t="s">
        <v>1310</v>
      </c>
      <c r="E4424" s="292" t="s">
        <v>2175</v>
      </c>
      <c r="F4424" s="292"/>
      <c r="G4424" s="148" t="s">
        <v>43</v>
      </c>
      <c r="H4424" s="149">
        <v>1</v>
      </c>
      <c r="I4424" s="150">
        <v>55.79</v>
      </c>
      <c r="J4424" s="150">
        <v>55.79</v>
      </c>
    </row>
    <row r="4425" spans="1:10" ht="26.4" x14ac:dyDescent="0.25">
      <c r="A4425" s="48" t="s">
        <v>2078</v>
      </c>
      <c r="B4425" s="50" t="s">
        <v>2085</v>
      </c>
      <c r="C4425" s="48" t="s">
        <v>41</v>
      </c>
      <c r="D4425" s="48" t="s">
        <v>2086</v>
      </c>
      <c r="E4425" s="289" t="s">
        <v>2081</v>
      </c>
      <c r="F4425" s="289"/>
      <c r="G4425" s="151" t="s">
        <v>2082</v>
      </c>
      <c r="H4425" s="152">
        <v>0.65600000000000003</v>
      </c>
      <c r="I4425" s="153">
        <v>25.7</v>
      </c>
      <c r="J4425" s="153">
        <v>16.850000000000001</v>
      </c>
    </row>
    <row r="4426" spans="1:10" ht="26.4" x14ac:dyDescent="0.25">
      <c r="A4426" s="48" t="s">
        <v>2078</v>
      </c>
      <c r="B4426" s="50" t="s">
        <v>2083</v>
      </c>
      <c r="C4426" s="48" t="s">
        <v>41</v>
      </c>
      <c r="D4426" s="48" t="s">
        <v>2084</v>
      </c>
      <c r="E4426" s="289" t="s">
        <v>2081</v>
      </c>
      <c r="F4426" s="289"/>
      <c r="G4426" s="151" t="s">
        <v>2082</v>
      </c>
      <c r="H4426" s="152">
        <v>0.65600000000000003</v>
      </c>
      <c r="I4426" s="153">
        <v>30.42</v>
      </c>
      <c r="J4426" s="153">
        <v>19.95</v>
      </c>
    </row>
    <row r="4427" spans="1:10" x14ac:dyDescent="0.25">
      <c r="A4427" s="154" t="s">
        <v>2087</v>
      </c>
      <c r="B4427" s="155" t="s">
        <v>3563</v>
      </c>
      <c r="C4427" s="154" t="s">
        <v>41</v>
      </c>
      <c r="D4427" s="154" t="s">
        <v>3564</v>
      </c>
      <c r="E4427" s="290" t="s">
        <v>2091</v>
      </c>
      <c r="F4427" s="290"/>
      <c r="G4427" s="156" t="s">
        <v>43</v>
      </c>
      <c r="H4427" s="157">
        <v>1</v>
      </c>
      <c r="I4427" s="158">
        <v>6.89</v>
      </c>
      <c r="J4427" s="158">
        <v>6.89</v>
      </c>
    </row>
    <row r="4428" spans="1:10" x14ac:dyDescent="0.25">
      <c r="A4428" s="154" t="s">
        <v>2087</v>
      </c>
      <c r="B4428" s="155" t="s">
        <v>3567</v>
      </c>
      <c r="C4428" s="154" t="s">
        <v>41</v>
      </c>
      <c r="D4428" s="154" t="s">
        <v>3568</v>
      </c>
      <c r="E4428" s="290" t="s">
        <v>2091</v>
      </c>
      <c r="F4428" s="290"/>
      <c r="G4428" s="156" t="s">
        <v>43</v>
      </c>
      <c r="H4428" s="157">
        <v>2</v>
      </c>
      <c r="I4428" s="158">
        <v>6.05</v>
      </c>
      <c r="J4428" s="158">
        <v>12.1</v>
      </c>
    </row>
    <row r="4429" spans="1:10" x14ac:dyDescent="0.25">
      <c r="A4429" s="49"/>
      <c r="B4429" s="49"/>
      <c r="C4429" s="49"/>
      <c r="D4429" s="49"/>
      <c r="E4429" s="49" t="s">
        <v>2093</v>
      </c>
      <c r="F4429" s="159">
        <v>12.84</v>
      </c>
      <c r="G4429" s="49" t="s">
        <v>2094</v>
      </c>
      <c r="H4429" s="159">
        <v>14.72</v>
      </c>
      <c r="I4429" s="49" t="s">
        <v>2095</v>
      </c>
      <c r="J4429" s="159">
        <v>27.56</v>
      </c>
    </row>
    <row r="4430" spans="1:10" x14ac:dyDescent="0.25">
      <c r="A4430" s="49"/>
      <c r="B4430" s="49"/>
      <c r="C4430" s="49"/>
      <c r="D4430" s="49"/>
      <c r="E4430" s="49" t="s">
        <v>2096</v>
      </c>
      <c r="F4430" s="159">
        <v>11.43</v>
      </c>
      <c r="G4430" s="49"/>
      <c r="H4430" s="291" t="s">
        <v>2097</v>
      </c>
      <c r="I4430" s="291"/>
      <c r="J4430" s="159">
        <v>67.22</v>
      </c>
    </row>
    <row r="4431" spans="1:10" ht="14.4" thickBot="1" x14ac:dyDescent="0.3">
      <c r="A4431" s="30"/>
      <c r="B4431" s="30"/>
      <c r="C4431" s="30"/>
      <c r="D4431" s="30"/>
      <c r="E4431" s="30"/>
      <c r="F4431" s="30"/>
      <c r="G4431" s="30" t="s">
        <v>2098</v>
      </c>
      <c r="H4431" s="160" t="s">
        <v>2166</v>
      </c>
      <c r="I4431" s="30" t="s">
        <v>2100</v>
      </c>
      <c r="J4431" s="32">
        <v>67.22</v>
      </c>
    </row>
    <row r="4432" spans="1:10" ht="14.4" thickTop="1" x14ac:dyDescent="0.25">
      <c r="A4432" s="161"/>
      <c r="B4432" s="161"/>
      <c r="C4432" s="161"/>
      <c r="D4432" s="161"/>
      <c r="E4432" s="161"/>
      <c r="F4432" s="161"/>
      <c r="G4432" s="161"/>
      <c r="H4432" s="161"/>
      <c r="I4432" s="161"/>
      <c r="J4432" s="161"/>
    </row>
    <row r="4433" spans="1:10" x14ac:dyDescent="0.25">
      <c r="A4433" s="24" t="s">
        <v>1311</v>
      </c>
      <c r="B4433" s="25" t="s">
        <v>2</v>
      </c>
      <c r="C4433" s="24" t="s">
        <v>3</v>
      </c>
      <c r="D4433" s="24" t="s">
        <v>4</v>
      </c>
      <c r="E4433" s="294" t="s">
        <v>2075</v>
      </c>
      <c r="F4433" s="294"/>
      <c r="G4433" s="145" t="s">
        <v>5</v>
      </c>
      <c r="H4433" s="25" t="s">
        <v>6</v>
      </c>
      <c r="I4433" s="25" t="s">
        <v>7</v>
      </c>
      <c r="J4433" s="25" t="s">
        <v>9</v>
      </c>
    </row>
    <row r="4434" spans="1:10" ht="26.4" x14ac:dyDescent="0.25">
      <c r="A4434" s="146" t="s">
        <v>2076</v>
      </c>
      <c r="B4434" s="147" t="s">
        <v>1312</v>
      </c>
      <c r="C4434" s="146" t="s">
        <v>41</v>
      </c>
      <c r="D4434" s="146" t="s">
        <v>1313</v>
      </c>
      <c r="E4434" s="292" t="s">
        <v>2175</v>
      </c>
      <c r="F4434" s="292"/>
      <c r="G4434" s="148" t="s">
        <v>43</v>
      </c>
      <c r="H4434" s="149">
        <v>1</v>
      </c>
      <c r="I4434" s="150">
        <v>45.88</v>
      </c>
      <c r="J4434" s="150">
        <v>45.88</v>
      </c>
    </row>
    <row r="4435" spans="1:10" ht="26.4" x14ac:dyDescent="0.25">
      <c r="A4435" s="48" t="s">
        <v>2078</v>
      </c>
      <c r="B4435" s="50" t="s">
        <v>2085</v>
      </c>
      <c r="C4435" s="48" t="s">
        <v>41</v>
      </c>
      <c r="D4435" s="48" t="s">
        <v>2086</v>
      </c>
      <c r="E4435" s="289" t="s">
        <v>2081</v>
      </c>
      <c r="F4435" s="289"/>
      <c r="G4435" s="151" t="s">
        <v>2082</v>
      </c>
      <c r="H4435" s="152">
        <v>0.57199999999999995</v>
      </c>
      <c r="I4435" s="153">
        <v>25.7</v>
      </c>
      <c r="J4435" s="153">
        <v>14.7</v>
      </c>
    </row>
    <row r="4436" spans="1:10" ht="26.4" x14ac:dyDescent="0.25">
      <c r="A4436" s="48" t="s">
        <v>2078</v>
      </c>
      <c r="B4436" s="50" t="s">
        <v>2083</v>
      </c>
      <c r="C4436" s="48" t="s">
        <v>41</v>
      </c>
      <c r="D4436" s="48" t="s">
        <v>2084</v>
      </c>
      <c r="E4436" s="289" t="s">
        <v>2081</v>
      </c>
      <c r="F4436" s="289"/>
      <c r="G4436" s="151" t="s">
        <v>2082</v>
      </c>
      <c r="H4436" s="152">
        <v>0.57199999999999995</v>
      </c>
      <c r="I4436" s="153">
        <v>30.42</v>
      </c>
      <c r="J4436" s="153">
        <v>17.399999999999999</v>
      </c>
    </row>
    <row r="4437" spans="1:10" x14ac:dyDescent="0.25">
      <c r="A4437" s="154" t="s">
        <v>2087</v>
      </c>
      <c r="B4437" s="155" t="s">
        <v>3563</v>
      </c>
      <c r="C4437" s="154" t="s">
        <v>41</v>
      </c>
      <c r="D4437" s="154" t="s">
        <v>3564</v>
      </c>
      <c r="E4437" s="290" t="s">
        <v>2091</v>
      </c>
      <c r="F4437" s="290"/>
      <c r="G4437" s="156" t="s">
        <v>43</v>
      </c>
      <c r="H4437" s="157">
        <v>2</v>
      </c>
      <c r="I4437" s="158">
        <v>6.89</v>
      </c>
      <c r="J4437" s="158">
        <v>13.78</v>
      </c>
    </row>
    <row r="4438" spans="1:10" x14ac:dyDescent="0.25">
      <c r="A4438" s="49"/>
      <c r="B4438" s="49"/>
      <c r="C4438" s="49"/>
      <c r="D4438" s="49"/>
      <c r="E4438" s="49" t="s">
        <v>2093</v>
      </c>
      <c r="F4438" s="159">
        <v>11.19</v>
      </c>
      <c r="G4438" s="49" t="s">
        <v>2094</v>
      </c>
      <c r="H4438" s="159">
        <v>12.83</v>
      </c>
      <c r="I4438" s="49" t="s">
        <v>2095</v>
      </c>
      <c r="J4438" s="159">
        <v>24.02</v>
      </c>
    </row>
    <row r="4439" spans="1:10" x14ac:dyDescent="0.25">
      <c r="A4439" s="49"/>
      <c r="B4439" s="49"/>
      <c r="C4439" s="49"/>
      <c r="D4439" s="49"/>
      <c r="E4439" s="49" t="s">
        <v>2096</v>
      </c>
      <c r="F4439" s="159">
        <v>9.4</v>
      </c>
      <c r="G4439" s="49"/>
      <c r="H4439" s="291" t="s">
        <v>2097</v>
      </c>
      <c r="I4439" s="291"/>
      <c r="J4439" s="159">
        <v>55.28</v>
      </c>
    </row>
    <row r="4440" spans="1:10" ht="14.4" thickBot="1" x14ac:dyDescent="0.3">
      <c r="A4440" s="30"/>
      <c r="B4440" s="30"/>
      <c r="C4440" s="30"/>
      <c r="D4440" s="30"/>
      <c r="E4440" s="30"/>
      <c r="F4440" s="30"/>
      <c r="G4440" s="30" t="s">
        <v>2098</v>
      </c>
      <c r="H4440" s="160" t="s">
        <v>3569</v>
      </c>
      <c r="I4440" s="30" t="s">
        <v>2100</v>
      </c>
      <c r="J4440" s="32">
        <v>12769.68</v>
      </c>
    </row>
    <row r="4441" spans="1:10" ht="14.4" thickTop="1" x14ac:dyDescent="0.25">
      <c r="A4441" s="161"/>
      <c r="B4441" s="161"/>
      <c r="C4441" s="161"/>
      <c r="D4441" s="161"/>
      <c r="E4441" s="161"/>
      <c r="F4441" s="161"/>
      <c r="G4441" s="161"/>
      <c r="H4441" s="161"/>
      <c r="I4441" s="161"/>
      <c r="J4441" s="161"/>
    </row>
    <row r="4442" spans="1:10" x14ac:dyDescent="0.25">
      <c r="A4442" s="24" t="s">
        <v>1314</v>
      </c>
      <c r="B4442" s="25" t="s">
        <v>2</v>
      </c>
      <c r="C4442" s="24" t="s">
        <v>3</v>
      </c>
      <c r="D4442" s="24" t="s">
        <v>4</v>
      </c>
      <c r="E4442" s="294" t="s">
        <v>2075</v>
      </c>
      <c r="F4442" s="294"/>
      <c r="G4442" s="145" t="s">
        <v>5</v>
      </c>
      <c r="H4442" s="25" t="s">
        <v>6</v>
      </c>
      <c r="I4442" s="25" t="s">
        <v>7</v>
      </c>
      <c r="J4442" s="25" t="s">
        <v>9</v>
      </c>
    </row>
    <row r="4443" spans="1:10" ht="26.4" x14ac:dyDescent="0.25">
      <c r="A4443" s="146" t="s">
        <v>2076</v>
      </c>
      <c r="B4443" s="147" t="s">
        <v>1315</v>
      </c>
      <c r="C4443" s="146" t="s">
        <v>41</v>
      </c>
      <c r="D4443" s="146" t="s">
        <v>1316</v>
      </c>
      <c r="E4443" s="292" t="s">
        <v>2175</v>
      </c>
      <c r="F4443" s="292"/>
      <c r="G4443" s="148" t="s">
        <v>43</v>
      </c>
      <c r="H4443" s="149">
        <v>1</v>
      </c>
      <c r="I4443" s="150">
        <v>49.74</v>
      </c>
      <c r="J4443" s="150">
        <v>49.74</v>
      </c>
    </row>
    <row r="4444" spans="1:10" ht="26.4" x14ac:dyDescent="0.25">
      <c r="A4444" s="48" t="s">
        <v>2078</v>
      </c>
      <c r="B4444" s="50" t="s">
        <v>2085</v>
      </c>
      <c r="C4444" s="48" t="s">
        <v>41</v>
      </c>
      <c r="D4444" s="48" t="s">
        <v>2086</v>
      </c>
      <c r="E4444" s="289" t="s">
        <v>2081</v>
      </c>
      <c r="F4444" s="289"/>
      <c r="G4444" s="151" t="s">
        <v>2082</v>
      </c>
      <c r="H4444" s="152">
        <v>0.57199999999999995</v>
      </c>
      <c r="I4444" s="153">
        <v>25.7</v>
      </c>
      <c r="J4444" s="153">
        <v>14.7</v>
      </c>
    </row>
    <row r="4445" spans="1:10" ht="26.4" x14ac:dyDescent="0.25">
      <c r="A4445" s="48" t="s">
        <v>2078</v>
      </c>
      <c r="B4445" s="50" t="s">
        <v>2083</v>
      </c>
      <c r="C4445" s="48" t="s">
        <v>41</v>
      </c>
      <c r="D4445" s="48" t="s">
        <v>2084</v>
      </c>
      <c r="E4445" s="289" t="s">
        <v>2081</v>
      </c>
      <c r="F4445" s="289"/>
      <c r="G4445" s="151" t="s">
        <v>2082</v>
      </c>
      <c r="H4445" s="152">
        <v>0.57199999999999995</v>
      </c>
      <c r="I4445" s="153">
        <v>30.42</v>
      </c>
      <c r="J4445" s="153">
        <v>17.399999999999999</v>
      </c>
    </row>
    <row r="4446" spans="1:10" x14ac:dyDescent="0.25">
      <c r="A4446" s="154" t="s">
        <v>2087</v>
      </c>
      <c r="B4446" s="155" t="s">
        <v>3570</v>
      </c>
      <c r="C4446" s="154" t="s">
        <v>41</v>
      </c>
      <c r="D4446" s="154" t="s">
        <v>3571</v>
      </c>
      <c r="E4446" s="290" t="s">
        <v>2091</v>
      </c>
      <c r="F4446" s="290"/>
      <c r="G4446" s="156" t="s">
        <v>43</v>
      </c>
      <c r="H4446" s="157">
        <v>2</v>
      </c>
      <c r="I4446" s="158">
        <v>8.82</v>
      </c>
      <c r="J4446" s="158">
        <v>17.64</v>
      </c>
    </row>
    <row r="4447" spans="1:10" x14ac:dyDescent="0.25">
      <c r="A4447" s="49"/>
      <c r="B4447" s="49"/>
      <c r="C4447" s="49"/>
      <c r="D4447" s="49"/>
      <c r="E4447" s="49" t="s">
        <v>2093</v>
      </c>
      <c r="F4447" s="159">
        <v>11.19</v>
      </c>
      <c r="G4447" s="49" t="s">
        <v>2094</v>
      </c>
      <c r="H4447" s="159">
        <v>12.83</v>
      </c>
      <c r="I4447" s="49" t="s">
        <v>2095</v>
      </c>
      <c r="J4447" s="159">
        <v>24.02</v>
      </c>
    </row>
    <row r="4448" spans="1:10" x14ac:dyDescent="0.25">
      <c r="A4448" s="49"/>
      <c r="B4448" s="49"/>
      <c r="C4448" s="49"/>
      <c r="D4448" s="49"/>
      <c r="E4448" s="49" t="s">
        <v>2096</v>
      </c>
      <c r="F4448" s="159">
        <v>10.19</v>
      </c>
      <c r="G4448" s="49"/>
      <c r="H4448" s="291" t="s">
        <v>2097</v>
      </c>
      <c r="I4448" s="291"/>
      <c r="J4448" s="159">
        <v>59.93</v>
      </c>
    </row>
    <row r="4449" spans="1:10" ht="14.4" thickBot="1" x14ac:dyDescent="0.3">
      <c r="A4449" s="30"/>
      <c r="B4449" s="30"/>
      <c r="C4449" s="30"/>
      <c r="D4449" s="30"/>
      <c r="E4449" s="30"/>
      <c r="F4449" s="30"/>
      <c r="G4449" s="30" t="s">
        <v>2098</v>
      </c>
      <c r="H4449" s="160" t="s">
        <v>2879</v>
      </c>
      <c r="I4449" s="30" t="s">
        <v>2100</v>
      </c>
      <c r="J4449" s="32">
        <v>3655.73</v>
      </c>
    </row>
    <row r="4450" spans="1:10" ht="14.4" thickTop="1" x14ac:dyDescent="0.25">
      <c r="A4450" s="161"/>
      <c r="B4450" s="161"/>
      <c r="C4450" s="161"/>
      <c r="D4450" s="161"/>
      <c r="E4450" s="161"/>
      <c r="F4450" s="161"/>
      <c r="G4450" s="161"/>
      <c r="H4450" s="161"/>
      <c r="I4450" s="161"/>
      <c r="J4450" s="161"/>
    </row>
    <row r="4451" spans="1:10" x14ac:dyDescent="0.25">
      <c r="A4451" s="24" t="s">
        <v>1317</v>
      </c>
      <c r="B4451" s="25" t="s">
        <v>2</v>
      </c>
      <c r="C4451" s="24" t="s">
        <v>3</v>
      </c>
      <c r="D4451" s="24" t="s">
        <v>4</v>
      </c>
      <c r="E4451" s="294" t="s">
        <v>2075</v>
      </c>
      <c r="F4451" s="294"/>
      <c r="G4451" s="145" t="s">
        <v>5</v>
      </c>
      <c r="H4451" s="25" t="s">
        <v>6</v>
      </c>
      <c r="I4451" s="25" t="s">
        <v>7</v>
      </c>
      <c r="J4451" s="25" t="s">
        <v>9</v>
      </c>
    </row>
    <row r="4452" spans="1:10" ht="26.4" x14ac:dyDescent="0.25">
      <c r="A4452" s="146" t="s">
        <v>2076</v>
      </c>
      <c r="B4452" s="147" t="s">
        <v>1318</v>
      </c>
      <c r="C4452" s="146" t="s">
        <v>41</v>
      </c>
      <c r="D4452" s="146" t="s">
        <v>1319</v>
      </c>
      <c r="E4452" s="292" t="s">
        <v>2175</v>
      </c>
      <c r="F4452" s="292"/>
      <c r="G4452" s="148" t="s">
        <v>43</v>
      </c>
      <c r="H4452" s="149">
        <v>1</v>
      </c>
      <c r="I4452" s="150">
        <v>71.89</v>
      </c>
      <c r="J4452" s="150">
        <v>71.89</v>
      </c>
    </row>
    <row r="4453" spans="1:10" ht="26.4" x14ac:dyDescent="0.25">
      <c r="A4453" s="48" t="s">
        <v>2078</v>
      </c>
      <c r="B4453" s="50" t="s">
        <v>2085</v>
      </c>
      <c r="C4453" s="48" t="s">
        <v>41</v>
      </c>
      <c r="D4453" s="48" t="s">
        <v>2086</v>
      </c>
      <c r="E4453" s="289" t="s">
        <v>2081</v>
      </c>
      <c r="F4453" s="289"/>
      <c r="G4453" s="151" t="s">
        <v>2082</v>
      </c>
      <c r="H4453" s="152">
        <v>0.79</v>
      </c>
      <c r="I4453" s="153">
        <v>25.7</v>
      </c>
      <c r="J4453" s="153">
        <v>20.3</v>
      </c>
    </row>
    <row r="4454" spans="1:10" ht="26.4" x14ac:dyDescent="0.25">
      <c r="A4454" s="48" t="s">
        <v>2078</v>
      </c>
      <c r="B4454" s="50" t="s">
        <v>2083</v>
      </c>
      <c r="C4454" s="48" t="s">
        <v>41</v>
      </c>
      <c r="D4454" s="48" t="s">
        <v>2084</v>
      </c>
      <c r="E4454" s="289" t="s">
        <v>2081</v>
      </c>
      <c r="F4454" s="289"/>
      <c r="G4454" s="151" t="s">
        <v>2082</v>
      </c>
      <c r="H4454" s="152">
        <v>0.79</v>
      </c>
      <c r="I4454" s="153">
        <v>30.42</v>
      </c>
      <c r="J4454" s="153">
        <v>24.03</v>
      </c>
    </row>
    <row r="4455" spans="1:10" x14ac:dyDescent="0.25">
      <c r="A4455" s="154" t="s">
        <v>2087</v>
      </c>
      <c r="B4455" s="155" t="s">
        <v>3563</v>
      </c>
      <c r="C4455" s="154" t="s">
        <v>41</v>
      </c>
      <c r="D4455" s="154" t="s">
        <v>3564</v>
      </c>
      <c r="E4455" s="290" t="s">
        <v>2091</v>
      </c>
      <c r="F4455" s="290"/>
      <c r="G4455" s="156" t="s">
        <v>43</v>
      </c>
      <c r="H4455" s="157">
        <v>4</v>
      </c>
      <c r="I4455" s="158">
        <v>6.89</v>
      </c>
      <c r="J4455" s="158">
        <v>27.56</v>
      </c>
    </row>
    <row r="4456" spans="1:10" x14ac:dyDescent="0.25">
      <c r="A4456" s="49"/>
      <c r="B4456" s="49"/>
      <c r="C4456" s="49"/>
      <c r="D4456" s="49"/>
      <c r="E4456" s="49" t="s">
        <v>2093</v>
      </c>
      <c r="F4456" s="159">
        <v>15.46</v>
      </c>
      <c r="G4456" s="49" t="s">
        <v>2094</v>
      </c>
      <c r="H4456" s="159">
        <v>17.73</v>
      </c>
      <c r="I4456" s="49" t="s">
        <v>2095</v>
      </c>
      <c r="J4456" s="159">
        <v>33.19</v>
      </c>
    </row>
    <row r="4457" spans="1:10" x14ac:dyDescent="0.25">
      <c r="A4457" s="49"/>
      <c r="B4457" s="49"/>
      <c r="C4457" s="49"/>
      <c r="D4457" s="49"/>
      <c r="E4457" s="49" t="s">
        <v>2096</v>
      </c>
      <c r="F4457" s="159">
        <v>14.73</v>
      </c>
      <c r="G4457" s="49"/>
      <c r="H4457" s="291" t="s">
        <v>2097</v>
      </c>
      <c r="I4457" s="291"/>
      <c r="J4457" s="159">
        <v>86.62</v>
      </c>
    </row>
    <row r="4458" spans="1:10" ht="14.4" thickBot="1" x14ac:dyDescent="0.3">
      <c r="A4458" s="30"/>
      <c r="B4458" s="30"/>
      <c r="C4458" s="30"/>
      <c r="D4458" s="30"/>
      <c r="E4458" s="30"/>
      <c r="F4458" s="30"/>
      <c r="G4458" s="30" t="s">
        <v>2098</v>
      </c>
      <c r="H4458" s="160" t="s">
        <v>2166</v>
      </c>
      <c r="I4458" s="30" t="s">
        <v>2100</v>
      </c>
      <c r="J4458" s="32">
        <v>86.62</v>
      </c>
    </row>
    <row r="4459" spans="1:10" ht="14.4" thickTop="1" x14ac:dyDescent="0.25">
      <c r="A4459" s="161"/>
      <c r="B4459" s="161"/>
      <c r="C4459" s="161"/>
      <c r="D4459" s="161"/>
      <c r="E4459" s="161"/>
      <c r="F4459" s="161"/>
      <c r="G4459" s="161"/>
      <c r="H4459" s="161"/>
      <c r="I4459" s="161"/>
      <c r="J4459" s="161"/>
    </row>
    <row r="4460" spans="1:10" x14ac:dyDescent="0.25">
      <c r="A4460" s="24" t="s">
        <v>1320</v>
      </c>
      <c r="B4460" s="25" t="s">
        <v>2</v>
      </c>
      <c r="C4460" s="24" t="s">
        <v>3</v>
      </c>
      <c r="D4460" s="24" t="s">
        <v>4</v>
      </c>
      <c r="E4460" s="294" t="s">
        <v>2075</v>
      </c>
      <c r="F4460" s="294"/>
      <c r="G4460" s="145" t="s">
        <v>5</v>
      </c>
      <c r="H4460" s="25" t="s">
        <v>6</v>
      </c>
      <c r="I4460" s="25" t="s">
        <v>7</v>
      </c>
      <c r="J4460" s="25" t="s">
        <v>9</v>
      </c>
    </row>
    <row r="4461" spans="1:10" ht="26.4" x14ac:dyDescent="0.25">
      <c r="A4461" s="146" t="s">
        <v>2076</v>
      </c>
      <c r="B4461" s="147" t="s">
        <v>1321</v>
      </c>
      <c r="C4461" s="146" t="s">
        <v>41</v>
      </c>
      <c r="D4461" s="146" t="s">
        <v>1322</v>
      </c>
      <c r="E4461" s="292" t="s">
        <v>2175</v>
      </c>
      <c r="F4461" s="292"/>
      <c r="G4461" s="148" t="s">
        <v>43</v>
      </c>
      <c r="H4461" s="149">
        <v>1</v>
      </c>
      <c r="I4461" s="150">
        <v>24.67</v>
      </c>
      <c r="J4461" s="150">
        <v>24.67</v>
      </c>
    </row>
    <row r="4462" spans="1:10" ht="26.4" x14ac:dyDescent="0.25">
      <c r="A4462" s="48" t="s">
        <v>2078</v>
      </c>
      <c r="B4462" s="50" t="s">
        <v>2083</v>
      </c>
      <c r="C4462" s="48" t="s">
        <v>41</v>
      </c>
      <c r="D4462" s="48" t="s">
        <v>2084</v>
      </c>
      <c r="E4462" s="289" t="s">
        <v>2081</v>
      </c>
      <c r="F4462" s="289"/>
      <c r="G4462" s="151" t="s">
        <v>2082</v>
      </c>
      <c r="H4462" s="152">
        <v>0.317</v>
      </c>
      <c r="I4462" s="153">
        <v>30.42</v>
      </c>
      <c r="J4462" s="153">
        <v>9.64</v>
      </c>
    </row>
    <row r="4463" spans="1:10" ht="26.4" x14ac:dyDescent="0.25">
      <c r="A4463" s="48" t="s">
        <v>2078</v>
      </c>
      <c r="B4463" s="50" t="s">
        <v>2085</v>
      </c>
      <c r="C4463" s="48" t="s">
        <v>41</v>
      </c>
      <c r="D4463" s="48" t="s">
        <v>2086</v>
      </c>
      <c r="E4463" s="289" t="s">
        <v>2081</v>
      </c>
      <c r="F4463" s="289"/>
      <c r="G4463" s="151" t="s">
        <v>2082</v>
      </c>
      <c r="H4463" s="152">
        <v>0.317</v>
      </c>
      <c r="I4463" s="153">
        <v>25.7</v>
      </c>
      <c r="J4463" s="153">
        <v>8.14</v>
      </c>
    </row>
    <row r="4464" spans="1:10" x14ac:dyDescent="0.25">
      <c r="A4464" s="154" t="s">
        <v>2087</v>
      </c>
      <c r="B4464" s="155" t="s">
        <v>3563</v>
      </c>
      <c r="C4464" s="154" t="s">
        <v>41</v>
      </c>
      <c r="D4464" s="154" t="s">
        <v>3564</v>
      </c>
      <c r="E4464" s="290" t="s">
        <v>2091</v>
      </c>
      <c r="F4464" s="290"/>
      <c r="G4464" s="156" t="s">
        <v>43</v>
      </c>
      <c r="H4464" s="157">
        <v>1</v>
      </c>
      <c r="I4464" s="158">
        <v>6.89</v>
      </c>
      <c r="J4464" s="158">
        <v>6.89</v>
      </c>
    </row>
    <row r="4465" spans="1:10" x14ac:dyDescent="0.25">
      <c r="A4465" s="49"/>
      <c r="B4465" s="49"/>
      <c r="C4465" s="49"/>
      <c r="D4465" s="49"/>
      <c r="E4465" s="49" t="s">
        <v>2093</v>
      </c>
      <c r="F4465" s="159">
        <v>6.2</v>
      </c>
      <c r="G4465" s="49" t="s">
        <v>2094</v>
      </c>
      <c r="H4465" s="159">
        <v>7.11</v>
      </c>
      <c r="I4465" s="49" t="s">
        <v>2095</v>
      </c>
      <c r="J4465" s="159">
        <v>13.31</v>
      </c>
    </row>
    <row r="4466" spans="1:10" x14ac:dyDescent="0.25">
      <c r="A4466" s="49"/>
      <c r="B4466" s="49"/>
      <c r="C4466" s="49"/>
      <c r="D4466" s="49"/>
      <c r="E4466" s="49" t="s">
        <v>2096</v>
      </c>
      <c r="F4466" s="159">
        <v>5.05</v>
      </c>
      <c r="G4466" s="49"/>
      <c r="H4466" s="291" t="s">
        <v>2097</v>
      </c>
      <c r="I4466" s="291"/>
      <c r="J4466" s="159">
        <v>29.72</v>
      </c>
    </row>
    <row r="4467" spans="1:10" ht="14.4" thickBot="1" x14ac:dyDescent="0.3">
      <c r="A4467" s="30"/>
      <c r="B4467" s="30"/>
      <c r="C4467" s="30"/>
      <c r="D4467" s="30"/>
      <c r="E4467" s="30"/>
      <c r="F4467" s="30"/>
      <c r="G4467" s="30" t="s">
        <v>2098</v>
      </c>
      <c r="H4467" s="160" t="s">
        <v>3572</v>
      </c>
      <c r="I4467" s="30" t="s">
        <v>2100</v>
      </c>
      <c r="J4467" s="32">
        <v>13047.08</v>
      </c>
    </row>
    <row r="4468" spans="1:10" ht="14.4" thickTop="1" x14ac:dyDescent="0.25">
      <c r="A4468" s="161"/>
      <c r="B4468" s="161"/>
      <c r="C4468" s="161"/>
      <c r="D4468" s="161"/>
      <c r="E4468" s="161"/>
      <c r="F4468" s="161"/>
      <c r="G4468" s="161"/>
      <c r="H4468" s="161"/>
      <c r="I4468" s="161"/>
      <c r="J4468" s="161"/>
    </row>
    <row r="4469" spans="1:10" x14ac:dyDescent="0.25">
      <c r="A4469" s="24" t="s">
        <v>1323</v>
      </c>
      <c r="B4469" s="25" t="s">
        <v>2</v>
      </c>
      <c r="C4469" s="24" t="s">
        <v>3</v>
      </c>
      <c r="D4469" s="24" t="s">
        <v>4</v>
      </c>
      <c r="E4469" s="294" t="s">
        <v>2075</v>
      </c>
      <c r="F4469" s="294"/>
      <c r="G4469" s="145" t="s">
        <v>5</v>
      </c>
      <c r="H4469" s="25" t="s">
        <v>6</v>
      </c>
      <c r="I4469" s="25" t="s">
        <v>7</v>
      </c>
      <c r="J4469" s="25" t="s">
        <v>9</v>
      </c>
    </row>
    <row r="4470" spans="1:10" ht="26.4" x14ac:dyDescent="0.25">
      <c r="A4470" s="146" t="s">
        <v>2076</v>
      </c>
      <c r="B4470" s="147" t="s">
        <v>1324</v>
      </c>
      <c r="C4470" s="146" t="s">
        <v>41</v>
      </c>
      <c r="D4470" s="146" t="s">
        <v>1325</v>
      </c>
      <c r="E4470" s="292" t="s">
        <v>2175</v>
      </c>
      <c r="F4470" s="292"/>
      <c r="G4470" s="148" t="s">
        <v>43</v>
      </c>
      <c r="H4470" s="149">
        <v>1</v>
      </c>
      <c r="I4470" s="150">
        <v>26.6</v>
      </c>
      <c r="J4470" s="150">
        <v>26.6</v>
      </c>
    </row>
    <row r="4471" spans="1:10" ht="26.4" x14ac:dyDescent="0.25">
      <c r="A4471" s="48" t="s">
        <v>2078</v>
      </c>
      <c r="B4471" s="50" t="s">
        <v>2085</v>
      </c>
      <c r="C4471" s="48" t="s">
        <v>41</v>
      </c>
      <c r="D4471" s="48" t="s">
        <v>2086</v>
      </c>
      <c r="E4471" s="289" t="s">
        <v>2081</v>
      </c>
      <c r="F4471" s="289"/>
      <c r="G4471" s="151" t="s">
        <v>2082</v>
      </c>
      <c r="H4471" s="152">
        <v>0.317</v>
      </c>
      <c r="I4471" s="153">
        <v>25.7</v>
      </c>
      <c r="J4471" s="153">
        <v>8.14</v>
      </c>
    </row>
    <row r="4472" spans="1:10" ht="26.4" x14ac:dyDescent="0.25">
      <c r="A4472" s="48" t="s">
        <v>2078</v>
      </c>
      <c r="B4472" s="50" t="s">
        <v>2083</v>
      </c>
      <c r="C4472" s="48" t="s">
        <v>41</v>
      </c>
      <c r="D4472" s="48" t="s">
        <v>2084</v>
      </c>
      <c r="E4472" s="289" t="s">
        <v>2081</v>
      </c>
      <c r="F4472" s="289"/>
      <c r="G4472" s="151" t="s">
        <v>2082</v>
      </c>
      <c r="H4472" s="152">
        <v>0.317</v>
      </c>
      <c r="I4472" s="153">
        <v>30.42</v>
      </c>
      <c r="J4472" s="153">
        <v>9.64</v>
      </c>
    </row>
    <row r="4473" spans="1:10" x14ac:dyDescent="0.25">
      <c r="A4473" s="154" t="s">
        <v>2087</v>
      </c>
      <c r="B4473" s="155" t="s">
        <v>3570</v>
      </c>
      <c r="C4473" s="154" t="s">
        <v>41</v>
      </c>
      <c r="D4473" s="154" t="s">
        <v>3571</v>
      </c>
      <c r="E4473" s="290" t="s">
        <v>2091</v>
      </c>
      <c r="F4473" s="290"/>
      <c r="G4473" s="156" t="s">
        <v>43</v>
      </c>
      <c r="H4473" s="157">
        <v>1</v>
      </c>
      <c r="I4473" s="158">
        <v>8.82</v>
      </c>
      <c r="J4473" s="158">
        <v>8.82</v>
      </c>
    </row>
    <row r="4474" spans="1:10" x14ac:dyDescent="0.25">
      <c r="A4474" s="49"/>
      <c r="B4474" s="49"/>
      <c r="C4474" s="49"/>
      <c r="D4474" s="49"/>
      <c r="E4474" s="49" t="s">
        <v>2093</v>
      </c>
      <c r="F4474" s="159">
        <v>6.2</v>
      </c>
      <c r="G4474" s="49" t="s">
        <v>2094</v>
      </c>
      <c r="H4474" s="159">
        <v>7.11</v>
      </c>
      <c r="I4474" s="49" t="s">
        <v>2095</v>
      </c>
      <c r="J4474" s="159">
        <v>13.31</v>
      </c>
    </row>
    <row r="4475" spans="1:10" x14ac:dyDescent="0.25">
      <c r="A4475" s="49"/>
      <c r="B4475" s="49"/>
      <c r="C4475" s="49"/>
      <c r="D4475" s="49"/>
      <c r="E4475" s="49" t="s">
        <v>2096</v>
      </c>
      <c r="F4475" s="159">
        <v>5.45</v>
      </c>
      <c r="G4475" s="49"/>
      <c r="H4475" s="291" t="s">
        <v>2097</v>
      </c>
      <c r="I4475" s="291"/>
      <c r="J4475" s="159">
        <v>32.049999999999997</v>
      </c>
    </row>
    <row r="4476" spans="1:10" ht="14.4" thickBot="1" x14ac:dyDescent="0.3">
      <c r="A4476" s="30"/>
      <c r="B4476" s="30"/>
      <c r="C4476" s="30"/>
      <c r="D4476" s="30"/>
      <c r="E4476" s="30"/>
      <c r="F4476" s="30"/>
      <c r="G4476" s="30" t="s">
        <v>2098</v>
      </c>
      <c r="H4476" s="160" t="s">
        <v>3573</v>
      </c>
      <c r="I4476" s="30" t="s">
        <v>2100</v>
      </c>
      <c r="J4476" s="32">
        <v>4775.45</v>
      </c>
    </row>
    <row r="4477" spans="1:10" ht="14.4" thickTop="1" x14ac:dyDescent="0.25">
      <c r="A4477" s="161"/>
      <c r="B4477" s="161"/>
      <c r="C4477" s="161"/>
      <c r="D4477" s="161"/>
      <c r="E4477" s="161"/>
      <c r="F4477" s="161"/>
      <c r="G4477" s="161"/>
      <c r="H4477" s="161"/>
      <c r="I4477" s="161"/>
      <c r="J4477" s="161"/>
    </row>
    <row r="4478" spans="1:10" x14ac:dyDescent="0.25">
      <c r="A4478" s="24" t="s">
        <v>1326</v>
      </c>
      <c r="B4478" s="25" t="s">
        <v>2</v>
      </c>
      <c r="C4478" s="24" t="s">
        <v>3</v>
      </c>
      <c r="D4478" s="24" t="s">
        <v>4</v>
      </c>
      <c r="E4478" s="294" t="s">
        <v>2075</v>
      </c>
      <c r="F4478" s="294"/>
      <c r="G4478" s="145" t="s">
        <v>5</v>
      </c>
      <c r="H4478" s="25" t="s">
        <v>6</v>
      </c>
      <c r="I4478" s="25" t="s">
        <v>7</v>
      </c>
      <c r="J4478" s="25" t="s">
        <v>9</v>
      </c>
    </row>
    <row r="4479" spans="1:10" ht="26.4" x14ac:dyDescent="0.25">
      <c r="A4479" s="146" t="s">
        <v>2076</v>
      </c>
      <c r="B4479" s="147" t="s">
        <v>1327</v>
      </c>
      <c r="C4479" s="146" t="s">
        <v>41</v>
      </c>
      <c r="D4479" s="146" t="s">
        <v>1328</v>
      </c>
      <c r="E4479" s="292" t="s">
        <v>3574</v>
      </c>
      <c r="F4479" s="292"/>
      <c r="G4479" s="148" t="s">
        <v>43</v>
      </c>
      <c r="H4479" s="149">
        <v>1</v>
      </c>
      <c r="I4479" s="150">
        <v>31.19</v>
      </c>
      <c r="J4479" s="150">
        <v>31.19</v>
      </c>
    </row>
    <row r="4480" spans="1:10" ht="26.4" x14ac:dyDescent="0.25">
      <c r="A4480" s="48" t="s">
        <v>2078</v>
      </c>
      <c r="B4480" s="50" t="s">
        <v>2083</v>
      </c>
      <c r="C4480" s="48" t="s">
        <v>41</v>
      </c>
      <c r="D4480" s="48" t="s">
        <v>2084</v>
      </c>
      <c r="E4480" s="289" t="s">
        <v>2081</v>
      </c>
      <c r="F4480" s="289"/>
      <c r="G4480" s="151" t="s">
        <v>2082</v>
      </c>
      <c r="H4480" s="152">
        <v>1.46E-2</v>
      </c>
      <c r="I4480" s="153">
        <v>30.42</v>
      </c>
      <c r="J4480" s="153">
        <v>0.44</v>
      </c>
    </row>
    <row r="4481" spans="1:10" ht="26.4" x14ac:dyDescent="0.25">
      <c r="A4481" s="48" t="s">
        <v>2078</v>
      </c>
      <c r="B4481" s="50" t="s">
        <v>2085</v>
      </c>
      <c r="C4481" s="48" t="s">
        <v>41</v>
      </c>
      <c r="D4481" s="48" t="s">
        <v>2086</v>
      </c>
      <c r="E4481" s="289" t="s">
        <v>2081</v>
      </c>
      <c r="F4481" s="289"/>
      <c r="G4481" s="151" t="s">
        <v>2082</v>
      </c>
      <c r="H4481" s="152">
        <v>1.46E-2</v>
      </c>
      <c r="I4481" s="153">
        <v>25.7</v>
      </c>
      <c r="J4481" s="153">
        <v>0.37</v>
      </c>
    </row>
    <row r="4482" spans="1:10" ht="26.4" x14ac:dyDescent="0.25">
      <c r="A4482" s="154" t="s">
        <v>2087</v>
      </c>
      <c r="B4482" s="155" t="s">
        <v>3486</v>
      </c>
      <c r="C4482" s="154" t="s">
        <v>41</v>
      </c>
      <c r="D4482" s="154" t="s">
        <v>3487</v>
      </c>
      <c r="E4482" s="290" t="s">
        <v>2091</v>
      </c>
      <c r="F4482" s="290"/>
      <c r="G4482" s="156" t="s">
        <v>43</v>
      </c>
      <c r="H4482" s="157">
        <v>2.1000000000000001E-2</v>
      </c>
      <c r="I4482" s="158">
        <v>8.24</v>
      </c>
      <c r="J4482" s="158">
        <v>0.17</v>
      </c>
    </row>
    <row r="4483" spans="1:10" ht="26.4" x14ac:dyDescent="0.25">
      <c r="A4483" s="154" t="s">
        <v>2087</v>
      </c>
      <c r="B4483" s="155" t="s">
        <v>3575</v>
      </c>
      <c r="C4483" s="154" t="s">
        <v>41</v>
      </c>
      <c r="D4483" s="154" t="s">
        <v>3576</v>
      </c>
      <c r="E4483" s="290" t="s">
        <v>2091</v>
      </c>
      <c r="F4483" s="290"/>
      <c r="G4483" s="156" t="s">
        <v>43</v>
      </c>
      <c r="H4483" s="157">
        <v>1</v>
      </c>
      <c r="I4483" s="158">
        <v>30.21</v>
      </c>
      <c r="J4483" s="158">
        <v>30.21</v>
      </c>
    </row>
    <row r="4484" spans="1:10" x14ac:dyDescent="0.25">
      <c r="A4484" s="49"/>
      <c r="B4484" s="49"/>
      <c r="C4484" s="49"/>
      <c r="D4484" s="49"/>
      <c r="E4484" s="49" t="s">
        <v>2093</v>
      </c>
      <c r="F4484" s="159">
        <v>0.28000000000000003</v>
      </c>
      <c r="G4484" s="49" t="s">
        <v>2094</v>
      </c>
      <c r="H4484" s="159">
        <v>0.33</v>
      </c>
      <c r="I4484" s="49" t="s">
        <v>2095</v>
      </c>
      <c r="J4484" s="159">
        <v>0.61</v>
      </c>
    </row>
    <row r="4485" spans="1:10" x14ac:dyDescent="0.25">
      <c r="A4485" s="49"/>
      <c r="B4485" s="49"/>
      <c r="C4485" s="49"/>
      <c r="D4485" s="49"/>
      <c r="E4485" s="49" t="s">
        <v>2096</v>
      </c>
      <c r="F4485" s="159">
        <v>6.39</v>
      </c>
      <c r="G4485" s="49"/>
      <c r="H4485" s="291" t="s">
        <v>2097</v>
      </c>
      <c r="I4485" s="291"/>
      <c r="J4485" s="159">
        <v>37.58</v>
      </c>
    </row>
    <row r="4486" spans="1:10" ht="14.4" thickBot="1" x14ac:dyDescent="0.3">
      <c r="A4486" s="30"/>
      <c r="B4486" s="30"/>
      <c r="C4486" s="30"/>
      <c r="D4486" s="30"/>
      <c r="E4486" s="30"/>
      <c r="F4486" s="30"/>
      <c r="G4486" s="30" t="s">
        <v>2098</v>
      </c>
      <c r="H4486" s="160" t="s">
        <v>2571</v>
      </c>
      <c r="I4486" s="30" t="s">
        <v>2100</v>
      </c>
      <c r="J4486" s="32">
        <v>338.22</v>
      </c>
    </row>
    <row r="4487" spans="1:10" ht="14.4" thickTop="1" x14ac:dyDescent="0.25">
      <c r="A4487" s="161"/>
      <c r="B4487" s="161"/>
      <c r="C4487" s="161"/>
      <c r="D4487" s="161"/>
      <c r="E4487" s="161"/>
      <c r="F4487" s="161"/>
      <c r="G4487" s="161"/>
      <c r="H4487" s="161"/>
      <c r="I4487" s="161"/>
      <c r="J4487" s="161"/>
    </row>
    <row r="4488" spans="1:10" x14ac:dyDescent="0.25">
      <c r="A4488" s="24" t="s">
        <v>1329</v>
      </c>
      <c r="B4488" s="25" t="s">
        <v>2</v>
      </c>
      <c r="C4488" s="24" t="s">
        <v>3</v>
      </c>
      <c r="D4488" s="24" t="s">
        <v>4</v>
      </c>
      <c r="E4488" s="294" t="s">
        <v>2075</v>
      </c>
      <c r="F4488" s="294"/>
      <c r="G4488" s="145" t="s">
        <v>5</v>
      </c>
      <c r="H4488" s="25" t="s">
        <v>6</v>
      </c>
      <c r="I4488" s="25" t="s">
        <v>7</v>
      </c>
      <c r="J4488" s="25" t="s">
        <v>9</v>
      </c>
    </row>
    <row r="4489" spans="1:10" ht="26.4" x14ac:dyDescent="0.25">
      <c r="A4489" s="146" t="s">
        <v>2076</v>
      </c>
      <c r="B4489" s="147" t="s">
        <v>1330</v>
      </c>
      <c r="C4489" s="146" t="s">
        <v>19</v>
      </c>
      <c r="D4489" s="146" t="s">
        <v>1331</v>
      </c>
      <c r="E4489" s="292" t="s">
        <v>2077</v>
      </c>
      <c r="F4489" s="292"/>
      <c r="G4489" s="148" t="s">
        <v>43</v>
      </c>
      <c r="H4489" s="149">
        <v>1</v>
      </c>
      <c r="I4489" s="150">
        <v>175.75</v>
      </c>
      <c r="J4489" s="150">
        <v>175.75</v>
      </c>
    </row>
    <row r="4490" spans="1:10" ht="26.4" x14ac:dyDescent="0.25">
      <c r="A4490" s="48" t="s">
        <v>2078</v>
      </c>
      <c r="B4490" s="50" t="s">
        <v>2085</v>
      </c>
      <c r="C4490" s="48" t="s">
        <v>41</v>
      </c>
      <c r="D4490" s="48" t="s">
        <v>2086</v>
      </c>
      <c r="E4490" s="289" t="s">
        <v>2081</v>
      </c>
      <c r="F4490" s="289"/>
      <c r="G4490" s="151" t="s">
        <v>2082</v>
      </c>
      <c r="H4490" s="152">
        <v>1</v>
      </c>
      <c r="I4490" s="153">
        <v>25.7</v>
      </c>
      <c r="J4490" s="153">
        <v>25.7</v>
      </c>
    </row>
    <row r="4491" spans="1:10" ht="26.4" x14ac:dyDescent="0.25">
      <c r="A4491" s="48" t="s">
        <v>2078</v>
      </c>
      <c r="B4491" s="50" t="s">
        <v>2083</v>
      </c>
      <c r="C4491" s="48" t="s">
        <v>41</v>
      </c>
      <c r="D4491" s="48" t="s">
        <v>2084</v>
      </c>
      <c r="E4491" s="289" t="s">
        <v>2081</v>
      </c>
      <c r="F4491" s="289"/>
      <c r="G4491" s="151" t="s">
        <v>2082</v>
      </c>
      <c r="H4491" s="152">
        <v>1</v>
      </c>
      <c r="I4491" s="153">
        <v>30.42</v>
      </c>
      <c r="J4491" s="153">
        <v>30.42</v>
      </c>
    </row>
    <row r="4492" spans="1:10" ht="39.6" x14ac:dyDescent="0.25">
      <c r="A4492" s="154" t="s">
        <v>2087</v>
      </c>
      <c r="B4492" s="155" t="s">
        <v>3577</v>
      </c>
      <c r="C4492" s="154" t="s">
        <v>2089</v>
      </c>
      <c r="D4492" s="154" t="s">
        <v>3578</v>
      </c>
      <c r="E4492" s="290" t="s">
        <v>2091</v>
      </c>
      <c r="F4492" s="290"/>
      <c r="G4492" s="156" t="s">
        <v>592</v>
      </c>
      <c r="H4492" s="157">
        <v>1</v>
      </c>
      <c r="I4492" s="158">
        <v>119.63</v>
      </c>
      <c r="J4492" s="158">
        <v>119.63</v>
      </c>
    </row>
    <row r="4493" spans="1:10" x14ac:dyDescent="0.25">
      <c r="A4493" s="49"/>
      <c r="B4493" s="49"/>
      <c r="C4493" s="49"/>
      <c r="D4493" s="49"/>
      <c r="E4493" s="49" t="s">
        <v>2093</v>
      </c>
      <c r="F4493" s="159">
        <v>19.57</v>
      </c>
      <c r="G4493" s="49" t="s">
        <v>2094</v>
      </c>
      <c r="H4493" s="159">
        <v>22.45</v>
      </c>
      <c r="I4493" s="49" t="s">
        <v>2095</v>
      </c>
      <c r="J4493" s="159">
        <v>42.02</v>
      </c>
    </row>
    <row r="4494" spans="1:10" x14ac:dyDescent="0.25">
      <c r="A4494" s="49"/>
      <c r="B4494" s="49"/>
      <c r="C4494" s="49"/>
      <c r="D4494" s="49"/>
      <c r="E4494" s="49" t="s">
        <v>2096</v>
      </c>
      <c r="F4494" s="159">
        <v>36.020000000000003</v>
      </c>
      <c r="G4494" s="49"/>
      <c r="H4494" s="291" t="s">
        <v>2097</v>
      </c>
      <c r="I4494" s="291"/>
      <c r="J4494" s="159">
        <v>211.77</v>
      </c>
    </row>
    <row r="4495" spans="1:10" ht="14.4" thickBot="1" x14ac:dyDescent="0.3">
      <c r="A4495" s="30"/>
      <c r="B4495" s="30"/>
      <c r="C4495" s="30"/>
      <c r="D4495" s="30"/>
      <c r="E4495" s="30"/>
      <c r="F4495" s="30"/>
      <c r="G4495" s="30" t="s">
        <v>2098</v>
      </c>
      <c r="H4495" s="160" t="s">
        <v>2571</v>
      </c>
      <c r="I4495" s="30" t="s">
        <v>2100</v>
      </c>
      <c r="J4495" s="32">
        <v>1905.93</v>
      </c>
    </row>
    <row r="4496" spans="1:10" ht="14.4" thickTop="1" x14ac:dyDescent="0.25">
      <c r="A4496" s="161"/>
      <c r="B4496" s="161"/>
      <c r="C4496" s="161"/>
      <c r="D4496" s="161"/>
      <c r="E4496" s="161"/>
      <c r="F4496" s="161"/>
      <c r="G4496" s="161"/>
      <c r="H4496" s="161"/>
      <c r="I4496" s="161"/>
      <c r="J4496" s="161"/>
    </row>
    <row r="4497" spans="1:10" x14ac:dyDescent="0.25">
      <c r="A4497" s="24" t="s">
        <v>1332</v>
      </c>
      <c r="B4497" s="25" t="s">
        <v>2</v>
      </c>
      <c r="C4497" s="24" t="s">
        <v>3</v>
      </c>
      <c r="D4497" s="24" t="s">
        <v>4</v>
      </c>
      <c r="E4497" s="294" t="s">
        <v>2075</v>
      </c>
      <c r="F4497" s="294"/>
      <c r="G4497" s="145" t="s">
        <v>5</v>
      </c>
      <c r="H4497" s="25" t="s">
        <v>6</v>
      </c>
      <c r="I4497" s="25" t="s">
        <v>7</v>
      </c>
      <c r="J4497" s="25" t="s">
        <v>9</v>
      </c>
    </row>
    <row r="4498" spans="1:10" ht="26.4" x14ac:dyDescent="0.25">
      <c r="A4498" s="146" t="s">
        <v>2076</v>
      </c>
      <c r="B4498" s="147" t="s">
        <v>1333</v>
      </c>
      <c r="C4498" s="146" t="s">
        <v>41</v>
      </c>
      <c r="D4498" s="146" t="s">
        <v>1334</v>
      </c>
      <c r="E4498" s="292" t="s">
        <v>2181</v>
      </c>
      <c r="F4498" s="292"/>
      <c r="G4498" s="148" t="s">
        <v>43</v>
      </c>
      <c r="H4498" s="149">
        <v>1</v>
      </c>
      <c r="I4498" s="150">
        <v>65.73</v>
      </c>
      <c r="J4498" s="150">
        <v>65.73</v>
      </c>
    </row>
    <row r="4499" spans="1:10" ht="26.4" x14ac:dyDescent="0.25">
      <c r="A4499" s="48" t="s">
        <v>2078</v>
      </c>
      <c r="B4499" s="50" t="s">
        <v>2083</v>
      </c>
      <c r="C4499" s="48" t="s">
        <v>41</v>
      </c>
      <c r="D4499" s="48" t="s">
        <v>2084</v>
      </c>
      <c r="E4499" s="289" t="s">
        <v>2081</v>
      </c>
      <c r="F4499" s="289"/>
      <c r="G4499" s="151" t="s">
        <v>2082</v>
      </c>
      <c r="H4499" s="152">
        <v>9.3685000000000004E-2</v>
      </c>
      <c r="I4499" s="153">
        <v>30.42</v>
      </c>
      <c r="J4499" s="153">
        <v>2.84</v>
      </c>
    </row>
    <row r="4500" spans="1:10" ht="26.4" x14ac:dyDescent="0.25">
      <c r="A4500" s="48" t="s">
        <v>2078</v>
      </c>
      <c r="B4500" s="50" t="s">
        <v>2085</v>
      </c>
      <c r="C4500" s="48" t="s">
        <v>41</v>
      </c>
      <c r="D4500" s="48" t="s">
        <v>2086</v>
      </c>
      <c r="E4500" s="289" t="s">
        <v>2081</v>
      </c>
      <c r="F4500" s="289"/>
      <c r="G4500" s="151" t="s">
        <v>2082</v>
      </c>
      <c r="H4500" s="152">
        <v>9.3685000000000004E-2</v>
      </c>
      <c r="I4500" s="153">
        <v>25.7</v>
      </c>
      <c r="J4500" s="153">
        <v>2.4</v>
      </c>
    </row>
    <row r="4501" spans="1:10" ht="26.4" x14ac:dyDescent="0.25">
      <c r="A4501" s="154" t="s">
        <v>2087</v>
      </c>
      <c r="B4501" s="155" t="s">
        <v>3579</v>
      </c>
      <c r="C4501" s="154" t="s">
        <v>41</v>
      </c>
      <c r="D4501" s="154" t="s">
        <v>3580</v>
      </c>
      <c r="E4501" s="290" t="s">
        <v>2091</v>
      </c>
      <c r="F4501" s="290"/>
      <c r="G4501" s="156" t="s">
        <v>43</v>
      </c>
      <c r="H4501" s="157">
        <v>1</v>
      </c>
      <c r="I4501" s="158">
        <v>57.53</v>
      </c>
      <c r="J4501" s="158">
        <v>57.53</v>
      </c>
    </row>
    <row r="4502" spans="1:10" ht="26.4" x14ac:dyDescent="0.25">
      <c r="A4502" s="154" t="s">
        <v>2087</v>
      </c>
      <c r="B4502" s="155" t="s">
        <v>3581</v>
      </c>
      <c r="C4502" s="154" t="s">
        <v>41</v>
      </c>
      <c r="D4502" s="154" t="s">
        <v>3582</v>
      </c>
      <c r="E4502" s="290" t="s">
        <v>2091</v>
      </c>
      <c r="F4502" s="290"/>
      <c r="G4502" s="156" t="s">
        <v>43</v>
      </c>
      <c r="H4502" s="157">
        <v>2</v>
      </c>
      <c r="I4502" s="158">
        <v>1.48</v>
      </c>
      <c r="J4502" s="158">
        <v>2.96</v>
      </c>
    </row>
    <row r="4503" spans="1:10" x14ac:dyDescent="0.25">
      <c r="A4503" s="49"/>
      <c r="B4503" s="49"/>
      <c r="C4503" s="49"/>
      <c r="D4503" s="49"/>
      <c r="E4503" s="49" t="s">
        <v>2093</v>
      </c>
      <c r="F4503" s="159">
        <v>1.82</v>
      </c>
      <c r="G4503" s="49" t="s">
        <v>2094</v>
      </c>
      <c r="H4503" s="159">
        <v>2.1</v>
      </c>
      <c r="I4503" s="49" t="s">
        <v>2095</v>
      </c>
      <c r="J4503" s="159">
        <v>3.92</v>
      </c>
    </row>
    <row r="4504" spans="1:10" x14ac:dyDescent="0.25">
      <c r="A4504" s="49"/>
      <c r="B4504" s="49"/>
      <c r="C4504" s="49"/>
      <c r="D4504" s="49"/>
      <c r="E4504" s="49" t="s">
        <v>2096</v>
      </c>
      <c r="F4504" s="159">
        <v>13.47</v>
      </c>
      <c r="G4504" s="49"/>
      <c r="H4504" s="291" t="s">
        <v>2097</v>
      </c>
      <c r="I4504" s="291"/>
      <c r="J4504" s="159">
        <v>79.2</v>
      </c>
    </row>
    <row r="4505" spans="1:10" ht="14.4" thickBot="1" x14ac:dyDescent="0.3">
      <c r="A4505" s="30"/>
      <c r="B4505" s="30"/>
      <c r="C4505" s="30"/>
      <c r="D4505" s="30"/>
      <c r="E4505" s="30"/>
      <c r="F4505" s="30"/>
      <c r="G4505" s="30" t="s">
        <v>2098</v>
      </c>
      <c r="H4505" s="160" t="s">
        <v>3583</v>
      </c>
      <c r="I4505" s="30" t="s">
        <v>2100</v>
      </c>
      <c r="J4505" s="32">
        <v>10296</v>
      </c>
    </row>
    <row r="4506" spans="1:10" ht="14.4" thickTop="1" x14ac:dyDescent="0.25">
      <c r="A4506" s="161"/>
      <c r="B4506" s="161"/>
      <c r="C4506" s="161"/>
      <c r="D4506" s="161"/>
      <c r="E4506" s="161"/>
      <c r="F4506" s="161"/>
      <c r="G4506" s="161"/>
      <c r="H4506" s="161"/>
      <c r="I4506" s="161"/>
      <c r="J4506" s="161"/>
    </row>
    <row r="4507" spans="1:10" x14ac:dyDescent="0.25">
      <c r="A4507" s="24" t="s">
        <v>1335</v>
      </c>
      <c r="B4507" s="25" t="s">
        <v>2</v>
      </c>
      <c r="C4507" s="24" t="s">
        <v>3</v>
      </c>
      <c r="D4507" s="24" t="s">
        <v>4</v>
      </c>
      <c r="E4507" s="294" t="s">
        <v>2075</v>
      </c>
      <c r="F4507" s="294"/>
      <c r="G4507" s="145" t="s">
        <v>5</v>
      </c>
      <c r="H4507" s="25" t="s">
        <v>6</v>
      </c>
      <c r="I4507" s="25" t="s">
        <v>7</v>
      </c>
      <c r="J4507" s="25" t="s">
        <v>9</v>
      </c>
    </row>
    <row r="4508" spans="1:10" ht="26.4" x14ac:dyDescent="0.25">
      <c r="A4508" s="146" t="s">
        <v>2076</v>
      </c>
      <c r="B4508" s="147" t="s">
        <v>1336</v>
      </c>
      <c r="C4508" s="146" t="s">
        <v>41</v>
      </c>
      <c r="D4508" s="146" t="s">
        <v>1337</v>
      </c>
      <c r="E4508" s="292" t="s">
        <v>2181</v>
      </c>
      <c r="F4508" s="292"/>
      <c r="G4508" s="148" t="s">
        <v>43</v>
      </c>
      <c r="H4508" s="149">
        <v>1</v>
      </c>
      <c r="I4508" s="150">
        <v>67.66</v>
      </c>
      <c r="J4508" s="150">
        <v>67.66</v>
      </c>
    </row>
    <row r="4509" spans="1:10" ht="26.4" x14ac:dyDescent="0.25">
      <c r="A4509" s="48" t="s">
        <v>2078</v>
      </c>
      <c r="B4509" s="50" t="s">
        <v>2085</v>
      </c>
      <c r="C4509" s="48" t="s">
        <v>41</v>
      </c>
      <c r="D4509" s="48" t="s">
        <v>2086</v>
      </c>
      <c r="E4509" s="289" t="s">
        <v>2081</v>
      </c>
      <c r="F4509" s="289"/>
      <c r="G4509" s="151" t="s">
        <v>2082</v>
      </c>
      <c r="H4509" s="152">
        <v>0.12792799999999999</v>
      </c>
      <c r="I4509" s="153">
        <v>25.7</v>
      </c>
      <c r="J4509" s="153">
        <v>3.28</v>
      </c>
    </row>
    <row r="4510" spans="1:10" ht="26.4" x14ac:dyDescent="0.25">
      <c r="A4510" s="48" t="s">
        <v>2078</v>
      </c>
      <c r="B4510" s="50" t="s">
        <v>2083</v>
      </c>
      <c r="C4510" s="48" t="s">
        <v>41</v>
      </c>
      <c r="D4510" s="48" t="s">
        <v>2084</v>
      </c>
      <c r="E4510" s="289" t="s">
        <v>2081</v>
      </c>
      <c r="F4510" s="289"/>
      <c r="G4510" s="151" t="s">
        <v>2082</v>
      </c>
      <c r="H4510" s="152">
        <v>0.12792799999999999</v>
      </c>
      <c r="I4510" s="153">
        <v>30.42</v>
      </c>
      <c r="J4510" s="153">
        <v>3.89</v>
      </c>
    </row>
    <row r="4511" spans="1:10" ht="26.4" x14ac:dyDescent="0.25">
      <c r="A4511" s="154" t="s">
        <v>2087</v>
      </c>
      <c r="B4511" s="155" t="s">
        <v>3579</v>
      </c>
      <c r="C4511" s="154" t="s">
        <v>41</v>
      </c>
      <c r="D4511" s="154" t="s">
        <v>3580</v>
      </c>
      <c r="E4511" s="290" t="s">
        <v>2091</v>
      </c>
      <c r="F4511" s="290"/>
      <c r="G4511" s="156" t="s">
        <v>43</v>
      </c>
      <c r="H4511" s="157">
        <v>1</v>
      </c>
      <c r="I4511" s="158">
        <v>57.53</v>
      </c>
      <c r="J4511" s="158">
        <v>57.53</v>
      </c>
    </row>
    <row r="4512" spans="1:10" ht="26.4" x14ac:dyDescent="0.25">
      <c r="A4512" s="154" t="s">
        <v>2087</v>
      </c>
      <c r="B4512" s="155" t="s">
        <v>3581</v>
      </c>
      <c r="C4512" s="154" t="s">
        <v>41</v>
      </c>
      <c r="D4512" s="154" t="s">
        <v>3582</v>
      </c>
      <c r="E4512" s="290" t="s">
        <v>2091</v>
      </c>
      <c r="F4512" s="290"/>
      <c r="G4512" s="156" t="s">
        <v>43</v>
      </c>
      <c r="H4512" s="157">
        <v>2</v>
      </c>
      <c r="I4512" s="158">
        <v>1.48</v>
      </c>
      <c r="J4512" s="158">
        <v>2.96</v>
      </c>
    </row>
    <row r="4513" spans="1:10" x14ac:dyDescent="0.25">
      <c r="A4513" s="49"/>
      <c r="B4513" s="49"/>
      <c r="C4513" s="49"/>
      <c r="D4513" s="49"/>
      <c r="E4513" s="49" t="s">
        <v>2093</v>
      </c>
      <c r="F4513" s="159">
        <v>2.4900000000000002</v>
      </c>
      <c r="G4513" s="49" t="s">
        <v>2094</v>
      </c>
      <c r="H4513" s="159">
        <v>2.87</v>
      </c>
      <c r="I4513" s="49" t="s">
        <v>2095</v>
      </c>
      <c r="J4513" s="159">
        <v>5.36</v>
      </c>
    </row>
    <row r="4514" spans="1:10" x14ac:dyDescent="0.25">
      <c r="A4514" s="49"/>
      <c r="B4514" s="49"/>
      <c r="C4514" s="49"/>
      <c r="D4514" s="49"/>
      <c r="E4514" s="49" t="s">
        <v>2096</v>
      </c>
      <c r="F4514" s="159">
        <v>13.87</v>
      </c>
      <c r="G4514" s="49"/>
      <c r="H4514" s="291" t="s">
        <v>2097</v>
      </c>
      <c r="I4514" s="291"/>
      <c r="J4514" s="159">
        <v>81.53</v>
      </c>
    </row>
    <row r="4515" spans="1:10" ht="14.4" thickBot="1" x14ac:dyDescent="0.3">
      <c r="A4515" s="30"/>
      <c r="B4515" s="30"/>
      <c r="C4515" s="30"/>
      <c r="D4515" s="30"/>
      <c r="E4515" s="30"/>
      <c r="F4515" s="30"/>
      <c r="G4515" s="30" t="s">
        <v>2098</v>
      </c>
      <c r="H4515" s="160" t="s">
        <v>2223</v>
      </c>
      <c r="I4515" s="30" t="s">
        <v>2100</v>
      </c>
      <c r="J4515" s="32">
        <v>489.18</v>
      </c>
    </row>
    <row r="4516" spans="1:10" ht="14.4" thickTop="1" x14ac:dyDescent="0.25">
      <c r="A4516" s="161"/>
      <c r="B4516" s="161"/>
      <c r="C4516" s="161"/>
      <c r="D4516" s="161"/>
      <c r="E4516" s="161"/>
      <c r="F4516" s="161"/>
      <c r="G4516" s="161"/>
      <c r="H4516" s="161"/>
      <c r="I4516" s="161"/>
      <c r="J4516" s="161"/>
    </row>
    <row r="4517" spans="1:10" x14ac:dyDescent="0.25">
      <c r="A4517" s="24" t="s">
        <v>1338</v>
      </c>
      <c r="B4517" s="25" t="s">
        <v>2</v>
      </c>
      <c r="C4517" s="24" t="s">
        <v>3</v>
      </c>
      <c r="D4517" s="24" t="s">
        <v>4</v>
      </c>
      <c r="E4517" s="294" t="s">
        <v>2075</v>
      </c>
      <c r="F4517" s="294"/>
      <c r="G4517" s="145" t="s">
        <v>5</v>
      </c>
      <c r="H4517" s="25" t="s">
        <v>6</v>
      </c>
      <c r="I4517" s="25" t="s">
        <v>7</v>
      </c>
      <c r="J4517" s="25" t="s">
        <v>9</v>
      </c>
    </row>
    <row r="4518" spans="1:10" ht="26.4" x14ac:dyDescent="0.25">
      <c r="A4518" s="146" t="s">
        <v>2076</v>
      </c>
      <c r="B4518" s="147" t="s">
        <v>1339</v>
      </c>
      <c r="C4518" s="146" t="s">
        <v>41</v>
      </c>
      <c r="D4518" s="146" t="s">
        <v>1340</v>
      </c>
      <c r="E4518" s="292" t="s">
        <v>2181</v>
      </c>
      <c r="F4518" s="292"/>
      <c r="G4518" s="148" t="s">
        <v>43</v>
      </c>
      <c r="H4518" s="149">
        <v>1</v>
      </c>
      <c r="I4518" s="150">
        <v>70.81</v>
      </c>
      <c r="J4518" s="150">
        <v>70.81</v>
      </c>
    </row>
    <row r="4519" spans="1:10" ht="26.4" x14ac:dyDescent="0.25">
      <c r="A4519" s="48" t="s">
        <v>2078</v>
      </c>
      <c r="B4519" s="50" t="s">
        <v>2085</v>
      </c>
      <c r="C4519" s="48" t="s">
        <v>41</v>
      </c>
      <c r="D4519" s="48" t="s">
        <v>2086</v>
      </c>
      <c r="E4519" s="289" t="s">
        <v>2081</v>
      </c>
      <c r="F4519" s="289"/>
      <c r="G4519" s="151" t="s">
        <v>2082</v>
      </c>
      <c r="H4519" s="152">
        <v>0.17358499999999999</v>
      </c>
      <c r="I4519" s="153">
        <v>25.7</v>
      </c>
      <c r="J4519" s="153">
        <v>4.46</v>
      </c>
    </row>
    <row r="4520" spans="1:10" ht="26.4" x14ac:dyDescent="0.25">
      <c r="A4520" s="48" t="s">
        <v>2078</v>
      </c>
      <c r="B4520" s="50" t="s">
        <v>2083</v>
      </c>
      <c r="C4520" s="48" t="s">
        <v>41</v>
      </c>
      <c r="D4520" s="48" t="s">
        <v>2084</v>
      </c>
      <c r="E4520" s="289" t="s">
        <v>2081</v>
      </c>
      <c r="F4520" s="289"/>
      <c r="G4520" s="151" t="s">
        <v>2082</v>
      </c>
      <c r="H4520" s="152">
        <v>0.17358499999999999</v>
      </c>
      <c r="I4520" s="153">
        <v>30.42</v>
      </c>
      <c r="J4520" s="153">
        <v>5.28</v>
      </c>
    </row>
    <row r="4521" spans="1:10" ht="26.4" x14ac:dyDescent="0.25">
      <c r="A4521" s="154" t="s">
        <v>2087</v>
      </c>
      <c r="B4521" s="155" t="s">
        <v>3584</v>
      </c>
      <c r="C4521" s="154" t="s">
        <v>41</v>
      </c>
      <c r="D4521" s="154" t="s">
        <v>3585</v>
      </c>
      <c r="E4521" s="290" t="s">
        <v>2091</v>
      </c>
      <c r="F4521" s="290"/>
      <c r="G4521" s="156" t="s">
        <v>43</v>
      </c>
      <c r="H4521" s="157">
        <v>2</v>
      </c>
      <c r="I4521" s="158">
        <v>1.77</v>
      </c>
      <c r="J4521" s="158">
        <v>3.54</v>
      </c>
    </row>
    <row r="4522" spans="1:10" ht="26.4" x14ac:dyDescent="0.25">
      <c r="A4522" s="154" t="s">
        <v>2087</v>
      </c>
      <c r="B4522" s="155" t="s">
        <v>3579</v>
      </c>
      <c r="C4522" s="154" t="s">
        <v>41</v>
      </c>
      <c r="D4522" s="154" t="s">
        <v>3580</v>
      </c>
      <c r="E4522" s="290" t="s">
        <v>2091</v>
      </c>
      <c r="F4522" s="290"/>
      <c r="G4522" s="156" t="s">
        <v>43</v>
      </c>
      <c r="H4522" s="157">
        <v>1</v>
      </c>
      <c r="I4522" s="158">
        <v>57.53</v>
      </c>
      <c r="J4522" s="158">
        <v>57.53</v>
      </c>
    </row>
    <row r="4523" spans="1:10" x14ac:dyDescent="0.25">
      <c r="A4523" s="49"/>
      <c r="B4523" s="49"/>
      <c r="C4523" s="49"/>
      <c r="D4523" s="49"/>
      <c r="E4523" s="49" t="s">
        <v>2093</v>
      </c>
      <c r="F4523" s="159">
        <v>3.39</v>
      </c>
      <c r="G4523" s="49" t="s">
        <v>2094</v>
      </c>
      <c r="H4523" s="159">
        <v>3.89</v>
      </c>
      <c r="I4523" s="49" t="s">
        <v>2095</v>
      </c>
      <c r="J4523" s="159">
        <v>7.28</v>
      </c>
    </row>
    <row r="4524" spans="1:10" x14ac:dyDescent="0.25">
      <c r="A4524" s="49"/>
      <c r="B4524" s="49"/>
      <c r="C4524" s="49"/>
      <c r="D4524" s="49"/>
      <c r="E4524" s="49" t="s">
        <v>2096</v>
      </c>
      <c r="F4524" s="159">
        <v>14.51</v>
      </c>
      <c r="G4524" s="49"/>
      <c r="H4524" s="291" t="s">
        <v>2097</v>
      </c>
      <c r="I4524" s="291"/>
      <c r="J4524" s="159">
        <v>85.32</v>
      </c>
    </row>
    <row r="4525" spans="1:10" ht="14.4" thickBot="1" x14ac:dyDescent="0.3">
      <c r="A4525" s="30"/>
      <c r="B4525" s="30"/>
      <c r="C4525" s="30"/>
      <c r="D4525" s="30"/>
      <c r="E4525" s="30"/>
      <c r="F4525" s="30"/>
      <c r="G4525" s="30" t="s">
        <v>2098</v>
      </c>
      <c r="H4525" s="160" t="s">
        <v>2166</v>
      </c>
      <c r="I4525" s="30" t="s">
        <v>2100</v>
      </c>
      <c r="J4525" s="32">
        <v>85.32</v>
      </c>
    </row>
    <row r="4526" spans="1:10" ht="14.4" thickTop="1" x14ac:dyDescent="0.25">
      <c r="A4526" s="161"/>
      <c r="B4526" s="161"/>
      <c r="C4526" s="161"/>
      <c r="D4526" s="161"/>
      <c r="E4526" s="161"/>
      <c r="F4526" s="161"/>
      <c r="G4526" s="161"/>
      <c r="H4526" s="161"/>
      <c r="I4526" s="161"/>
      <c r="J4526" s="161"/>
    </row>
    <row r="4527" spans="1:10" x14ac:dyDescent="0.25">
      <c r="A4527" s="24" t="s">
        <v>1341</v>
      </c>
      <c r="B4527" s="25" t="s">
        <v>2</v>
      </c>
      <c r="C4527" s="24" t="s">
        <v>3</v>
      </c>
      <c r="D4527" s="24" t="s">
        <v>4</v>
      </c>
      <c r="E4527" s="294" t="s">
        <v>2075</v>
      </c>
      <c r="F4527" s="294"/>
      <c r="G4527" s="145" t="s">
        <v>5</v>
      </c>
      <c r="H4527" s="25" t="s">
        <v>6</v>
      </c>
      <c r="I4527" s="25" t="s">
        <v>7</v>
      </c>
      <c r="J4527" s="25" t="s">
        <v>9</v>
      </c>
    </row>
    <row r="4528" spans="1:10" ht="26.4" x14ac:dyDescent="0.25">
      <c r="A4528" s="146" t="s">
        <v>2076</v>
      </c>
      <c r="B4528" s="147" t="s">
        <v>1342</v>
      </c>
      <c r="C4528" s="146" t="s">
        <v>41</v>
      </c>
      <c r="D4528" s="146" t="s">
        <v>1343</v>
      </c>
      <c r="E4528" s="292" t="s">
        <v>2181</v>
      </c>
      <c r="F4528" s="292"/>
      <c r="G4528" s="148" t="s">
        <v>43</v>
      </c>
      <c r="H4528" s="149">
        <v>1</v>
      </c>
      <c r="I4528" s="150">
        <v>74.73</v>
      </c>
      <c r="J4528" s="150">
        <v>74.73</v>
      </c>
    </row>
    <row r="4529" spans="1:10" ht="26.4" x14ac:dyDescent="0.25">
      <c r="A4529" s="48" t="s">
        <v>2078</v>
      </c>
      <c r="B4529" s="50" t="s">
        <v>2083</v>
      </c>
      <c r="C4529" s="48" t="s">
        <v>41</v>
      </c>
      <c r="D4529" s="48" t="s">
        <v>2084</v>
      </c>
      <c r="E4529" s="289" t="s">
        <v>2081</v>
      </c>
      <c r="F4529" s="289"/>
      <c r="G4529" s="151" t="s">
        <v>2082</v>
      </c>
      <c r="H4529" s="152">
        <v>0.25427899999999998</v>
      </c>
      <c r="I4529" s="153">
        <v>30.42</v>
      </c>
      <c r="J4529" s="153">
        <v>7.73</v>
      </c>
    </row>
    <row r="4530" spans="1:10" ht="26.4" x14ac:dyDescent="0.25">
      <c r="A4530" s="48" t="s">
        <v>2078</v>
      </c>
      <c r="B4530" s="50" t="s">
        <v>2085</v>
      </c>
      <c r="C4530" s="48" t="s">
        <v>41</v>
      </c>
      <c r="D4530" s="48" t="s">
        <v>2086</v>
      </c>
      <c r="E4530" s="289" t="s">
        <v>2081</v>
      </c>
      <c r="F4530" s="289"/>
      <c r="G4530" s="151" t="s">
        <v>2082</v>
      </c>
      <c r="H4530" s="152">
        <v>0.25427899999999998</v>
      </c>
      <c r="I4530" s="153">
        <v>25.7</v>
      </c>
      <c r="J4530" s="153">
        <v>6.53</v>
      </c>
    </row>
    <row r="4531" spans="1:10" ht="26.4" x14ac:dyDescent="0.25">
      <c r="A4531" s="154" t="s">
        <v>2087</v>
      </c>
      <c r="B4531" s="155" t="s">
        <v>3586</v>
      </c>
      <c r="C4531" s="154" t="s">
        <v>41</v>
      </c>
      <c r="D4531" s="154" t="s">
        <v>3587</v>
      </c>
      <c r="E4531" s="290" t="s">
        <v>2091</v>
      </c>
      <c r="F4531" s="290"/>
      <c r="G4531" s="156" t="s">
        <v>43</v>
      </c>
      <c r="H4531" s="157">
        <v>1</v>
      </c>
      <c r="I4531" s="158">
        <v>56.65</v>
      </c>
      <c r="J4531" s="158">
        <v>56.65</v>
      </c>
    </row>
    <row r="4532" spans="1:10" ht="26.4" x14ac:dyDescent="0.25">
      <c r="A4532" s="154" t="s">
        <v>2087</v>
      </c>
      <c r="B4532" s="155" t="s">
        <v>3588</v>
      </c>
      <c r="C4532" s="154" t="s">
        <v>41</v>
      </c>
      <c r="D4532" s="154" t="s">
        <v>3589</v>
      </c>
      <c r="E4532" s="290" t="s">
        <v>2091</v>
      </c>
      <c r="F4532" s="290"/>
      <c r="G4532" s="156" t="s">
        <v>43</v>
      </c>
      <c r="H4532" s="157">
        <v>2</v>
      </c>
      <c r="I4532" s="158">
        <v>1.91</v>
      </c>
      <c r="J4532" s="158">
        <v>3.82</v>
      </c>
    </row>
    <row r="4533" spans="1:10" x14ac:dyDescent="0.25">
      <c r="A4533" s="49"/>
      <c r="B4533" s="49"/>
      <c r="C4533" s="49"/>
      <c r="D4533" s="49"/>
      <c r="E4533" s="49" t="s">
        <v>2093</v>
      </c>
      <c r="F4533" s="159">
        <v>4.97</v>
      </c>
      <c r="G4533" s="49" t="s">
        <v>2094</v>
      </c>
      <c r="H4533" s="159">
        <v>5.71</v>
      </c>
      <c r="I4533" s="49" t="s">
        <v>2095</v>
      </c>
      <c r="J4533" s="159">
        <v>10.68</v>
      </c>
    </row>
    <row r="4534" spans="1:10" x14ac:dyDescent="0.25">
      <c r="A4534" s="49"/>
      <c r="B4534" s="49"/>
      <c r="C4534" s="49"/>
      <c r="D4534" s="49"/>
      <c r="E4534" s="49" t="s">
        <v>2096</v>
      </c>
      <c r="F4534" s="159">
        <v>15.31</v>
      </c>
      <c r="G4534" s="49"/>
      <c r="H4534" s="291" t="s">
        <v>2097</v>
      </c>
      <c r="I4534" s="291"/>
      <c r="J4534" s="159">
        <v>90.04</v>
      </c>
    </row>
    <row r="4535" spans="1:10" ht="14.4" thickBot="1" x14ac:dyDescent="0.3">
      <c r="A4535" s="30"/>
      <c r="B4535" s="30"/>
      <c r="C4535" s="30"/>
      <c r="D4535" s="30"/>
      <c r="E4535" s="30"/>
      <c r="F4535" s="30"/>
      <c r="G4535" s="30" t="s">
        <v>2098</v>
      </c>
      <c r="H4535" s="160" t="s">
        <v>2570</v>
      </c>
      <c r="I4535" s="30" t="s">
        <v>2100</v>
      </c>
      <c r="J4535" s="32">
        <v>630.28</v>
      </c>
    </row>
    <row r="4536" spans="1:10" ht="14.4" thickTop="1" x14ac:dyDescent="0.25">
      <c r="A4536" s="161"/>
      <c r="B4536" s="161"/>
      <c r="C4536" s="161"/>
      <c r="D4536" s="161"/>
      <c r="E4536" s="161"/>
      <c r="F4536" s="161"/>
      <c r="G4536" s="161"/>
      <c r="H4536" s="161"/>
      <c r="I4536" s="161"/>
      <c r="J4536" s="161"/>
    </row>
    <row r="4537" spans="1:10" x14ac:dyDescent="0.25">
      <c r="A4537" s="24" t="s">
        <v>1344</v>
      </c>
      <c r="B4537" s="25" t="s">
        <v>2</v>
      </c>
      <c r="C4537" s="24" t="s">
        <v>3</v>
      </c>
      <c r="D4537" s="24" t="s">
        <v>4</v>
      </c>
      <c r="E4537" s="294" t="s">
        <v>2075</v>
      </c>
      <c r="F4537" s="294"/>
      <c r="G4537" s="145" t="s">
        <v>5</v>
      </c>
      <c r="H4537" s="25" t="s">
        <v>6</v>
      </c>
      <c r="I4537" s="25" t="s">
        <v>7</v>
      </c>
      <c r="J4537" s="25" t="s">
        <v>9</v>
      </c>
    </row>
    <row r="4538" spans="1:10" ht="26.4" x14ac:dyDescent="0.25">
      <c r="A4538" s="146" t="s">
        <v>2076</v>
      </c>
      <c r="B4538" s="147" t="s">
        <v>1345</v>
      </c>
      <c r="C4538" s="146" t="s">
        <v>41</v>
      </c>
      <c r="D4538" s="146" t="s">
        <v>1346</v>
      </c>
      <c r="E4538" s="292" t="s">
        <v>2181</v>
      </c>
      <c r="F4538" s="292"/>
      <c r="G4538" s="148" t="s">
        <v>43</v>
      </c>
      <c r="H4538" s="149">
        <v>1</v>
      </c>
      <c r="I4538" s="150">
        <v>79.87</v>
      </c>
      <c r="J4538" s="150">
        <v>79.87</v>
      </c>
    </row>
    <row r="4539" spans="1:10" ht="26.4" x14ac:dyDescent="0.25">
      <c r="A4539" s="48" t="s">
        <v>2078</v>
      </c>
      <c r="B4539" s="50" t="s">
        <v>2083</v>
      </c>
      <c r="C4539" s="48" t="s">
        <v>41</v>
      </c>
      <c r="D4539" s="48" t="s">
        <v>2084</v>
      </c>
      <c r="E4539" s="289" t="s">
        <v>2081</v>
      </c>
      <c r="F4539" s="289"/>
      <c r="G4539" s="151" t="s">
        <v>2082</v>
      </c>
      <c r="H4539" s="152">
        <v>0.106285</v>
      </c>
      <c r="I4539" s="153">
        <v>30.42</v>
      </c>
      <c r="J4539" s="153">
        <v>3.23</v>
      </c>
    </row>
    <row r="4540" spans="1:10" ht="26.4" x14ac:dyDescent="0.25">
      <c r="A4540" s="48" t="s">
        <v>2078</v>
      </c>
      <c r="B4540" s="50" t="s">
        <v>2085</v>
      </c>
      <c r="C4540" s="48" t="s">
        <v>41</v>
      </c>
      <c r="D4540" s="48" t="s">
        <v>2086</v>
      </c>
      <c r="E4540" s="289" t="s">
        <v>2081</v>
      </c>
      <c r="F4540" s="289"/>
      <c r="G4540" s="151" t="s">
        <v>2082</v>
      </c>
      <c r="H4540" s="152">
        <v>0.106285</v>
      </c>
      <c r="I4540" s="153">
        <v>25.7</v>
      </c>
      <c r="J4540" s="153">
        <v>2.73</v>
      </c>
    </row>
    <row r="4541" spans="1:10" ht="26.4" x14ac:dyDescent="0.25">
      <c r="A4541" s="154" t="s">
        <v>2087</v>
      </c>
      <c r="B4541" s="155" t="s">
        <v>3590</v>
      </c>
      <c r="C4541" s="154" t="s">
        <v>41</v>
      </c>
      <c r="D4541" s="154" t="s">
        <v>3591</v>
      </c>
      <c r="E4541" s="290" t="s">
        <v>2091</v>
      </c>
      <c r="F4541" s="290"/>
      <c r="G4541" s="156" t="s">
        <v>43</v>
      </c>
      <c r="H4541" s="157">
        <v>3</v>
      </c>
      <c r="I4541" s="158">
        <v>1.1399999999999999</v>
      </c>
      <c r="J4541" s="158">
        <v>3.42</v>
      </c>
    </row>
    <row r="4542" spans="1:10" ht="26.4" x14ac:dyDescent="0.25">
      <c r="A4542" s="154" t="s">
        <v>2087</v>
      </c>
      <c r="B4542" s="155" t="s">
        <v>3592</v>
      </c>
      <c r="C4542" s="154" t="s">
        <v>41</v>
      </c>
      <c r="D4542" s="154" t="s">
        <v>3593</v>
      </c>
      <c r="E4542" s="290" t="s">
        <v>2091</v>
      </c>
      <c r="F4542" s="290"/>
      <c r="G4542" s="156" t="s">
        <v>43</v>
      </c>
      <c r="H4542" s="157">
        <v>1</v>
      </c>
      <c r="I4542" s="158">
        <v>70.489999999999995</v>
      </c>
      <c r="J4542" s="158">
        <v>70.489999999999995</v>
      </c>
    </row>
    <row r="4543" spans="1:10" x14ac:dyDescent="0.25">
      <c r="A4543" s="49"/>
      <c r="B4543" s="49"/>
      <c r="C4543" s="49"/>
      <c r="D4543" s="49"/>
      <c r="E4543" s="49" t="s">
        <v>2093</v>
      </c>
      <c r="F4543" s="159">
        <v>2.0699999999999998</v>
      </c>
      <c r="G4543" s="49" t="s">
        <v>2094</v>
      </c>
      <c r="H4543" s="159">
        <v>2.39</v>
      </c>
      <c r="I4543" s="49" t="s">
        <v>2095</v>
      </c>
      <c r="J4543" s="159">
        <v>4.46</v>
      </c>
    </row>
    <row r="4544" spans="1:10" x14ac:dyDescent="0.25">
      <c r="A4544" s="49"/>
      <c r="B4544" s="49"/>
      <c r="C4544" s="49"/>
      <c r="D4544" s="49"/>
      <c r="E4544" s="49" t="s">
        <v>2096</v>
      </c>
      <c r="F4544" s="159">
        <v>16.37</v>
      </c>
      <c r="G4544" s="49"/>
      <c r="H4544" s="291" t="s">
        <v>2097</v>
      </c>
      <c r="I4544" s="291"/>
      <c r="J4544" s="159">
        <v>96.24</v>
      </c>
    </row>
    <row r="4545" spans="1:10" ht="14.4" thickBot="1" x14ac:dyDescent="0.3">
      <c r="A4545" s="30"/>
      <c r="B4545" s="30"/>
      <c r="C4545" s="30"/>
      <c r="D4545" s="30"/>
      <c r="E4545" s="30"/>
      <c r="F4545" s="30"/>
      <c r="G4545" s="30" t="s">
        <v>2098</v>
      </c>
      <c r="H4545" s="160" t="s">
        <v>2166</v>
      </c>
      <c r="I4545" s="30" t="s">
        <v>2100</v>
      </c>
      <c r="J4545" s="32">
        <v>96.24</v>
      </c>
    </row>
    <row r="4546" spans="1:10" ht="14.4" thickTop="1" x14ac:dyDescent="0.25">
      <c r="A4546" s="161"/>
      <c r="B4546" s="161"/>
      <c r="C4546" s="161"/>
      <c r="D4546" s="161"/>
      <c r="E4546" s="161"/>
      <c r="F4546" s="161"/>
      <c r="G4546" s="161"/>
      <c r="H4546" s="161"/>
      <c r="I4546" s="161"/>
      <c r="J4546" s="161"/>
    </row>
    <row r="4547" spans="1:10" x14ac:dyDescent="0.25">
      <c r="A4547" s="24" t="s">
        <v>1347</v>
      </c>
      <c r="B4547" s="25" t="s">
        <v>2</v>
      </c>
      <c r="C4547" s="24" t="s">
        <v>3</v>
      </c>
      <c r="D4547" s="24" t="s">
        <v>4</v>
      </c>
      <c r="E4547" s="294" t="s">
        <v>2075</v>
      </c>
      <c r="F4547" s="294"/>
      <c r="G4547" s="145" t="s">
        <v>5</v>
      </c>
      <c r="H4547" s="25" t="s">
        <v>6</v>
      </c>
      <c r="I4547" s="25" t="s">
        <v>7</v>
      </c>
      <c r="J4547" s="25" t="s">
        <v>9</v>
      </c>
    </row>
    <row r="4548" spans="1:10" ht="26.4" x14ac:dyDescent="0.25">
      <c r="A4548" s="146" t="s">
        <v>2076</v>
      </c>
      <c r="B4548" s="147" t="s">
        <v>1348</v>
      </c>
      <c r="C4548" s="146" t="s">
        <v>19</v>
      </c>
      <c r="D4548" s="146" t="s">
        <v>1349</v>
      </c>
      <c r="E4548" s="292" t="s">
        <v>2077</v>
      </c>
      <c r="F4548" s="292"/>
      <c r="G4548" s="148" t="s">
        <v>43</v>
      </c>
      <c r="H4548" s="149">
        <v>1</v>
      </c>
      <c r="I4548" s="150">
        <v>46.29</v>
      </c>
      <c r="J4548" s="150">
        <v>46.29</v>
      </c>
    </row>
    <row r="4549" spans="1:10" ht="26.4" x14ac:dyDescent="0.25">
      <c r="A4549" s="48" t="s">
        <v>2078</v>
      </c>
      <c r="B4549" s="50" t="s">
        <v>2083</v>
      </c>
      <c r="C4549" s="48" t="s">
        <v>41</v>
      </c>
      <c r="D4549" s="48" t="s">
        <v>2084</v>
      </c>
      <c r="E4549" s="289" t="s">
        <v>2081</v>
      </c>
      <c r="F4549" s="289"/>
      <c r="G4549" s="151" t="s">
        <v>2082</v>
      </c>
      <c r="H4549" s="152">
        <v>0.82499999999999996</v>
      </c>
      <c r="I4549" s="153">
        <v>30.42</v>
      </c>
      <c r="J4549" s="153">
        <v>25.09</v>
      </c>
    </row>
    <row r="4550" spans="1:10" ht="26.4" x14ac:dyDescent="0.25">
      <c r="A4550" s="48" t="s">
        <v>2078</v>
      </c>
      <c r="B4550" s="50" t="s">
        <v>2085</v>
      </c>
      <c r="C4550" s="48" t="s">
        <v>41</v>
      </c>
      <c r="D4550" s="48" t="s">
        <v>2086</v>
      </c>
      <c r="E4550" s="289" t="s">
        <v>2081</v>
      </c>
      <c r="F4550" s="289"/>
      <c r="G4550" s="151" t="s">
        <v>2082</v>
      </c>
      <c r="H4550" s="152">
        <v>0.82499999999999996</v>
      </c>
      <c r="I4550" s="153">
        <v>25.7</v>
      </c>
      <c r="J4550" s="153">
        <v>21.2</v>
      </c>
    </row>
    <row r="4551" spans="1:10" x14ac:dyDescent="0.25">
      <c r="A4551" s="49"/>
      <c r="B4551" s="49"/>
      <c r="C4551" s="49"/>
      <c r="D4551" s="49"/>
      <c r="E4551" s="49" t="s">
        <v>2093</v>
      </c>
      <c r="F4551" s="159">
        <v>16.14</v>
      </c>
      <c r="G4551" s="49" t="s">
        <v>2094</v>
      </c>
      <c r="H4551" s="159">
        <v>18.52</v>
      </c>
      <c r="I4551" s="49" t="s">
        <v>2095</v>
      </c>
      <c r="J4551" s="159">
        <v>34.659999999999997</v>
      </c>
    </row>
    <row r="4552" spans="1:10" x14ac:dyDescent="0.25">
      <c r="A4552" s="49"/>
      <c r="B4552" s="49"/>
      <c r="C4552" s="49"/>
      <c r="D4552" s="49"/>
      <c r="E4552" s="49" t="s">
        <v>2096</v>
      </c>
      <c r="F4552" s="159">
        <v>9.48</v>
      </c>
      <c r="G4552" s="49"/>
      <c r="H4552" s="291" t="s">
        <v>2097</v>
      </c>
      <c r="I4552" s="291"/>
      <c r="J4552" s="159">
        <v>55.77</v>
      </c>
    </row>
    <row r="4553" spans="1:10" ht="14.4" thickBot="1" x14ac:dyDescent="0.3">
      <c r="A4553" s="30"/>
      <c r="B4553" s="30"/>
      <c r="C4553" s="30"/>
      <c r="D4553" s="30"/>
      <c r="E4553" s="30"/>
      <c r="F4553" s="30"/>
      <c r="G4553" s="30" t="s">
        <v>2098</v>
      </c>
      <c r="H4553" s="160" t="s">
        <v>2560</v>
      </c>
      <c r="I4553" s="30" t="s">
        <v>2100</v>
      </c>
      <c r="J4553" s="32">
        <v>223.08</v>
      </c>
    </row>
    <row r="4554" spans="1:10" ht="14.4" thickTop="1" x14ac:dyDescent="0.25">
      <c r="A4554" s="161"/>
      <c r="B4554" s="161"/>
      <c r="C4554" s="161"/>
      <c r="D4554" s="161"/>
      <c r="E4554" s="161"/>
      <c r="F4554" s="161"/>
      <c r="G4554" s="161"/>
      <c r="H4554" s="161"/>
      <c r="I4554" s="161"/>
      <c r="J4554" s="161"/>
    </row>
    <row r="4555" spans="1:10" x14ac:dyDescent="0.25">
      <c r="A4555" s="24" t="s">
        <v>1350</v>
      </c>
      <c r="B4555" s="25" t="s">
        <v>2</v>
      </c>
      <c r="C4555" s="24" t="s">
        <v>3</v>
      </c>
      <c r="D4555" s="24" t="s">
        <v>4</v>
      </c>
      <c r="E4555" s="294" t="s">
        <v>2075</v>
      </c>
      <c r="F4555" s="294"/>
      <c r="G4555" s="145" t="s">
        <v>5</v>
      </c>
      <c r="H4555" s="25" t="s">
        <v>6</v>
      </c>
      <c r="I4555" s="25" t="s">
        <v>7</v>
      </c>
      <c r="J4555" s="25" t="s">
        <v>9</v>
      </c>
    </row>
    <row r="4556" spans="1:10" ht="26.4" x14ac:dyDescent="0.25">
      <c r="A4556" s="146" t="s">
        <v>2076</v>
      </c>
      <c r="B4556" s="147" t="s">
        <v>1351</v>
      </c>
      <c r="C4556" s="146" t="s">
        <v>41</v>
      </c>
      <c r="D4556" s="146" t="s">
        <v>1352</v>
      </c>
      <c r="E4556" s="292" t="s">
        <v>2181</v>
      </c>
      <c r="F4556" s="292"/>
      <c r="G4556" s="148" t="s">
        <v>43</v>
      </c>
      <c r="H4556" s="149">
        <v>1</v>
      </c>
      <c r="I4556" s="150">
        <v>471.55</v>
      </c>
      <c r="J4556" s="150">
        <v>471.55</v>
      </c>
    </row>
    <row r="4557" spans="1:10" ht="26.4" x14ac:dyDescent="0.25">
      <c r="A4557" s="48" t="s">
        <v>2078</v>
      </c>
      <c r="B4557" s="50" t="s">
        <v>2083</v>
      </c>
      <c r="C4557" s="48" t="s">
        <v>41</v>
      </c>
      <c r="D4557" s="48" t="s">
        <v>2084</v>
      </c>
      <c r="E4557" s="289" t="s">
        <v>2081</v>
      </c>
      <c r="F4557" s="289"/>
      <c r="G4557" s="151" t="s">
        <v>2082</v>
      </c>
      <c r="H4557" s="152">
        <v>1.222415</v>
      </c>
      <c r="I4557" s="153">
        <v>30.42</v>
      </c>
      <c r="J4557" s="153">
        <v>37.18</v>
      </c>
    </row>
    <row r="4558" spans="1:10" ht="26.4" x14ac:dyDescent="0.25">
      <c r="A4558" s="48" t="s">
        <v>2078</v>
      </c>
      <c r="B4558" s="50" t="s">
        <v>2085</v>
      </c>
      <c r="C4558" s="48" t="s">
        <v>41</v>
      </c>
      <c r="D4558" s="48" t="s">
        <v>2086</v>
      </c>
      <c r="E4558" s="289" t="s">
        <v>2081</v>
      </c>
      <c r="F4558" s="289"/>
      <c r="G4558" s="151" t="s">
        <v>2082</v>
      </c>
      <c r="H4558" s="152">
        <v>1.222415</v>
      </c>
      <c r="I4558" s="153">
        <v>25.7</v>
      </c>
      <c r="J4558" s="153">
        <v>31.41</v>
      </c>
    </row>
    <row r="4559" spans="1:10" x14ac:dyDescent="0.25">
      <c r="A4559" s="154" t="s">
        <v>2087</v>
      </c>
      <c r="B4559" s="155" t="s">
        <v>3594</v>
      </c>
      <c r="C4559" s="154" t="s">
        <v>41</v>
      </c>
      <c r="D4559" s="154" t="s">
        <v>3595</v>
      </c>
      <c r="E4559" s="290" t="s">
        <v>2091</v>
      </c>
      <c r="F4559" s="290"/>
      <c r="G4559" s="156" t="s">
        <v>43</v>
      </c>
      <c r="H4559" s="157">
        <v>1</v>
      </c>
      <c r="I4559" s="158">
        <v>384.51</v>
      </c>
      <c r="J4559" s="158">
        <v>384.51</v>
      </c>
    </row>
    <row r="4560" spans="1:10" ht="26.4" x14ac:dyDescent="0.25">
      <c r="A4560" s="154" t="s">
        <v>2087</v>
      </c>
      <c r="B4560" s="155" t="s">
        <v>3596</v>
      </c>
      <c r="C4560" s="154" t="s">
        <v>41</v>
      </c>
      <c r="D4560" s="154" t="s">
        <v>3597</v>
      </c>
      <c r="E4560" s="290" t="s">
        <v>2091</v>
      </c>
      <c r="F4560" s="290"/>
      <c r="G4560" s="156" t="s">
        <v>43</v>
      </c>
      <c r="H4560" s="157">
        <v>3</v>
      </c>
      <c r="I4560" s="158">
        <v>6.15</v>
      </c>
      <c r="J4560" s="158">
        <v>18.45</v>
      </c>
    </row>
    <row r="4561" spans="1:10" x14ac:dyDescent="0.25">
      <c r="A4561" s="49"/>
      <c r="B4561" s="49"/>
      <c r="C4561" s="49"/>
      <c r="D4561" s="49"/>
      <c r="E4561" s="49" t="s">
        <v>2093</v>
      </c>
      <c r="F4561" s="159">
        <v>23.92</v>
      </c>
      <c r="G4561" s="49" t="s">
        <v>2094</v>
      </c>
      <c r="H4561" s="159">
        <v>27.43</v>
      </c>
      <c r="I4561" s="49" t="s">
        <v>2095</v>
      </c>
      <c r="J4561" s="159">
        <v>51.35</v>
      </c>
    </row>
    <row r="4562" spans="1:10" x14ac:dyDescent="0.25">
      <c r="A4562" s="49"/>
      <c r="B4562" s="49"/>
      <c r="C4562" s="49"/>
      <c r="D4562" s="49"/>
      <c r="E4562" s="49" t="s">
        <v>2096</v>
      </c>
      <c r="F4562" s="159">
        <v>96.66</v>
      </c>
      <c r="G4562" s="49"/>
      <c r="H4562" s="291" t="s">
        <v>2097</v>
      </c>
      <c r="I4562" s="291"/>
      <c r="J4562" s="159">
        <v>568.21</v>
      </c>
    </row>
    <row r="4563" spans="1:10" ht="14.4" thickBot="1" x14ac:dyDescent="0.3">
      <c r="A4563" s="30"/>
      <c r="B4563" s="30"/>
      <c r="C4563" s="30"/>
      <c r="D4563" s="30"/>
      <c r="E4563" s="30"/>
      <c r="F4563" s="30"/>
      <c r="G4563" s="30" t="s">
        <v>2098</v>
      </c>
      <c r="H4563" s="160" t="s">
        <v>2223</v>
      </c>
      <c r="I4563" s="30" t="s">
        <v>2100</v>
      </c>
      <c r="J4563" s="32">
        <v>3409.26</v>
      </c>
    </row>
    <row r="4564" spans="1:10" ht="14.4" thickTop="1" x14ac:dyDescent="0.25">
      <c r="A4564" s="161"/>
      <c r="B4564" s="161"/>
      <c r="C4564" s="161"/>
      <c r="D4564" s="161"/>
      <c r="E4564" s="161"/>
      <c r="F4564" s="161"/>
      <c r="G4564" s="161"/>
      <c r="H4564" s="161"/>
      <c r="I4564" s="161"/>
      <c r="J4564" s="161"/>
    </row>
    <row r="4565" spans="1:10" x14ac:dyDescent="0.25">
      <c r="A4565" s="24" t="s">
        <v>1353</v>
      </c>
      <c r="B4565" s="25" t="s">
        <v>2</v>
      </c>
      <c r="C4565" s="24" t="s">
        <v>3</v>
      </c>
      <c r="D4565" s="24" t="s">
        <v>4</v>
      </c>
      <c r="E4565" s="294" t="s">
        <v>2075</v>
      </c>
      <c r="F4565" s="294"/>
      <c r="G4565" s="145" t="s">
        <v>5</v>
      </c>
      <c r="H4565" s="25" t="s">
        <v>6</v>
      </c>
      <c r="I4565" s="25" t="s">
        <v>7</v>
      </c>
      <c r="J4565" s="25" t="s">
        <v>9</v>
      </c>
    </row>
    <row r="4566" spans="1:10" ht="26.4" x14ac:dyDescent="0.25">
      <c r="A4566" s="146" t="s">
        <v>2076</v>
      </c>
      <c r="B4566" s="147" t="s">
        <v>1354</v>
      </c>
      <c r="C4566" s="146" t="s">
        <v>41</v>
      </c>
      <c r="D4566" s="146" t="s">
        <v>1355</v>
      </c>
      <c r="E4566" s="292" t="s">
        <v>2181</v>
      </c>
      <c r="F4566" s="292"/>
      <c r="G4566" s="148" t="s">
        <v>43</v>
      </c>
      <c r="H4566" s="149">
        <v>1</v>
      </c>
      <c r="I4566" s="150">
        <v>82.81</v>
      </c>
      <c r="J4566" s="150">
        <v>82.81</v>
      </c>
    </row>
    <row r="4567" spans="1:10" ht="26.4" x14ac:dyDescent="0.25">
      <c r="A4567" s="48" t="s">
        <v>2078</v>
      </c>
      <c r="B4567" s="50" t="s">
        <v>2085</v>
      </c>
      <c r="C4567" s="48" t="s">
        <v>41</v>
      </c>
      <c r="D4567" s="48" t="s">
        <v>2086</v>
      </c>
      <c r="E4567" s="289" t="s">
        <v>2081</v>
      </c>
      <c r="F4567" s="289"/>
      <c r="G4567" s="151" t="s">
        <v>2082</v>
      </c>
      <c r="H4567" s="152">
        <v>0.14052799999999999</v>
      </c>
      <c r="I4567" s="153">
        <v>25.7</v>
      </c>
      <c r="J4567" s="153">
        <v>3.61</v>
      </c>
    </row>
    <row r="4568" spans="1:10" ht="26.4" x14ac:dyDescent="0.25">
      <c r="A4568" s="48" t="s">
        <v>2078</v>
      </c>
      <c r="B4568" s="50" t="s">
        <v>2083</v>
      </c>
      <c r="C4568" s="48" t="s">
        <v>41</v>
      </c>
      <c r="D4568" s="48" t="s">
        <v>2084</v>
      </c>
      <c r="E4568" s="289" t="s">
        <v>2081</v>
      </c>
      <c r="F4568" s="289"/>
      <c r="G4568" s="151" t="s">
        <v>2082</v>
      </c>
      <c r="H4568" s="152">
        <v>0.14052799999999999</v>
      </c>
      <c r="I4568" s="153">
        <v>30.42</v>
      </c>
      <c r="J4568" s="153">
        <v>4.2699999999999996</v>
      </c>
    </row>
    <row r="4569" spans="1:10" ht="26.4" x14ac:dyDescent="0.25">
      <c r="A4569" s="154" t="s">
        <v>2087</v>
      </c>
      <c r="B4569" s="155" t="s">
        <v>3581</v>
      </c>
      <c r="C4569" s="154" t="s">
        <v>41</v>
      </c>
      <c r="D4569" s="154" t="s">
        <v>3582</v>
      </c>
      <c r="E4569" s="290" t="s">
        <v>2091</v>
      </c>
      <c r="F4569" s="290"/>
      <c r="G4569" s="156" t="s">
        <v>43</v>
      </c>
      <c r="H4569" s="157">
        <v>3</v>
      </c>
      <c r="I4569" s="158">
        <v>1.48</v>
      </c>
      <c r="J4569" s="158">
        <v>4.4400000000000004</v>
      </c>
    </row>
    <row r="4570" spans="1:10" ht="26.4" x14ac:dyDescent="0.25">
      <c r="A4570" s="154" t="s">
        <v>2087</v>
      </c>
      <c r="B4570" s="155" t="s">
        <v>3592</v>
      </c>
      <c r="C4570" s="154" t="s">
        <v>41</v>
      </c>
      <c r="D4570" s="154" t="s">
        <v>3593</v>
      </c>
      <c r="E4570" s="290" t="s">
        <v>2091</v>
      </c>
      <c r="F4570" s="290"/>
      <c r="G4570" s="156" t="s">
        <v>43</v>
      </c>
      <c r="H4570" s="157">
        <v>1</v>
      </c>
      <c r="I4570" s="158">
        <v>70.489999999999995</v>
      </c>
      <c r="J4570" s="158">
        <v>70.489999999999995</v>
      </c>
    </row>
    <row r="4571" spans="1:10" x14ac:dyDescent="0.25">
      <c r="A4571" s="49"/>
      <c r="B4571" s="49"/>
      <c r="C4571" s="49"/>
      <c r="D4571" s="49"/>
      <c r="E4571" s="49" t="s">
        <v>2093</v>
      </c>
      <c r="F4571" s="159">
        <v>2.74</v>
      </c>
      <c r="G4571" s="49" t="s">
        <v>2094</v>
      </c>
      <c r="H4571" s="159">
        <v>3.16</v>
      </c>
      <c r="I4571" s="49" t="s">
        <v>2095</v>
      </c>
      <c r="J4571" s="159">
        <v>5.9</v>
      </c>
    </row>
    <row r="4572" spans="1:10" x14ac:dyDescent="0.25">
      <c r="A4572" s="49"/>
      <c r="B4572" s="49"/>
      <c r="C4572" s="49"/>
      <c r="D4572" s="49"/>
      <c r="E4572" s="49" t="s">
        <v>2096</v>
      </c>
      <c r="F4572" s="159">
        <v>16.97</v>
      </c>
      <c r="G4572" s="49"/>
      <c r="H4572" s="291" t="s">
        <v>2097</v>
      </c>
      <c r="I4572" s="291"/>
      <c r="J4572" s="159">
        <v>99.78</v>
      </c>
    </row>
    <row r="4573" spans="1:10" ht="14.4" thickBot="1" x14ac:dyDescent="0.3">
      <c r="A4573" s="30"/>
      <c r="B4573" s="30"/>
      <c r="C4573" s="30"/>
      <c r="D4573" s="30"/>
      <c r="E4573" s="30"/>
      <c r="F4573" s="30"/>
      <c r="G4573" s="30" t="s">
        <v>2098</v>
      </c>
      <c r="H4573" s="160" t="s">
        <v>2563</v>
      </c>
      <c r="I4573" s="30" t="s">
        <v>2100</v>
      </c>
      <c r="J4573" s="32">
        <v>1696.26</v>
      </c>
    </row>
    <row r="4574" spans="1:10" ht="14.4" thickTop="1" x14ac:dyDescent="0.25">
      <c r="A4574" s="161"/>
      <c r="B4574" s="161"/>
      <c r="C4574" s="161"/>
      <c r="D4574" s="161"/>
      <c r="E4574" s="161"/>
      <c r="F4574" s="161"/>
      <c r="G4574" s="161"/>
      <c r="H4574" s="161"/>
      <c r="I4574" s="161"/>
      <c r="J4574" s="161"/>
    </row>
    <row r="4575" spans="1:10" x14ac:dyDescent="0.25">
      <c r="A4575" s="24" t="s">
        <v>1356</v>
      </c>
      <c r="B4575" s="25" t="s">
        <v>2</v>
      </c>
      <c r="C4575" s="24" t="s">
        <v>3</v>
      </c>
      <c r="D4575" s="24" t="s">
        <v>4</v>
      </c>
      <c r="E4575" s="294" t="s">
        <v>2075</v>
      </c>
      <c r="F4575" s="294"/>
      <c r="G4575" s="145" t="s">
        <v>5</v>
      </c>
      <c r="H4575" s="25" t="s">
        <v>6</v>
      </c>
      <c r="I4575" s="25" t="s">
        <v>7</v>
      </c>
      <c r="J4575" s="25" t="s">
        <v>9</v>
      </c>
    </row>
    <row r="4576" spans="1:10" ht="26.4" x14ac:dyDescent="0.25">
      <c r="A4576" s="146" t="s">
        <v>2076</v>
      </c>
      <c r="B4576" s="147" t="s">
        <v>1357</v>
      </c>
      <c r="C4576" s="146" t="s">
        <v>41</v>
      </c>
      <c r="D4576" s="146" t="s">
        <v>1358</v>
      </c>
      <c r="E4576" s="292" t="s">
        <v>2181</v>
      </c>
      <c r="F4576" s="292"/>
      <c r="G4576" s="148" t="s">
        <v>43</v>
      </c>
      <c r="H4576" s="149">
        <v>1</v>
      </c>
      <c r="I4576" s="150">
        <v>97.62</v>
      </c>
      <c r="J4576" s="150">
        <v>97.62</v>
      </c>
    </row>
    <row r="4577" spans="1:10" ht="26.4" x14ac:dyDescent="0.25">
      <c r="A4577" s="48" t="s">
        <v>2078</v>
      </c>
      <c r="B4577" s="50" t="s">
        <v>2083</v>
      </c>
      <c r="C4577" s="48" t="s">
        <v>41</v>
      </c>
      <c r="D4577" s="48" t="s">
        <v>2084</v>
      </c>
      <c r="E4577" s="289" t="s">
        <v>2081</v>
      </c>
      <c r="F4577" s="289"/>
      <c r="G4577" s="151" t="s">
        <v>2082</v>
      </c>
      <c r="H4577" s="152">
        <v>0.38141900000000001</v>
      </c>
      <c r="I4577" s="153">
        <v>30.42</v>
      </c>
      <c r="J4577" s="153">
        <v>11.6</v>
      </c>
    </row>
    <row r="4578" spans="1:10" ht="26.4" x14ac:dyDescent="0.25">
      <c r="A4578" s="48" t="s">
        <v>2078</v>
      </c>
      <c r="B4578" s="50" t="s">
        <v>2085</v>
      </c>
      <c r="C4578" s="48" t="s">
        <v>41</v>
      </c>
      <c r="D4578" s="48" t="s">
        <v>2086</v>
      </c>
      <c r="E4578" s="289" t="s">
        <v>2081</v>
      </c>
      <c r="F4578" s="289"/>
      <c r="G4578" s="151" t="s">
        <v>2082</v>
      </c>
      <c r="H4578" s="152">
        <v>0.38141900000000001</v>
      </c>
      <c r="I4578" s="153">
        <v>25.7</v>
      </c>
      <c r="J4578" s="153">
        <v>9.8000000000000007</v>
      </c>
    </row>
    <row r="4579" spans="1:10" ht="26.4" x14ac:dyDescent="0.25">
      <c r="A4579" s="154" t="s">
        <v>2087</v>
      </c>
      <c r="B4579" s="155" t="s">
        <v>3592</v>
      </c>
      <c r="C4579" s="154" t="s">
        <v>41</v>
      </c>
      <c r="D4579" s="154" t="s">
        <v>3593</v>
      </c>
      <c r="E4579" s="290" t="s">
        <v>2091</v>
      </c>
      <c r="F4579" s="290"/>
      <c r="G4579" s="156" t="s">
        <v>43</v>
      </c>
      <c r="H4579" s="157">
        <v>1</v>
      </c>
      <c r="I4579" s="158">
        <v>70.489999999999995</v>
      </c>
      <c r="J4579" s="158">
        <v>70.489999999999995</v>
      </c>
    </row>
    <row r="4580" spans="1:10" ht="26.4" x14ac:dyDescent="0.25">
      <c r="A4580" s="154" t="s">
        <v>2087</v>
      </c>
      <c r="B4580" s="155" t="s">
        <v>3588</v>
      </c>
      <c r="C4580" s="154" t="s">
        <v>41</v>
      </c>
      <c r="D4580" s="154" t="s">
        <v>3589</v>
      </c>
      <c r="E4580" s="290" t="s">
        <v>2091</v>
      </c>
      <c r="F4580" s="290"/>
      <c r="G4580" s="156" t="s">
        <v>43</v>
      </c>
      <c r="H4580" s="157">
        <v>3</v>
      </c>
      <c r="I4580" s="158">
        <v>1.91</v>
      </c>
      <c r="J4580" s="158">
        <v>5.73</v>
      </c>
    </row>
    <row r="4581" spans="1:10" x14ac:dyDescent="0.25">
      <c r="A4581" s="49"/>
      <c r="B4581" s="49"/>
      <c r="C4581" s="49"/>
      <c r="D4581" s="49"/>
      <c r="E4581" s="49" t="s">
        <v>2093</v>
      </c>
      <c r="F4581" s="159">
        <v>7.46</v>
      </c>
      <c r="G4581" s="49" t="s">
        <v>2094</v>
      </c>
      <c r="H4581" s="159">
        <v>8.56</v>
      </c>
      <c r="I4581" s="49" t="s">
        <v>2095</v>
      </c>
      <c r="J4581" s="159">
        <v>16.02</v>
      </c>
    </row>
    <row r="4582" spans="1:10" x14ac:dyDescent="0.25">
      <c r="A4582" s="49"/>
      <c r="B4582" s="49"/>
      <c r="C4582" s="49"/>
      <c r="D4582" s="49"/>
      <c r="E4582" s="49" t="s">
        <v>2096</v>
      </c>
      <c r="F4582" s="159">
        <v>20.010000000000002</v>
      </c>
      <c r="G4582" s="49"/>
      <c r="H4582" s="291" t="s">
        <v>2097</v>
      </c>
      <c r="I4582" s="291"/>
      <c r="J4582" s="159">
        <v>117.63</v>
      </c>
    </row>
    <row r="4583" spans="1:10" ht="14.4" thickBot="1" x14ac:dyDescent="0.3">
      <c r="A4583" s="30"/>
      <c r="B4583" s="30"/>
      <c r="C4583" s="30"/>
      <c r="D4583" s="30"/>
      <c r="E4583" s="30"/>
      <c r="F4583" s="30"/>
      <c r="G4583" s="30" t="s">
        <v>2098</v>
      </c>
      <c r="H4583" s="160" t="s">
        <v>2122</v>
      </c>
      <c r="I4583" s="30" t="s">
        <v>2100</v>
      </c>
      <c r="J4583" s="32">
        <v>1882.08</v>
      </c>
    </row>
    <row r="4584" spans="1:10" ht="14.4" thickTop="1" x14ac:dyDescent="0.25">
      <c r="A4584" s="161"/>
      <c r="B4584" s="161"/>
      <c r="C4584" s="161"/>
      <c r="D4584" s="161"/>
      <c r="E4584" s="161"/>
      <c r="F4584" s="161"/>
      <c r="G4584" s="161"/>
      <c r="H4584" s="161"/>
      <c r="I4584" s="161"/>
      <c r="J4584" s="161"/>
    </row>
    <row r="4585" spans="1:10" x14ac:dyDescent="0.25">
      <c r="A4585" s="24" t="s">
        <v>1359</v>
      </c>
      <c r="B4585" s="25" t="s">
        <v>2</v>
      </c>
      <c r="C4585" s="24" t="s">
        <v>3</v>
      </c>
      <c r="D4585" s="24" t="s">
        <v>4</v>
      </c>
      <c r="E4585" s="294" t="s">
        <v>2075</v>
      </c>
      <c r="F4585" s="294"/>
      <c r="G4585" s="145" t="s">
        <v>5</v>
      </c>
      <c r="H4585" s="25" t="s">
        <v>6</v>
      </c>
      <c r="I4585" s="25" t="s">
        <v>7</v>
      </c>
      <c r="J4585" s="25" t="s">
        <v>9</v>
      </c>
    </row>
    <row r="4586" spans="1:10" ht="26.4" x14ac:dyDescent="0.25">
      <c r="A4586" s="146" t="s">
        <v>2076</v>
      </c>
      <c r="B4586" s="147" t="s">
        <v>1360</v>
      </c>
      <c r="C4586" s="146" t="s">
        <v>19</v>
      </c>
      <c r="D4586" s="146" t="s">
        <v>1361</v>
      </c>
      <c r="E4586" s="292" t="s">
        <v>2077</v>
      </c>
      <c r="F4586" s="292"/>
      <c r="G4586" s="148" t="s">
        <v>43</v>
      </c>
      <c r="H4586" s="149">
        <v>1</v>
      </c>
      <c r="I4586" s="150">
        <v>643.08000000000004</v>
      </c>
      <c r="J4586" s="150">
        <v>643.08000000000004</v>
      </c>
    </row>
    <row r="4587" spans="1:10" ht="26.4" x14ac:dyDescent="0.25">
      <c r="A4587" s="48" t="s">
        <v>2078</v>
      </c>
      <c r="B4587" s="50" t="s">
        <v>2083</v>
      </c>
      <c r="C4587" s="48" t="s">
        <v>41</v>
      </c>
      <c r="D4587" s="48" t="s">
        <v>2084</v>
      </c>
      <c r="E4587" s="289" t="s">
        <v>2081</v>
      </c>
      <c r="F4587" s="289"/>
      <c r="G4587" s="151" t="s">
        <v>2082</v>
      </c>
      <c r="H4587" s="152">
        <v>0.6</v>
      </c>
      <c r="I4587" s="153">
        <v>30.42</v>
      </c>
      <c r="J4587" s="153">
        <v>18.25</v>
      </c>
    </row>
    <row r="4588" spans="1:10" ht="26.4" x14ac:dyDescent="0.25">
      <c r="A4588" s="48" t="s">
        <v>2078</v>
      </c>
      <c r="B4588" s="50" t="s">
        <v>2079</v>
      </c>
      <c r="C4588" s="48" t="s">
        <v>41</v>
      </c>
      <c r="D4588" s="48" t="s">
        <v>2080</v>
      </c>
      <c r="E4588" s="289" t="s">
        <v>2081</v>
      </c>
      <c r="F4588" s="289"/>
      <c r="G4588" s="151" t="s">
        <v>2082</v>
      </c>
      <c r="H4588" s="152">
        <v>0.6</v>
      </c>
      <c r="I4588" s="153">
        <v>24.25</v>
      </c>
      <c r="J4588" s="153">
        <v>14.55</v>
      </c>
    </row>
    <row r="4589" spans="1:10" x14ac:dyDescent="0.25">
      <c r="A4589" s="154" t="s">
        <v>2087</v>
      </c>
      <c r="B4589" s="155" t="s">
        <v>3598</v>
      </c>
      <c r="C4589" s="154" t="s">
        <v>2461</v>
      </c>
      <c r="D4589" s="154" t="s">
        <v>3599</v>
      </c>
      <c r="E4589" s="290" t="s">
        <v>2091</v>
      </c>
      <c r="F4589" s="290"/>
      <c r="G4589" s="156" t="s">
        <v>592</v>
      </c>
      <c r="H4589" s="157">
        <v>1</v>
      </c>
      <c r="I4589" s="158">
        <v>610.28</v>
      </c>
      <c r="J4589" s="158">
        <v>610.28</v>
      </c>
    </row>
    <row r="4590" spans="1:10" x14ac:dyDescent="0.25">
      <c r="A4590" s="49"/>
      <c r="B4590" s="49"/>
      <c r="C4590" s="49"/>
      <c r="D4590" s="49"/>
      <c r="E4590" s="49" t="s">
        <v>2093</v>
      </c>
      <c r="F4590" s="159">
        <v>11.36</v>
      </c>
      <c r="G4590" s="49" t="s">
        <v>2094</v>
      </c>
      <c r="H4590" s="159">
        <v>13.04</v>
      </c>
      <c r="I4590" s="49" t="s">
        <v>2095</v>
      </c>
      <c r="J4590" s="159">
        <v>24.4</v>
      </c>
    </row>
    <row r="4591" spans="1:10" x14ac:dyDescent="0.25">
      <c r="A4591" s="49"/>
      <c r="B4591" s="49"/>
      <c r="C4591" s="49"/>
      <c r="D4591" s="49"/>
      <c r="E4591" s="49" t="s">
        <v>2096</v>
      </c>
      <c r="F4591" s="159">
        <v>131.83000000000001</v>
      </c>
      <c r="G4591" s="49"/>
      <c r="H4591" s="291" t="s">
        <v>2097</v>
      </c>
      <c r="I4591" s="291"/>
      <c r="J4591" s="159">
        <v>774.91</v>
      </c>
    </row>
    <row r="4592" spans="1:10" ht="14.4" thickBot="1" x14ac:dyDescent="0.3">
      <c r="A4592" s="30"/>
      <c r="B4592" s="30"/>
      <c r="C4592" s="30"/>
      <c r="D4592" s="30"/>
      <c r="E4592" s="30"/>
      <c r="F4592" s="30"/>
      <c r="G4592" s="30" t="s">
        <v>2098</v>
      </c>
      <c r="H4592" s="160" t="s">
        <v>3013</v>
      </c>
      <c r="I4592" s="30" t="s">
        <v>2100</v>
      </c>
      <c r="J4592" s="32">
        <v>7749.1</v>
      </c>
    </row>
    <row r="4593" spans="1:10" ht="14.4" thickTop="1" x14ac:dyDescent="0.25">
      <c r="A4593" s="161"/>
      <c r="B4593" s="161"/>
      <c r="C4593" s="161"/>
      <c r="D4593" s="161"/>
      <c r="E4593" s="161"/>
      <c r="F4593" s="161"/>
      <c r="G4593" s="161"/>
      <c r="H4593" s="161"/>
      <c r="I4593" s="161"/>
      <c r="J4593" s="161"/>
    </row>
    <row r="4594" spans="1:10" x14ac:dyDescent="0.25">
      <c r="A4594" s="24" t="s">
        <v>1362</v>
      </c>
      <c r="B4594" s="25" t="s">
        <v>2</v>
      </c>
      <c r="C4594" s="24" t="s">
        <v>3</v>
      </c>
      <c r="D4594" s="24" t="s">
        <v>4</v>
      </c>
      <c r="E4594" s="294" t="s">
        <v>2075</v>
      </c>
      <c r="F4594" s="294"/>
      <c r="G4594" s="145" t="s">
        <v>5</v>
      </c>
      <c r="H4594" s="25" t="s">
        <v>6</v>
      </c>
      <c r="I4594" s="25" t="s">
        <v>7</v>
      </c>
      <c r="J4594" s="25" t="s">
        <v>9</v>
      </c>
    </row>
    <row r="4595" spans="1:10" ht="26.4" x14ac:dyDescent="0.25">
      <c r="A4595" s="146" t="s">
        <v>2076</v>
      </c>
      <c r="B4595" s="147" t="s">
        <v>1363</v>
      </c>
      <c r="C4595" s="146" t="s">
        <v>19</v>
      </c>
      <c r="D4595" s="146" t="s">
        <v>1364</v>
      </c>
      <c r="E4595" s="292" t="s">
        <v>2077</v>
      </c>
      <c r="F4595" s="292"/>
      <c r="G4595" s="148" t="s">
        <v>43</v>
      </c>
      <c r="H4595" s="149">
        <v>1</v>
      </c>
      <c r="I4595" s="150">
        <v>177.67</v>
      </c>
      <c r="J4595" s="150">
        <v>177.67</v>
      </c>
    </row>
    <row r="4596" spans="1:10" ht="26.4" x14ac:dyDescent="0.25">
      <c r="A4596" s="48" t="s">
        <v>2078</v>
      </c>
      <c r="B4596" s="50" t="s">
        <v>2083</v>
      </c>
      <c r="C4596" s="48" t="s">
        <v>41</v>
      </c>
      <c r="D4596" s="48" t="s">
        <v>2084</v>
      </c>
      <c r="E4596" s="289" t="s">
        <v>2081</v>
      </c>
      <c r="F4596" s="289"/>
      <c r="G4596" s="151" t="s">
        <v>2082</v>
      </c>
      <c r="H4596" s="152">
        <v>1</v>
      </c>
      <c r="I4596" s="153">
        <v>30.42</v>
      </c>
      <c r="J4596" s="153">
        <v>30.42</v>
      </c>
    </row>
    <row r="4597" spans="1:10" ht="26.4" x14ac:dyDescent="0.25">
      <c r="A4597" s="48" t="s">
        <v>2078</v>
      </c>
      <c r="B4597" s="50" t="s">
        <v>2079</v>
      </c>
      <c r="C4597" s="48" t="s">
        <v>41</v>
      </c>
      <c r="D4597" s="48" t="s">
        <v>2080</v>
      </c>
      <c r="E4597" s="289" t="s">
        <v>2081</v>
      </c>
      <c r="F4597" s="289"/>
      <c r="G4597" s="151" t="s">
        <v>2082</v>
      </c>
      <c r="H4597" s="152">
        <v>1</v>
      </c>
      <c r="I4597" s="153">
        <v>24.25</v>
      </c>
      <c r="J4597" s="153">
        <v>24.25</v>
      </c>
    </row>
    <row r="4598" spans="1:10" ht="26.4" x14ac:dyDescent="0.25">
      <c r="A4598" s="154" t="s">
        <v>2087</v>
      </c>
      <c r="B4598" s="155" t="s">
        <v>3600</v>
      </c>
      <c r="C4598" s="154" t="s">
        <v>2461</v>
      </c>
      <c r="D4598" s="154" t="s">
        <v>3601</v>
      </c>
      <c r="E4598" s="290" t="s">
        <v>2091</v>
      </c>
      <c r="F4598" s="290"/>
      <c r="G4598" s="156" t="s">
        <v>592</v>
      </c>
      <c r="H4598" s="157">
        <v>1</v>
      </c>
      <c r="I4598" s="158">
        <v>123</v>
      </c>
      <c r="J4598" s="158">
        <v>123</v>
      </c>
    </row>
    <row r="4599" spans="1:10" x14ac:dyDescent="0.25">
      <c r="A4599" s="49"/>
      <c r="B4599" s="49"/>
      <c r="C4599" s="49"/>
      <c r="D4599" s="49"/>
      <c r="E4599" s="49" t="s">
        <v>2093</v>
      </c>
      <c r="F4599" s="159">
        <v>18.940000000000001</v>
      </c>
      <c r="G4599" s="49" t="s">
        <v>2094</v>
      </c>
      <c r="H4599" s="159">
        <v>21.73</v>
      </c>
      <c r="I4599" s="49" t="s">
        <v>2095</v>
      </c>
      <c r="J4599" s="159">
        <v>40.67</v>
      </c>
    </row>
    <row r="4600" spans="1:10" x14ac:dyDescent="0.25">
      <c r="A4600" s="49"/>
      <c r="B4600" s="49"/>
      <c r="C4600" s="49"/>
      <c r="D4600" s="49"/>
      <c r="E4600" s="49" t="s">
        <v>2096</v>
      </c>
      <c r="F4600" s="159">
        <v>36.42</v>
      </c>
      <c r="G4600" s="49"/>
      <c r="H4600" s="291" t="s">
        <v>2097</v>
      </c>
      <c r="I4600" s="291"/>
      <c r="J4600" s="159">
        <v>214.09</v>
      </c>
    </row>
    <row r="4601" spans="1:10" ht="14.4" thickBot="1" x14ac:dyDescent="0.3">
      <c r="A4601" s="30"/>
      <c r="B4601" s="30"/>
      <c r="C4601" s="30"/>
      <c r="D4601" s="30"/>
      <c r="E4601" s="30"/>
      <c r="F4601" s="30"/>
      <c r="G4601" s="30" t="s">
        <v>2098</v>
      </c>
      <c r="H4601" s="160" t="s">
        <v>2572</v>
      </c>
      <c r="I4601" s="30" t="s">
        <v>2100</v>
      </c>
      <c r="J4601" s="32">
        <v>428.18</v>
      </c>
    </row>
    <row r="4602" spans="1:10" ht="14.4" thickTop="1" x14ac:dyDescent="0.25">
      <c r="A4602" s="161"/>
      <c r="B4602" s="161"/>
      <c r="C4602" s="161"/>
      <c r="D4602" s="161"/>
      <c r="E4602" s="161"/>
      <c r="F4602" s="161"/>
      <c r="G4602" s="161"/>
      <c r="H4602" s="161"/>
      <c r="I4602" s="161"/>
      <c r="J4602" s="161"/>
    </row>
    <row r="4603" spans="1:10" x14ac:dyDescent="0.25">
      <c r="A4603" s="24" t="s">
        <v>1365</v>
      </c>
      <c r="B4603" s="25" t="s">
        <v>2</v>
      </c>
      <c r="C4603" s="24" t="s">
        <v>3</v>
      </c>
      <c r="D4603" s="24" t="s">
        <v>4</v>
      </c>
      <c r="E4603" s="294" t="s">
        <v>2075</v>
      </c>
      <c r="F4603" s="294"/>
      <c r="G4603" s="145" t="s">
        <v>5</v>
      </c>
      <c r="H4603" s="25" t="s">
        <v>6</v>
      </c>
      <c r="I4603" s="25" t="s">
        <v>7</v>
      </c>
      <c r="J4603" s="25" t="s">
        <v>9</v>
      </c>
    </row>
    <row r="4604" spans="1:10" ht="26.4" x14ac:dyDescent="0.25">
      <c r="A4604" s="146" t="s">
        <v>2076</v>
      </c>
      <c r="B4604" s="147" t="s">
        <v>1366</v>
      </c>
      <c r="C4604" s="146" t="s">
        <v>41</v>
      </c>
      <c r="D4604" s="146" t="s">
        <v>1367</v>
      </c>
      <c r="E4604" s="292" t="s">
        <v>2181</v>
      </c>
      <c r="F4604" s="292"/>
      <c r="G4604" s="148" t="s">
        <v>43</v>
      </c>
      <c r="H4604" s="149">
        <v>1</v>
      </c>
      <c r="I4604" s="150">
        <v>173.16</v>
      </c>
      <c r="J4604" s="150">
        <v>173.16</v>
      </c>
    </row>
    <row r="4605" spans="1:10" ht="26.4" x14ac:dyDescent="0.25">
      <c r="A4605" s="48" t="s">
        <v>2078</v>
      </c>
      <c r="B4605" s="50" t="s">
        <v>2085</v>
      </c>
      <c r="C4605" s="48" t="s">
        <v>41</v>
      </c>
      <c r="D4605" s="48" t="s">
        <v>2086</v>
      </c>
      <c r="E4605" s="289" t="s">
        <v>2081</v>
      </c>
      <c r="F4605" s="289"/>
      <c r="G4605" s="151" t="s">
        <v>2082</v>
      </c>
      <c r="H4605" s="152">
        <v>0.72713499999999998</v>
      </c>
      <c r="I4605" s="153">
        <v>25.7</v>
      </c>
      <c r="J4605" s="153">
        <v>18.68</v>
      </c>
    </row>
    <row r="4606" spans="1:10" ht="26.4" x14ac:dyDescent="0.25">
      <c r="A4606" s="48" t="s">
        <v>2078</v>
      </c>
      <c r="B4606" s="50" t="s">
        <v>2083</v>
      </c>
      <c r="C4606" s="48" t="s">
        <v>41</v>
      </c>
      <c r="D4606" s="48" t="s">
        <v>2084</v>
      </c>
      <c r="E4606" s="289" t="s">
        <v>2081</v>
      </c>
      <c r="F4606" s="289"/>
      <c r="G4606" s="151" t="s">
        <v>2082</v>
      </c>
      <c r="H4606" s="152">
        <v>0.72713499999999998</v>
      </c>
      <c r="I4606" s="153">
        <v>30.42</v>
      </c>
      <c r="J4606" s="153">
        <v>22.11</v>
      </c>
    </row>
    <row r="4607" spans="1:10" ht="26.4" x14ac:dyDescent="0.25">
      <c r="A4607" s="154" t="s">
        <v>2087</v>
      </c>
      <c r="B4607" s="155" t="s">
        <v>3602</v>
      </c>
      <c r="C4607" s="154" t="s">
        <v>41</v>
      </c>
      <c r="D4607" s="154" t="s">
        <v>3603</v>
      </c>
      <c r="E4607" s="290" t="s">
        <v>2091</v>
      </c>
      <c r="F4607" s="290"/>
      <c r="G4607" s="156" t="s">
        <v>43</v>
      </c>
      <c r="H4607" s="157">
        <v>3</v>
      </c>
      <c r="I4607" s="158">
        <v>3.14</v>
      </c>
      <c r="J4607" s="158">
        <v>9.42</v>
      </c>
    </row>
    <row r="4608" spans="1:10" ht="26.4" x14ac:dyDescent="0.25">
      <c r="A4608" s="154" t="s">
        <v>2087</v>
      </c>
      <c r="B4608" s="155" t="s">
        <v>3604</v>
      </c>
      <c r="C4608" s="154" t="s">
        <v>41</v>
      </c>
      <c r="D4608" s="154" t="s">
        <v>3605</v>
      </c>
      <c r="E4608" s="290" t="s">
        <v>2091</v>
      </c>
      <c r="F4608" s="290"/>
      <c r="G4608" s="156" t="s">
        <v>43</v>
      </c>
      <c r="H4608" s="157">
        <v>1</v>
      </c>
      <c r="I4608" s="158">
        <v>122.95</v>
      </c>
      <c r="J4608" s="158">
        <v>122.95</v>
      </c>
    </row>
    <row r="4609" spans="1:10" x14ac:dyDescent="0.25">
      <c r="A4609" s="49"/>
      <c r="B4609" s="49"/>
      <c r="C4609" s="49"/>
      <c r="D4609" s="49"/>
      <c r="E4609" s="49" t="s">
        <v>2093</v>
      </c>
      <c r="F4609" s="159">
        <v>14.23</v>
      </c>
      <c r="G4609" s="49" t="s">
        <v>2094</v>
      </c>
      <c r="H4609" s="159">
        <v>16.32</v>
      </c>
      <c r="I4609" s="49" t="s">
        <v>2095</v>
      </c>
      <c r="J4609" s="159">
        <v>30.55</v>
      </c>
    </row>
    <row r="4610" spans="1:10" x14ac:dyDescent="0.25">
      <c r="A4610" s="49"/>
      <c r="B4610" s="49"/>
      <c r="C4610" s="49"/>
      <c r="D4610" s="49"/>
      <c r="E4610" s="49" t="s">
        <v>2096</v>
      </c>
      <c r="F4610" s="159">
        <v>35.49</v>
      </c>
      <c r="G4610" s="49"/>
      <c r="H4610" s="291" t="s">
        <v>2097</v>
      </c>
      <c r="I4610" s="291"/>
      <c r="J4610" s="159">
        <v>208.65</v>
      </c>
    </row>
    <row r="4611" spans="1:10" ht="14.4" thickBot="1" x14ac:dyDescent="0.3">
      <c r="A4611" s="30"/>
      <c r="B4611" s="30"/>
      <c r="C4611" s="30"/>
      <c r="D4611" s="30"/>
      <c r="E4611" s="30"/>
      <c r="F4611" s="30"/>
      <c r="G4611" s="30" t="s">
        <v>2098</v>
      </c>
      <c r="H4611" s="160" t="s">
        <v>2223</v>
      </c>
      <c r="I4611" s="30" t="s">
        <v>2100</v>
      </c>
      <c r="J4611" s="32">
        <v>1251.9000000000001</v>
      </c>
    </row>
    <row r="4612" spans="1:10" ht="14.4" thickTop="1" x14ac:dyDescent="0.25">
      <c r="A4612" s="161"/>
      <c r="B4612" s="161"/>
      <c r="C4612" s="161"/>
      <c r="D4612" s="161"/>
      <c r="E4612" s="161"/>
      <c r="F4612" s="161"/>
      <c r="G4612" s="161"/>
      <c r="H4612" s="161"/>
      <c r="I4612" s="161"/>
      <c r="J4612" s="161"/>
    </row>
    <row r="4613" spans="1:10" x14ac:dyDescent="0.25">
      <c r="A4613" s="24" t="s">
        <v>1368</v>
      </c>
      <c r="B4613" s="25" t="s">
        <v>2</v>
      </c>
      <c r="C4613" s="24" t="s">
        <v>3</v>
      </c>
      <c r="D4613" s="24" t="s">
        <v>4</v>
      </c>
      <c r="E4613" s="294" t="s">
        <v>2075</v>
      </c>
      <c r="F4613" s="294"/>
      <c r="G4613" s="145" t="s">
        <v>5</v>
      </c>
      <c r="H4613" s="25" t="s">
        <v>6</v>
      </c>
      <c r="I4613" s="25" t="s">
        <v>7</v>
      </c>
      <c r="J4613" s="25" t="s">
        <v>9</v>
      </c>
    </row>
    <row r="4614" spans="1:10" ht="26.4" x14ac:dyDescent="0.25">
      <c r="A4614" s="146" t="s">
        <v>2076</v>
      </c>
      <c r="B4614" s="147" t="s">
        <v>1369</v>
      </c>
      <c r="C4614" s="146" t="s">
        <v>41</v>
      </c>
      <c r="D4614" s="146" t="s">
        <v>1370</v>
      </c>
      <c r="E4614" s="292" t="s">
        <v>2181</v>
      </c>
      <c r="F4614" s="292"/>
      <c r="G4614" s="148" t="s">
        <v>43</v>
      </c>
      <c r="H4614" s="149">
        <v>1</v>
      </c>
      <c r="I4614" s="150">
        <v>13.15</v>
      </c>
      <c r="J4614" s="150">
        <v>13.15</v>
      </c>
    </row>
    <row r="4615" spans="1:10" ht="26.4" x14ac:dyDescent="0.25">
      <c r="A4615" s="48" t="s">
        <v>2078</v>
      </c>
      <c r="B4615" s="50" t="s">
        <v>2085</v>
      </c>
      <c r="C4615" s="48" t="s">
        <v>41</v>
      </c>
      <c r="D4615" s="48" t="s">
        <v>2086</v>
      </c>
      <c r="E4615" s="289" t="s">
        <v>2081</v>
      </c>
      <c r="F4615" s="289"/>
      <c r="G4615" s="151" t="s">
        <v>2082</v>
      </c>
      <c r="H4615" s="152">
        <v>3.5428000000000001E-2</v>
      </c>
      <c r="I4615" s="153">
        <v>25.7</v>
      </c>
      <c r="J4615" s="153">
        <v>0.91</v>
      </c>
    </row>
    <row r="4616" spans="1:10" ht="26.4" x14ac:dyDescent="0.25">
      <c r="A4616" s="48" t="s">
        <v>2078</v>
      </c>
      <c r="B4616" s="50" t="s">
        <v>2083</v>
      </c>
      <c r="C4616" s="48" t="s">
        <v>41</v>
      </c>
      <c r="D4616" s="48" t="s">
        <v>2084</v>
      </c>
      <c r="E4616" s="289" t="s">
        <v>2081</v>
      </c>
      <c r="F4616" s="289"/>
      <c r="G4616" s="151" t="s">
        <v>2082</v>
      </c>
      <c r="H4616" s="152">
        <v>3.5428000000000001E-2</v>
      </c>
      <c r="I4616" s="153">
        <v>30.42</v>
      </c>
      <c r="J4616" s="153">
        <v>1.07</v>
      </c>
    </row>
    <row r="4617" spans="1:10" ht="26.4" x14ac:dyDescent="0.25">
      <c r="A4617" s="154" t="s">
        <v>2087</v>
      </c>
      <c r="B4617" s="155" t="s">
        <v>3590</v>
      </c>
      <c r="C4617" s="154" t="s">
        <v>41</v>
      </c>
      <c r="D4617" s="154" t="s">
        <v>3591</v>
      </c>
      <c r="E4617" s="290" t="s">
        <v>2091</v>
      </c>
      <c r="F4617" s="290"/>
      <c r="G4617" s="156" t="s">
        <v>43</v>
      </c>
      <c r="H4617" s="157">
        <v>1</v>
      </c>
      <c r="I4617" s="158">
        <v>1.1399999999999999</v>
      </c>
      <c r="J4617" s="158">
        <v>1.1399999999999999</v>
      </c>
    </row>
    <row r="4618" spans="1:10" ht="26.4" x14ac:dyDescent="0.25">
      <c r="A4618" s="154" t="s">
        <v>2087</v>
      </c>
      <c r="B4618" s="155" t="s">
        <v>3606</v>
      </c>
      <c r="C4618" s="154" t="s">
        <v>41</v>
      </c>
      <c r="D4618" s="154" t="s">
        <v>3607</v>
      </c>
      <c r="E4618" s="290" t="s">
        <v>2091</v>
      </c>
      <c r="F4618" s="290"/>
      <c r="G4618" s="156" t="s">
        <v>43</v>
      </c>
      <c r="H4618" s="157">
        <v>1</v>
      </c>
      <c r="I4618" s="158">
        <v>10.029999999999999</v>
      </c>
      <c r="J4618" s="158">
        <v>10.029999999999999</v>
      </c>
    </row>
    <row r="4619" spans="1:10" x14ac:dyDescent="0.25">
      <c r="A4619" s="49"/>
      <c r="B4619" s="49"/>
      <c r="C4619" s="49"/>
      <c r="D4619" s="49"/>
      <c r="E4619" s="49" t="s">
        <v>2093</v>
      </c>
      <c r="F4619" s="159">
        <v>0.68</v>
      </c>
      <c r="G4619" s="49" t="s">
        <v>2094</v>
      </c>
      <c r="H4619" s="159">
        <v>0.8</v>
      </c>
      <c r="I4619" s="49" t="s">
        <v>2095</v>
      </c>
      <c r="J4619" s="159">
        <v>1.48</v>
      </c>
    </row>
    <row r="4620" spans="1:10" x14ac:dyDescent="0.25">
      <c r="A4620" s="49"/>
      <c r="B4620" s="49"/>
      <c r="C4620" s="49"/>
      <c r="D4620" s="49"/>
      <c r="E4620" s="49" t="s">
        <v>2096</v>
      </c>
      <c r="F4620" s="159">
        <v>2.69</v>
      </c>
      <c r="G4620" s="49"/>
      <c r="H4620" s="291" t="s">
        <v>2097</v>
      </c>
      <c r="I4620" s="291"/>
      <c r="J4620" s="159">
        <v>15.84</v>
      </c>
    </row>
    <row r="4621" spans="1:10" ht="14.4" thickBot="1" x14ac:dyDescent="0.3">
      <c r="A4621" s="30"/>
      <c r="B4621" s="30"/>
      <c r="C4621" s="30"/>
      <c r="D4621" s="30"/>
      <c r="E4621" s="30"/>
      <c r="F4621" s="30"/>
      <c r="G4621" s="30" t="s">
        <v>2098</v>
      </c>
      <c r="H4621" s="160" t="s">
        <v>3013</v>
      </c>
      <c r="I4621" s="30" t="s">
        <v>2100</v>
      </c>
      <c r="J4621" s="32">
        <v>158.4</v>
      </c>
    </row>
    <row r="4622" spans="1:10" ht="14.4" thickTop="1" x14ac:dyDescent="0.25">
      <c r="A4622" s="161"/>
      <c r="B4622" s="161"/>
      <c r="C4622" s="161"/>
      <c r="D4622" s="161"/>
      <c r="E4622" s="161"/>
      <c r="F4622" s="161"/>
      <c r="G4622" s="161"/>
      <c r="H4622" s="161"/>
      <c r="I4622" s="161"/>
      <c r="J4622" s="161"/>
    </row>
    <row r="4623" spans="1:10" x14ac:dyDescent="0.25">
      <c r="A4623" s="24" t="s">
        <v>1371</v>
      </c>
      <c r="B4623" s="25" t="s">
        <v>2</v>
      </c>
      <c r="C4623" s="24" t="s">
        <v>3</v>
      </c>
      <c r="D4623" s="24" t="s">
        <v>4</v>
      </c>
      <c r="E4623" s="294" t="s">
        <v>2075</v>
      </c>
      <c r="F4623" s="294"/>
      <c r="G4623" s="145" t="s">
        <v>5</v>
      </c>
      <c r="H4623" s="25" t="s">
        <v>6</v>
      </c>
      <c r="I4623" s="25" t="s">
        <v>7</v>
      </c>
      <c r="J4623" s="25" t="s">
        <v>9</v>
      </c>
    </row>
    <row r="4624" spans="1:10" ht="26.4" x14ac:dyDescent="0.25">
      <c r="A4624" s="146" t="s">
        <v>2076</v>
      </c>
      <c r="B4624" s="147" t="s">
        <v>1372</v>
      </c>
      <c r="C4624" s="146" t="s">
        <v>41</v>
      </c>
      <c r="D4624" s="146" t="s">
        <v>1373</v>
      </c>
      <c r="E4624" s="292" t="s">
        <v>2181</v>
      </c>
      <c r="F4624" s="292"/>
      <c r="G4624" s="148" t="s">
        <v>43</v>
      </c>
      <c r="H4624" s="149">
        <v>1</v>
      </c>
      <c r="I4624" s="150">
        <v>14.13</v>
      </c>
      <c r="J4624" s="150">
        <v>14.13</v>
      </c>
    </row>
    <row r="4625" spans="1:10" ht="26.4" x14ac:dyDescent="0.25">
      <c r="A4625" s="48" t="s">
        <v>2078</v>
      </c>
      <c r="B4625" s="50" t="s">
        <v>2085</v>
      </c>
      <c r="C4625" s="48" t="s">
        <v>41</v>
      </c>
      <c r="D4625" s="48" t="s">
        <v>2086</v>
      </c>
      <c r="E4625" s="289" t="s">
        <v>2081</v>
      </c>
      <c r="F4625" s="289"/>
      <c r="G4625" s="151" t="s">
        <v>2082</v>
      </c>
      <c r="H4625" s="152">
        <v>4.6843000000000003E-2</v>
      </c>
      <c r="I4625" s="153">
        <v>25.7</v>
      </c>
      <c r="J4625" s="153">
        <v>1.2</v>
      </c>
    </row>
    <row r="4626" spans="1:10" ht="26.4" x14ac:dyDescent="0.25">
      <c r="A4626" s="48" t="s">
        <v>2078</v>
      </c>
      <c r="B4626" s="50" t="s">
        <v>2083</v>
      </c>
      <c r="C4626" s="48" t="s">
        <v>41</v>
      </c>
      <c r="D4626" s="48" t="s">
        <v>2084</v>
      </c>
      <c r="E4626" s="289" t="s">
        <v>2081</v>
      </c>
      <c r="F4626" s="289"/>
      <c r="G4626" s="151" t="s">
        <v>2082</v>
      </c>
      <c r="H4626" s="152">
        <v>4.6843000000000003E-2</v>
      </c>
      <c r="I4626" s="153">
        <v>30.42</v>
      </c>
      <c r="J4626" s="153">
        <v>1.42</v>
      </c>
    </row>
    <row r="4627" spans="1:10" ht="26.4" x14ac:dyDescent="0.25">
      <c r="A4627" s="154" t="s">
        <v>2087</v>
      </c>
      <c r="B4627" s="155" t="s">
        <v>3606</v>
      </c>
      <c r="C4627" s="154" t="s">
        <v>41</v>
      </c>
      <c r="D4627" s="154" t="s">
        <v>3607</v>
      </c>
      <c r="E4627" s="290" t="s">
        <v>2091</v>
      </c>
      <c r="F4627" s="290"/>
      <c r="G4627" s="156" t="s">
        <v>43</v>
      </c>
      <c r="H4627" s="157">
        <v>1</v>
      </c>
      <c r="I4627" s="158">
        <v>10.029999999999999</v>
      </c>
      <c r="J4627" s="158">
        <v>10.029999999999999</v>
      </c>
    </row>
    <row r="4628" spans="1:10" ht="26.4" x14ac:dyDescent="0.25">
      <c r="A4628" s="154" t="s">
        <v>2087</v>
      </c>
      <c r="B4628" s="155" t="s">
        <v>3581</v>
      </c>
      <c r="C4628" s="154" t="s">
        <v>41</v>
      </c>
      <c r="D4628" s="154" t="s">
        <v>3582</v>
      </c>
      <c r="E4628" s="290" t="s">
        <v>2091</v>
      </c>
      <c r="F4628" s="290"/>
      <c r="G4628" s="156" t="s">
        <v>43</v>
      </c>
      <c r="H4628" s="157">
        <v>1</v>
      </c>
      <c r="I4628" s="158">
        <v>1.48</v>
      </c>
      <c r="J4628" s="158">
        <v>1.48</v>
      </c>
    </row>
    <row r="4629" spans="1:10" x14ac:dyDescent="0.25">
      <c r="A4629" s="49"/>
      <c r="B4629" s="49"/>
      <c r="C4629" s="49"/>
      <c r="D4629" s="49"/>
      <c r="E4629" s="49" t="s">
        <v>2093</v>
      </c>
      <c r="F4629" s="159">
        <v>0.91</v>
      </c>
      <c r="G4629" s="49" t="s">
        <v>2094</v>
      </c>
      <c r="H4629" s="159">
        <v>1.05</v>
      </c>
      <c r="I4629" s="49" t="s">
        <v>2095</v>
      </c>
      <c r="J4629" s="159">
        <v>1.96</v>
      </c>
    </row>
    <row r="4630" spans="1:10" x14ac:dyDescent="0.25">
      <c r="A4630" s="49"/>
      <c r="B4630" s="49"/>
      <c r="C4630" s="49"/>
      <c r="D4630" s="49"/>
      <c r="E4630" s="49" t="s">
        <v>2096</v>
      </c>
      <c r="F4630" s="159">
        <v>2.89</v>
      </c>
      <c r="G4630" s="49"/>
      <c r="H4630" s="291" t="s">
        <v>2097</v>
      </c>
      <c r="I4630" s="291"/>
      <c r="J4630" s="159">
        <v>17.02</v>
      </c>
    </row>
    <row r="4631" spans="1:10" ht="14.4" thickBot="1" x14ac:dyDescent="0.3">
      <c r="A4631" s="30"/>
      <c r="B4631" s="30"/>
      <c r="C4631" s="30"/>
      <c r="D4631" s="30"/>
      <c r="E4631" s="30"/>
      <c r="F4631" s="30"/>
      <c r="G4631" s="30" t="s">
        <v>2098</v>
      </c>
      <c r="H4631" s="160" t="s">
        <v>3608</v>
      </c>
      <c r="I4631" s="30" t="s">
        <v>2100</v>
      </c>
      <c r="J4631" s="32">
        <v>2689.16</v>
      </c>
    </row>
    <row r="4632" spans="1:10" ht="14.4" thickTop="1" x14ac:dyDescent="0.25">
      <c r="A4632" s="161"/>
      <c r="B4632" s="161"/>
      <c r="C4632" s="161"/>
      <c r="D4632" s="161"/>
      <c r="E4632" s="161"/>
      <c r="F4632" s="161"/>
      <c r="G4632" s="161"/>
      <c r="H4632" s="161"/>
      <c r="I4632" s="161"/>
      <c r="J4632" s="161"/>
    </row>
    <row r="4633" spans="1:10" x14ac:dyDescent="0.25">
      <c r="A4633" s="24" t="s">
        <v>1374</v>
      </c>
      <c r="B4633" s="25" t="s">
        <v>2</v>
      </c>
      <c r="C4633" s="24" t="s">
        <v>3</v>
      </c>
      <c r="D4633" s="24" t="s">
        <v>4</v>
      </c>
      <c r="E4633" s="294" t="s">
        <v>2075</v>
      </c>
      <c r="F4633" s="294"/>
      <c r="G4633" s="145" t="s">
        <v>5</v>
      </c>
      <c r="H4633" s="25" t="s">
        <v>6</v>
      </c>
      <c r="I4633" s="25" t="s">
        <v>7</v>
      </c>
      <c r="J4633" s="25" t="s">
        <v>9</v>
      </c>
    </row>
    <row r="4634" spans="1:10" ht="26.4" x14ac:dyDescent="0.25">
      <c r="A4634" s="146" t="s">
        <v>2076</v>
      </c>
      <c r="B4634" s="147" t="s">
        <v>1375</v>
      </c>
      <c r="C4634" s="146" t="s">
        <v>41</v>
      </c>
      <c r="D4634" s="146" t="s">
        <v>1376</v>
      </c>
      <c r="E4634" s="292" t="s">
        <v>2181</v>
      </c>
      <c r="F4634" s="292"/>
      <c r="G4634" s="148" t="s">
        <v>43</v>
      </c>
      <c r="H4634" s="149">
        <v>1</v>
      </c>
      <c r="I4634" s="150">
        <v>709.09</v>
      </c>
      <c r="J4634" s="150">
        <v>709.09</v>
      </c>
    </row>
    <row r="4635" spans="1:10" ht="26.4" x14ac:dyDescent="0.25">
      <c r="A4635" s="48" t="s">
        <v>2078</v>
      </c>
      <c r="B4635" s="50" t="s">
        <v>2083</v>
      </c>
      <c r="C4635" s="48" t="s">
        <v>41</v>
      </c>
      <c r="D4635" s="48" t="s">
        <v>2084</v>
      </c>
      <c r="E4635" s="289" t="s">
        <v>2081</v>
      </c>
      <c r="F4635" s="289"/>
      <c r="G4635" s="151" t="s">
        <v>2082</v>
      </c>
      <c r="H4635" s="152">
        <v>1.222415</v>
      </c>
      <c r="I4635" s="153">
        <v>30.42</v>
      </c>
      <c r="J4635" s="153">
        <v>37.18</v>
      </c>
    </row>
    <row r="4636" spans="1:10" ht="26.4" x14ac:dyDescent="0.25">
      <c r="A4636" s="48" t="s">
        <v>2078</v>
      </c>
      <c r="B4636" s="50" t="s">
        <v>2085</v>
      </c>
      <c r="C4636" s="48" t="s">
        <v>41</v>
      </c>
      <c r="D4636" s="48" t="s">
        <v>2086</v>
      </c>
      <c r="E4636" s="289" t="s">
        <v>2081</v>
      </c>
      <c r="F4636" s="289"/>
      <c r="G4636" s="151" t="s">
        <v>2082</v>
      </c>
      <c r="H4636" s="152">
        <v>1.222415</v>
      </c>
      <c r="I4636" s="153">
        <v>25.7</v>
      </c>
      <c r="J4636" s="153">
        <v>31.41</v>
      </c>
    </row>
    <row r="4637" spans="1:10" ht="26.4" x14ac:dyDescent="0.25">
      <c r="A4637" s="154" t="s">
        <v>2087</v>
      </c>
      <c r="B4637" s="155" t="s">
        <v>3609</v>
      </c>
      <c r="C4637" s="154" t="s">
        <v>41</v>
      </c>
      <c r="D4637" s="154" t="s">
        <v>3610</v>
      </c>
      <c r="E4637" s="290" t="s">
        <v>2091</v>
      </c>
      <c r="F4637" s="290"/>
      <c r="G4637" s="156" t="s">
        <v>43</v>
      </c>
      <c r="H4637" s="157">
        <v>3</v>
      </c>
      <c r="I4637" s="158">
        <v>9.44</v>
      </c>
      <c r="J4637" s="158">
        <v>28.32</v>
      </c>
    </row>
    <row r="4638" spans="1:10" ht="26.4" x14ac:dyDescent="0.25">
      <c r="A4638" s="154" t="s">
        <v>2087</v>
      </c>
      <c r="B4638" s="155" t="s">
        <v>3611</v>
      </c>
      <c r="C4638" s="154" t="s">
        <v>41</v>
      </c>
      <c r="D4638" s="154" t="s">
        <v>3612</v>
      </c>
      <c r="E4638" s="290" t="s">
        <v>2091</v>
      </c>
      <c r="F4638" s="290"/>
      <c r="G4638" s="156" t="s">
        <v>43</v>
      </c>
      <c r="H4638" s="157">
        <v>1</v>
      </c>
      <c r="I4638" s="158">
        <v>612.17999999999995</v>
      </c>
      <c r="J4638" s="158">
        <v>612.17999999999995</v>
      </c>
    </row>
    <row r="4639" spans="1:10" x14ac:dyDescent="0.25">
      <c r="A4639" s="49"/>
      <c r="B4639" s="49"/>
      <c r="C4639" s="49"/>
      <c r="D4639" s="49"/>
      <c r="E4639" s="49" t="s">
        <v>2093</v>
      </c>
      <c r="F4639" s="159">
        <v>23.92</v>
      </c>
      <c r="G4639" s="49" t="s">
        <v>2094</v>
      </c>
      <c r="H4639" s="159">
        <v>27.43</v>
      </c>
      <c r="I4639" s="49" t="s">
        <v>2095</v>
      </c>
      <c r="J4639" s="159">
        <v>51.35</v>
      </c>
    </row>
    <row r="4640" spans="1:10" x14ac:dyDescent="0.25">
      <c r="A4640" s="49"/>
      <c r="B4640" s="49"/>
      <c r="C4640" s="49"/>
      <c r="D4640" s="49"/>
      <c r="E4640" s="49" t="s">
        <v>2096</v>
      </c>
      <c r="F4640" s="159">
        <v>145.36000000000001</v>
      </c>
      <c r="G4640" s="49"/>
      <c r="H4640" s="291" t="s">
        <v>2097</v>
      </c>
      <c r="I4640" s="291"/>
      <c r="J4640" s="159">
        <v>854.45</v>
      </c>
    </row>
    <row r="4641" spans="1:10" ht="14.4" thickBot="1" x14ac:dyDescent="0.3">
      <c r="A4641" s="30"/>
      <c r="B4641" s="30"/>
      <c r="C4641" s="30"/>
      <c r="D4641" s="30"/>
      <c r="E4641" s="30"/>
      <c r="F4641" s="30"/>
      <c r="G4641" s="30" t="s">
        <v>2098</v>
      </c>
      <c r="H4641" s="160" t="s">
        <v>2572</v>
      </c>
      <c r="I4641" s="30" t="s">
        <v>2100</v>
      </c>
      <c r="J4641" s="32">
        <v>1708.9</v>
      </c>
    </row>
    <row r="4642" spans="1:10" ht="14.4" thickTop="1" x14ac:dyDescent="0.25">
      <c r="A4642" s="161"/>
      <c r="B4642" s="161"/>
      <c r="C4642" s="161"/>
      <c r="D4642" s="161"/>
      <c r="E4642" s="161"/>
      <c r="F4642" s="161"/>
      <c r="G4642" s="161"/>
      <c r="H4642" s="161"/>
      <c r="I4642" s="161"/>
      <c r="J4642" s="161"/>
    </row>
    <row r="4643" spans="1:10" x14ac:dyDescent="0.25">
      <c r="A4643" s="24" t="s">
        <v>1377</v>
      </c>
      <c r="B4643" s="25" t="s">
        <v>2</v>
      </c>
      <c r="C4643" s="24" t="s">
        <v>3</v>
      </c>
      <c r="D4643" s="24" t="s">
        <v>4</v>
      </c>
      <c r="E4643" s="294" t="s">
        <v>2075</v>
      </c>
      <c r="F4643" s="294"/>
      <c r="G4643" s="145" t="s">
        <v>5</v>
      </c>
      <c r="H4643" s="25" t="s">
        <v>6</v>
      </c>
      <c r="I4643" s="25" t="s">
        <v>7</v>
      </c>
      <c r="J4643" s="25" t="s">
        <v>9</v>
      </c>
    </row>
    <row r="4644" spans="1:10" ht="26.4" x14ac:dyDescent="0.25">
      <c r="A4644" s="146" t="s">
        <v>2076</v>
      </c>
      <c r="B4644" s="147" t="s">
        <v>1378</v>
      </c>
      <c r="C4644" s="146" t="s">
        <v>41</v>
      </c>
      <c r="D4644" s="146" t="s">
        <v>1379</v>
      </c>
      <c r="E4644" s="292" t="s">
        <v>2181</v>
      </c>
      <c r="F4644" s="292"/>
      <c r="G4644" s="148" t="s">
        <v>43</v>
      </c>
      <c r="H4644" s="149">
        <v>1</v>
      </c>
      <c r="I4644" s="150">
        <v>1516.65</v>
      </c>
      <c r="J4644" s="150">
        <v>1516.65</v>
      </c>
    </row>
    <row r="4645" spans="1:10" ht="26.4" x14ac:dyDescent="0.25">
      <c r="A4645" s="48" t="s">
        <v>2078</v>
      </c>
      <c r="B4645" s="50" t="s">
        <v>2083</v>
      </c>
      <c r="C4645" s="48" t="s">
        <v>41</v>
      </c>
      <c r="D4645" s="48" t="s">
        <v>2084</v>
      </c>
      <c r="E4645" s="289" t="s">
        <v>2081</v>
      </c>
      <c r="F4645" s="289"/>
      <c r="G4645" s="151" t="s">
        <v>2082</v>
      </c>
      <c r="H4645" s="152">
        <v>1.222415</v>
      </c>
      <c r="I4645" s="153">
        <v>30.42</v>
      </c>
      <c r="J4645" s="153">
        <v>37.18</v>
      </c>
    </row>
    <row r="4646" spans="1:10" ht="26.4" x14ac:dyDescent="0.25">
      <c r="A4646" s="48" t="s">
        <v>2078</v>
      </c>
      <c r="B4646" s="50" t="s">
        <v>2085</v>
      </c>
      <c r="C4646" s="48" t="s">
        <v>41</v>
      </c>
      <c r="D4646" s="48" t="s">
        <v>2086</v>
      </c>
      <c r="E4646" s="289" t="s">
        <v>2081</v>
      </c>
      <c r="F4646" s="289"/>
      <c r="G4646" s="151" t="s">
        <v>2082</v>
      </c>
      <c r="H4646" s="152">
        <v>1.222415</v>
      </c>
      <c r="I4646" s="153">
        <v>25.7</v>
      </c>
      <c r="J4646" s="153">
        <v>31.41</v>
      </c>
    </row>
    <row r="4647" spans="1:10" ht="26.4" x14ac:dyDescent="0.25">
      <c r="A4647" s="154" t="s">
        <v>2087</v>
      </c>
      <c r="B4647" s="155" t="s">
        <v>3613</v>
      </c>
      <c r="C4647" s="154" t="s">
        <v>41</v>
      </c>
      <c r="D4647" s="154" t="s">
        <v>3614</v>
      </c>
      <c r="E4647" s="290" t="s">
        <v>2091</v>
      </c>
      <c r="F4647" s="290"/>
      <c r="G4647" s="156" t="s">
        <v>43</v>
      </c>
      <c r="H4647" s="157">
        <v>1</v>
      </c>
      <c r="I4647" s="158">
        <v>1408.22</v>
      </c>
      <c r="J4647" s="158">
        <v>1408.22</v>
      </c>
    </row>
    <row r="4648" spans="1:10" ht="26.4" x14ac:dyDescent="0.25">
      <c r="A4648" s="154" t="s">
        <v>2087</v>
      </c>
      <c r="B4648" s="155" t="s">
        <v>3615</v>
      </c>
      <c r="C4648" s="154" t="s">
        <v>41</v>
      </c>
      <c r="D4648" s="154" t="s">
        <v>3616</v>
      </c>
      <c r="E4648" s="290" t="s">
        <v>2091</v>
      </c>
      <c r="F4648" s="290"/>
      <c r="G4648" s="156" t="s">
        <v>43</v>
      </c>
      <c r="H4648" s="157">
        <v>3</v>
      </c>
      <c r="I4648" s="158">
        <v>13.28</v>
      </c>
      <c r="J4648" s="158">
        <v>39.840000000000003</v>
      </c>
    </row>
    <row r="4649" spans="1:10" x14ac:dyDescent="0.25">
      <c r="A4649" s="49"/>
      <c r="B4649" s="49"/>
      <c r="C4649" s="49"/>
      <c r="D4649" s="49"/>
      <c r="E4649" s="49" t="s">
        <v>2093</v>
      </c>
      <c r="F4649" s="159">
        <v>23.92</v>
      </c>
      <c r="G4649" s="49" t="s">
        <v>2094</v>
      </c>
      <c r="H4649" s="159">
        <v>27.43</v>
      </c>
      <c r="I4649" s="49" t="s">
        <v>2095</v>
      </c>
      <c r="J4649" s="159">
        <v>51.35</v>
      </c>
    </row>
    <row r="4650" spans="1:10" x14ac:dyDescent="0.25">
      <c r="A4650" s="49"/>
      <c r="B4650" s="49"/>
      <c r="C4650" s="49"/>
      <c r="D4650" s="49"/>
      <c r="E4650" s="49" t="s">
        <v>2096</v>
      </c>
      <c r="F4650" s="159">
        <v>310.91000000000003</v>
      </c>
      <c r="G4650" s="49"/>
      <c r="H4650" s="291" t="s">
        <v>2097</v>
      </c>
      <c r="I4650" s="291"/>
      <c r="J4650" s="159">
        <v>1827.56</v>
      </c>
    </row>
    <row r="4651" spans="1:10" ht="14.4" thickBot="1" x14ac:dyDescent="0.3">
      <c r="A4651" s="30"/>
      <c r="B4651" s="30"/>
      <c r="C4651" s="30"/>
      <c r="D4651" s="30"/>
      <c r="E4651" s="30"/>
      <c r="F4651" s="30"/>
      <c r="G4651" s="30" t="s">
        <v>2098</v>
      </c>
      <c r="H4651" s="160" t="s">
        <v>2572</v>
      </c>
      <c r="I4651" s="30" t="s">
        <v>2100</v>
      </c>
      <c r="J4651" s="32">
        <v>3655.12</v>
      </c>
    </row>
    <row r="4652" spans="1:10" ht="14.4" thickTop="1" x14ac:dyDescent="0.25">
      <c r="A4652" s="161"/>
      <c r="B4652" s="161"/>
      <c r="C4652" s="161"/>
      <c r="D4652" s="161"/>
      <c r="E4652" s="161"/>
      <c r="F4652" s="161"/>
      <c r="G4652" s="161"/>
      <c r="H4652" s="161"/>
      <c r="I4652" s="161"/>
      <c r="J4652" s="161"/>
    </row>
    <row r="4653" spans="1:10" x14ac:dyDescent="0.25">
      <c r="A4653" s="24" t="s">
        <v>1380</v>
      </c>
      <c r="B4653" s="25" t="s">
        <v>2</v>
      </c>
      <c r="C4653" s="24" t="s">
        <v>3</v>
      </c>
      <c r="D4653" s="24" t="s">
        <v>4</v>
      </c>
      <c r="E4653" s="294" t="s">
        <v>2075</v>
      </c>
      <c r="F4653" s="294"/>
      <c r="G4653" s="145" t="s">
        <v>5</v>
      </c>
      <c r="H4653" s="25" t="s">
        <v>6</v>
      </c>
      <c r="I4653" s="25" t="s">
        <v>7</v>
      </c>
      <c r="J4653" s="25" t="s">
        <v>9</v>
      </c>
    </row>
    <row r="4654" spans="1:10" ht="26.4" x14ac:dyDescent="0.25">
      <c r="A4654" s="146" t="s">
        <v>2076</v>
      </c>
      <c r="B4654" s="147" t="s">
        <v>1381</v>
      </c>
      <c r="C4654" s="146" t="s">
        <v>19</v>
      </c>
      <c r="D4654" s="146" t="s">
        <v>1382</v>
      </c>
      <c r="E4654" s="292" t="s">
        <v>2077</v>
      </c>
      <c r="F4654" s="292"/>
      <c r="G4654" s="148" t="s">
        <v>43</v>
      </c>
      <c r="H4654" s="149">
        <v>1</v>
      </c>
      <c r="I4654" s="150">
        <v>15765.45</v>
      </c>
      <c r="J4654" s="150">
        <v>15765.45</v>
      </c>
    </row>
    <row r="4655" spans="1:10" ht="26.4" x14ac:dyDescent="0.25">
      <c r="A4655" s="48" t="s">
        <v>2078</v>
      </c>
      <c r="B4655" s="50" t="s">
        <v>2083</v>
      </c>
      <c r="C4655" s="48" t="s">
        <v>41</v>
      </c>
      <c r="D4655" s="48" t="s">
        <v>2084</v>
      </c>
      <c r="E4655" s="289" t="s">
        <v>2081</v>
      </c>
      <c r="F4655" s="289"/>
      <c r="G4655" s="151" t="s">
        <v>2082</v>
      </c>
      <c r="H4655" s="152">
        <v>2</v>
      </c>
      <c r="I4655" s="153">
        <v>30.42</v>
      </c>
      <c r="J4655" s="153">
        <v>60.84</v>
      </c>
    </row>
    <row r="4656" spans="1:10" ht="26.4" x14ac:dyDescent="0.25">
      <c r="A4656" s="48" t="s">
        <v>2078</v>
      </c>
      <c r="B4656" s="50" t="s">
        <v>2085</v>
      </c>
      <c r="C4656" s="48" t="s">
        <v>41</v>
      </c>
      <c r="D4656" s="48" t="s">
        <v>2086</v>
      </c>
      <c r="E4656" s="289" t="s">
        <v>2081</v>
      </c>
      <c r="F4656" s="289"/>
      <c r="G4656" s="151" t="s">
        <v>2082</v>
      </c>
      <c r="H4656" s="152">
        <v>2</v>
      </c>
      <c r="I4656" s="153">
        <v>25.7</v>
      </c>
      <c r="J4656" s="153">
        <v>51.4</v>
      </c>
    </row>
    <row r="4657" spans="1:10" ht="39.6" x14ac:dyDescent="0.25">
      <c r="A4657" s="154" t="s">
        <v>2087</v>
      </c>
      <c r="B4657" s="155" t="s">
        <v>3617</v>
      </c>
      <c r="C4657" s="154" t="s">
        <v>2089</v>
      </c>
      <c r="D4657" s="154" t="s">
        <v>3618</v>
      </c>
      <c r="E4657" s="290" t="s">
        <v>2091</v>
      </c>
      <c r="F4657" s="290"/>
      <c r="G4657" s="156" t="s">
        <v>592</v>
      </c>
      <c r="H4657" s="157">
        <v>1</v>
      </c>
      <c r="I4657" s="158">
        <v>15653.21</v>
      </c>
      <c r="J4657" s="158">
        <v>15653.21</v>
      </c>
    </row>
    <row r="4658" spans="1:10" x14ac:dyDescent="0.25">
      <c r="A4658" s="49"/>
      <c r="B4658" s="49"/>
      <c r="C4658" s="49"/>
      <c r="D4658" s="49"/>
      <c r="E4658" s="49" t="s">
        <v>2093</v>
      </c>
      <c r="F4658" s="159">
        <v>39.15</v>
      </c>
      <c r="G4658" s="49" t="s">
        <v>2094</v>
      </c>
      <c r="H4658" s="159">
        <v>44.89</v>
      </c>
      <c r="I4658" s="49" t="s">
        <v>2095</v>
      </c>
      <c r="J4658" s="159">
        <v>84.04</v>
      </c>
    </row>
    <row r="4659" spans="1:10" x14ac:dyDescent="0.25">
      <c r="A4659" s="49"/>
      <c r="B4659" s="49"/>
      <c r="C4659" s="49"/>
      <c r="D4659" s="49"/>
      <c r="E4659" s="49" t="s">
        <v>2096</v>
      </c>
      <c r="F4659" s="159">
        <v>3231.91</v>
      </c>
      <c r="G4659" s="49"/>
      <c r="H4659" s="291" t="s">
        <v>2097</v>
      </c>
      <c r="I4659" s="291"/>
      <c r="J4659" s="159">
        <v>18997.36</v>
      </c>
    </row>
    <row r="4660" spans="1:10" ht="14.4" thickBot="1" x14ac:dyDescent="0.3">
      <c r="A4660" s="30"/>
      <c r="B4660" s="30"/>
      <c r="C4660" s="30"/>
      <c r="D4660" s="30"/>
      <c r="E4660" s="30"/>
      <c r="F4660" s="30"/>
      <c r="G4660" s="30" t="s">
        <v>2098</v>
      </c>
      <c r="H4660" s="160" t="s">
        <v>2852</v>
      </c>
      <c r="I4660" s="30" t="s">
        <v>2100</v>
      </c>
      <c r="J4660" s="32">
        <v>94986.8</v>
      </c>
    </row>
    <row r="4661" spans="1:10" ht="14.4" thickTop="1" x14ac:dyDescent="0.25">
      <c r="A4661" s="161"/>
      <c r="B4661" s="161"/>
      <c r="C4661" s="161"/>
      <c r="D4661" s="161"/>
      <c r="E4661" s="161"/>
      <c r="F4661" s="161"/>
      <c r="G4661" s="161"/>
      <c r="H4661" s="161"/>
      <c r="I4661" s="161"/>
      <c r="J4661" s="161"/>
    </row>
    <row r="4662" spans="1:10" x14ac:dyDescent="0.25">
      <c r="A4662" s="24" t="s">
        <v>1383</v>
      </c>
      <c r="B4662" s="25" t="s">
        <v>2</v>
      </c>
      <c r="C4662" s="24" t="s">
        <v>3</v>
      </c>
      <c r="D4662" s="24" t="s">
        <v>4</v>
      </c>
      <c r="E4662" s="294" t="s">
        <v>2075</v>
      </c>
      <c r="F4662" s="294"/>
      <c r="G4662" s="145" t="s">
        <v>5</v>
      </c>
      <c r="H4662" s="25" t="s">
        <v>6</v>
      </c>
      <c r="I4662" s="25" t="s">
        <v>7</v>
      </c>
      <c r="J4662" s="25" t="s">
        <v>9</v>
      </c>
    </row>
    <row r="4663" spans="1:10" ht="39.6" x14ac:dyDescent="0.25">
      <c r="A4663" s="146" t="s">
        <v>2076</v>
      </c>
      <c r="B4663" s="147" t="s">
        <v>1384</v>
      </c>
      <c r="C4663" s="146" t="s">
        <v>19</v>
      </c>
      <c r="D4663" s="146" t="s">
        <v>1385</v>
      </c>
      <c r="E4663" s="292" t="s">
        <v>2077</v>
      </c>
      <c r="F4663" s="292"/>
      <c r="G4663" s="148" t="s">
        <v>43</v>
      </c>
      <c r="H4663" s="149">
        <v>1</v>
      </c>
      <c r="I4663" s="150">
        <v>1396.36</v>
      </c>
      <c r="J4663" s="150">
        <v>1396.36</v>
      </c>
    </row>
    <row r="4664" spans="1:10" ht="26.4" x14ac:dyDescent="0.25">
      <c r="A4664" s="48" t="s">
        <v>2078</v>
      </c>
      <c r="B4664" s="50" t="s">
        <v>2085</v>
      </c>
      <c r="C4664" s="48" t="s">
        <v>41</v>
      </c>
      <c r="D4664" s="48" t="s">
        <v>2086</v>
      </c>
      <c r="E4664" s="289" t="s">
        <v>2081</v>
      </c>
      <c r="F4664" s="289"/>
      <c r="G4664" s="151" t="s">
        <v>2082</v>
      </c>
      <c r="H4664" s="152">
        <v>2</v>
      </c>
      <c r="I4664" s="153">
        <v>25.7</v>
      </c>
      <c r="J4664" s="153">
        <v>51.4</v>
      </c>
    </row>
    <row r="4665" spans="1:10" ht="26.4" x14ac:dyDescent="0.25">
      <c r="A4665" s="48" t="s">
        <v>2078</v>
      </c>
      <c r="B4665" s="50" t="s">
        <v>2083</v>
      </c>
      <c r="C4665" s="48" t="s">
        <v>41</v>
      </c>
      <c r="D4665" s="48" t="s">
        <v>2084</v>
      </c>
      <c r="E4665" s="289" t="s">
        <v>2081</v>
      </c>
      <c r="F4665" s="289"/>
      <c r="G4665" s="151" t="s">
        <v>2082</v>
      </c>
      <c r="H4665" s="152">
        <v>2</v>
      </c>
      <c r="I4665" s="153">
        <v>30.42</v>
      </c>
      <c r="J4665" s="153">
        <v>60.84</v>
      </c>
    </row>
    <row r="4666" spans="1:10" ht="66" x14ac:dyDescent="0.25">
      <c r="A4666" s="154" t="s">
        <v>2087</v>
      </c>
      <c r="B4666" s="155" t="s">
        <v>3619</v>
      </c>
      <c r="C4666" s="154" t="s">
        <v>2089</v>
      </c>
      <c r="D4666" s="154" t="s">
        <v>3620</v>
      </c>
      <c r="E4666" s="290" t="s">
        <v>2091</v>
      </c>
      <c r="F4666" s="290"/>
      <c r="G4666" s="156" t="s">
        <v>592</v>
      </c>
      <c r="H4666" s="157">
        <v>1</v>
      </c>
      <c r="I4666" s="158">
        <v>1284.1199999999999</v>
      </c>
      <c r="J4666" s="158">
        <v>1284.1199999999999</v>
      </c>
    </row>
    <row r="4667" spans="1:10" x14ac:dyDescent="0.25">
      <c r="A4667" s="49"/>
      <c r="B4667" s="49"/>
      <c r="C4667" s="49"/>
      <c r="D4667" s="49"/>
      <c r="E4667" s="49" t="s">
        <v>2093</v>
      </c>
      <c r="F4667" s="159">
        <v>39.15</v>
      </c>
      <c r="G4667" s="49" t="s">
        <v>2094</v>
      </c>
      <c r="H4667" s="159">
        <v>44.89</v>
      </c>
      <c r="I4667" s="49" t="s">
        <v>2095</v>
      </c>
      <c r="J4667" s="159">
        <v>84.04</v>
      </c>
    </row>
    <row r="4668" spans="1:10" x14ac:dyDescent="0.25">
      <c r="A4668" s="49"/>
      <c r="B4668" s="49"/>
      <c r="C4668" s="49"/>
      <c r="D4668" s="49"/>
      <c r="E4668" s="49" t="s">
        <v>2096</v>
      </c>
      <c r="F4668" s="159">
        <v>286.25</v>
      </c>
      <c r="G4668" s="49"/>
      <c r="H4668" s="291" t="s">
        <v>2097</v>
      </c>
      <c r="I4668" s="291"/>
      <c r="J4668" s="159">
        <v>1682.61</v>
      </c>
    </row>
    <row r="4669" spans="1:10" ht="14.4" thickBot="1" x14ac:dyDescent="0.3">
      <c r="A4669" s="30"/>
      <c r="B4669" s="30"/>
      <c r="C4669" s="30"/>
      <c r="D4669" s="30"/>
      <c r="E4669" s="30"/>
      <c r="F4669" s="30"/>
      <c r="G4669" s="30" t="s">
        <v>2098</v>
      </c>
      <c r="H4669" s="160" t="s">
        <v>2572</v>
      </c>
      <c r="I4669" s="30" t="s">
        <v>2100</v>
      </c>
      <c r="J4669" s="32">
        <v>3365.22</v>
      </c>
    </row>
    <row r="4670" spans="1:10" ht="14.4" thickTop="1" x14ac:dyDescent="0.25">
      <c r="A4670" s="161"/>
      <c r="B4670" s="161"/>
      <c r="C4670" s="161"/>
      <c r="D4670" s="161"/>
      <c r="E4670" s="161"/>
      <c r="F4670" s="161"/>
      <c r="G4670" s="161"/>
      <c r="H4670" s="161"/>
      <c r="I4670" s="161"/>
      <c r="J4670" s="161"/>
    </row>
    <row r="4671" spans="1:10" x14ac:dyDescent="0.25">
      <c r="A4671" s="24" t="s">
        <v>1386</v>
      </c>
      <c r="B4671" s="25" t="s">
        <v>2</v>
      </c>
      <c r="C4671" s="24" t="s">
        <v>3</v>
      </c>
      <c r="D4671" s="24" t="s">
        <v>4</v>
      </c>
      <c r="E4671" s="294" t="s">
        <v>2075</v>
      </c>
      <c r="F4671" s="294"/>
      <c r="G4671" s="145" t="s">
        <v>5</v>
      </c>
      <c r="H4671" s="25" t="s">
        <v>6</v>
      </c>
      <c r="I4671" s="25" t="s">
        <v>7</v>
      </c>
      <c r="J4671" s="25" t="s">
        <v>9</v>
      </c>
    </row>
    <row r="4672" spans="1:10" ht="26.4" x14ac:dyDescent="0.25">
      <c r="A4672" s="146" t="s">
        <v>2076</v>
      </c>
      <c r="B4672" s="147" t="s">
        <v>1387</v>
      </c>
      <c r="C4672" s="146" t="s">
        <v>19</v>
      </c>
      <c r="D4672" s="146" t="s">
        <v>1388</v>
      </c>
      <c r="E4672" s="292" t="s">
        <v>2077</v>
      </c>
      <c r="F4672" s="292"/>
      <c r="G4672" s="148" t="s">
        <v>43</v>
      </c>
      <c r="H4672" s="149">
        <v>1</v>
      </c>
      <c r="I4672" s="150">
        <v>28.67</v>
      </c>
      <c r="J4672" s="150">
        <v>28.67</v>
      </c>
    </row>
    <row r="4673" spans="1:10" ht="26.4" x14ac:dyDescent="0.25">
      <c r="A4673" s="48" t="s">
        <v>2078</v>
      </c>
      <c r="B4673" s="50" t="s">
        <v>2083</v>
      </c>
      <c r="C4673" s="48" t="s">
        <v>41</v>
      </c>
      <c r="D4673" s="48" t="s">
        <v>2084</v>
      </c>
      <c r="E4673" s="289" t="s">
        <v>2081</v>
      </c>
      <c r="F4673" s="289"/>
      <c r="G4673" s="151" t="s">
        <v>2082</v>
      </c>
      <c r="H4673" s="152">
        <v>0.51100000000000001</v>
      </c>
      <c r="I4673" s="153">
        <v>30.42</v>
      </c>
      <c r="J4673" s="153">
        <v>15.54</v>
      </c>
    </row>
    <row r="4674" spans="1:10" ht="26.4" x14ac:dyDescent="0.25">
      <c r="A4674" s="48" t="s">
        <v>2078</v>
      </c>
      <c r="B4674" s="50" t="s">
        <v>2085</v>
      </c>
      <c r="C4674" s="48" t="s">
        <v>41</v>
      </c>
      <c r="D4674" s="48" t="s">
        <v>2086</v>
      </c>
      <c r="E4674" s="289" t="s">
        <v>2081</v>
      </c>
      <c r="F4674" s="289"/>
      <c r="G4674" s="151" t="s">
        <v>2082</v>
      </c>
      <c r="H4674" s="152">
        <v>0.51100000000000001</v>
      </c>
      <c r="I4674" s="153">
        <v>25.7</v>
      </c>
      <c r="J4674" s="153">
        <v>13.13</v>
      </c>
    </row>
    <row r="4675" spans="1:10" x14ac:dyDescent="0.25">
      <c r="A4675" s="49"/>
      <c r="B4675" s="49"/>
      <c r="C4675" s="49"/>
      <c r="D4675" s="49"/>
      <c r="E4675" s="49" t="s">
        <v>2093</v>
      </c>
      <c r="F4675" s="159">
        <v>10</v>
      </c>
      <c r="G4675" s="49" t="s">
        <v>2094</v>
      </c>
      <c r="H4675" s="159">
        <v>11.47</v>
      </c>
      <c r="I4675" s="49" t="s">
        <v>2095</v>
      </c>
      <c r="J4675" s="159">
        <v>21.47</v>
      </c>
    </row>
    <row r="4676" spans="1:10" x14ac:dyDescent="0.25">
      <c r="A4676" s="49"/>
      <c r="B4676" s="49"/>
      <c r="C4676" s="49"/>
      <c r="D4676" s="49"/>
      <c r="E4676" s="49" t="s">
        <v>2096</v>
      </c>
      <c r="F4676" s="159">
        <v>5.87</v>
      </c>
      <c r="G4676" s="49"/>
      <c r="H4676" s="291" t="s">
        <v>2097</v>
      </c>
      <c r="I4676" s="291"/>
      <c r="J4676" s="159">
        <v>34.54</v>
      </c>
    </row>
    <row r="4677" spans="1:10" ht="14.4" thickBot="1" x14ac:dyDescent="0.3">
      <c r="A4677" s="30"/>
      <c r="B4677" s="30"/>
      <c r="C4677" s="30"/>
      <c r="D4677" s="30"/>
      <c r="E4677" s="30"/>
      <c r="F4677" s="30"/>
      <c r="G4677" s="30" t="s">
        <v>2098</v>
      </c>
      <c r="H4677" s="160" t="s">
        <v>2560</v>
      </c>
      <c r="I4677" s="30" t="s">
        <v>2100</v>
      </c>
      <c r="J4677" s="32">
        <v>138.16</v>
      </c>
    </row>
    <row r="4678" spans="1:10" ht="14.4" thickTop="1" x14ac:dyDescent="0.25">
      <c r="A4678" s="161"/>
      <c r="B4678" s="161"/>
      <c r="C4678" s="161"/>
      <c r="D4678" s="161"/>
      <c r="E4678" s="161"/>
      <c r="F4678" s="161"/>
      <c r="G4678" s="161"/>
      <c r="H4678" s="161"/>
      <c r="I4678" s="161"/>
      <c r="J4678" s="161"/>
    </row>
    <row r="4679" spans="1:10" x14ac:dyDescent="0.25">
      <c r="A4679" s="24" t="s">
        <v>1389</v>
      </c>
      <c r="B4679" s="25" t="s">
        <v>2</v>
      </c>
      <c r="C4679" s="24" t="s">
        <v>3</v>
      </c>
      <c r="D4679" s="24" t="s">
        <v>4</v>
      </c>
      <c r="E4679" s="294" t="s">
        <v>2075</v>
      </c>
      <c r="F4679" s="294"/>
      <c r="G4679" s="145" t="s">
        <v>5</v>
      </c>
      <c r="H4679" s="25" t="s">
        <v>6</v>
      </c>
      <c r="I4679" s="25" t="s">
        <v>7</v>
      </c>
      <c r="J4679" s="25" t="s">
        <v>9</v>
      </c>
    </row>
    <row r="4680" spans="1:10" ht="26.4" x14ac:dyDescent="0.25">
      <c r="A4680" s="146" t="s">
        <v>2076</v>
      </c>
      <c r="B4680" s="147" t="s">
        <v>1390</v>
      </c>
      <c r="C4680" s="146" t="s">
        <v>19</v>
      </c>
      <c r="D4680" s="146" t="s">
        <v>1391</v>
      </c>
      <c r="E4680" s="292" t="s">
        <v>2077</v>
      </c>
      <c r="F4680" s="292"/>
      <c r="G4680" s="148" t="s">
        <v>43</v>
      </c>
      <c r="H4680" s="149">
        <v>1</v>
      </c>
      <c r="I4680" s="150">
        <v>28.95</v>
      </c>
      <c r="J4680" s="150">
        <v>28.95</v>
      </c>
    </row>
    <row r="4681" spans="1:10" ht="26.4" x14ac:dyDescent="0.25">
      <c r="A4681" s="48" t="s">
        <v>2078</v>
      </c>
      <c r="B4681" s="50" t="s">
        <v>2083</v>
      </c>
      <c r="C4681" s="48" t="s">
        <v>41</v>
      </c>
      <c r="D4681" s="48" t="s">
        <v>2084</v>
      </c>
      <c r="E4681" s="289" t="s">
        <v>2081</v>
      </c>
      <c r="F4681" s="289"/>
      <c r="G4681" s="151" t="s">
        <v>2082</v>
      </c>
      <c r="H4681" s="152">
        <v>0.51600000000000001</v>
      </c>
      <c r="I4681" s="153">
        <v>30.42</v>
      </c>
      <c r="J4681" s="153">
        <v>15.69</v>
      </c>
    </row>
    <row r="4682" spans="1:10" ht="26.4" x14ac:dyDescent="0.25">
      <c r="A4682" s="48" t="s">
        <v>2078</v>
      </c>
      <c r="B4682" s="50" t="s">
        <v>2085</v>
      </c>
      <c r="C4682" s="48" t="s">
        <v>41</v>
      </c>
      <c r="D4682" s="48" t="s">
        <v>2086</v>
      </c>
      <c r="E4682" s="289" t="s">
        <v>2081</v>
      </c>
      <c r="F4682" s="289"/>
      <c r="G4682" s="151" t="s">
        <v>2082</v>
      </c>
      <c r="H4682" s="152">
        <v>0.51600000000000001</v>
      </c>
      <c r="I4682" s="153">
        <v>25.7</v>
      </c>
      <c r="J4682" s="153">
        <v>13.26</v>
      </c>
    </row>
    <row r="4683" spans="1:10" x14ac:dyDescent="0.25">
      <c r="A4683" s="49"/>
      <c r="B4683" s="49"/>
      <c r="C4683" s="49"/>
      <c r="D4683" s="49"/>
      <c r="E4683" s="49" t="s">
        <v>2093</v>
      </c>
      <c r="F4683" s="159">
        <v>10.09</v>
      </c>
      <c r="G4683" s="49" t="s">
        <v>2094</v>
      </c>
      <c r="H4683" s="159">
        <v>11.58</v>
      </c>
      <c r="I4683" s="49" t="s">
        <v>2095</v>
      </c>
      <c r="J4683" s="159">
        <v>21.67</v>
      </c>
    </row>
    <row r="4684" spans="1:10" x14ac:dyDescent="0.25">
      <c r="A4684" s="49"/>
      <c r="B4684" s="49"/>
      <c r="C4684" s="49"/>
      <c r="D4684" s="49"/>
      <c r="E4684" s="49" t="s">
        <v>2096</v>
      </c>
      <c r="F4684" s="159">
        <v>5.93</v>
      </c>
      <c r="G4684" s="49"/>
      <c r="H4684" s="291" t="s">
        <v>2097</v>
      </c>
      <c r="I4684" s="291"/>
      <c r="J4684" s="159">
        <v>34.880000000000003</v>
      </c>
    </row>
    <row r="4685" spans="1:10" ht="14.4" thickBot="1" x14ac:dyDescent="0.3">
      <c r="A4685" s="30"/>
      <c r="B4685" s="30"/>
      <c r="C4685" s="30"/>
      <c r="D4685" s="30"/>
      <c r="E4685" s="30"/>
      <c r="F4685" s="30"/>
      <c r="G4685" s="30" t="s">
        <v>2098</v>
      </c>
      <c r="H4685" s="160" t="s">
        <v>3454</v>
      </c>
      <c r="I4685" s="30" t="s">
        <v>2100</v>
      </c>
      <c r="J4685" s="32">
        <v>3278.72</v>
      </c>
    </row>
    <row r="4686" spans="1:10" ht="14.4" thickTop="1" x14ac:dyDescent="0.25">
      <c r="A4686" s="161"/>
      <c r="B4686" s="161"/>
      <c r="C4686" s="161"/>
      <c r="D4686" s="161"/>
      <c r="E4686" s="161"/>
      <c r="F4686" s="161"/>
      <c r="G4686" s="161"/>
      <c r="H4686" s="161"/>
      <c r="I4686" s="161"/>
      <c r="J4686" s="161"/>
    </row>
    <row r="4687" spans="1:10" x14ac:dyDescent="0.25">
      <c r="A4687" s="24" t="s">
        <v>1392</v>
      </c>
      <c r="B4687" s="25" t="s">
        <v>2</v>
      </c>
      <c r="C4687" s="24" t="s">
        <v>3</v>
      </c>
      <c r="D4687" s="24" t="s">
        <v>4</v>
      </c>
      <c r="E4687" s="294" t="s">
        <v>2075</v>
      </c>
      <c r="F4687" s="294"/>
      <c r="G4687" s="145" t="s">
        <v>5</v>
      </c>
      <c r="H4687" s="25" t="s">
        <v>6</v>
      </c>
      <c r="I4687" s="25" t="s">
        <v>7</v>
      </c>
      <c r="J4687" s="25" t="s">
        <v>9</v>
      </c>
    </row>
    <row r="4688" spans="1:10" ht="39.6" x14ac:dyDescent="0.25">
      <c r="A4688" s="146" t="s">
        <v>2076</v>
      </c>
      <c r="B4688" s="147" t="s">
        <v>1393</v>
      </c>
      <c r="C4688" s="146" t="s">
        <v>19</v>
      </c>
      <c r="D4688" s="146" t="s">
        <v>1394</v>
      </c>
      <c r="E4688" s="292" t="s">
        <v>2077</v>
      </c>
      <c r="F4688" s="292"/>
      <c r="G4688" s="148" t="s">
        <v>43</v>
      </c>
      <c r="H4688" s="149">
        <v>1</v>
      </c>
      <c r="I4688" s="150">
        <v>542.13</v>
      </c>
      <c r="J4688" s="150">
        <v>542.13</v>
      </c>
    </row>
    <row r="4689" spans="1:10" ht="26.4" x14ac:dyDescent="0.25">
      <c r="A4689" s="48" t="s">
        <v>2078</v>
      </c>
      <c r="B4689" s="50" t="s">
        <v>3621</v>
      </c>
      <c r="C4689" s="48" t="s">
        <v>41</v>
      </c>
      <c r="D4689" s="48" t="s">
        <v>3622</v>
      </c>
      <c r="E4689" s="289" t="s">
        <v>2081</v>
      </c>
      <c r="F4689" s="289"/>
      <c r="G4689" s="151" t="s">
        <v>2082</v>
      </c>
      <c r="H4689" s="152">
        <v>0.33329999999999999</v>
      </c>
      <c r="I4689" s="153">
        <v>31.68</v>
      </c>
      <c r="J4689" s="153">
        <v>10.55</v>
      </c>
    </row>
    <row r="4690" spans="1:10" ht="26.4" x14ac:dyDescent="0.25">
      <c r="A4690" s="48" t="s">
        <v>2078</v>
      </c>
      <c r="B4690" s="50" t="s">
        <v>2083</v>
      </c>
      <c r="C4690" s="48" t="s">
        <v>41</v>
      </c>
      <c r="D4690" s="48" t="s">
        <v>2084</v>
      </c>
      <c r="E4690" s="289" t="s">
        <v>2081</v>
      </c>
      <c r="F4690" s="289"/>
      <c r="G4690" s="151" t="s">
        <v>2082</v>
      </c>
      <c r="H4690" s="152">
        <v>0.33329999999999999</v>
      </c>
      <c r="I4690" s="153">
        <v>30.42</v>
      </c>
      <c r="J4690" s="153">
        <v>10.130000000000001</v>
      </c>
    </row>
    <row r="4691" spans="1:10" ht="52.8" x14ac:dyDescent="0.25">
      <c r="A4691" s="154" t="s">
        <v>2087</v>
      </c>
      <c r="B4691" s="155" t="s">
        <v>3623</v>
      </c>
      <c r="C4691" s="154" t="s">
        <v>2089</v>
      </c>
      <c r="D4691" s="154" t="s">
        <v>3624</v>
      </c>
      <c r="E4691" s="290" t="s">
        <v>2091</v>
      </c>
      <c r="F4691" s="290"/>
      <c r="G4691" s="156" t="s">
        <v>592</v>
      </c>
      <c r="H4691" s="157">
        <v>1</v>
      </c>
      <c r="I4691" s="158">
        <v>521.45000000000005</v>
      </c>
      <c r="J4691" s="158">
        <v>521.45000000000005</v>
      </c>
    </row>
    <row r="4692" spans="1:10" x14ac:dyDescent="0.25">
      <c r="A4692" s="49"/>
      <c r="B4692" s="49"/>
      <c r="C4692" s="49"/>
      <c r="D4692" s="49"/>
      <c r="E4692" s="49" t="s">
        <v>2093</v>
      </c>
      <c r="F4692" s="159">
        <v>7.44</v>
      </c>
      <c r="G4692" s="49" t="s">
        <v>2094</v>
      </c>
      <c r="H4692" s="159">
        <v>8.5399999999999991</v>
      </c>
      <c r="I4692" s="49" t="s">
        <v>2095</v>
      </c>
      <c r="J4692" s="159">
        <v>15.98</v>
      </c>
    </row>
    <row r="4693" spans="1:10" x14ac:dyDescent="0.25">
      <c r="A4693" s="49"/>
      <c r="B4693" s="49"/>
      <c r="C4693" s="49"/>
      <c r="D4693" s="49"/>
      <c r="E4693" s="49" t="s">
        <v>2096</v>
      </c>
      <c r="F4693" s="159">
        <v>111.13</v>
      </c>
      <c r="G4693" s="49"/>
      <c r="H4693" s="291" t="s">
        <v>2097</v>
      </c>
      <c r="I4693" s="291"/>
      <c r="J4693" s="159">
        <v>653.26</v>
      </c>
    </row>
    <row r="4694" spans="1:10" ht="14.4" thickBot="1" x14ac:dyDescent="0.3">
      <c r="A4694" s="30"/>
      <c r="B4694" s="30"/>
      <c r="C4694" s="30"/>
      <c r="D4694" s="30"/>
      <c r="E4694" s="30"/>
      <c r="F4694" s="30"/>
      <c r="G4694" s="30" t="s">
        <v>2098</v>
      </c>
      <c r="H4694" s="160" t="s">
        <v>3020</v>
      </c>
      <c r="I4694" s="30" t="s">
        <v>2100</v>
      </c>
      <c r="J4694" s="32">
        <v>5226.08</v>
      </c>
    </row>
    <row r="4695" spans="1:10" ht="14.4" thickTop="1" x14ac:dyDescent="0.25">
      <c r="A4695" s="161"/>
      <c r="B4695" s="161"/>
      <c r="C4695" s="161"/>
      <c r="D4695" s="161"/>
      <c r="E4695" s="161"/>
      <c r="F4695" s="161"/>
      <c r="G4695" s="161"/>
      <c r="H4695" s="161"/>
      <c r="I4695" s="161"/>
      <c r="J4695" s="161"/>
    </row>
    <row r="4696" spans="1:10" x14ac:dyDescent="0.25">
      <c r="A4696" s="24" t="s">
        <v>1395</v>
      </c>
      <c r="B4696" s="25" t="s">
        <v>2</v>
      </c>
      <c r="C4696" s="24" t="s">
        <v>3</v>
      </c>
      <c r="D4696" s="24" t="s">
        <v>4</v>
      </c>
      <c r="E4696" s="294" t="s">
        <v>2075</v>
      </c>
      <c r="F4696" s="294"/>
      <c r="G4696" s="145" t="s">
        <v>5</v>
      </c>
      <c r="H4696" s="25" t="s">
        <v>6</v>
      </c>
      <c r="I4696" s="25" t="s">
        <v>7</v>
      </c>
      <c r="J4696" s="25" t="s">
        <v>9</v>
      </c>
    </row>
    <row r="4697" spans="1:10" ht="26.4" x14ac:dyDescent="0.25">
      <c r="A4697" s="146" t="s">
        <v>2076</v>
      </c>
      <c r="B4697" s="147" t="s">
        <v>1396</v>
      </c>
      <c r="C4697" s="146" t="s">
        <v>19</v>
      </c>
      <c r="D4697" s="146" t="s">
        <v>1397</v>
      </c>
      <c r="E4697" s="292" t="s">
        <v>2077</v>
      </c>
      <c r="F4697" s="292"/>
      <c r="G4697" s="148" t="s">
        <v>43</v>
      </c>
      <c r="H4697" s="149">
        <v>1</v>
      </c>
      <c r="I4697" s="150">
        <v>33.409999999999997</v>
      </c>
      <c r="J4697" s="150">
        <v>33.409999999999997</v>
      </c>
    </row>
    <row r="4698" spans="1:10" ht="26.4" x14ac:dyDescent="0.25">
      <c r="A4698" s="48" t="s">
        <v>2078</v>
      </c>
      <c r="B4698" s="50" t="s">
        <v>2083</v>
      </c>
      <c r="C4698" s="48" t="s">
        <v>41</v>
      </c>
      <c r="D4698" s="48" t="s">
        <v>2084</v>
      </c>
      <c r="E4698" s="289" t="s">
        <v>2081</v>
      </c>
      <c r="F4698" s="289"/>
      <c r="G4698" s="151" t="s">
        <v>2082</v>
      </c>
      <c r="H4698" s="152">
        <v>0.6</v>
      </c>
      <c r="I4698" s="153">
        <v>30.42</v>
      </c>
      <c r="J4698" s="153">
        <v>18.25</v>
      </c>
    </row>
    <row r="4699" spans="1:10" ht="26.4" x14ac:dyDescent="0.25">
      <c r="A4699" s="48" t="s">
        <v>2078</v>
      </c>
      <c r="B4699" s="50" t="s">
        <v>2116</v>
      </c>
      <c r="C4699" s="48" t="s">
        <v>41</v>
      </c>
      <c r="D4699" s="48" t="s">
        <v>2117</v>
      </c>
      <c r="E4699" s="289" t="s">
        <v>2081</v>
      </c>
      <c r="F4699" s="289"/>
      <c r="G4699" s="151" t="s">
        <v>2082</v>
      </c>
      <c r="H4699" s="152">
        <v>0.6</v>
      </c>
      <c r="I4699" s="153">
        <v>25.28</v>
      </c>
      <c r="J4699" s="153">
        <v>15.16</v>
      </c>
    </row>
    <row r="4700" spans="1:10" x14ac:dyDescent="0.25">
      <c r="A4700" s="49"/>
      <c r="B4700" s="49"/>
      <c r="C4700" s="49"/>
      <c r="D4700" s="49"/>
      <c r="E4700" s="49" t="s">
        <v>2093</v>
      </c>
      <c r="F4700" s="159">
        <v>11.65</v>
      </c>
      <c r="G4700" s="49" t="s">
        <v>2094</v>
      </c>
      <c r="H4700" s="159">
        <v>13.36</v>
      </c>
      <c r="I4700" s="49" t="s">
        <v>2095</v>
      </c>
      <c r="J4700" s="159">
        <v>25.01</v>
      </c>
    </row>
    <row r="4701" spans="1:10" x14ac:dyDescent="0.25">
      <c r="A4701" s="49"/>
      <c r="B4701" s="49"/>
      <c r="C4701" s="49"/>
      <c r="D4701" s="49"/>
      <c r="E4701" s="49" t="s">
        <v>2096</v>
      </c>
      <c r="F4701" s="159">
        <v>6.84</v>
      </c>
      <c r="G4701" s="49"/>
      <c r="H4701" s="291" t="s">
        <v>2097</v>
      </c>
      <c r="I4701" s="291"/>
      <c r="J4701" s="159">
        <v>40.25</v>
      </c>
    </row>
    <row r="4702" spans="1:10" ht="14.4" thickBot="1" x14ac:dyDescent="0.3">
      <c r="A4702" s="30"/>
      <c r="B4702" s="30"/>
      <c r="C4702" s="30"/>
      <c r="D4702" s="30"/>
      <c r="E4702" s="30"/>
      <c r="F4702" s="30"/>
      <c r="G4702" s="30" t="s">
        <v>2098</v>
      </c>
      <c r="H4702" s="160" t="s">
        <v>3625</v>
      </c>
      <c r="I4702" s="30" t="s">
        <v>2100</v>
      </c>
      <c r="J4702" s="32">
        <v>1891.75</v>
      </c>
    </row>
    <row r="4703" spans="1:10" ht="14.4" thickTop="1" x14ac:dyDescent="0.25">
      <c r="A4703" s="161"/>
      <c r="B4703" s="161"/>
      <c r="C4703" s="161"/>
      <c r="D4703" s="161"/>
      <c r="E4703" s="161"/>
      <c r="F4703" s="161"/>
      <c r="G4703" s="161"/>
      <c r="H4703" s="161"/>
      <c r="I4703" s="161"/>
      <c r="J4703" s="161"/>
    </row>
    <row r="4704" spans="1:10" x14ac:dyDescent="0.25">
      <c r="A4704" s="24" t="s">
        <v>1398</v>
      </c>
      <c r="B4704" s="25" t="s">
        <v>2</v>
      </c>
      <c r="C4704" s="24" t="s">
        <v>3</v>
      </c>
      <c r="D4704" s="24" t="s">
        <v>4</v>
      </c>
      <c r="E4704" s="294" t="s">
        <v>2075</v>
      </c>
      <c r="F4704" s="294"/>
      <c r="G4704" s="145" t="s">
        <v>5</v>
      </c>
      <c r="H4704" s="25" t="s">
        <v>6</v>
      </c>
      <c r="I4704" s="25" t="s">
        <v>7</v>
      </c>
      <c r="J4704" s="25" t="s">
        <v>9</v>
      </c>
    </row>
    <row r="4705" spans="1:10" ht="26.4" x14ac:dyDescent="0.25">
      <c r="A4705" s="146" t="s">
        <v>2076</v>
      </c>
      <c r="B4705" s="147" t="s">
        <v>1399</v>
      </c>
      <c r="C4705" s="146" t="s">
        <v>19</v>
      </c>
      <c r="D4705" s="146" t="s">
        <v>1400</v>
      </c>
      <c r="E4705" s="292" t="s">
        <v>2077</v>
      </c>
      <c r="F4705" s="292"/>
      <c r="G4705" s="148" t="s">
        <v>43</v>
      </c>
      <c r="H4705" s="149">
        <v>1</v>
      </c>
      <c r="I4705" s="150">
        <v>190.97</v>
      </c>
      <c r="J4705" s="150">
        <v>190.97</v>
      </c>
    </row>
    <row r="4706" spans="1:10" ht="26.4" x14ac:dyDescent="0.25">
      <c r="A4706" s="48" t="s">
        <v>2078</v>
      </c>
      <c r="B4706" s="50" t="s">
        <v>2083</v>
      </c>
      <c r="C4706" s="48" t="s">
        <v>41</v>
      </c>
      <c r="D4706" s="48" t="s">
        <v>2084</v>
      </c>
      <c r="E4706" s="289" t="s">
        <v>2081</v>
      </c>
      <c r="F4706" s="289"/>
      <c r="G4706" s="151" t="s">
        <v>2082</v>
      </c>
      <c r="H4706" s="152">
        <v>0.6</v>
      </c>
      <c r="I4706" s="153">
        <v>30.42</v>
      </c>
      <c r="J4706" s="153">
        <v>18.25</v>
      </c>
    </row>
    <row r="4707" spans="1:10" ht="26.4" x14ac:dyDescent="0.25">
      <c r="A4707" s="48" t="s">
        <v>2078</v>
      </c>
      <c r="B4707" s="50" t="s">
        <v>2085</v>
      </c>
      <c r="C4707" s="48" t="s">
        <v>41</v>
      </c>
      <c r="D4707" s="48" t="s">
        <v>2086</v>
      </c>
      <c r="E4707" s="289" t="s">
        <v>2081</v>
      </c>
      <c r="F4707" s="289"/>
      <c r="G4707" s="151" t="s">
        <v>2082</v>
      </c>
      <c r="H4707" s="152">
        <v>0.6</v>
      </c>
      <c r="I4707" s="153">
        <v>25.7</v>
      </c>
      <c r="J4707" s="153">
        <v>15.42</v>
      </c>
    </row>
    <row r="4708" spans="1:10" ht="26.4" x14ac:dyDescent="0.25">
      <c r="A4708" s="154" t="s">
        <v>2087</v>
      </c>
      <c r="B4708" s="155" t="s">
        <v>3626</v>
      </c>
      <c r="C4708" s="154" t="s">
        <v>41</v>
      </c>
      <c r="D4708" s="154" t="s">
        <v>3627</v>
      </c>
      <c r="E4708" s="290" t="s">
        <v>2091</v>
      </c>
      <c r="F4708" s="290"/>
      <c r="G4708" s="156" t="s">
        <v>43</v>
      </c>
      <c r="H4708" s="157">
        <v>1</v>
      </c>
      <c r="I4708" s="158">
        <v>157.30000000000001</v>
      </c>
      <c r="J4708" s="158">
        <v>157.30000000000001</v>
      </c>
    </row>
    <row r="4709" spans="1:10" x14ac:dyDescent="0.25">
      <c r="A4709" s="49"/>
      <c r="B4709" s="49"/>
      <c r="C4709" s="49"/>
      <c r="D4709" s="49"/>
      <c r="E4709" s="49" t="s">
        <v>2093</v>
      </c>
      <c r="F4709" s="159">
        <v>11.74</v>
      </c>
      <c r="G4709" s="49" t="s">
        <v>2094</v>
      </c>
      <c r="H4709" s="159">
        <v>13.47</v>
      </c>
      <c r="I4709" s="49" t="s">
        <v>2095</v>
      </c>
      <c r="J4709" s="159">
        <v>25.21</v>
      </c>
    </row>
    <row r="4710" spans="1:10" x14ac:dyDescent="0.25">
      <c r="A4710" s="49"/>
      <c r="B4710" s="49"/>
      <c r="C4710" s="49"/>
      <c r="D4710" s="49"/>
      <c r="E4710" s="49" t="s">
        <v>2096</v>
      </c>
      <c r="F4710" s="159">
        <v>39.14</v>
      </c>
      <c r="G4710" s="49"/>
      <c r="H4710" s="291" t="s">
        <v>2097</v>
      </c>
      <c r="I4710" s="291"/>
      <c r="J4710" s="159">
        <v>230.11</v>
      </c>
    </row>
    <row r="4711" spans="1:10" ht="14.4" thickBot="1" x14ac:dyDescent="0.3">
      <c r="A4711" s="30"/>
      <c r="B4711" s="30"/>
      <c r="C4711" s="30"/>
      <c r="D4711" s="30"/>
      <c r="E4711" s="30"/>
      <c r="F4711" s="30"/>
      <c r="G4711" s="30" t="s">
        <v>2098</v>
      </c>
      <c r="H4711" s="160" t="s">
        <v>2852</v>
      </c>
      <c r="I4711" s="30" t="s">
        <v>2100</v>
      </c>
      <c r="J4711" s="32">
        <v>1150.55</v>
      </c>
    </row>
    <row r="4712" spans="1:10" ht="14.4" thickTop="1" x14ac:dyDescent="0.25">
      <c r="A4712" s="161"/>
      <c r="B4712" s="161"/>
      <c r="C4712" s="161"/>
      <c r="D4712" s="161"/>
      <c r="E4712" s="161"/>
      <c r="F4712" s="161"/>
      <c r="G4712" s="161"/>
      <c r="H4712" s="161"/>
      <c r="I4712" s="161"/>
      <c r="J4712" s="161"/>
    </row>
    <row r="4713" spans="1:10" x14ac:dyDescent="0.25">
      <c r="A4713" s="24" t="s">
        <v>1401</v>
      </c>
      <c r="B4713" s="25" t="s">
        <v>2</v>
      </c>
      <c r="C4713" s="24" t="s">
        <v>3</v>
      </c>
      <c r="D4713" s="24" t="s">
        <v>4</v>
      </c>
      <c r="E4713" s="294" t="s">
        <v>2075</v>
      </c>
      <c r="F4713" s="294"/>
      <c r="G4713" s="145" t="s">
        <v>5</v>
      </c>
      <c r="H4713" s="25" t="s">
        <v>6</v>
      </c>
      <c r="I4713" s="25" t="s">
        <v>7</v>
      </c>
      <c r="J4713" s="25" t="s">
        <v>9</v>
      </c>
    </row>
    <row r="4714" spans="1:10" ht="26.4" x14ac:dyDescent="0.25">
      <c r="A4714" s="146" t="s">
        <v>2076</v>
      </c>
      <c r="B4714" s="147" t="s">
        <v>1402</v>
      </c>
      <c r="C4714" s="146" t="s">
        <v>19</v>
      </c>
      <c r="D4714" s="146" t="s">
        <v>1403</v>
      </c>
      <c r="E4714" s="292" t="s">
        <v>2077</v>
      </c>
      <c r="F4714" s="292"/>
      <c r="G4714" s="148" t="s">
        <v>43</v>
      </c>
      <c r="H4714" s="149">
        <v>1</v>
      </c>
      <c r="I4714" s="150">
        <v>28.95</v>
      </c>
      <c r="J4714" s="150">
        <v>28.95</v>
      </c>
    </row>
    <row r="4715" spans="1:10" ht="26.4" x14ac:dyDescent="0.25">
      <c r="A4715" s="48" t="s">
        <v>2078</v>
      </c>
      <c r="B4715" s="50" t="s">
        <v>2083</v>
      </c>
      <c r="C4715" s="48" t="s">
        <v>41</v>
      </c>
      <c r="D4715" s="48" t="s">
        <v>2084</v>
      </c>
      <c r="E4715" s="289" t="s">
        <v>2081</v>
      </c>
      <c r="F4715" s="289"/>
      <c r="G4715" s="151" t="s">
        <v>2082</v>
      </c>
      <c r="H4715" s="152">
        <v>0.51600000000000001</v>
      </c>
      <c r="I4715" s="153">
        <v>30.42</v>
      </c>
      <c r="J4715" s="153">
        <v>15.69</v>
      </c>
    </row>
    <row r="4716" spans="1:10" ht="26.4" x14ac:dyDescent="0.25">
      <c r="A4716" s="48" t="s">
        <v>2078</v>
      </c>
      <c r="B4716" s="50" t="s">
        <v>2085</v>
      </c>
      <c r="C4716" s="48" t="s">
        <v>41</v>
      </c>
      <c r="D4716" s="48" t="s">
        <v>2086</v>
      </c>
      <c r="E4716" s="289" t="s">
        <v>2081</v>
      </c>
      <c r="F4716" s="289"/>
      <c r="G4716" s="151" t="s">
        <v>2082</v>
      </c>
      <c r="H4716" s="152">
        <v>0.51600000000000001</v>
      </c>
      <c r="I4716" s="153">
        <v>25.7</v>
      </c>
      <c r="J4716" s="153">
        <v>13.26</v>
      </c>
    </row>
    <row r="4717" spans="1:10" x14ac:dyDescent="0.25">
      <c r="A4717" s="49"/>
      <c r="B4717" s="49"/>
      <c r="C4717" s="49"/>
      <c r="D4717" s="49"/>
      <c r="E4717" s="49" t="s">
        <v>2093</v>
      </c>
      <c r="F4717" s="159">
        <v>10.09</v>
      </c>
      <c r="G4717" s="49" t="s">
        <v>2094</v>
      </c>
      <c r="H4717" s="159">
        <v>11.58</v>
      </c>
      <c r="I4717" s="49" t="s">
        <v>2095</v>
      </c>
      <c r="J4717" s="159">
        <v>21.67</v>
      </c>
    </row>
    <row r="4718" spans="1:10" x14ac:dyDescent="0.25">
      <c r="A4718" s="49"/>
      <c r="B4718" s="49"/>
      <c r="C4718" s="49"/>
      <c r="D4718" s="49"/>
      <c r="E4718" s="49" t="s">
        <v>2096</v>
      </c>
      <c r="F4718" s="159">
        <v>5.93</v>
      </c>
      <c r="G4718" s="49"/>
      <c r="H4718" s="291" t="s">
        <v>2097</v>
      </c>
      <c r="I4718" s="291"/>
      <c r="J4718" s="159">
        <v>34.880000000000003</v>
      </c>
    </row>
    <row r="4719" spans="1:10" ht="14.4" thickBot="1" x14ac:dyDescent="0.3">
      <c r="A4719" s="30"/>
      <c r="B4719" s="30"/>
      <c r="C4719" s="30"/>
      <c r="D4719" s="30"/>
      <c r="E4719" s="30"/>
      <c r="F4719" s="30"/>
      <c r="G4719" s="30" t="s">
        <v>2098</v>
      </c>
      <c r="H4719" s="160" t="s">
        <v>2166</v>
      </c>
      <c r="I4719" s="30" t="s">
        <v>2100</v>
      </c>
      <c r="J4719" s="32">
        <v>34.880000000000003</v>
      </c>
    </row>
    <row r="4720" spans="1:10" ht="14.4" thickTop="1" x14ac:dyDescent="0.25">
      <c r="A4720" s="161"/>
      <c r="B4720" s="161"/>
      <c r="C4720" s="161"/>
      <c r="D4720" s="161"/>
      <c r="E4720" s="161"/>
      <c r="F4720" s="161"/>
      <c r="G4720" s="161"/>
      <c r="H4720" s="161"/>
      <c r="I4720" s="161"/>
      <c r="J4720" s="161"/>
    </row>
    <row r="4721" spans="1:10" x14ac:dyDescent="0.25">
      <c r="A4721" s="24" t="s">
        <v>1404</v>
      </c>
      <c r="B4721" s="25" t="s">
        <v>2</v>
      </c>
      <c r="C4721" s="24" t="s">
        <v>3</v>
      </c>
      <c r="D4721" s="24" t="s">
        <v>4</v>
      </c>
      <c r="E4721" s="294" t="s">
        <v>2075</v>
      </c>
      <c r="F4721" s="294"/>
      <c r="G4721" s="145" t="s">
        <v>5</v>
      </c>
      <c r="H4721" s="25" t="s">
        <v>6</v>
      </c>
      <c r="I4721" s="25" t="s">
        <v>7</v>
      </c>
      <c r="J4721" s="25" t="s">
        <v>9</v>
      </c>
    </row>
    <row r="4722" spans="1:10" ht="26.4" x14ac:dyDescent="0.25">
      <c r="A4722" s="146" t="s">
        <v>2076</v>
      </c>
      <c r="B4722" s="147" t="s">
        <v>1405</v>
      </c>
      <c r="C4722" s="146" t="s">
        <v>19</v>
      </c>
      <c r="D4722" s="146" t="s">
        <v>1406</v>
      </c>
      <c r="E4722" s="292" t="s">
        <v>2077</v>
      </c>
      <c r="F4722" s="292"/>
      <c r="G4722" s="148" t="s">
        <v>43</v>
      </c>
      <c r="H4722" s="149">
        <v>1</v>
      </c>
      <c r="I4722" s="150">
        <v>388.66</v>
      </c>
      <c r="J4722" s="150">
        <v>388.66</v>
      </c>
    </row>
    <row r="4723" spans="1:10" ht="26.4" x14ac:dyDescent="0.25">
      <c r="A4723" s="48" t="s">
        <v>2078</v>
      </c>
      <c r="B4723" s="50" t="s">
        <v>2083</v>
      </c>
      <c r="C4723" s="48" t="s">
        <v>41</v>
      </c>
      <c r="D4723" s="48" t="s">
        <v>2084</v>
      </c>
      <c r="E4723" s="289" t="s">
        <v>2081</v>
      </c>
      <c r="F4723" s="289"/>
      <c r="G4723" s="151" t="s">
        <v>2082</v>
      </c>
      <c r="H4723" s="152">
        <v>0.6</v>
      </c>
      <c r="I4723" s="153">
        <v>30.42</v>
      </c>
      <c r="J4723" s="153">
        <v>18.25</v>
      </c>
    </row>
    <row r="4724" spans="1:10" ht="26.4" x14ac:dyDescent="0.25">
      <c r="A4724" s="48" t="s">
        <v>2078</v>
      </c>
      <c r="B4724" s="50" t="s">
        <v>2079</v>
      </c>
      <c r="C4724" s="48" t="s">
        <v>41</v>
      </c>
      <c r="D4724" s="48" t="s">
        <v>2080</v>
      </c>
      <c r="E4724" s="289" t="s">
        <v>2081</v>
      </c>
      <c r="F4724" s="289"/>
      <c r="G4724" s="151" t="s">
        <v>2082</v>
      </c>
      <c r="H4724" s="152">
        <v>0.6</v>
      </c>
      <c r="I4724" s="153">
        <v>24.25</v>
      </c>
      <c r="J4724" s="153">
        <v>14.55</v>
      </c>
    </row>
    <row r="4725" spans="1:10" ht="26.4" x14ac:dyDescent="0.25">
      <c r="A4725" s="154" t="s">
        <v>2087</v>
      </c>
      <c r="B4725" s="155" t="s">
        <v>3628</v>
      </c>
      <c r="C4725" s="154" t="s">
        <v>41</v>
      </c>
      <c r="D4725" s="154" t="s">
        <v>3629</v>
      </c>
      <c r="E4725" s="290" t="s">
        <v>2091</v>
      </c>
      <c r="F4725" s="290"/>
      <c r="G4725" s="156" t="s">
        <v>43</v>
      </c>
      <c r="H4725" s="157">
        <v>1</v>
      </c>
      <c r="I4725" s="158">
        <v>355.86</v>
      </c>
      <c r="J4725" s="158">
        <v>355.86</v>
      </c>
    </row>
    <row r="4726" spans="1:10" x14ac:dyDescent="0.25">
      <c r="A4726" s="49"/>
      <c r="B4726" s="49"/>
      <c r="C4726" s="49"/>
      <c r="D4726" s="49"/>
      <c r="E4726" s="49" t="s">
        <v>2093</v>
      </c>
      <c r="F4726" s="159">
        <v>11.36</v>
      </c>
      <c r="G4726" s="49" t="s">
        <v>2094</v>
      </c>
      <c r="H4726" s="159">
        <v>13.04</v>
      </c>
      <c r="I4726" s="49" t="s">
        <v>2095</v>
      </c>
      <c r="J4726" s="159">
        <v>24.4</v>
      </c>
    </row>
    <row r="4727" spans="1:10" x14ac:dyDescent="0.25">
      <c r="A4727" s="49"/>
      <c r="B4727" s="49"/>
      <c r="C4727" s="49"/>
      <c r="D4727" s="49"/>
      <c r="E4727" s="49" t="s">
        <v>2096</v>
      </c>
      <c r="F4727" s="159">
        <v>79.67</v>
      </c>
      <c r="G4727" s="49"/>
      <c r="H4727" s="291" t="s">
        <v>2097</v>
      </c>
      <c r="I4727" s="291"/>
      <c r="J4727" s="159">
        <v>468.33</v>
      </c>
    </row>
    <row r="4728" spans="1:10" ht="14.4" thickBot="1" x14ac:dyDescent="0.3">
      <c r="A4728" s="30"/>
      <c r="B4728" s="30"/>
      <c r="C4728" s="30"/>
      <c r="D4728" s="30"/>
      <c r="E4728" s="30"/>
      <c r="F4728" s="30"/>
      <c r="G4728" s="30" t="s">
        <v>2098</v>
      </c>
      <c r="H4728" s="160" t="s">
        <v>2571</v>
      </c>
      <c r="I4728" s="30" t="s">
        <v>2100</v>
      </c>
      <c r="J4728" s="32">
        <v>4214.97</v>
      </c>
    </row>
    <row r="4729" spans="1:10" ht="14.4" thickTop="1" x14ac:dyDescent="0.25">
      <c r="A4729" s="161"/>
      <c r="B4729" s="161"/>
      <c r="C4729" s="161"/>
      <c r="D4729" s="161"/>
      <c r="E4729" s="161"/>
      <c r="F4729" s="161"/>
      <c r="G4729" s="161"/>
      <c r="H4729" s="161"/>
      <c r="I4729" s="161"/>
      <c r="J4729" s="161"/>
    </row>
    <row r="4730" spans="1:10" x14ac:dyDescent="0.25">
      <c r="A4730" s="24" t="s">
        <v>1407</v>
      </c>
      <c r="B4730" s="25" t="s">
        <v>2</v>
      </c>
      <c r="C4730" s="24" t="s">
        <v>3</v>
      </c>
      <c r="D4730" s="24" t="s">
        <v>4</v>
      </c>
      <c r="E4730" s="294" t="s">
        <v>2075</v>
      </c>
      <c r="F4730" s="294"/>
      <c r="G4730" s="145" t="s">
        <v>5</v>
      </c>
      <c r="H4730" s="25" t="s">
        <v>6</v>
      </c>
      <c r="I4730" s="25" t="s">
        <v>7</v>
      </c>
      <c r="J4730" s="25" t="s">
        <v>9</v>
      </c>
    </row>
    <row r="4731" spans="1:10" ht="26.4" x14ac:dyDescent="0.25">
      <c r="A4731" s="146" t="s">
        <v>2076</v>
      </c>
      <c r="B4731" s="147" t="s">
        <v>1408</v>
      </c>
      <c r="C4731" s="146" t="s">
        <v>19</v>
      </c>
      <c r="D4731" s="146" t="s">
        <v>1409</v>
      </c>
      <c r="E4731" s="292" t="s">
        <v>2077</v>
      </c>
      <c r="F4731" s="292"/>
      <c r="G4731" s="148" t="s">
        <v>43</v>
      </c>
      <c r="H4731" s="149">
        <v>1</v>
      </c>
      <c r="I4731" s="150">
        <v>14.79</v>
      </c>
      <c r="J4731" s="150">
        <v>14.79</v>
      </c>
    </row>
    <row r="4732" spans="1:10" ht="26.4" x14ac:dyDescent="0.25">
      <c r="A4732" s="48" t="s">
        <v>2078</v>
      </c>
      <c r="B4732" s="50" t="s">
        <v>2083</v>
      </c>
      <c r="C4732" s="48" t="s">
        <v>41</v>
      </c>
      <c r="D4732" s="48" t="s">
        <v>2084</v>
      </c>
      <c r="E4732" s="289" t="s">
        <v>2081</v>
      </c>
      <c r="F4732" s="289"/>
      <c r="G4732" s="151" t="s">
        <v>2082</v>
      </c>
      <c r="H4732" s="152">
        <v>0.155</v>
      </c>
      <c r="I4732" s="153">
        <v>30.42</v>
      </c>
      <c r="J4732" s="153">
        <v>4.71</v>
      </c>
    </row>
    <row r="4733" spans="1:10" ht="26.4" x14ac:dyDescent="0.25">
      <c r="A4733" s="48" t="s">
        <v>2078</v>
      </c>
      <c r="B4733" s="50" t="s">
        <v>2085</v>
      </c>
      <c r="C4733" s="48" t="s">
        <v>41</v>
      </c>
      <c r="D4733" s="48" t="s">
        <v>2086</v>
      </c>
      <c r="E4733" s="289" t="s">
        <v>2081</v>
      </c>
      <c r="F4733" s="289"/>
      <c r="G4733" s="151" t="s">
        <v>2082</v>
      </c>
      <c r="H4733" s="152">
        <v>0.155</v>
      </c>
      <c r="I4733" s="153">
        <v>25.7</v>
      </c>
      <c r="J4733" s="153">
        <v>3.98</v>
      </c>
    </row>
    <row r="4734" spans="1:10" ht="26.4" x14ac:dyDescent="0.25">
      <c r="A4734" s="154" t="s">
        <v>2087</v>
      </c>
      <c r="B4734" s="155" t="s">
        <v>3630</v>
      </c>
      <c r="C4734" s="154" t="s">
        <v>2254</v>
      </c>
      <c r="D4734" s="154" t="s">
        <v>3631</v>
      </c>
      <c r="E4734" s="290" t="s">
        <v>2091</v>
      </c>
      <c r="F4734" s="290"/>
      <c r="G4734" s="156" t="s">
        <v>43</v>
      </c>
      <c r="H4734" s="157">
        <v>1</v>
      </c>
      <c r="I4734" s="158">
        <v>6.1</v>
      </c>
      <c r="J4734" s="158">
        <v>6.1</v>
      </c>
    </row>
    <row r="4735" spans="1:10" x14ac:dyDescent="0.25">
      <c r="A4735" s="49"/>
      <c r="B4735" s="49"/>
      <c r="C4735" s="49"/>
      <c r="D4735" s="49"/>
      <c r="E4735" s="49" t="s">
        <v>2093</v>
      </c>
      <c r="F4735" s="159">
        <v>3.03</v>
      </c>
      <c r="G4735" s="49" t="s">
        <v>2094</v>
      </c>
      <c r="H4735" s="159">
        <v>3.48</v>
      </c>
      <c r="I4735" s="49" t="s">
        <v>2095</v>
      </c>
      <c r="J4735" s="159">
        <v>6.51</v>
      </c>
    </row>
    <row r="4736" spans="1:10" x14ac:dyDescent="0.25">
      <c r="A4736" s="49"/>
      <c r="B4736" s="49"/>
      <c r="C4736" s="49"/>
      <c r="D4736" s="49"/>
      <c r="E4736" s="49" t="s">
        <v>2096</v>
      </c>
      <c r="F4736" s="159">
        <v>3.03</v>
      </c>
      <c r="G4736" s="49"/>
      <c r="H4736" s="291" t="s">
        <v>2097</v>
      </c>
      <c r="I4736" s="291"/>
      <c r="J4736" s="159">
        <v>17.82</v>
      </c>
    </row>
    <row r="4737" spans="1:10" ht="14.4" thickBot="1" x14ac:dyDescent="0.3">
      <c r="A4737" s="30"/>
      <c r="B4737" s="30"/>
      <c r="C4737" s="30"/>
      <c r="D4737" s="30"/>
      <c r="E4737" s="30"/>
      <c r="F4737" s="30"/>
      <c r="G4737" s="30" t="s">
        <v>2098</v>
      </c>
      <c r="H4737" s="160" t="s">
        <v>3358</v>
      </c>
      <c r="I4737" s="30" t="s">
        <v>2100</v>
      </c>
      <c r="J4737" s="32">
        <v>677.16</v>
      </c>
    </row>
    <row r="4738" spans="1:10" ht="14.4" thickTop="1" x14ac:dyDescent="0.25">
      <c r="A4738" s="161"/>
      <c r="B4738" s="161"/>
      <c r="C4738" s="161"/>
      <c r="D4738" s="161"/>
      <c r="E4738" s="161"/>
      <c r="F4738" s="161"/>
      <c r="G4738" s="161"/>
      <c r="H4738" s="161"/>
      <c r="I4738" s="161"/>
      <c r="J4738" s="161"/>
    </row>
    <row r="4739" spans="1:10" x14ac:dyDescent="0.25">
      <c r="A4739" s="24" t="s">
        <v>1410</v>
      </c>
      <c r="B4739" s="25" t="s">
        <v>2</v>
      </c>
      <c r="C4739" s="24" t="s">
        <v>3</v>
      </c>
      <c r="D4739" s="24" t="s">
        <v>4</v>
      </c>
      <c r="E4739" s="294" t="s">
        <v>2075</v>
      </c>
      <c r="F4739" s="294"/>
      <c r="G4739" s="145" t="s">
        <v>5</v>
      </c>
      <c r="H4739" s="25" t="s">
        <v>6</v>
      </c>
      <c r="I4739" s="25" t="s">
        <v>7</v>
      </c>
      <c r="J4739" s="25" t="s">
        <v>9</v>
      </c>
    </row>
    <row r="4740" spans="1:10" ht="26.4" x14ac:dyDescent="0.25">
      <c r="A4740" s="146" t="s">
        <v>2076</v>
      </c>
      <c r="B4740" s="147" t="s">
        <v>1411</v>
      </c>
      <c r="C4740" s="146" t="s">
        <v>19</v>
      </c>
      <c r="D4740" s="146" t="s">
        <v>1412</v>
      </c>
      <c r="E4740" s="292" t="s">
        <v>2077</v>
      </c>
      <c r="F4740" s="292"/>
      <c r="G4740" s="148" t="s">
        <v>43</v>
      </c>
      <c r="H4740" s="149">
        <v>1</v>
      </c>
      <c r="I4740" s="150">
        <v>8.74</v>
      </c>
      <c r="J4740" s="150">
        <v>8.74</v>
      </c>
    </row>
    <row r="4741" spans="1:10" ht="26.4" x14ac:dyDescent="0.25">
      <c r="A4741" s="48" t="s">
        <v>2078</v>
      </c>
      <c r="B4741" s="50" t="s">
        <v>2083</v>
      </c>
      <c r="C4741" s="48" t="s">
        <v>41</v>
      </c>
      <c r="D4741" s="48" t="s">
        <v>2084</v>
      </c>
      <c r="E4741" s="289" t="s">
        <v>2081</v>
      </c>
      <c r="F4741" s="289"/>
      <c r="G4741" s="151" t="s">
        <v>2082</v>
      </c>
      <c r="H4741" s="152">
        <v>0.156</v>
      </c>
      <c r="I4741" s="153">
        <v>30.42</v>
      </c>
      <c r="J4741" s="153">
        <v>4.74</v>
      </c>
    </row>
    <row r="4742" spans="1:10" ht="26.4" x14ac:dyDescent="0.25">
      <c r="A4742" s="48" t="s">
        <v>2078</v>
      </c>
      <c r="B4742" s="50" t="s">
        <v>2085</v>
      </c>
      <c r="C4742" s="48" t="s">
        <v>41</v>
      </c>
      <c r="D4742" s="48" t="s">
        <v>2086</v>
      </c>
      <c r="E4742" s="289" t="s">
        <v>2081</v>
      </c>
      <c r="F4742" s="289"/>
      <c r="G4742" s="151" t="s">
        <v>2082</v>
      </c>
      <c r="H4742" s="152">
        <v>0.156</v>
      </c>
      <c r="I4742" s="153">
        <v>25.7</v>
      </c>
      <c r="J4742" s="153">
        <v>4</v>
      </c>
    </row>
    <row r="4743" spans="1:10" x14ac:dyDescent="0.25">
      <c r="A4743" s="49"/>
      <c r="B4743" s="49"/>
      <c r="C4743" s="49"/>
      <c r="D4743" s="49"/>
      <c r="E4743" s="49" t="s">
        <v>2093</v>
      </c>
      <c r="F4743" s="159">
        <v>3.04</v>
      </c>
      <c r="G4743" s="49" t="s">
        <v>2094</v>
      </c>
      <c r="H4743" s="159">
        <v>3.5</v>
      </c>
      <c r="I4743" s="49" t="s">
        <v>2095</v>
      </c>
      <c r="J4743" s="159">
        <v>6.54</v>
      </c>
    </row>
    <row r="4744" spans="1:10" x14ac:dyDescent="0.25">
      <c r="A4744" s="49"/>
      <c r="B4744" s="49"/>
      <c r="C4744" s="49"/>
      <c r="D4744" s="49"/>
      <c r="E4744" s="49" t="s">
        <v>2096</v>
      </c>
      <c r="F4744" s="159">
        <v>1.79</v>
      </c>
      <c r="G4744" s="49"/>
      <c r="H4744" s="291" t="s">
        <v>2097</v>
      </c>
      <c r="I4744" s="291"/>
      <c r="J4744" s="159">
        <v>10.53</v>
      </c>
    </row>
    <row r="4745" spans="1:10" ht="14.4" thickBot="1" x14ac:dyDescent="0.3">
      <c r="A4745" s="30"/>
      <c r="B4745" s="30"/>
      <c r="C4745" s="30"/>
      <c r="D4745" s="30"/>
      <c r="E4745" s="30"/>
      <c r="F4745" s="30"/>
      <c r="G4745" s="30" t="s">
        <v>2098</v>
      </c>
      <c r="H4745" s="160" t="s">
        <v>3553</v>
      </c>
      <c r="I4745" s="30" t="s">
        <v>2100</v>
      </c>
      <c r="J4745" s="32">
        <v>1326.78</v>
      </c>
    </row>
    <row r="4746" spans="1:10" ht="14.4" thickTop="1" x14ac:dyDescent="0.25">
      <c r="A4746" s="161"/>
      <c r="B4746" s="161"/>
      <c r="C4746" s="161"/>
      <c r="D4746" s="161"/>
      <c r="E4746" s="161"/>
      <c r="F4746" s="161"/>
      <c r="G4746" s="161"/>
      <c r="H4746" s="161"/>
      <c r="I4746" s="161"/>
      <c r="J4746" s="161"/>
    </row>
    <row r="4747" spans="1:10" x14ac:dyDescent="0.25">
      <c r="A4747" s="24" t="s">
        <v>1413</v>
      </c>
      <c r="B4747" s="25" t="s">
        <v>2</v>
      </c>
      <c r="C4747" s="24" t="s">
        <v>3</v>
      </c>
      <c r="D4747" s="24" t="s">
        <v>4</v>
      </c>
      <c r="E4747" s="294" t="s">
        <v>2075</v>
      </c>
      <c r="F4747" s="294"/>
      <c r="G4747" s="145" t="s">
        <v>5</v>
      </c>
      <c r="H4747" s="25" t="s">
        <v>6</v>
      </c>
      <c r="I4747" s="25" t="s">
        <v>7</v>
      </c>
      <c r="J4747" s="25" t="s">
        <v>9</v>
      </c>
    </row>
    <row r="4748" spans="1:10" ht="26.4" x14ac:dyDescent="0.25">
      <c r="A4748" s="146" t="s">
        <v>2076</v>
      </c>
      <c r="B4748" s="147" t="s">
        <v>1414</v>
      </c>
      <c r="C4748" s="146" t="s">
        <v>19</v>
      </c>
      <c r="D4748" s="146" t="s">
        <v>1415</v>
      </c>
      <c r="E4748" s="292" t="s">
        <v>2077</v>
      </c>
      <c r="F4748" s="292"/>
      <c r="G4748" s="148" t="s">
        <v>43</v>
      </c>
      <c r="H4748" s="149">
        <v>1</v>
      </c>
      <c r="I4748" s="150">
        <v>184.28</v>
      </c>
      <c r="J4748" s="150">
        <v>184.28</v>
      </c>
    </row>
    <row r="4749" spans="1:10" ht="26.4" x14ac:dyDescent="0.25">
      <c r="A4749" s="48" t="s">
        <v>2078</v>
      </c>
      <c r="B4749" s="50" t="s">
        <v>2083</v>
      </c>
      <c r="C4749" s="48" t="s">
        <v>41</v>
      </c>
      <c r="D4749" s="48" t="s">
        <v>2084</v>
      </c>
      <c r="E4749" s="289" t="s">
        <v>2081</v>
      </c>
      <c r="F4749" s="289"/>
      <c r="G4749" s="151" t="s">
        <v>2082</v>
      </c>
      <c r="H4749" s="152">
        <v>0.5</v>
      </c>
      <c r="I4749" s="153">
        <v>30.42</v>
      </c>
      <c r="J4749" s="153">
        <v>15.21</v>
      </c>
    </row>
    <row r="4750" spans="1:10" ht="26.4" x14ac:dyDescent="0.25">
      <c r="A4750" s="48" t="s">
        <v>2078</v>
      </c>
      <c r="B4750" s="50" t="s">
        <v>2079</v>
      </c>
      <c r="C4750" s="48" t="s">
        <v>41</v>
      </c>
      <c r="D4750" s="48" t="s">
        <v>2080</v>
      </c>
      <c r="E4750" s="289" t="s">
        <v>2081</v>
      </c>
      <c r="F4750" s="289"/>
      <c r="G4750" s="151" t="s">
        <v>2082</v>
      </c>
      <c r="H4750" s="152">
        <v>0.5</v>
      </c>
      <c r="I4750" s="153">
        <v>24.25</v>
      </c>
      <c r="J4750" s="153">
        <v>12.12</v>
      </c>
    </row>
    <row r="4751" spans="1:10" ht="26.4" x14ac:dyDescent="0.25">
      <c r="A4751" s="154" t="s">
        <v>2087</v>
      </c>
      <c r="B4751" s="155" t="s">
        <v>3632</v>
      </c>
      <c r="C4751" s="154" t="s">
        <v>2717</v>
      </c>
      <c r="D4751" s="154" t="s">
        <v>3633</v>
      </c>
      <c r="E4751" s="290" t="s">
        <v>2091</v>
      </c>
      <c r="F4751" s="290"/>
      <c r="G4751" s="156" t="s">
        <v>43</v>
      </c>
      <c r="H4751" s="157">
        <v>1</v>
      </c>
      <c r="I4751" s="158">
        <v>156.95089999999999</v>
      </c>
      <c r="J4751" s="158">
        <v>156.94999999999999</v>
      </c>
    </row>
    <row r="4752" spans="1:10" x14ac:dyDescent="0.25">
      <c r="A4752" s="49"/>
      <c r="B4752" s="49"/>
      <c r="C4752" s="49"/>
      <c r="D4752" s="49"/>
      <c r="E4752" s="49" t="s">
        <v>2093</v>
      </c>
      <c r="F4752" s="159">
        <v>9.4700000000000006</v>
      </c>
      <c r="G4752" s="49" t="s">
        <v>2094</v>
      </c>
      <c r="H4752" s="159">
        <v>10.86</v>
      </c>
      <c r="I4752" s="49" t="s">
        <v>2095</v>
      </c>
      <c r="J4752" s="159">
        <v>20.329999999999998</v>
      </c>
    </row>
    <row r="4753" spans="1:10" x14ac:dyDescent="0.25">
      <c r="A4753" s="49"/>
      <c r="B4753" s="49"/>
      <c r="C4753" s="49"/>
      <c r="D4753" s="49"/>
      <c r="E4753" s="49" t="s">
        <v>2096</v>
      </c>
      <c r="F4753" s="159">
        <v>37.770000000000003</v>
      </c>
      <c r="G4753" s="49"/>
      <c r="H4753" s="291" t="s">
        <v>2097</v>
      </c>
      <c r="I4753" s="291"/>
      <c r="J4753" s="159">
        <v>222.05</v>
      </c>
    </row>
    <row r="4754" spans="1:10" ht="14.4" thickBot="1" x14ac:dyDescent="0.3">
      <c r="A4754" s="30"/>
      <c r="B4754" s="30"/>
      <c r="C4754" s="30"/>
      <c r="D4754" s="30"/>
      <c r="E4754" s="30"/>
      <c r="F4754" s="30"/>
      <c r="G4754" s="30" t="s">
        <v>2098</v>
      </c>
      <c r="H4754" s="160" t="s">
        <v>2166</v>
      </c>
      <c r="I4754" s="30" t="s">
        <v>2100</v>
      </c>
      <c r="J4754" s="32">
        <v>222.05</v>
      </c>
    </row>
    <row r="4755" spans="1:10" ht="14.4" thickTop="1" x14ac:dyDescent="0.25">
      <c r="A4755" s="161"/>
      <c r="B4755" s="161"/>
      <c r="C4755" s="161"/>
      <c r="D4755" s="161"/>
      <c r="E4755" s="161"/>
      <c r="F4755" s="161"/>
      <c r="G4755" s="161"/>
      <c r="H4755" s="161"/>
      <c r="I4755" s="161"/>
      <c r="J4755" s="161"/>
    </row>
    <row r="4756" spans="1:10" x14ac:dyDescent="0.25">
      <c r="A4756" s="24" t="s">
        <v>1416</v>
      </c>
      <c r="B4756" s="25" t="s">
        <v>2</v>
      </c>
      <c r="C4756" s="24" t="s">
        <v>3</v>
      </c>
      <c r="D4756" s="24" t="s">
        <v>4</v>
      </c>
      <c r="E4756" s="294" t="s">
        <v>2075</v>
      </c>
      <c r="F4756" s="294"/>
      <c r="G4756" s="145" t="s">
        <v>5</v>
      </c>
      <c r="H4756" s="25" t="s">
        <v>6</v>
      </c>
      <c r="I4756" s="25" t="s">
        <v>7</v>
      </c>
      <c r="J4756" s="25" t="s">
        <v>9</v>
      </c>
    </row>
    <row r="4757" spans="1:10" ht="26.4" x14ac:dyDescent="0.25">
      <c r="A4757" s="146" t="s">
        <v>2076</v>
      </c>
      <c r="B4757" s="147" t="s">
        <v>1417</v>
      </c>
      <c r="C4757" s="146" t="s">
        <v>19</v>
      </c>
      <c r="D4757" s="146" t="s">
        <v>1418</v>
      </c>
      <c r="E4757" s="292" t="s">
        <v>2077</v>
      </c>
      <c r="F4757" s="292"/>
      <c r="G4757" s="148" t="s">
        <v>43</v>
      </c>
      <c r="H4757" s="149">
        <v>1</v>
      </c>
      <c r="I4757" s="150">
        <v>28.67</v>
      </c>
      <c r="J4757" s="150">
        <v>28.67</v>
      </c>
    </row>
    <row r="4758" spans="1:10" ht="26.4" x14ac:dyDescent="0.25">
      <c r="A4758" s="48" t="s">
        <v>2078</v>
      </c>
      <c r="B4758" s="50" t="s">
        <v>2085</v>
      </c>
      <c r="C4758" s="48" t="s">
        <v>41</v>
      </c>
      <c r="D4758" s="48" t="s">
        <v>2086</v>
      </c>
      <c r="E4758" s="289" t="s">
        <v>2081</v>
      </c>
      <c r="F4758" s="289"/>
      <c r="G4758" s="151" t="s">
        <v>2082</v>
      </c>
      <c r="H4758" s="152">
        <v>0.51100000000000001</v>
      </c>
      <c r="I4758" s="153">
        <v>25.7</v>
      </c>
      <c r="J4758" s="153">
        <v>13.13</v>
      </c>
    </row>
    <row r="4759" spans="1:10" ht="26.4" x14ac:dyDescent="0.25">
      <c r="A4759" s="48" t="s">
        <v>2078</v>
      </c>
      <c r="B4759" s="50" t="s">
        <v>2083</v>
      </c>
      <c r="C4759" s="48" t="s">
        <v>41</v>
      </c>
      <c r="D4759" s="48" t="s">
        <v>2084</v>
      </c>
      <c r="E4759" s="289" t="s">
        <v>2081</v>
      </c>
      <c r="F4759" s="289"/>
      <c r="G4759" s="151" t="s">
        <v>2082</v>
      </c>
      <c r="H4759" s="152">
        <v>0.51100000000000001</v>
      </c>
      <c r="I4759" s="153">
        <v>30.42</v>
      </c>
      <c r="J4759" s="153">
        <v>15.54</v>
      </c>
    </row>
    <row r="4760" spans="1:10" x14ac:dyDescent="0.25">
      <c r="A4760" s="49"/>
      <c r="B4760" s="49"/>
      <c r="C4760" s="49"/>
      <c r="D4760" s="49"/>
      <c r="E4760" s="49" t="s">
        <v>2093</v>
      </c>
      <c r="F4760" s="159">
        <v>10</v>
      </c>
      <c r="G4760" s="49" t="s">
        <v>2094</v>
      </c>
      <c r="H4760" s="159">
        <v>11.47</v>
      </c>
      <c r="I4760" s="49" t="s">
        <v>2095</v>
      </c>
      <c r="J4760" s="159">
        <v>21.47</v>
      </c>
    </row>
    <row r="4761" spans="1:10" x14ac:dyDescent="0.25">
      <c r="A4761" s="49"/>
      <c r="B4761" s="49"/>
      <c r="C4761" s="49"/>
      <c r="D4761" s="49"/>
      <c r="E4761" s="49" t="s">
        <v>2096</v>
      </c>
      <c r="F4761" s="159">
        <v>5.87</v>
      </c>
      <c r="G4761" s="49"/>
      <c r="H4761" s="291" t="s">
        <v>2097</v>
      </c>
      <c r="I4761" s="291"/>
      <c r="J4761" s="159">
        <v>34.54</v>
      </c>
    </row>
    <row r="4762" spans="1:10" ht="14.4" thickBot="1" x14ac:dyDescent="0.3">
      <c r="A4762" s="30"/>
      <c r="B4762" s="30"/>
      <c r="C4762" s="30"/>
      <c r="D4762" s="30"/>
      <c r="E4762" s="30"/>
      <c r="F4762" s="30"/>
      <c r="G4762" s="30" t="s">
        <v>2098</v>
      </c>
      <c r="H4762" s="160" t="s">
        <v>2166</v>
      </c>
      <c r="I4762" s="30" t="s">
        <v>2100</v>
      </c>
      <c r="J4762" s="32">
        <v>34.54</v>
      </c>
    </row>
    <row r="4763" spans="1:10" ht="14.4" thickTop="1" x14ac:dyDescent="0.25">
      <c r="A4763" s="161"/>
      <c r="B4763" s="161"/>
      <c r="C4763" s="161"/>
      <c r="D4763" s="161"/>
      <c r="E4763" s="161"/>
      <c r="F4763" s="161"/>
      <c r="G4763" s="161"/>
      <c r="H4763" s="161"/>
      <c r="I4763" s="161"/>
      <c r="J4763" s="161"/>
    </row>
    <row r="4764" spans="1:10" x14ac:dyDescent="0.25">
      <c r="A4764" s="24" t="s">
        <v>1419</v>
      </c>
      <c r="B4764" s="25" t="s">
        <v>2</v>
      </c>
      <c r="C4764" s="24" t="s">
        <v>3</v>
      </c>
      <c r="D4764" s="24" t="s">
        <v>4</v>
      </c>
      <c r="E4764" s="294" t="s">
        <v>2075</v>
      </c>
      <c r="F4764" s="294"/>
      <c r="G4764" s="145" t="s">
        <v>5</v>
      </c>
      <c r="H4764" s="25" t="s">
        <v>6</v>
      </c>
      <c r="I4764" s="25" t="s">
        <v>7</v>
      </c>
      <c r="J4764" s="25" t="s">
        <v>9</v>
      </c>
    </row>
    <row r="4765" spans="1:10" ht="26.4" x14ac:dyDescent="0.25">
      <c r="A4765" s="146" t="s">
        <v>2076</v>
      </c>
      <c r="B4765" s="147" t="s">
        <v>1420</v>
      </c>
      <c r="C4765" s="146" t="s">
        <v>19</v>
      </c>
      <c r="D4765" s="146" t="s">
        <v>1421</v>
      </c>
      <c r="E4765" s="292" t="s">
        <v>2077</v>
      </c>
      <c r="F4765" s="292"/>
      <c r="G4765" s="148" t="s">
        <v>43</v>
      </c>
      <c r="H4765" s="149">
        <v>1</v>
      </c>
      <c r="I4765" s="150">
        <v>24.57</v>
      </c>
      <c r="J4765" s="150">
        <v>24.57</v>
      </c>
    </row>
    <row r="4766" spans="1:10" ht="26.4" x14ac:dyDescent="0.25">
      <c r="A4766" s="48" t="s">
        <v>2078</v>
      </c>
      <c r="B4766" s="50" t="s">
        <v>2083</v>
      </c>
      <c r="C4766" s="48" t="s">
        <v>41</v>
      </c>
      <c r="D4766" s="48" t="s">
        <v>2084</v>
      </c>
      <c r="E4766" s="289" t="s">
        <v>2081</v>
      </c>
      <c r="F4766" s="289"/>
      <c r="G4766" s="151" t="s">
        <v>2082</v>
      </c>
      <c r="H4766" s="152">
        <v>0.438</v>
      </c>
      <c r="I4766" s="153">
        <v>30.42</v>
      </c>
      <c r="J4766" s="153">
        <v>13.32</v>
      </c>
    </row>
    <row r="4767" spans="1:10" ht="26.4" x14ac:dyDescent="0.25">
      <c r="A4767" s="48" t="s">
        <v>2078</v>
      </c>
      <c r="B4767" s="50" t="s">
        <v>2085</v>
      </c>
      <c r="C4767" s="48" t="s">
        <v>41</v>
      </c>
      <c r="D4767" s="48" t="s">
        <v>2086</v>
      </c>
      <c r="E4767" s="289" t="s">
        <v>2081</v>
      </c>
      <c r="F4767" s="289"/>
      <c r="G4767" s="151" t="s">
        <v>2082</v>
      </c>
      <c r="H4767" s="152">
        <v>0.438</v>
      </c>
      <c r="I4767" s="153">
        <v>25.7</v>
      </c>
      <c r="J4767" s="153">
        <v>11.25</v>
      </c>
    </row>
    <row r="4768" spans="1:10" x14ac:dyDescent="0.25">
      <c r="A4768" s="49"/>
      <c r="B4768" s="49"/>
      <c r="C4768" s="49"/>
      <c r="D4768" s="49"/>
      <c r="E4768" s="49" t="s">
        <v>2093</v>
      </c>
      <c r="F4768" s="159">
        <v>8.56</v>
      </c>
      <c r="G4768" s="49" t="s">
        <v>2094</v>
      </c>
      <c r="H4768" s="159">
        <v>9.83</v>
      </c>
      <c r="I4768" s="49" t="s">
        <v>2095</v>
      </c>
      <c r="J4768" s="159">
        <v>18.39</v>
      </c>
    </row>
    <row r="4769" spans="1:10" x14ac:dyDescent="0.25">
      <c r="A4769" s="49"/>
      <c r="B4769" s="49"/>
      <c r="C4769" s="49"/>
      <c r="D4769" s="49"/>
      <c r="E4769" s="49" t="s">
        <v>2096</v>
      </c>
      <c r="F4769" s="159">
        <v>5.03</v>
      </c>
      <c r="G4769" s="49"/>
      <c r="H4769" s="291" t="s">
        <v>2097</v>
      </c>
      <c r="I4769" s="291"/>
      <c r="J4769" s="159">
        <v>29.6</v>
      </c>
    </row>
    <row r="4770" spans="1:10" ht="14.4" thickBot="1" x14ac:dyDescent="0.3">
      <c r="A4770" s="30"/>
      <c r="B4770" s="30"/>
      <c r="C4770" s="30"/>
      <c r="D4770" s="30"/>
      <c r="E4770" s="30"/>
      <c r="F4770" s="30"/>
      <c r="G4770" s="30" t="s">
        <v>2098</v>
      </c>
      <c r="H4770" s="160" t="s">
        <v>2571</v>
      </c>
      <c r="I4770" s="30" t="s">
        <v>2100</v>
      </c>
      <c r="J4770" s="32">
        <v>266.39999999999998</v>
      </c>
    </row>
    <row r="4771" spans="1:10" ht="14.4" thickTop="1" x14ac:dyDescent="0.25">
      <c r="A4771" s="161"/>
      <c r="B4771" s="161"/>
      <c r="C4771" s="161"/>
      <c r="D4771" s="161"/>
      <c r="E4771" s="161"/>
      <c r="F4771" s="161"/>
      <c r="G4771" s="161"/>
      <c r="H4771" s="161"/>
      <c r="I4771" s="161"/>
      <c r="J4771" s="161"/>
    </row>
    <row r="4772" spans="1:10" x14ac:dyDescent="0.25">
      <c r="A4772" s="24" t="s">
        <v>1422</v>
      </c>
      <c r="B4772" s="25" t="s">
        <v>2</v>
      </c>
      <c r="C4772" s="24" t="s">
        <v>3</v>
      </c>
      <c r="D4772" s="24" t="s">
        <v>4</v>
      </c>
      <c r="E4772" s="294" t="s">
        <v>2075</v>
      </c>
      <c r="F4772" s="294"/>
      <c r="G4772" s="145" t="s">
        <v>5</v>
      </c>
      <c r="H4772" s="25" t="s">
        <v>6</v>
      </c>
      <c r="I4772" s="25" t="s">
        <v>7</v>
      </c>
      <c r="J4772" s="25" t="s">
        <v>9</v>
      </c>
    </row>
    <row r="4773" spans="1:10" ht="26.4" x14ac:dyDescent="0.25">
      <c r="A4773" s="146" t="s">
        <v>2076</v>
      </c>
      <c r="B4773" s="147" t="s">
        <v>1423</v>
      </c>
      <c r="C4773" s="146" t="s">
        <v>19</v>
      </c>
      <c r="D4773" s="146" t="s">
        <v>1424</v>
      </c>
      <c r="E4773" s="292" t="s">
        <v>2077</v>
      </c>
      <c r="F4773" s="292"/>
      <c r="G4773" s="148" t="s">
        <v>91</v>
      </c>
      <c r="H4773" s="149">
        <v>1</v>
      </c>
      <c r="I4773" s="150">
        <v>55.35</v>
      </c>
      <c r="J4773" s="150">
        <v>55.35</v>
      </c>
    </row>
    <row r="4774" spans="1:10" ht="26.4" x14ac:dyDescent="0.25">
      <c r="A4774" s="48" t="s">
        <v>2078</v>
      </c>
      <c r="B4774" s="50" t="s">
        <v>2083</v>
      </c>
      <c r="C4774" s="48" t="s">
        <v>41</v>
      </c>
      <c r="D4774" s="48" t="s">
        <v>2084</v>
      </c>
      <c r="E4774" s="289" t="s">
        <v>2081</v>
      </c>
      <c r="F4774" s="289"/>
      <c r="G4774" s="151" t="s">
        <v>2082</v>
      </c>
      <c r="H4774" s="152">
        <v>0.51600000000000001</v>
      </c>
      <c r="I4774" s="153">
        <v>30.42</v>
      </c>
      <c r="J4774" s="153">
        <v>15.69</v>
      </c>
    </row>
    <row r="4775" spans="1:10" ht="26.4" x14ac:dyDescent="0.25">
      <c r="A4775" s="48" t="s">
        <v>2078</v>
      </c>
      <c r="B4775" s="50" t="s">
        <v>2085</v>
      </c>
      <c r="C4775" s="48" t="s">
        <v>41</v>
      </c>
      <c r="D4775" s="48" t="s">
        <v>2086</v>
      </c>
      <c r="E4775" s="289" t="s">
        <v>2081</v>
      </c>
      <c r="F4775" s="289"/>
      <c r="G4775" s="151" t="s">
        <v>2082</v>
      </c>
      <c r="H4775" s="152">
        <v>0.51600000000000001</v>
      </c>
      <c r="I4775" s="153">
        <v>25.7</v>
      </c>
      <c r="J4775" s="153">
        <v>13.26</v>
      </c>
    </row>
    <row r="4776" spans="1:10" ht="26.4" x14ac:dyDescent="0.25">
      <c r="A4776" s="154" t="s">
        <v>2087</v>
      </c>
      <c r="B4776" s="155" t="s">
        <v>3634</v>
      </c>
      <c r="C4776" s="154" t="s">
        <v>2254</v>
      </c>
      <c r="D4776" s="154" t="s">
        <v>3635</v>
      </c>
      <c r="E4776" s="290" t="s">
        <v>2091</v>
      </c>
      <c r="F4776" s="290"/>
      <c r="G4776" s="156" t="s">
        <v>91</v>
      </c>
      <c r="H4776" s="157">
        <v>1.1000000000000001</v>
      </c>
      <c r="I4776" s="158">
        <v>24</v>
      </c>
      <c r="J4776" s="158">
        <v>26.4</v>
      </c>
    </row>
    <row r="4777" spans="1:10" x14ac:dyDescent="0.25">
      <c r="A4777" s="49"/>
      <c r="B4777" s="49"/>
      <c r="C4777" s="49"/>
      <c r="D4777" s="49"/>
      <c r="E4777" s="49" t="s">
        <v>2093</v>
      </c>
      <c r="F4777" s="159">
        <v>10.09</v>
      </c>
      <c r="G4777" s="49" t="s">
        <v>2094</v>
      </c>
      <c r="H4777" s="159">
        <v>11.58</v>
      </c>
      <c r="I4777" s="49" t="s">
        <v>2095</v>
      </c>
      <c r="J4777" s="159">
        <v>21.67</v>
      </c>
    </row>
    <row r="4778" spans="1:10" x14ac:dyDescent="0.25">
      <c r="A4778" s="49"/>
      <c r="B4778" s="49"/>
      <c r="C4778" s="49"/>
      <c r="D4778" s="49"/>
      <c r="E4778" s="49" t="s">
        <v>2096</v>
      </c>
      <c r="F4778" s="159">
        <v>11.34</v>
      </c>
      <c r="G4778" s="49"/>
      <c r="H4778" s="291" t="s">
        <v>2097</v>
      </c>
      <c r="I4778" s="291"/>
      <c r="J4778" s="159">
        <v>66.69</v>
      </c>
    </row>
    <row r="4779" spans="1:10" ht="14.4" thickBot="1" x14ac:dyDescent="0.3">
      <c r="A4779" s="30"/>
      <c r="B4779" s="30"/>
      <c r="C4779" s="30"/>
      <c r="D4779" s="30"/>
      <c r="E4779" s="30"/>
      <c r="F4779" s="30"/>
      <c r="G4779" s="30" t="s">
        <v>2098</v>
      </c>
      <c r="H4779" s="160" t="s">
        <v>3636</v>
      </c>
      <c r="I4779" s="30" t="s">
        <v>2100</v>
      </c>
      <c r="J4779" s="32">
        <v>28663.360000000001</v>
      </c>
    </row>
    <row r="4780" spans="1:10" ht="14.4" thickTop="1" x14ac:dyDescent="0.25">
      <c r="A4780" s="161"/>
      <c r="B4780" s="161"/>
      <c r="C4780" s="161"/>
      <c r="D4780" s="161"/>
      <c r="E4780" s="161"/>
      <c r="F4780" s="161"/>
      <c r="G4780" s="161"/>
      <c r="H4780" s="161"/>
      <c r="I4780" s="161"/>
      <c r="J4780" s="161"/>
    </row>
    <row r="4781" spans="1:10" x14ac:dyDescent="0.25">
      <c r="A4781" s="24" t="s">
        <v>1425</v>
      </c>
      <c r="B4781" s="25" t="s">
        <v>2</v>
      </c>
      <c r="C4781" s="24" t="s">
        <v>3</v>
      </c>
      <c r="D4781" s="24" t="s">
        <v>4</v>
      </c>
      <c r="E4781" s="294" t="s">
        <v>2075</v>
      </c>
      <c r="F4781" s="294"/>
      <c r="G4781" s="145" t="s">
        <v>5</v>
      </c>
      <c r="H4781" s="25" t="s">
        <v>6</v>
      </c>
      <c r="I4781" s="25" t="s">
        <v>7</v>
      </c>
      <c r="J4781" s="25" t="s">
        <v>9</v>
      </c>
    </row>
    <row r="4782" spans="1:10" ht="26.4" x14ac:dyDescent="0.25">
      <c r="A4782" s="146" t="s">
        <v>2076</v>
      </c>
      <c r="B4782" s="147" t="s">
        <v>1426</v>
      </c>
      <c r="C4782" s="146" t="s">
        <v>19</v>
      </c>
      <c r="D4782" s="146" t="s">
        <v>1427</v>
      </c>
      <c r="E4782" s="292" t="s">
        <v>2077</v>
      </c>
      <c r="F4782" s="292"/>
      <c r="G4782" s="148" t="s">
        <v>91</v>
      </c>
      <c r="H4782" s="149">
        <v>1</v>
      </c>
      <c r="I4782" s="150">
        <v>28.67</v>
      </c>
      <c r="J4782" s="150">
        <v>28.67</v>
      </c>
    </row>
    <row r="4783" spans="1:10" ht="26.4" x14ac:dyDescent="0.25">
      <c r="A4783" s="48" t="s">
        <v>2078</v>
      </c>
      <c r="B4783" s="50" t="s">
        <v>2085</v>
      </c>
      <c r="C4783" s="48" t="s">
        <v>41</v>
      </c>
      <c r="D4783" s="48" t="s">
        <v>2086</v>
      </c>
      <c r="E4783" s="289" t="s">
        <v>2081</v>
      </c>
      <c r="F4783" s="289"/>
      <c r="G4783" s="151" t="s">
        <v>2082</v>
      </c>
      <c r="H4783" s="152">
        <v>0.51100000000000001</v>
      </c>
      <c r="I4783" s="153">
        <v>25.7</v>
      </c>
      <c r="J4783" s="153">
        <v>13.13</v>
      </c>
    </row>
    <row r="4784" spans="1:10" ht="26.4" x14ac:dyDescent="0.25">
      <c r="A4784" s="48" t="s">
        <v>2078</v>
      </c>
      <c r="B4784" s="50" t="s">
        <v>2083</v>
      </c>
      <c r="C4784" s="48" t="s">
        <v>41</v>
      </c>
      <c r="D4784" s="48" t="s">
        <v>2084</v>
      </c>
      <c r="E4784" s="289" t="s">
        <v>2081</v>
      </c>
      <c r="F4784" s="289"/>
      <c r="G4784" s="151" t="s">
        <v>2082</v>
      </c>
      <c r="H4784" s="152">
        <v>0.51100000000000001</v>
      </c>
      <c r="I4784" s="153">
        <v>30.42</v>
      </c>
      <c r="J4784" s="153">
        <v>15.54</v>
      </c>
    </row>
    <row r="4785" spans="1:10" x14ac:dyDescent="0.25">
      <c r="A4785" s="49"/>
      <c r="B4785" s="49"/>
      <c r="C4785" s="49"/>
      <c r="D4785" s="49"/>
      <c r="E4785" s="49" t="s">
        <v>2093</v>
      </c>
      <c r="F4785" s="159">
        <v>10</v>
      </c>
      <c r="G4785" s="49" t="s">
        <v>2094</v>
      </c>
      <c r="H4785" s="159">
        <v>11.47</v>
      </c>
      <c r="I4785" s="49" t="s">
        <v>2095</v>
      </c>
      <c r="J4785" s="159">
        <v>21.47</v>
      </c>
    </row>
    <row r="4786" spans="1:10" x14ac:dyDescent="0.25">
      <c r="A4786" s="49"/>
      <c r="B4786" s="49"/>
      <c r="C4786" s="49"/>
      <c r="D4786" s="49"/>
      <c r="E4786" s="49" t="s">
        <v>2096</v>
      </c>
      <c r="F4786" s="159">
        <v>5.87</v>
      </c>
      <c r="G4786" s="49"/>
      <c r="H4786" s="291" t="s">
        <v>2097</v>
      </c>
      <c r="I4786" s="291"/>
      <c r="J4786" s="159">
        <v>34.54</v>
      </c>
    </row>
    <row r="4787" spans="1:10" ht="14.4" thickBot="1" x14ac:dyDescent="0.3">
      <c r="A4787" s="30"/>
      <c r="B4787" s="30"/>
      <c r="C4787" s="30"/>
      <c r="D4787" s="30"/>
      <c r="E4787" s="30"/>
      <c r="F4787" s="30"/>
      <c r="G4787" s="30" t="s">
        <v>2098</v>
      </c>
      <c r="H4787" s="160" t="s">
        <v>3637</v>
      </c>
      <c r="I4787" s="30" t="s">
        <v>2100</v>
      </c>
      <c r="J4787" s="32">
        <v>1675.19</v>
      </c>
    </row>
    <row r="4788" spans="1:10" ht="14.4" thickTop="1" x14ac:dyDescent="0.25">
      <c r="A4788" s="161"/>
      <c r="B4788" s="161"/>
      <c r="C4788" s="161"/>
      <c r="D4788" s="161"/>
      <c r="E4788" s="161"/>
      <c r="F4788" s="161"/>
      <c r="G4788" s="161"/>
      <c r="H4788" s="161"/>
      <c r="I4788" s="161"/>
      <c r="J4788" s="161"/>
    </row>
    <row r="4789" spans="1:10" x14ac:dyDescent="0.25">
      <c r="A4789" s="24" t="s">
        <v>1428</v>
      </c>
      <c r="B4789" s="25" t="s">
        <v>2</v>
      </c>
      <c r="C4789" s="24" t="s">
        <v>3</v>
      </c>
      <c r="D4789" s="24" t="s">
        <v>4</v>
      </c>
      <c r="E4789" s="294" t="s">
        <v>2075</v>
      </c>
      <c r="F4789" s="294"/>
      <c r="G4789" s="145" t="s">
        <v>5</v>
      </c>
      <c r="H4789" s="25" t="s">
        <v>6</v>
      </c>
      <c r="I4789" s="25" t="s">
        <v>7</v>
      </c>
      <c r="J4789" s="25" t="s">
        <v>9</v>
      </c>
    </row>
    <row r="4790" spans="1:10" ht="26.4" x14ac:dyDescent="0.25">
      <c r="A4790" s="146" t="s">
        <v>2076</v>
      </c>
      <c r="B4790" s="147" t="s">
        <v>1429</v>
      </c>
      <c r="C4790" s="146" t="s">
        <v>19</v>
      </c>
      <c r="D4790" s="146" t="s">
        <v>1430</v>
      </c>
      <c r="E4790" s="292" t="s">
        <v>2077</v>
      </c>
      <c r="F4790" s="292"/>
      <c r="G4790" s="148" t="s">
        <v>91</v>
      </c>
      <c r="H4790" s="149">
        <v>1</v>
      </c>
      <c r="I4790" s="150">
        <v>28.67</v>
      </c>
      <c r="J4790" s="150">
        <v>28.67</v>
      </c>
    </row>
    <row r="4791" spans="1:10" ht="26.4" x14ac:dyDescent="0.25">
      <c r="A4791" s="48" t="s">
        <v>2078</v>
      </c>
      <c r="B4791" s="50" t="s">
        <v>2083</v>
      </c>
      <c r="C4791" s="48" t="s">
        <v>41</v>
      </c>
      <c r="D4791" s="48" t="s">
        <v>2084</v>
      </c>
      <c r="E4791" s="289" t="s">
        <v>2081</v>
      </c>
      <c r="F4791" s="289"/>
      <c r="G4791" s="151" t="s">
        <v>2082</v>
      </c>
      <c r="H4791" s="152">
        <v>0.51100000000000001</v>
      </c>
      <c r="I4791" s="153">
        <v>30.42</v>
      </c>
      <c r="J4791" s="153">
        <v>15.54</v>
      </c>
    </row>
    <row r="4792" spans="1:10" ht="26.4" x14ac:dyDescent="0.25">
      <c r="A4792" s="48" t="s">
        <v>2078</v>
      </c>
      <c r="B4792" s="50" t="s">
        <v>2085</v>
      </c>
      <c r="C4792" s="48" t="s">
        <v>41</v>
      </c>
      <c r="D4792" s="48" t="s">
        <v>2086</v>
      </c>
      <c r="E4792" s="289" t="s">
        <v>2081</v>
      </c>
      <c r="F4792" s="289"/>
      <c r="G4792" s="151" t="s">
        <v>2082</v>
      </c>
      <c r="H4792" s="152">
        <v>0.51100000000000001</v>
      </c>
      <c r="I4792" s="153">
        <v>25.7</v>
      </c>
      <c r="J4792" s="153">
        <v>13.13</v>
      </c>
    </row>
    <row r="4793" spans="1:10" x14ac:dyDescent="0.25">
      <c r="A4793" s="49"/>
      <c r="B4793" s="49"/>
      <c r="C4793" s="49"/>
      <c r="D4793" s="49"/>
      <c r="E4793" s="49" t="s">
        <v>2093</v>
      </c>
      <c r="F4793" s="159">
        <v>10</v>
      </c>
      <c r="G4793" s="49" t="s">
        <v>2094</v>
      </c>
      <c r="H4793" s="159">
        <v>11.47</v>
      </c>
      <c r="I4793" s="49" t="s">
        <v>2095</v>
      </c>
      <c r="J4793" s="159">
        <v>21.47</v>
      </c>
    </row>
    <row r="4794" spans="1:10" x14ac:dyDescent="0.25">
      <c r="A4794" s="49"/>
      <c r="B4794" s="49"/>
      <c r="C4794" s="49"/>
      <c r="D4794" s="49"/>
      <c r="E4794" s="49" t="s">
        <v>2096</v>
      </c>
      <c r="F4794" s="159">
        <v>5.87</v>
      </c>
      <c r="G4794" s="49"/>
      <c r="H4794" s="291" t="s">
        <v>2097</v>
      </c>
      <c r="I4794" s="291"/>
      <c r="J4794" s="159">
        <v>34.54</v>
      </c>
    </row>
    <row r="4795" spans="1:10" ht="14.4" thickBot="1" x14ac:dyDescent="0.3">
      <c r="A4795" s="30"/>
      <c r="B4795" s="30"/>
      <c r="C4795" s="30"/>
      <c r="D4795" s="30"/>
      <c r="E4795" s="30"/>
      <c r="F4795" s="30"/>
      <c r="G4795" s="30" t="s">
        <v>2098</v>
      </c>
      <c r="H4795" s="160" t="s">
        <v>3638</v>
      </c>
      <c r="I4795" s="30" t="s">
        <v>2100</v>
      </c>
      <c r="J4795" s="32">
        <v>2507.6</v>
      </c>
    </row>
    <row r="4796" spans="1:10" ht="14.4" thickTop="1" x14ac:dyDescent="0.25">
      <c r="A4796" s="161"/>
      <c r="B4796" s="161"/>
      <c r="C4796" s="161"/>
      <c r="D4796" s="161"/>
      <c r="E4796" s="161"/>
      <c r="F4796" s="161"/>
      <c r="G4796" s="161"/>
      <c r="H4796" s="161"/>
      <c r="I4796" s="161"/>
      <c r="J4796" s="161"/>
    </row>
    <row r="4797" spans="1:10" x14ac:dyDescent="0.25">
      <c r="A4797" s="24" t="s">
        <v>1431</v>
      </c>
      <c r="B4797" s="25" t="s">
        <v>2</v>
      </c>
      <c r="C4797" s="24" t="s">
        <v>3</v>
      </c>
      <c r="D4797" s="24" t="s">
        <v>4</v>
      </c>
      <c r="E4797" s="294" t="s">
        <v>2075</v>
      </c>
      <c r="F4797" s="294"/>
      <c r="G4797" s="145" t="s">
        <v>5</v>
      </c>
      <c r="H4797" s="25" t="s">
        <v>6</v>
      </c>
      <c r="I4797" s="25" t="s">
        <v>7</v>
      </c>
      <c r="J4797" s="25" t="s">
        <v>9</v>
      </c>
    </row>
    <row r="4798" spans="1:10" ht="26.4" x14ac:dyDescent="0.25">
      <c r="A4798" s="146" t="s">
        <v>2076</v>
      </c>
      <c r="B4798" s="147" t="s">
        <v>1432</v>
      </c>
      <c r="C4798" s="146" t="s">
        <v>19</v>
      </c>
      <c r="D4798" s="146" t="s">
        <v>1433</v>
      </c>
      <c r="E4798" s="292" t="s">
        <v>2077</v>
      </c>
      <c r="F4798" s="292"/>
      <c r="G4798" s="148" t="s">
        <v>91</v>
      </c>
      <c r="H4798" s="149">
        <v>1</v>
      </c>
      <c r="I4798" s="150">
        <v>28.67</v>
      </c>
      <c r="J4798" s="150">
        <v>28.67</v>
      </c>
    </row>
    <row r="4799" spans="1:10" ht="26.4" x14ac:dyDescent="0.25">
      <c r="A4799" s="48" t="s">
        <v>2078</v>
      </c>
      <c r="B4799" s="50" t="s">
        <v>2085</v>
      </c>
      <c r="C4799" s="48" t="s">
        <v>41</v>
      </c>
      <c r="D4799" s="48" t="s">
        <v>2086</v>
      </c>
      <c r="E4799" s="289" t="s">
        <v>2081</v>
      </c>
      <c r="F4799" s="289"/>
      <c r="G4799" s="151" t="s">
        <v>2082</v>
      </c>
      <c r="H4799" s="152">
        <v>0.51100000000000001</v>
      </c>
      <c r="I4799" s="153">
        <v>25.7</v>
      </c>
      <c r="J4799" s="153">
        <v>13.13</v>
      </c>
    </row>
    <row r="4800" spans="1:10" ht="26.4" x14ac:dyDescent="0.25">
      <c r="A4800" s="48" t="s">
        <v>2078</v>
      </c>
      <c r="B4800" s="50" t="s">
        <v>2083</v>
      </c>
      <c r="C4800" s="48" t="s">
        <v>41</v>
      </c>
      <c r="D4800" s="48" t="s">
        <v>2084</v>
      </c>
      <c r="E4800" s="289" t="s">
        <v>2081</v>
      </c>
      <c r="F4800" s="289"/>
      <c r="G4800" s="151" t="s">
        <v>2082</v>
      </c>
      <c r="H4800" s="152">
        <v>0.51100000000000001</v>
      </c>
      <c r="I4800" s="153">
        <v>30.42</v>
      </c>
      <c r="J4800" s="153">
        <v>15.54</v>
      </c>
    </row>
    <row r="4801" spans="1:10" x14ac:dyDescent="0.25">
      <c r="A4801" s="49"/>
      <c r="B4801" s="49"/>
      <c r="C4801" s="49"/>
      <c r="D4801" s="49"/>
      <c r="E4801" s="49" t="s">
        <v>2093</v>
      </c>
      <c r="F4801" s="159">
        <v>10</v>
      </c>
      <c r="G4801" s="49" t="s">
        <v>2094</v>
      </c>
      <c r="H4801" s="159">
        <v>11.47</v>
      </c>
      <c r="I4801" s="49" t="s">
        <v>2095</v>
      </c>
      <c r="J4801" s="159">
        <v>21.47</v>
      </c>
    </row>
    <row r="4802" spans="1:10" x14ac:dyDescent="0.25">
      <c r="A4802" s="49"/>
      <c r="B4802" s="49"/>
      <c r="C4802" s="49"/>
      <c r="D4802" s="49"/>
      <c r="E4802" s="49" t="s">
        <v>2096</v>
      </c>
      <c r="F4802" s="159">
        <v>5.87</v>
      </c>
      <c r="G4802" s="49"/>
      <c r="H4802" s="291" t="s">
        <v>2097</v>
      </c>
      <c r="I4802" s="291"/>
      <c r="J4802" s="159">
        <v>34.54</v>
      </c>
    </row>
    <row r="4803" spans="1:10" ht="14.4" thickBot="1" x14ac:dyDescent="0.3">
      <c r="A4803" s="30"/>
      <c r="B4803" s="30"/>
      <c r="C4803" s="30"/>
      <c r="D4803" s="30"/>
      <c r="E4803" s="30"/>
      <c r="F4803" s="30"/>
      <c r="G4803" s="30" t="s">
        <v>2098</v>
      </c>
      <c r="H4803" s="160" t="s">
        <v>3639</v>
      </c>
      <c r="I4803" s="30" t="s">
        <v>2100</v>
      </c>
      <c r="J4803" s="32">
        <v>145.06</v>
      </c>
    </row>
    <row r="4804" spans="1:10" ht="14.4" thickTop="1" x14ac:dyDescent="0.25">
      <c r="A4804" s="161"/>
      <c r="B4804" s="161"/>
      <c r="C4804" s="161"/>
      <c r="D4804" s="161"/>
      <c r="E4804" s="161"/>
      <c r="F4804" s="161"/>
      <c r="G4804" s="161"/>
      <c r="H4804" s="161"/>
      <c r="I4804" s="161"/>
      <c r="J4804" s="161"/>
    </row>
    <row r="4805" spans="1:10" x14ac:dyDescent="0.25">
      <c r="A4805" s="24" t="s">
        <v>1434</v>
      </c>
      <c r="B4805" s="25" t="s">
        <v>2</v>
      </c>
      <c r="C4805" s="24" t="s">
        <v>3</v>
      </c>
      <c r="D4805" s="24" t="s">
        <v>4</v>
      </c>
      <c r="E4805" s="294" t="s">
        <v>2075</v>
      </c>
      <c r="F4805" s="294"/>
      <c r="G4805" s="145" t="s">
        <v>5</v>
      </c>
      <c r="H4805" s="25" t="s">
        <v>6</v>
      </c>
      <c r="I4805" s="25" t="s">
        <v>7</v>
      </c>
      <c r="J4805" s="25" t="s">
        <v>9</v>
      </c>
    </row>
    <row r="4806" spans="1:10" ht="26.4" x14ac:dyDescent="0.25">
      <c r="A4806" s="146" t="s">
        <v>2076</v>
      </c>
      <c r="B4806" s="147" t="s">
        <v>1435</v>
      </c>
      <c r="C4806" s="146" t="s">
        <v>19</v>
      </c>
      <c r="D4806" s="146" t="s">
        <v>1436</v>
      </c>
      <c r="E4806" s="292" t="s">
        <v>2077</v>
      </c>
      <c r="F4806" s="292"/>
      <c r="G4806" s="148" t="s">
        <v>43</v>
      </c>
      <c r="H4806" s="149">
        <v>1</v>
      </c>
      <c r="I4806" s="150">
        <v>55.53</v>
      </c>
      <c r="J4806" s="150">
        <v>55.53</v>
      </c>
    </row>
    <row r="4807" spans="1:10" ht="26.4" x14ac:dyDescent="0.25">
      <c r="A4807" s="48" t="s">
        <v>2078</v>
      </c>
      <c r="B4807" s="50" t="s">
        <v>2079</v>
      </c>
      <c r="C4807" s="48" t="s">
        <v>41</v>
      </c>
      <c r="D4807" s="48" t="s">
        <v>2080</v>
      </c>
      <c r="E4807" s="289" t="s">
        <v>2081</v>
      </c>
      <c r="F4807" s="289"/>
      <c r="G4807" s="151" t="s">
        <v>2082</v>
      </c>
      <c r="H4807" s="152">
        <v>0.5</v>
      </c>
      <c r="I4807" s="153">
        <v>24.25</v>
      </c>
      <c r="J4807" s="153">
        <v>12.12</v>
      </c>
    </row>
    <row r="4808" spans="1:10" ht="26.4" x14ac:dyDescent="0.25">
      <c r="A4808" s="48" t="s">
        <v>2078</v>
      </c>
      <c r="B4808" s="50" t="s">
        <v>2083</v>
      </c>
      <c r="C4808" s="48" t="s">
        <v>41</v>
      </c>
      <c r="D4808" s="48" t="s">
        <v>2084</v>
      </c>
      <c r="E4808" s="289" t="s">
        <v>2081</v>
      </c>
      <c r="F4808" s="289"/>
      <c r="G4808" s="151" t="s">
        <v>2082</v>
      </c>
      <c r="H4808" s="152">
        <v>0.5</v>
      </c>
      <c r="I4808" s="153">
        <v>30.42</v>
      </c>
      <c r="J4808" s="153">
        <v>15.21</v>
      </c>
    </row>
    <row r="4809" spans="1:10" ht="26.4" x14ac:dyDescent="0.25">
      <c r="A4809" s="154" t="s">
        <v>2087</v>
      </c>
      <c r="B4809" s="155" t="s">
        <v>3640</v>
      </c>
      <c r="C4809" s="154" t="s">
        <v>2717</v>
      </c>
      <c r="D4809" s="154" t="s">
        <v>3641</v>
      </c>
      <c r="E4809" s="290" t="s">
        <v>2091</v>
      </c>
      <c r="F4809" s="290"/>
      <c r="G4809" s="156" t="s">
        <v>43</v>
      </c>
      <c r="H4809" s="157">
        <v>1</v>
      </c>
      <c r="I4809" s="158">
        <v>28.2</v>
      </c>
      <c r="J4809" s="158">
        <v>28.2</v>
      </c>
    </row>
    <row r="4810" spans="1:10" x14ac:dyDescent="0.25">
      <c r="A4810" s="49"/>
      <c r="B4810" s="49"/>
      <c r="C4810" s="49"/>
      <c r="D4810" s="49"/>
      <c r="E4810" s="49" t="s">
        <v>2093</v>
      </c>
      <c r="F4810" s="159">
        <v>9.4700000000000006</v>
      </c>
      <c r="G4810" s="49" t="s">
        <v>2094</v>
      </c>
      <c r="H4810" s="159">
        <v>10.86</v>
      </c>
      <c r="I4810" s="49" t="s">
        <v>2095</v>
      </c>
      <c r="J4810" s="159">
        <v>20.329999999999998</v>
      </c>
    </row>
    <row r="4811" spans="1:10" x14ac:dyDescent="0.25">
      <c r="A4811" s="49"/>
      <c r="B4811" s="49"/>
      <c r="C4811" s="49"/>
      <c r="D4811" s="49"/>
      <c r="E4811" s="49" t="s">
        <v>2096</v>
      </c>
      <c r="F4811" s="159">
        <v>11.38</v>
      </c>
      <c r="G4811" s="49"/>
      <c r="H4811" s="291" t="s">
        <v>2097</v>
      </c>
      <c r="I4811" s="291"/>
      <c r="J4811" s="159">
        <v>66.91</v>
      </c>
    </row>
    <row r="4812" spans="1:10" ht="14.4" thickBot="1" x14ac:dyDescent="0.3">
      <c r="A4812" s="30"/>
      <c r="B4812" s="30"/>
      <c r="C4812" s="30"/>
      <c r="D4812" s="30"/>
      <c r="E4812" s="30"/>
      <c r="F4812" s="30"/>
      <c r="G4812" s="30" t="s">
        <v>2098</v>
      </c>
      <c r="H4812" s="160" t="s">
        <v>2166</v>
      </c>
      <c r="I4812" s="30" t="s">
        <v>2100</v>
      </c>
      <c r="J4812" s="32">
        <v>66.91</v>
      </c>
    </row>
    <row r="4813" spans="1:10" ht="14.4" thickTop="1" x14ac:dyDescent="0.25">
      <c r="A4813" s="161"/>
      <c r="B4813" s="161"/>
      <c r="C4813" s="161"/>
      <c r="D4813" s="161"/>
      <c r="E4813" s="161"/>
      <c r="F4813" s="161"/>
      <c r="G4813" s="161"/>
      <c r="H4813" s="161"/>
      <c r="I4813" s="161"/>
      <c r="J4813" s="161"/>
    </row>
    <row r="4814" spans="1:10" x14ac:dyDescent="0.25">
      <c r="A4814" s="24" t="s">
        <v>1437</v>
      </c>
      <c r="B4814" s="25" t="s">
        <v>2</v>
      </c>
      <c r="C4814" s="24" t="s">
        <v>3</v>
      </c>
      <c r="D4814" s="24" t="s">
        <v>4</v>
      </c>
      <c r="E4814" s="294" t="s">
        <v>2075</v>
      </c>
      <c r="F4814" s="294"/>
      <c r="G4814" s="145" t="s">
        <v>5</v>
      </c>
      <c r="H4814" s="25" t="s">
        <v>6</v>
      </c>
      <c r="I4814" s="25" t="s">
        <v>7</v>
      </c>
      <c r="J4814" s="25" t="s">
        <v>9</v>
      </c>
    </row>
    <row r="4815" spans="1:10" ht="26.4" x14ac:dyDescent="0.25">
      <c r="A4815" s="146" t="s">
        <v>2076</v>
      </c>
      <c r="B4815" s="147" t="s">
        <v>1438</v>
      </c>
      <c r="C4815" s="146" t="s">
        <v>19</v>
      </c>
      <c r="D4815" s="146" t="s">
        <v>1439</v>
      </c>
      <c r="E4815" s="292" t="s">
        <v>2077</v>
      </c>
      <c r="F4815" s="292"/>
      <c r="G4815" s="148" t="s">
        <v>43</v>
      </c>
      <c r="H4815" s="149">
        <v>1</v>
      </c>
      <c r="I4815" s="150">
        <v>89.07</v>
      </c>
      <c r="J4815" s="150">
        <v>89.07</v>
      </c>
    </row>
    <row r="4816" spans="1:10" ht="26.4" x14ac:dyDescent="0.25">
      <c r="A4816" s="48" t="s">
        <v>2078</v>
      </c>
      <c r="B4816" s="50" t="s">
        <v>2079</v>
      </c>
      <c r="C4816" s="48" t="s">
        <v>41</v>
      </c>
      <c r="D4816" s="48" t="s">
        <v>2080</v>
      </c>
      <c r="E4816" s="289" t="s">
        <v>2081</v>
      </c>
      <c r="F4816" s="289"/>
      <c r="G4816" s="151" t="s">
        <v>2082</v>
      </c>
      <c r="H4816" s="152">
        <v>0.5</v>
      </c>
      <c r="I4816" s="153">
        <v>24.25</v>
      </c>
      <c r="J4816" s="153">
        <v>12.12</v>
      </c>
    </row>
    <row r="4817" spans="1:10" ht="26.4" x14ac:dyDescent="0.25">
      <c r="A4817" s="48" t="s">
        <v>2078</v>
      </c>
      <c r="B4817" s="50" t="s">
        <v>2083</v>
      </c>
      <c r="C4817" s="48" t="s">
        <v>41</v>
      </c>
      <c r="D4817" s="48" t="s">
        <v>2084</v>
      </c>
      <c r="E4817" s="289" t="s">
        <v>2081</v>
      </c>
      <c r="F4817" s="289"/>
      <c r="G4817" s="151" t="s">
        <v>2082</v>
      </c>
      <c r="H4817" s="152">
        <v>0.5</v>
      </c>
      <c r="I4817" s="153">
        <v>30.42</v>
      </c>
      <c r="J4817" s="153">
        <v>15.21</v>
      </c>
    </row>
    <row r="4818" spans="1:10" ht="26.4" x14ac:dyDescent="0.25">
      <c r="A4818" s="154" t="s">
        <v>2087</v>
      </c>
      <c r="B4818" s="155" t="s">
        <v>3642</v>
      </c>
      <c r="C4818" s="154" t="s">
        <v>2717</v>
      </c>
      <c r="D4818" s="154" t="s">
        <v>3643</v>
      </c>
      <c r="E4818" s="290" t="s">
        <v>2091</v>
      </c>
      <c r="F4818" s="290"/>
      <c r="G4818" s="156" t="s">
        <v>43</v>
      </c>
      <c r="H4818" s="157">
        <v>1</v>
      </c>
      <c r="I4818" s="158">
        <v>61.7485</v>
      </c>
      <c r="J4818" s="158">
        <v>61.74</v>
      </c>
    </row>
    <row r="4819" spans="1:10" x14ac:dyDescent="0.25">
      <c r="A4819" s="49"/>
      <c r="B4819" s="49"/>
      <c r="C4819" s="49"/>
      <c r="D4819" s="49"/>
      <c r="E4819" s="49" t="s">
        <v>2093</v>
      </c>
      <c r="F4819" s="159">
        <v>9.4700000000000006</v>
      </c>
      <c r="G4819" s="49" t="s">
        <v>2094</v>
      </c>
      <c r="H4819" s="159">
        <v>10.86</v>
      </c>
      <c r="I4819" s="49" t="s">
        <v>2095</v>
      </c>
      <c r="J4819" s="159">
        <v>20.329999999999998</v>
      </c>
    </row>
    <row r="4820" spans="1:10" x14ac:dyDescent="0.25">
      <c r="A4820" s="49"/>
      <c r="B4820" s="49"/>
      <c r="C4820" s="49"/>
      <c r="D4820" s="49"/>
      <c r="E4820" s="49" t="s">
        <v>2096</v>
      </c>
      <c r="F4820" s="159">
        <v>18.25</v>
      </c>
      <c r="G4820" s="49"/>
      <c r="H4820" s="291" t="s">
        <v>2097</v>
      </c>
      <c r="I4820" s="291"/>
      <c r="J4820" s="159">
        <v>107.32</v>
      </c>
    </row>
    <row r="4821" spans="1:10" ht="14.4" thickBot="1" x14ac:dyDescent="0.3">
      <c r="A4821" s="30"/>
      <c r="B4821" s="30"/>
      <c r="C4821" s="30"/>
      <c r="D4821" s="30"/>
      <c r="E4821" s="30"/>
      <c r="F4821" s="30"/>
      <c r="G4821" s="30" t="s">
        <v>2098</v>
      </c>
      <c r="H4821" s="160" t="s">
        <v>2166</v>
      </c>
      <c r="I4821" s="30" t="s">
        <v>2100</v>
      </c>
      <c r="J4821" s="32">
        <v>107.32</v>
      </c>
    </row>
    <row r="4822" spans="1:10" ht="14.4" thickTop="1" x14ac:dyDescent="0.25">
      <c r="A4822" s="161"/>
      <c r="B4822" s="161"/>
      <c r="C4822" s="161"/>
      <c r="D4822" s="161"/>
      <c r="E4822" s="161"/>
      <c r="F4822" s="161"/>
      <c r="G4822" s="161"/>
      <c r="H4822" s="161"/>
      <c r="I4822" s="161"/>
      <c r="J4822" s="161"/>
    </row>
    <row r="4823" spans="1:10" x14ac:dyDescent="0.25">
      <c r="A4823" s="24" t="s">
        <v>1440</v>
      </c>
      <c r="B4823" s="25" t="s">
        <v>2</v>
      </c>
      <c r="C4823" s="24" t="s">
        <v>3</v>
      </c>
      <c r="D4823" s="24" t="s">
        <v>4</v>
      </c>
      <c r="E4823" s="294" t="s">
        <v>2075</v>
      </c>
      <c r="F4823" s="294"/>
      <c r="G4823" s="145" t="s">
        <v>5</v>
      </c>
      <c r="H4823" s="25" t="s">
        <v>6</v>
      </c>
      <c r="I4823" s="25" t="s">
        <v>7</v>
      </c>
      <c r="J4823" s="25" t="s">
        <v>9</v>
      </c>
    </row>
    <row r="4824" spans="1:10" ht="26.4" x14ac:dyDescent="0.25">
      <c r="A4824" s="146" t="s">
        <v>2076</v>
      </c>
      <c r="B4824" s="147" t="s">
        <v>1441</v>
      </c>
      <c r="C4824" s="146" t="s">
        <v>19</v>
      </c>
      <c r="D4824" s="146" t="s">
        <v>1442</v>
      </c>
      <c r="E4824" s="292" t="s">
        <v>2077</v>
      </c>
      <c r="F4824" s="292"/>
      <c r="G4824" s="148" t="s">
        <v>43</v>
      </c>
      <c r="H4824" s="149">
        <v>1</v>
      </c>
      <c r="I4824" s="150">
        <v>84.84</v>
      </c>
      <c r="J4824" s="150">
        <v>84.84</v>
      </c>
    </row>
    <row r="4825" spans="1:10" ht="26.4" x14ac:dyDescent="0.25">
      <c r="A4825" s="48" t="s">
        <v>2078</v>
      </c>
      <c r="B4825" s="50" t="s">
        <v>2083</v>
      </c>
      <c r="C4825" s="48" t="s">
        <v>41</v>
      </c>
      <c r="D4825" s="48" t="s">
        <v>2084</v>
      </c>
      <c r="E4825" s="289" t="s">
        <v>2081</v>
      </c>
      <c r="F4825" s="289"/>
      <c r="G4825" s="151" t="s">
        <v>2082</v>
      </c>
      <c r="H4825" s="152">
        <v>0.15</v>
      </c>
      <c r="I4825" s="153">
        <v>30.42</v>
      </c>
      <c r="J4825" s="153">
        <v>4.5599999999999996</v>
      </c>
    </row>
    <row r="4826" spans="1:10" ht="26.4" x14ac:dyDescent="0.25">
      <c r="A4826" s="48" t="s">
        <v>2078</v>
      </c>
      <c r="B4826" s="50" t="s">
        <v>2079</v>
      </c>
      <c r="C4826" s="48" t="s">
        <v>41</v>
      </c>
      <c r="D4826" s="48" t="s">
        <v>2080</v>
      </c>
      <c r="E4826" s="289" t="s">
        <v>2081</v>
      </c>
      <c r="F4826" s="289"/>
      <c r="G4826" s="151" t="s">
        <v>2082</v>
      </c>
      <c r="H4826" s="152">
        <v>0.15</v>
      </c>
      <c r="I4826" s="153">
        <v>24.25</v>
      </c>
      <c r="J4826" s="153">
        <v>3.63</v>
      </c>
    </row>
    <row r="4827" spans="1:10" ht="26.4" x14ac:dyDescent="0.25">
      <c r="A4827" s="154" t="s">
        <v>2087</v>
      </c>
      <c r="B4827" s="155" t="s">
        <v>3644</v>
      </c>
      <c r="C4827" s="154" t="s">
        <v>2461</v>
      </c>
      <c r="D4827" s="154" t="s">
        <v>3645</v>
      </c>
      <c r="E4827" s="290" t="s">
        <v>2091</v>
      </c>
      <c r="F4827" s="290"/>
      <c r="G4827" s="156" t="s">
        <v>592</v>
      </c>
      <c r="H4827" s="157">
        <v>1</v>
      </c>
      <c r="I4827" s="158">
        <v>76.650000000000006</v>
      </c>
      <c r="J4827" s="158">
        <v>76.650000000000006</v>
      </c>
    </row>
    <row r="4828" spans="1:10" x14ac:dyDescent="0.25">
      <c r="A4828" s="49"/>
      <c r="B4828" s="49"/>
      <c r="C4828" s="49"/>
      <c r="D4828" s="49"/>
      <c r="E4828" s="49" t="s">
        <v>2093</v>
      </c>
      <c r="F4828" s="159">
        <v>2.83</v>
      </c>
      <c r="G4828" s="49" t="s">
        <v>2094</v>
      </c>
      <c r="H4828" s="159">
        <v>3.26</v>
      </c>
      <c r="I4828" s="49" t="s">
        <v>2095</v>
      </c>
      <c r="J4828" s="159">
        <v>6.09</v>
      </c>
    </row>
    <row r="4829" spans="1:10" x14ac:dyDescent="0.25">
      <c r="A4829" s="49"/>
      <c r="B4829" s="49"/>
      <c r="C4829" s="49"/>
      <c r="D4829" s="49"/>
      <c r="E4829" s="49" t="s">
        <v>2096</v>
      </c>
      <c r="F4829" s="159">
        <v>17.39</v>
      </c>
      <c r="G4829" s="49"/>
      <c r="H4829" s="291" t="s">
        <v>2097</v>
      </c>
      <c r="I4829" s="291"/>
      <c r="J4829" s="159">
        <v>102.23</v>
      </c>
    </row>
    <row r="4830" spans="1:10" ht="14.4" thickBot="1" x14ac:dyDescent="0.3">
      <c r="A4830" s="30"/>
      <c r="B4830" s="30"/>
      <c r="C4830" s="30"/>
      <c r="D4830" s="30"/>
      <c r="E4830" s="30"/>
      <c r="F4830" s="30"/>
      <c r="G4830" s="30" t="s">
        <v>2098</v>
      </c>
      <c r="H4830" s="160" t="s">
        <v>2643</v>
      </c>
      <c r="I4830" s="30" t="s">
        <v>2100</v>
      </c>
      <c r="J4830" s="32">
        <v>306.69</v>
      </c>
    </row>
    <row r="4831" spans="1:10" ht="14.4" thickTop="1" x14ac:dyDescent="0.25">
      <c r="A4831" s="161"/>
      <c r="B4831" s="161"/>
      <c r="C4831" s="161"/>
      <c r="D4831" s="161"/>
      <c r="E4831" s="161"/>
      <c r="F4831" s="161"/>
      <c r="G4831" s="161"/>
      <c r="H4831" s="161"/>
      <c r="I4831" s="161"/>
      <c r="J4831" s="161"/>
    </row>
    <row r="4832" spans="1:10" x14ac:dyDescent="0.25">
      <c r="A4832" s="24" t="s">
        <v>1443</v>
      </c>
      <c r="B4832" s="25" t="s">
        <v>2</v>
      </c>
      <c r="C4832" s="24" t="s">
        <v>3</v>
      </c>
      <c r="D4832" s="24" t="s">
        <v>4</v>
      </c>
      <c r="E4832" s="294" t="s">
        <v>2075</v>
      </c>
      <c r="F4832" s="294"/>
      <c r="G4832" s="145" t="s">
        <v>5</v>
      </c>
      <c r="H4832" s="25" t="s">
        <v>6</v>
      </c>
      <c r="I4832" s="25" t="s">
        <v>7</v>
      </c>
      <c r="J4832" s="25" t="s">
        <v>9</v>
      </c>
    </row>
    <row r="4833" spans="1:10" ht="26.4" x14ac:dyDescent="0.25">
      <c r="A4833" s="146" t="s">
        <v>2076</v>
      </c>
      <c r="B4833" s="147" t="s">
        <v>1444</v>
      </c>
      <c r="C4833" s="146" t="s">
        <v>19</v>
      </c>
      <c r="D4833" s="146" t="s">
        <v>1445</v>
      </c>
      <c r="E4833" s="292" t="s">
        <v>2077</v>
      </c>
      <c r="F4833" s="292"/>
      <c r="G4833" s="148" t="s">
        <v>43</v>
      </c>
      <c r="H4833" s="149">
        <v>1</v>
      </c>
      <c r="I4833" s="150">
        <v>40.76</v>
      </c>
      <c r="J4833" s="150">
        <v>40.76</v>
      </c>
    </row>
    <row r="4834" spans="1:10" ht="26.4" x14ac:dyDescent="0.25">
      <c r="A4834" s="48" t="s">
        <v>2078</v>
      </c>
      <c r="B4834" s="50" t="s">
        <v>2079</v>
      </c>
      <c r="C4834" s="48" t="s">
        <v>41</v>
      </c>
      <c r="D4834" s="48" t="s">
        <v>2080</v>
      </c>
      <c r="E4834" s="289" t="s">
        <v>2081</v>
      </c>
      <c r="F4834" s="289"/>
      <c r="G4834" s="151" t="s">
        <v>2082</v>
      </c>
      <c r="H4834" s="152">
        <v>0.15</v>
      </c>
      <c r="I4834" s="153">
        <v>24.25</v>
      </c>
      <c r="J4834" s="153">
        <v>3.63</v>
      </c>
    </row>
    <row r="4835" spans="1:10" ht="26.4" x14ac:dyDescent="0.25">
      <c r="A4835" s="48" t="s">
        <v>2078</v>
      </c>
      <c r="B4835" s="50" t="s">
        <v>2083</v>
      </c>
      <c r="C4835" s="48" t="s">
        <v>41</v>
      </c>
      <c r="D4835" s="48" t="s">
        <v>2084</v>
      </c>
      <c r="E4835" s="289" t="s">
        <v>2081</v>
      </c>
      <c r="F4835" s="289"/>
      <c r="G4835" s="151" t="s">
        <v>2082</v>
      </c>
      <c r="H4835" s="152">
        <v>0.15</v>
      </c>
      <c r="I4835" s="153">
        <v>30.42</v>
      </c>
      <c r="J4835" s="153">
        <v>4.5599999999999996</v>
      </c>
    </row>
    <row r="4836" spans="1:10" ht="26.4" x14ac:dyDescent="0.25">
      <c r="A4836" s="154" t="s">
        <v>2087</v>
      </c>
      <c r="B4836" s="155" t="s">
        <v>3646</v>
      </c>
      <c r="C4836" s="154" t="s">
        <v>2461</v>
      </c>
      <c r="D4836" s="154" t="s">
        <v>3647</v>
      </c>
      <c r="E4836" s="290" t="s">
        <v>2091</v>
      </c>
      <c r="F4836" s="290"/>
      <c r="G4836" s="156" t="s">
        <v>592</v>
      </c>
      <c r="H4836" s="157">
        <v>1</v>
      </c>
      <c r="I4836" s="158">
        <v>32.57</v>
      </c>
      <c r="J4836" s="158">
        <v>32.57</v>
      </c>
    </row>
    <row r="4837" spans="1:10" x14ac:dyDescent="0.25">
      <c r="A4837" s="49"/>
      <c r="B4837" s="49"/>
      <c r="C4837" s="49"/>
      <c r="D4837" s="49"/>
      <c r="E4837" s="49" t="s">
        <v>2093</v>
      </c>
      <c r="F4837" s="159">
        <v>2.83</v>
      </c>
      <c r="G4837" s="49" t="s">
        <v>2094</v>
      </c>
      <c r="H4837" s="159">
        <v>3.26</v>
      </c>
      <c r="I4837" s="49" t="s">
        <v>2095</v>
      </c>
      <c r="J4837" s="159">
        <v>6.09</v>
      </c>
    </row>
    <row r="4838" spans="1:10" x14ac:dyDescent="0.25">
      <c r="A4838" s="49"/>
      <c r="B4838" s="49"/>
      <c r="C4838" s="49"/>
      <c r="D4838" s="49"/>
      <c r="E4838" s="49" t="s">
        <v>2096</v>
      </c>
      <c r="F4838" s="159">
        <v>8.35</v>
      </c>
      <c r="G4838" s="49"/>
      <c r="H4838" s="291" t="s">
        <v>2097</v>
      </c>
      <c r="I4838" s="291"/>
      <c r="J4838" s="159">
        <v>49.11</v>
      </c>
    </row>
    <row r="4839" spans="1:10" ht="14.4" thickBot="1" x14ac:dyDescent="0.3">
      <c r="A4839" s="30"/>
      <c r="B4839" s="30"/>
      <c r="C4839" s="30"/>
      <c r="D4839" s="30"/>
      <c r="E4839" s="30"/>
      <c r="F4839" s="30"/>
      <c r="G4839" s="30" t="s">
        <v>2098</v>
      </c>
      <c r="H4839" s="160" t="s">
        <v>2572</v>
      </c>
      <c r="I4839" s="30" t="s">
        <v>2100</v>
      </c>
      <c r="J4839" s="32">
        <v>98.22</v>
      </c>
    </row>
    <row r="4840" spans="1:10" ht="14.4" thickTop="1" x14ac:dyDescent="0.25">
      <c r="A4840" s="161"/>
      <c r="B4840" s="161"/>
      <c r="C4840" s="161"/>
      <c r="D4840" s="161"/>
      <c r="E4840" s="161"/>
      <c r="F4840" s="161"/>
      <c r="G4840" s="161"/>
      <c r="H4840" s="161"/>
      <c r="I4840" s="161"/>
      <c r="J4840" s="161"/>
    </row>
    <row r="4841" spans="1:10" x14ac:dyDescent="0.25">
      <c r="A4841" s="24" t="s">
        <v>1446</v>
      </c>
      <c r="B4841" s="25" t="s">
        <v>2</v>
      </c>
      <c r="C4841" s="24" t="s">
        <v>3</v>
      </c>
      <c r="D4841" s="24" t="s">
        <v>4</v>
      </c>
      <c r="E4841" s="294" t="s">
        <v>2075</v>
      </c>
      <c r="F4841" s="294"/>
      <c r="G4841" s="145" t="s">
        <v>5</v>
      </c>
      <c r="H4841" s="25" t="s">
        <v>6</v>
      </c>
      <c r="I4841" s="25" t="s">
        <v>7</v>
      </c>
      <c r="J4841" s="25" t="s">
        <v>9</v>
      </c>
    </row>
    <row r="4842" spans="1:10" ht="26.4" x14ac:dyDescent="0.25">
      <c r="A4842" s="146" t="s">
        <v>2076</v>
      </c>
      <c r="B4842" s="147" t="s">
        <v>1447</v>
      </c>
      <c r="C4842" s="146" t="s">
        <v>19</v>
      </c>
      <c r="D4842" s="146" t="s">
        <v>1448</v>
      </c>
      <c r="E4842" s="292" t="s">
        <v>2077</v>
      </c>
      <c r="F4842" s="292"/>
      <c r="G4842" s="148" t="s">
        <v>43</v>
      </c>
      <c r="H4842" s="149">
        <v>1</v>
      </c>
      <c r="I4842" s="150">
        <v>27.28</v>
      </c>
      <c r="J4842" s="150">
        <v>27.28</v>
      </c>
    </row>
    <row r="4843" spans="1:10" ht="26.4" x14ac:dyDescent="0.25">
      <c r="A4843" s="48" t="s">
        <v>2078</v>
      </c>
      <c r="B4843" s="50" t="s">
        <v>2083</v>
      </c>
      <c r="C4843" s="48" t="s">
        <v>41</v>
      </c>
      <c r="D4843" s="48" t="s">
        <v>2084</v>
      </c>
      <c r="E4843" s="289" t="s">
        <v>2081</v>
      </c>
      <c r="F4843" s="289"/>
      <c r="G4843" s="151" t="s">
        <v>2082</v>
      </c>
      <c r="H4843" s="152">
        <v>0.2</v>
      </c>
      <c r="I4843" s="153">
        <v>30.42</v>
      </c>
      <c r="J4843" s="153">
        <v>6.08</v>
      </c>
    </row>
    <row r="4844" spans="1:10" ht="26.4" x14ac:dyDescent="0.25">
      <c r="A4844" s="48" t="s">
        <v>2078</v>
      </c>
      <c r="B4844" s="50" t="s">
        <v>2079</v>
      </c>
      <c r="C4844" s="48" t="s">
        <v>41</v>
      </c>
      <c r="D4844" s="48" t="s">
        <v>2080</v>
      </c>
      <c r="E4844" s="289" t="s">
        <v>2081</v>
      </c>
      <c r="F4844" s="289"/>
      <c r="G4844" s="151" t="s">
        <v>2082</v>
      </c>
      <c r="H4844" s="152">
        <v>0.2</v>
      </c>
      <c r="I4844" s="153">
        <v>24.25</v>
      </c>
      <c r="J4844" s="153">
        <v>4.8499999999999996</v>
      </c>
    </row>
    <row r="4845" spans="1:10" ht="26.4" x14ac:dyDescent="0.25">
      <c r="A4845" s="154" t="s">
        <v>2087</v>
      </c>
      <c r="B4845" s="155" t="s">
        <v>3648</v>
      </c>
      <c r="C4845" s="154" t="s">
        <v>2461</v>
      </c>
      <c r="D4845" s="154" t="s">
        <v>3649</v>
      </c>
      <c r="E4845" s="290" t="s">
        <v>2091</v>
      </c>
      <c r="F4845" s="290"/>
      <c r="G4845" s="156" t="s">
        <v>592</v>
      </c>
      <c r="H4845" s="157">
        <v>1</v>
      </c>
      <c r="I4845" s="158">
        <v>16.350000000000001</v>
      </c>
      <c r="J4845" s="158">
        <v>16.350000000000001</v>
      </c>
    </row>
    <row r="4846" spans="1:10" x14ac:dyDescent="0.25">
      <c r="A4846" s="49"/>
      <c r="B4846" s="49"/>
      <c r="C4846" s="49"/>
      <c r="D4846" s="49"/>
      <c r="E4846" s="49" t="s">
        <v>2093</v>
      </c>
      <c r="F4846" s="159">
        <v>3.78</v>
      </c>
      <c r="G4846" s="49" t="s">
        <v>2094</v>
      </c>
      <c r="H4846" s="159">
        <v>4.3499999999999996</v>
      </c>
      <c r="I4846" s="49" t="s">
        <v>2095</v>
      </c>
      <c r="J4846" s="159">
        <v>8.1300000000000008</v>
      </c>
    </row>
    <row r="4847" spans="1:10" x14ac:dyDescent="0.25">
      <c r="A4847" s="49"/>
      <c r="B4847" s="49"/>
      <c r="C4847" s="49"/>
      <c r="D4847" s="49"/>
      <c r="E4847" s="49" t="s">
        <v>2096</v>
      </c>
      <c r="F4847" s="159">
        <v>5.59</v>
      </c>
      <c r="G4847" s="49"/>
      <c r="H4847" s="291" t="s">
        <v>2097</v>
      </c>
      <c r="I4847" s="291"/>
      <c r="J4847" s="159">
        <v>32.869999999999997</v>
      </c>
    </row>
    <row r="4848" spans="1:10" ht="14.4" thickBot="1" x14ac:dyDescent="0.3">
      <c r="A4848" s="30"/>
      <c r="B4848" s="30"/>
      <c r="C4848" s="30"/>
      <c r="D4848" s="30"/>
      <c r="E4848" s="30"/>
      <c r="F4848" s="30"/>
      <c r="G4848" s="30" t="s">
        <v>2098</v>
      </c>
      <c r="H4848" s="160" t="s">
        <v>3650</v>
      </c>
      <c r="I4848" s="30" t="s">
        <v>2100</v>
      </c>
      <c r="J4848" s="32">
        <v>13969.75</v>
      </c>
    </row>
    <row r="4849" spans="1:10" ht="14.4" thickTop="1" x14ac:dyDescent="0.25">
      <c r="A4849" s="161"/>
      <c r="B4849" s="161"/>
      <c r="C4849" s="161"/>
      <c r="D4849" s="161"/>
      <c r="E4849" s="161"/>
      <c r="F4849" s="161"/>
      <c r="G4849" s="161"/>
      <c r="H4849" s="161"/>
      <c r="I4849" s="161"/>
      <c r="J4849" s="161"/>
    </row>
    <row r="4850" spans="1:10" x14ac:dyDescent="0.25">
      <c r="A4850" s="24" t="s">
        <v>1449</v>
      </c>
      <c r="B4850" s="25" t="s">
        <v>2</v>
      </c>
      <c r="C4850" s="24" t="s">
        <v>3</v>
      </c>
      <c r="D4850" s="24" t="s">
        <v>4</v>
      </c>
      <c r="E4850" s="294" t="s">
        <v>2075</v>
      </c>
      <c r="F4850" s="294"/>
      <c r="G4850" s="145" t="s">
        <v>5</v>
      </c>
      <c r="H4850" s="25" t="s">
        <v>6</v>
      </c>
      <c r="I4850" s="25" t="s">
        <v>7</v>
      </c>
      <c r="J4850" s="25" t="s">
        <v>9</v>
      </c>
    </row>
    <row r="4851" spans="1:10" ht="26.4" x14ac:dyDescent="0.25">
      <c r="A4851" s="146" t="s">
        <v>2076</v>
      </c>
      <c r="B4851" s="147" t="s">
        <v>1450</v>
      </c>
      <c r="C4851" s="146" t="s">
        <v>19</v>
      </c>
      <c r="D4851" s="146" t="s">
        <v>1451</v>
      </c>
      <c r="E4851" s="292" t="s">
        <v>2077</v>
      </c>
      <c r="F4851" s="292"/>
      <c r="G4851" s="148" t="s">
        <v>43</v>
      </c>
      <c r="H4851" s="149">
        <v>1</v>
      </c>
      <c r="I4851" s="150">
        <v>40.76</v>
      </c>
      <c r="J4851" s="150">
        <v>40.76</v>
      </c>
    </row>
    <row r="4852" spans="1:10" ht="26.4" x14ac:dyDescent="0.25">
      <c r="A4852" s="48" t="s">
        <v>2078</v>
      </c>
      <c r="B4852" s="50" t="s">
        <v>2083</v>
      </c>
      <c r="C4852" s="48" t="s">
        <v>41</v>
      </c>
      <c r="D4852" s="48" t="s">
        <v>2084</v>
      </c>
      <c r="E4852" s="289" t="s">
        <v>2081</v>
      </c>
      <c r="F4852" s="289"/>
      <c r="G4852" s="151" t="s">
        <v>2082</v>
      </c>
      <c r="H4852" s="152">
        <v>0.15</v>
      </c>
      <c r="I4852" s="153">
        <v>30.42</v>
      </c>
      <c r="J4852" s="153">
        <v>4.5599999999999996</v>
      </c>
    </row>
    <row r="4853" spans="1:10" ht="26.4" x14ac:dyDescent="0.25">
      <c r="A4853" s="48" t="s">
        <v>2078</v>
      </c>
      <c r="B4853" s="50" t="s">
        <v>2079</v>
      </c>
      <c r="C4853" s="48" t="s">
        <v>41</v>
      </c>
      <c r="D4853" s="48" t="s">
        <v>2080</v>
      </c>
      <c r="E4853" s="289" t="s">
        <v>2081</v>
      </c>
      <c r="F4853" s="289"/>
      <c r="G4853" s="151" t="s">
        <v>2082</v>
      </c>
      <c r="H4853" s="152">
        <v>0.15</v>
      </c>
      <c r="I4853" s="153">
        <v>24.25</v>
      </c>
      <c r="J4853" s="153">
        <v>3.63</v>
      </c>
    </row>
    <row r="4854" spans="1:10" ht="26.4" x14ac:dyDescent="0.25">
      <c r="A4854" s="154" t="s">
        <v>2087</v>
      </c>
      <c r="B4854" s="155" t="s">
        <v>3646</v>
      </c>
      <c r="C4854" s="154" t="s">
        <v>2461</v>
      </c>
      <c r="D4854" s="154" t="s">
        <v>3647</v>
      </c>
      <c r="E4854" s="290" t="s">
        <v>2091</v>
      </c>
      <c r="F4854" s="290"/>
      <c r="G4854" s="156" t="s">
        <v>592</v>
      </c>
      <c r="H4854" s="157">
        <v>1</v>
      </c>
      <c r="I4854" s="158">
        <v>32.57</v>
      </c>
      <c r="J4854" s="158">
        <v>32.57</v>
      </c>
    </row>
    <row r="4855" spans="1:10" x14ac:dyDescent="0.25">
      <c r="A4855" s="49"/>
      <c r="B4855" s="49"/>
      <c r="C4855" s="49"/>
      <c r="D4855" s="49"/>
      <c r="E4855" s="49" t="s">
        <v>2093</v>
      </c>
      <c r="F4855" s="159">
        <v>2.83</v>
      </c>
      <c r="G4855" s="49" t="s">
        <v>2094</v>
      </c>
      <c r="H4855" s="159">
        <v>3.26</v>
      </c>
      <c r="I4855" s="49" t="s">
        <v>2095</v>
      </c>
      <c r="J4855" s="159">
        <v>6.09</v>
      </c>
    </row>
    <row r="4856" spans="1:10" x14ac:dyDescent="0.25">
      <c r="A4856" s="49"/>
      <c r="B4856" s="49"/>
      <c r="C4856" s="49"/>
      <c r="D4856" s="49"/>
      <c r="E4856" s="49" t="s">
        <v>2096</v>
      </c>
      <c r="F4856" s="159">
        <v>8.35</v>
      </c>
      <c r="G4856" s="49"/>
      <c r="H4856" s="291" t="s">
        <v>2097</v>
      </c>
      <c r="I4856" s="291"/>
      <c r="J4856" s="159">
        <v>49.11</v>
      </c>
    </row>
    <row r="4857" spans="1:10" ht="14.4" thickBot="1" x14ac:dyDescent="0.3">
      <c r="A4857" s="30"/>
      <c r="B4857" s="30"/>
      <c r="C4857" s="30"/>
      <c r="D4857" s="30"/>
      <c r="E4857" s="30"/>
      <c r="F4857" s="30"/>
      <c r="G4857" s="30" t="s">
        <v>2098</v>
      </c>
      <c r="H4857" s="160" t="s">
        <v>3651</v>
      </c>
      <c r="I4857" s="30" t="s">
        <v>2100</v>
      </c>
      <c r="J4857" s="32">
        <v>2553.7199999999998</v>
      </c>
    </row>
    <row r="4858" spans="1:10" ht="14.4" thickTop="1" x14ac:dyDescent="0.25">
      <c r="A4858" s="161"/>
      <c r="B4858" s="161"/>
      <c r="C4858" s="161"/>
      <c r="D4858" s="161"/>
      <c r="E4858" s="161"/>
      <c r="F4858" s="161"/>
      <c r="G4858" s="161"/>
      <c r="H4858" s="161"/>
      <c r="I4858" s="161"/>
      <c r="J4858" s="161"/>
    </row>
    <row r="4859" spans="1:10" x14ac:dyDescent="0.25">
      <c r="A4859" s="24" t="s">
        <v>1452</v>
      </c>
      <c r="B4859" s="25" t="s">
        <v>2</v>
      </c>
      <c r="C4859" s="24" t="s">
        <v>3</v>
      </c>
      <c r="D4859" s="24" t="s">
        <v>4</v>
      </c>
      <c r="E4859" s="294" t="s">
        <v>2075</v>
      </c>
      <c r="F4859" s="294"/>
      <c r="G4859" s="145" t="s">
        <v>5</v>
      </c>
      <c r="H4859" s="25" t="s">
        <v>6</v>
      </c>
      <c r="I4859" s="25" t="s">
        <v>7</v>
      </c>
      <c r="J4859" s="25" t="s">
        <v>9</v>
      </c>
    </row>
    <row r="4860" spans="1:10" ht="26.4" x14ac:dyDescent="0.25">
      <c r="A4860" s="146" t="s">
        <v>2076</v>
      </c>
      <c r="B4860" s="147" t="s">
        <v>1453</v>
      </c>
      <c r="C4860" s="146" t="s">
        <v>19</v>
      </c>
      <c r="D4860" s="146" t="s">
        <v>1454</v>
      </c>
      <c r="E4860" s="292" t="s">
        <v>2077</v>
      </c>
      <c r="F4860" s="292"/>
      <c r="G4860" s="148" t="s">
        <v>43</v>
      </c>
      <c r="H4860" s="149">
        <v>1</v>
      </c>
      <c r="I4860" s="150">
        <v>30.35</v>
      </c>
      <c r="J4860" s="150">
        <v>30.35</v>
      </c>
    </row>
    <row r="4861" spans="1:10" ht="26.4" x14ac:dyDescent="0.25">
      <c r="A4861" s="48" t="s">
        <v>2078</v>
      </c>
      <c r="B4861" s="50" t="s">
        <v>2085</v>
      </c>
      <c r="C4861" s="48" t="s">
        <v>41</v>
      </c>
      <c r="D4861" s="48" t="s">
        <v>2086</v>
      </c>
      <c r="E4861" s="289" t="s">
        <v>2081</v>
      </c>
      <c r="F4861" s="289"/>
      <c r="G4861" s="151" t="s">
        <v>2082</v>
      </c>
      <c r="H4861" s="152">
        <v>0.54100000000000004</v>
      </c>
      <c r="I4861" s="153">
        <v>25.7</v>
      </c>
      <c r="J4861" s="153">
        <v>13.9</v>
      </c>
    </row>
    <row r="4862" spans="1:10" ht="26.4" x14ac:dyDescent="0.25">
      <c r="A4862" s="48" t="s">
        <v>2078</v>
      </c>
      <c r="B4862" s="50" t="s">
        <v>2083</v>
      </c>
      <c r="C4862" s="48" t="s">
        <v>41</v>
      </c>
      <c r="D4862" s="48" t="s">
        <v>2084</v>
      </c>
      <c r="E4862" s="289" t="s">
        <v>2081</v>
      </c>
      <c r="F4862" s="289"/>
      <c r="G4862" s="151" t="s">
        <v>2082</v>
      </c>
      <c r="H4862" s="152">
        <v>0.54100000000000004</v>
      </c>
      <c r="I4862" s="153">
        <v>30.42</v>
      </c>
      <c r="J4862" s="153">
        <v>16.45</v>
      </c>
    </row>
    <row r="4863" spans="1:10" x14ac:dyDescent="0.25">
      <c r="A4863" s="49"/>
      <c r="B4863" s="49"/>
      <c r="C4863" s="49"/>
      <c r="D4863" s="49"/>
      <c r="E4863" s="49" t="s">
        <v>2093</v>
      </c>
      <c r="F4863" s="159">
        <v>10.58</v>
      </c>
      <c r="G4863" s="49" t="s">
        <v>2094</v>
      </c>
      <c r="H4863" s="159">
        <v>12.14</v>
      </c>
      <c r="I4863" s="49" t="s">
        <v>2095</v>
      </c>
      <c r="J4863" s="159">
        <v>22.72</v>
      </c>
    </row>
    <row r="4864" spans="1:10" x14ac:dyDescent="0.25">
      <c r="A4864" s="49"/>
      <c r="B4864" s="49"/>
      <c r="C4864" s="49"/>
      <c r="D4864" s="49"/>
      <c r="E4864" s="49" t="s">
        <v>2096</v>
      </c>
      <c r="F4864" s="159">
        <v>6.22</v>
      </c>
      <c r="G4864" s="49"/>
      <c r="H4864" s="291" t="s">
        <v>2097</v>
      </c>
      <c r="I4864" s="291"/>
      <c r="J4864" s="159">
        <v>36.57</v>
      </c>
    </row>
    <row r="4865" spans="1:10" ht="14.4" thickBot="1" x14ac:dyDescent="0.3">
      <c r="A4865" s="30"/>
      <c r="B4865" s="30"/>
      <c r="C4865" s="30"/>
      <c r="D4865" s="30"/>
      <c r="E4865" s="30"/>
      <c r="F4865" s="30"/>
      <c r="G4865" s="30" t="s">
        <v>2098</v>
      </c>
      <c r="H4865" s="160" t="s">
        <v>3652</v>
      </c>
      <c r="I4865" s="30" t="s">
        <v>2100</v>
      </c>
      <c r="J4865" s="32">
        <v>1133.67</v>
      </c>
    </row>
    <row r="4866" spans="1:10" ht="14.4" thickTop="1" x14ac:dyDescent="0.25">
      <c r="A4866" s="161"/>
      <c r="B4866" s="161"/>
      <c r="C4866" s="161"/>
      <c r="D4866" s="161"/>
      <c r="E4866" s="161"/>
      <c r="F4866" s="161"/>
      <c r="G4866" s="161"/>
      <c r="H4866" s="161"/>
      <c r="I4866" s="161"/>
      <c r="J4866" s="161"/>
    </row>
    <row r="4867" spans="1:10" x14ac:dyDescent="0.25">
      <c r="A4867" s="24" t="s">
        <v>1455</v>
      </c>
      <c r="B4867" s="25" t="s">
        <v>2</v>
      </c>
      <c r="C4867" s="24" t="s">
        <v>3</v>
      </c>
      <c r="D4867" s="24" t="s">
        <v>4</v>
      </c>
      <c r="E4867" s="294" t="s">
        <v>2075</v>
      </c>
      <c r="F4867" s="294"/>
      <c r="G4867" s="145" t="s">
        <v>5</v>
      </c>
      <c r="H4867" s="25" t="s">
        <v>6</v>
      </c>
      <c r="I4867" s="25" t="s">
        <v>7</v>
      </c>
      <c r="J4867" s="25" t="s">
        <v>9</v>
      </c>
    </row>
    <row r="4868" spans="1:10" ht="26.4" x14ac:dyDescent="0.25">
      <c r="A4868" s="146" t="s">
        <v>2076</v>
      </c>
      <c r="B4868" s="147" t="s">
        <v>1456</v>
      </c>
      <c r="C4868" s="146" t="s">
        <v>19</v>
      </c>
      <c r="D4868" s="146" t="s">
        <v>1457</v>
      </c>
      <c r="E4868" s="292" t="s">
        <v>2077</v>
      </c>
      <c r="F4868" s="292"/>
      <c r="G4868" s="148" t="s">
        <v>43</v>
      </c>
      <c r="H4868" s="149">
        <v>1</v>
      </c>
      <c r="I4868" s="150">
        <v>64.22</v>
      </c>
      <c r="J4868" s="150">
        <v>64.22</v>
      </c>
    </row>
    <row r="4869" spans="1:10" ht="26.4" x14ac:dyDescent="0.25">
      <c r="A4869" s="48" t="s">
        <v>2078</v>
      </c>
      <c r="B4869" s="50" t="s">
        <v>2083</v>
      </c>
      <c r="C4869" s="48" t="s">
        <v>41</v>
      </c>
      <c r="D4869" s="48" t="s">
        <v>2084</v>
      </c>
      <c r="E4869" s="289" t="s">
        <v>2081</v>
      </c>
      <c r="F4869" s="289"/>
      <c r="G4869" s="151" t="s">
        <v>2082</v>
      </c>
      <c r="H4869" s="152">
        <v>0.5</v>
      </c>
      <c r="I4869" s="153">
        <v>30.42</v>
      </c>
      <c r="J4869" s="153">
        <v>15.21</v>
      </c>
    </row>
    <row r="4870" spans="1:10" ht="26.4" x14ac:dyDescent="0.25">
      <c r="A4870" s="48" t="s">
        <v>2078</v>
      </c>
      <c r="B4870" s="50" t="s">
        <v>2079</v>
      </c>
      <c r="C4870" s="48" t="s">
        <v>41</v>
      </c>
      <c r="D4870" s="48" t="s">
        <v>2080</v>
      </c>
      <c r="E4870" s="289" t="s">
        <v>2081</v>
      </c>
      <c r="F4870" s="289"/>
      <c r="G4870" s="151" t="s">
        <v>2082</v>
      </c>
      <c r="H4870" s="152">
        <v>0.5</v>
      </c>
      <c r="I4870" s="153">
        <v>24.25</v>
      </c>
      <c r="J4870" s="153">
        <v>12.12</v>
      </c>
    </row>
    <row r="4871" spans="1:10" ht="26.4" x14ac:dyDescent="0.25">
      <c r="A4871" s="154" t="s">
        <v>2087</v>
      </c>
      <c r="B4871" s="155" t="s">
        <v>3653</v>
      </c>
      <c r="C4871" s="154" t="s">
        <v>2717</v>
      </c>
      <c r="D4871" s="154" t="s">
        <v>3654</v>
      </c>
      <c r="E4871" s="290" t="s">
        <v>2091</v>
      </c>
      <c r="F4871" s="290"/>
      <c r="G4871" s="156" t="s">
        <v>43</v>
      </c>
      <c r="H4871" s="157">
        <v>1</v>
      </c>
      <c r="I4871" s="158">
        <v>36.89</v>
      </c>
      <c r="J4871" s="158">
        <v>36.89</v>
      </c>
    </row>
    <row r="4872" spans="1:10" x14ac:dyDescent="0.25">
      <c r="A4872" s="49"/>
      <c r="B4872" s="49"/>
      <c r="C4872" s="49"/>
      <c r="D4872" s="49"/>
      <c r="E4872" s="49" t="s">
        <v>2093</v>
      </c>
      <c r="F4872" s="159">
        <v>9.4700000000000006</v>
      </c>
      <c r="G4872" s="49" t="s">
        <v>2094</v>
      </c>
      <c r="H4872" s="159">
        <v>10.86</v>
      </c>
      <c r="I4872" s="49" t="s">
        <v>2095</v>
      </c>
      <c r="J4872" s="159">
        <v>20.329999999999998</v>
      </c>
    </row>
    <row r="4873" spans="1:10" x14ac:dyDescent="0.25">
      <c r="A4873" s="49"/>
      <c r="B4873" s="49"/>
      <c r="C4873" s="49"/>
      <c r="D4873" s="49"/>
      <c r="E4873" s="49" t="s">
        <v>2096</v>
      </c>
      <c r="F4873" s="159">
        <v>13.16</v>
      </c>
      <c r="G4873" s="49"/>
      <c r="H4873" s="291" t="s">
        <v>2097</v>
      </c>
      <c r="I4873" s="291"/>
      <c r="J4873" s="159">
        <v>77.38</v>
      </c>
    </row>
    <row r="4874" spans="1:10" ht="14.4" thickBot="1" x14ac:dyDescent="0.3">
      <c r="A4874" s="30"/>
      <c r="B4874" s="30"/>
      <c r="C4874" s="30"/>
      <c r="D4874" s="30"/>
      <c r="E4874" s="30"/>
      <c r="F4874" s="30"/>
      <c r="G4874" s="30" t="s">
        <v>2098</v>
      </c>
      <c r="H4874" s="160" t="s">
        <v>2572</v>
      </c>
      <c r="I4874" s="30" t="s">
        <v>2100</v>
      </c>
      <c r="J4874" s="32">
        <v>154.76</v>
      </c>
    </row>
    <row r="4875" spans="1:10" ht="14.4" thickTop="1" x14ac:dyDescent="0.25">
      <c r="A4875" s="161"/>
      <c r="B4875" s="161"/>
      <c r="C4875" s="161"/>
      <c r="D4875" s="161"/>
      <c r="E4875" s="161"/>
      <c r="F4875" s="161"/>
      <c r="G4875" s="161"/>
      <c r="H4875" s="161"/>
      <c r="I4875" s="161"/>
      <c r="J4875" s="161"/>
    </row>
    <row r="4876" spans="1:10" x14ac:dyDescent="0.25">
      <c r="A4876" s="24" t="s">
        <v>1458</v>
      </c>
      <c r="B4876" s="25" t="s">
        <v>2</v>
      </c>
      <c r="C4876" s="24" t="s">
        <v>3</v>
      </c>
      <c r="D4876" s="24" t="s">
        <v>4</v>
      </c>
      <c r="E4876" s="294" t="s">
        <v>2075</v>
      </c>
      <c r="F4876" s="294"/>
      <c r="G4876" s="145" t="s">
        <v>5</v>
      </c>
      <c r="H4876" s="25" t="s">
        <v>6</v>
      </c>
      <c r="I4876" s="25" t="s">
        <v>7</v>
      </c>
      <c r="J4876" s="25" t="s">
        <v>9</v>
      </c>
    </row>
    <row r="4877" spans="1:10" ht="26.4" x14ac:dyDescent="0.25">
      <c r="A4877" s="146" t="s">
        <v>2076</v>
      </c>
      <c r="B4877" s="147" t="s">
        <v>1459</v>
      </c>
      <c r="C4877" s="146" t="s">
        <v>19</v>
      </c>
      <c r="D4877" s="146" t="s">
        <v>1460</v>
      </c>
      <c r="E4877" s="292" t="s">
        <v>2077</v>
      </c>
      <c r="F4877" s="292"/>
      <c r="G4877" s="148" t="s">
        <v>43</v>
      </c>
      <c r="H4877" s="149">
        <v>1</v>
      </c>
      <c r="I4877" s="150">
        <v>22.95</v>
      </c>
      <c r="J4877" s="150">
        <v>22.95</v>
      </c>
    </row>
    <row r="4878" spans="1:10" ht="26.4" x14ac:dyDescent="0.25">
      <c r="A4878" s="48" t="s">
        <v>2078</v>
      </c>
      <c r="B4878" s="50" t="s">
        <v>2085</v>
      </c>
      <c r="C4878" s="48" t="s">
        <v>41</v>
      </c>
      <c r="D4878" s="48" t="s">
        <v>2086</v>
      </c>
      <c r="E4878" s="289" t="s">
        <v>2081</v>
      </c>
      <c r="F4878" s="289"/>
      <c r="G4878" s="151" t="s">
        <v>2082</v>
      </c>
      <c r="H4878" s="152">
        <v>0.40899999999999997</v>
      </c>
      <c r="I4878" s="153">
        <v>25.7</v>
      </c>
      <c r="J4878" s="153">
        <v>10.51</v>
      </c>
    </row>
    <row r="4879" spans="1:10" ht="26.4" x14ac:dyDescent="0.25">
      <c r="A4879" s="48" t="s">
        <v>2078</v>
      </c>
      <c r="B4879" s="50" t="s">
        <v>2083</v>
      </c>
      <c r="C4879" s="48" t="s">
        <v>41</v>
      </c>
      <c r="D4879" s="48" t="s">
        <v>2084</v>
      </c>
      <c r="E4879" s="289" t="s">
        <v>2081</v>
      </c>
      <c r="F4879" s="289"/>
      <c r="G4879" s="151" t="s">
        <v>2082</v>
      </c>
      <c r="H4879" s="152">
        <v>0.40899999999999997</v>
      </c>
      <c r="I4879" s="153">
        <v>30.42</v>
      </c>
      <c r="J4879" s="153">
        <v>12.44</v>
      </c>
    </row>
    <row r="4880" spans="1:10" x14ac:dyDescent="0.25">
      <c r="A4880" s="49"/>
      <c r="B4880" s="49"/>
      <c r="C4880" s="49"/>
      <c r="D4880" s="49"/>
      <c r="E4880" s="49" t="s">
        <v>2093</v>
      </c>
      <c r="F4880" s="159">
        <v>7.99</v>
      </c>
      <c r="G4880" s="49" t="s">
        <v>2094</v>
      </c>
      <c r="H4880" s="159">
        <v>9.18</v>
      </c>
      <c r="I4880" s="49" t="s">
        <v>2095</v>
      </c>
      <c r="J4880" s="159">
        <v>17.170000000000002</v>
      </c>
    </row>
    <row r="4881" spans="1:10" x14ac:dyDescent="0.25">
      <c r="A4881" s="49"/>
      <c r="B4881" s="49"/>
      <c r="C4881" s="49"/>
      <c r="D4881" s="49"/>
      <c r="E4881" s="49" t="s">
        <v>2096</v>
      </c>
      <c r="F4881" s="159">
        <v>4.7</v>
      </c>
      <c r="G4881" s="49"/>
      <c r="H4881" s="291" t="s">
        <v>2097</v>
      </c>
      <c r="I4881" s="291"/>
      <c r="J4881" s="159">
        <v>27.65</v>
      </c>
    </row>
    <row r="4882" spans="1:10" ht="14.4" thickBot="1" x14ac:dyDescent="0.3">
      <c r="A4882" s="30"/>
      <c r="B4882" s="30"/>
      <c r="C4882" s="30"/>
      <c r="D4882" s="30"/>
      <c r="E4882" s="30"/>
      <c r="F4882" s="30"/>
      <c r="G4882" s="30" t="s">
        <v>2098</v>
      </c>
      <c r="H4882" s="160" t="s">
        <v>2166</v>
      </c>
      <c r="I4882" s="30" t="s">
        <v>2100</v>
      </c>
      <c r="J4882" s="32">
        <v>27.65</v>
      </c>
    </row>
    <row r="4883" spans="1:10" ht="14.4" thickTop="1" x14ac:dyDescent="0.25">
      <c r="A4883" s="161"/>
      <c r="B4883" s="161"/>
      <c r="C4883" s="161"/>
      <c r="D4883" s="161"/>
      <c r="E4883" s="161"/>
      <c r="F4883" s="161"/>
      <c r="G4883" s="161"/>
      <c r="H4883" s="161"/>
      <c r="I4883" s="161"/>
      <c r="J4883" s="161"/>
    </row>
    <row r="4884" spans="1:10" x14ac:dyDescent="0.25">
      <c r="A4884" s="24" t="s">
        <v>1461</v>
      </c>
      <c r="B4884" s="25" t="s">
        <v>2</v>
      </c>
      <c r="C4884" s="24" t="s">
        <v>3</v>
      </c>
      <c r="D4884" s="24" t="s">
        <v>4</v>
      </c>
      <c r="E4884" s="294" t="s">
        <v>2075</v>
      </c>
      <c r="F4884" s="294"/>
      <c r="G4884" s="145" t="s">
        <v>5</v>
      </c>
      <c r="H4884" s="25" t="s">
        <v>6</v>
      </c>
      <c r="I4884" s="25" t="s">
        <v>7</v>
      </c>
      <c r="J4884" s="25" t="s">
        <v>9</v>
      </c>
    </row>
    <row r="4885" spans="1:10" ht="26.4" x14ac:dyDescent="0.25">
      <c r="A4885" s="146" t="s">
        <v>2076</v>
      </c>
      <c r="B4885" s="147" t="s">
        <v>1462</v>
      </c>
      <c r="C4885" s="146" t="s">
        <v>19</v>
      </c>
      <c r="D4885" s="146" t="s">
        <v>1463</v>
      </c>
      <c r="E4885" s="292" t="s">
        <v>2077</v>
      </c>
      <c r="F4885" s="292"/>
      <c r="G4885" s="148" t="s">
        <v>43</v>
      </c>
      <c r="H4885" s="149">
        <v>1</v>
      </c>
      <c r="I4885" s="150">
        <v>8.08</v>
      </c>
      <c r="J4885" s="150">
        <v>8.08</v>
      </c>
    </row>
    <row r="4886" spans="1:10" ht="26.4" x14ac:dyDescent="0.25">
      <c r="A4886" s="48" t="s">
        <v>2078</v>
      </c>
      <c r="B4886" s="50" t="s">
        <v>2085</v>
      </c>
      <c r="C4886" s="48" t="s">
        <v>41</v>
      </c>
      <c r="D4886" s="48" t="s">
        <v>2086</v>
      </c>
      <c r="E4886" s="289" t="s">
        <v>2081</v>
      </c>
      <c r="F4886" s="289"/>
      <c r="G4886" s="151" t="s">
        <v>2082</v>
      </c>
      <c r="H4886" s="152">
        <v>0.14399999999999999</v>
      </c>
      <c r="I4886" s="153">
        <v>25.7</v>
      </c>
      <c r="J4886" s="153">
        <v>3.7</v>
      </c>
    </row>
    <row r="4887" spans="1:10" ht="26.4" x14ac:dyDescent="0.25">
      <c r="A4887" s="48" t="s">
        <v>2078</v>
      </c>
      <c r="B4887" s="50" t="s">
        <v>2083</v>
      </c>
      <c r="C4887" s="48" t="s">
        <v>41</v>
      </c>
      <c r="D4887" s="48" t="s">
        <v>2084</v>
      </c>
      <c r="E4887" s="289" t="s">
        <v>2081</v>
      </c>
      <c r="F4887" s="289"/>
      <c r="G4887" s="151" t="s">
        <v>2082</v>
      </c>
      <c r="H4887" s="152">
        <v>0.14399999999999999</v>
      </c>
      <c r="I4887" s="153">
        <v>30.42</v>
      </c>
      <c r="J4887" s="153">
        <v>4.38</v>
      </c>
    </row>
    <row r="4888" spans="1:10" x14ac:dyDescent="0.25">
      <c r="A4888" s="49"/>
      <c r="B4888" s="49"/>
      <c r="C4888" s="49"/>
      <c r="D4888" s="49"/>
      <c r="E4888" s="49" t="s">
        <v>2093</v>
      </c>
      <c r="F4888" s="159">
        <v>2.81</v>
      </c>
      <c r="G4888" s="49" t="s">
        <v>2094</v>
      </c>
      <c r="H4888" s="159">
        <v>3.23</v>
      </c>
      <c r="I4888" s="49" t="s">
        <v>2095</v>
      </c>
      <c r="J4888" s="159">
        <v>6.04</v>
      </c>
    </row>
    <row r="4889" spans="1:10" x14ac:dyDescent="0.25">
      <c r="A4889" s="49"/>
      <c r="B4889" s="49"/>
      <c r="C4889" s="49"/>
      <c r="D4889" s="49"/>
      <c r="E4889" s="49" t="s">
        <v>2096</v>
      </c>
      <c r="F4889" s="159">
        <v>1.65</v>
      </c>
      <c r="G4889" s="49"/>
      <c r="H4889" s="291" t="s">
        <v>2097</v>
      </c>
      <c r="I4889" s="291"/>
      <c r="J4889" s="159">
        <v>9.73</v>
      </c>
    </row>
    <row r="4890" spans="1:10" ht="14.4" thickBot="1" x14ac:dyDescent="0.3">
      <c r="A4890" s="30"/>
      <c r="B4890" s="30"/>
      <c r="C4890" s="30"/>
      <c r="D4890" s="30"/>
      <c r="E4890" s="30"/>
      <c r="F4890" s="30"/>
      <c r="G4890" s="30" t="s">
        <v>2098</v>
      </c>
      <c r="H4890" s="160" t="s">
        <v>3655</v>
      </c>
      <c r="I4890" s="30" t="s">
        <v>2100</v>
      </c>
      <c r="J4890" s="32">
        <v>4125.5200000000004</v>
      </c>
    </row>
    <row r="4891" spans="1:10" ht="14.4" thickTop="1" x14ac:dyDescent="0.25">
      <c r="A4891" s="161"/>
      <c r="B4891" s="161"/>
      <c r="C4891" s="161"/>
      <c r="D4891" s="161"/>
      <c r="E4891" s="161"/>
      <c r="F4891" s="161"/>
      <c r="G4891" s="161"/>
      <c r="H4891" s="161"/>
      <c r="I4891" s="161"/>
      <c r="J4891" s="161"/>
    </row>
    <row r="4892" spans="1:10" x14ac:dyDescent="0.25">
      <c r="A4892" s="24" t="s">
        <v>1464</v>
      </c>
      <c r="B4892" s="25" t="s">
        <v>2</v>
      </c>
      <c r="C4892" s="24" t="s">
        <v>3</v>
      </c>
      <c r="D4892" s="24" t="s">
        <v>4</v>
      </c>
      <c r="E4892" s="294" t="s">
        <v>2075</v>
      </c>
      <c r="F4892" s="294"/>
      <c r="G4892" s="145" t="s">
        <v>5</v>
      </c>
      <c r="H4892" s="25" t="s">
        <v>6</v>
      </c>
      <c r="I4892" s="25" t="s">
        <v>7</v>
      </c>
      <c r="J4892" s="25" t="s">
        <v>9</v>
      </c>
    </row>
    <row r="4893" spans="1:10" ht="26.4" x14ac:dyDescent="0.25">
      <c r="A4893" s="146" t="s">
        <v>2076</v>
      </c>
      <c r="B4893" s="147" t="s">
        <v>1465</v>
      </c>
      <c r="C4893" s="146" t="s">
        <v>19</v>
      </c>
      <c r="D4893" s="146" t="s">
        <v>1466</v>
      </c>
      <c r="E4893" s="292" t="s">
        <v>2077</v>
      </c>
      <c r="F4893" s="292"/>
      <c r="G4893" s="148" t="s">
        <v>43</v>
      </c>
      <c r="H4893" s="149">
        <v>1</v>
      </c>
      <c r="I4893" s="150">
        <v>8.08</v>
      </c>
      <c r="J4893" s="150">
        <v>8.08</v>
      </c>
    </row>
    <row r="4894" spans="1:10" ht="26.4" x14ac:dyDescent="0.25">
      <c r="A4894" s="48" t="s">
        <v>2078</v>
      </c>
      <c r="B4894" s="50" t="s">
        <v>2085</v>
      </c>
      <c r="C4894" s="48" t="s">
        <v>41</v>
      </c>
      <c r="D4894" s="48" t="s">
        <v>2086</v>
      </c>
      <c r="E4894" s="289" t="s">
        <v>2081</v>
      </c>
      <c r="F4894" s="289"/>
      <c r="G4894" s="151" t="s">
        <v>2082</v>
      </c>
      <c r="H4894" s="152">
        <v>0.14399999999999999</v>
      </c>
      <c r="I4894" s="153">
        <v>25.7</v>
      </c>
      <c r="J4894" s="153">
        <v>3.7</v>
      </c>
    </row>
    <row r="4895" spans="1:10" ht="26.4" x14ac:dyDescent="0.25">
      <c r="A4895" s="48" t="s">
        <v>2078</v>
      </c>
      <c r="B4895" s="50" t="s">
        <v>2083</v>
      </c>
      <c r="C4895" s="48" t="s">
        <v>41</v>
      </c>
      <c r="D4895" s="48" t="s">
        <v>2084</v>
      </c>
      <c r="E4895" s="289" t="s">
        <v>2081</v>
      </c>
      <c r="F4895" s="289"/>
      <c r="G4895" s="151" t="s">
        <v>2082</v>
      </c>
      <c r="H4895" s="152">
        <v>0.14399999999999999</v>
      </c>
      <c r="I4895" s="153">
        <v>30.42</v>
      </c>
      <c r="J4895" s="153">
        <v>4.38</v>
      </c>
    </row>
    <row r="4896" spans="1:10" x14ac:dyDescent="0.25">
      <c r="A4896" s="49"/>
      <c r="B4896" s="49"/>
      <c r="C4896" s="49"/>
      <c r="D4896" s="49"/>
      <c r="E4896" s="49" t="s">
        <v>2093</v>
      </c>
      <c r="F4896" s="159">
        <v>2.81</v>
      </c>
      <c r="G4896" s="49" t="s">
        <v>2094</v>
      </c>
      <c r="H4896" s="159">
        <v>3.23</v>
      </c>
      <c r="I4896" s="49" t="s">
        <v>2095</v>
      </c>
      <c r="J4896" s="159">
        <v>6.04</v>
      </c>
    </row>
    <row r="4897" spans="1:10" x14ac:dyDescent="0.25">
      <c r="A4897" s="49"/>
      <c r="B4897" s="49"/>
      <c r="C4897" s="49"/>
      <c r="D4897" s="49"/>
      <c r="E4897" s="49" t="s">
        <v>2096</v>
      </c>
      <c r="F4897" s="159">
        <v>1.65</v>
      </c>
      <c r="G4897" s="49"/>
      <c r="H4897" s="291" t="s">
        <v>2097</v>
      </c>
      <c r="I4897" s="291"/>
      <c r="J4897" s="159">
        <v>9.73</v>
      </c>
    </row>
    <row r="4898" spans="1:10" ht="14.4" thickBot="1" x14ac:dyDescent="0.3">
      <c r="A4898" s="30"/>
      <c r="B4898" s="30"/>
      <c r="C4898" s="30"/>
      <c r="D4898" s="30"/>
      <c r="E4898" s="30"/>
      <c r="F4898" s="30"/>
      <c r="G4898" s="30" t="s">
        <v>2098</v>
      </c>
      <c r="H4898" s="160" t="s">
        <v>2113</v>
      </c>
      <c r="I4898" s="30" t="s">
        <v>2100</v>
      </c>
      <c r="J4898" s="32">
        <v>272.44</v>
      </c>
    </row>
    <row r="4899" spans="1:10" ht="14.4" thickTop="1" x14ac:dyDescent="0.25">
      <c r="A4899" s="161"/>
      <c r="B4899" s="161"/>
      <c r="C4899" s="161"/>
      <c r="D4899" s="161"/>
      <c r="E4899" s="161"/>
      <c r="F4899" s="161"/>
      <c r="G4899" s="161"/>
      <c r="H4899" s="161"/>
      <c r="I4899" s="161"/>
      <c r="J4899" s="161"/>
    </row>
    <row r="4900" spans="1:10" x14ac:dyDescent="0.25">
      <c r="A4900" s="24" t="s">
        <v>1467</v>
      </c>
      <c r="B4900" s="25" t="s">
        <v>2</v>
      </c>
      <c r="C4900" s="24" t="s">
        <v>3</v>
      </c>
      <c r="D4900" s="24" t="s">
        <v>4</v>
      </c>
      <c r="E4900" s="294" t="s">
        <v>2075</v>
      </c>
      <c r="F4900" s="294"/>
      <c r="G4900" s="145" t="s">
        <v>5</v>
      </c>
      <c r="H4900" s="25" t="s">
        <v>6</v>
      </c>
      <c r="I4900" s="25" t="s">
        <v>7</v>
      </c>
      <c r="J4900" s="25" t="s">
        <v>9</v>
      </c>
    </row>
    <row r="4901" spans="1:10" ht="26.4" x14ac:dyDescent="0.25">
      <c r="A4901" s="146" t="s">
        <v>2076</v>
      </c>
      <c r="B4901" s="147" t="s">
        <v>1468</v>
      </c>
      <c r="C4901" s="146" t="s">
        <v>19</v>
      </c>
      <c r="D4901" s="146" t="s">
        <v>1469</v>
      </c>
      <c r="E4901" s="292" t="s">
        <v>2077</v>
      </c>
      <c r="F4901" s="292"/>
      <c r="G4901" s="148" t="s">
        <v>43</v>
      </c>
      <c r="H4901" s="149">
        <v>1</v>
      </c>
      <c r="I4901" s="150">
        <v>21.92</v>
      </c>
      <c r="J4901" s="150">
        <v>21.92</v>
      </c>
    </row>
    <row r="4902" spans="1:10" ht="26.4" x14ac:dyDescent="0.25">
      <c r="A4902" s="48" t="s">
        <v>2078</v>
      </c>
      <c r="B4902" s="50" t="s">
        <v>2083</v>
      </c>
      <c r="C4902" s="48" t="s">
        <v>41</v>
      </c>
      <c r="D4902" s="48" t="s">
        <v>2084</v>
      </c>
      <c r="E4902" s="289" t="s">
        <v>2081</v>
      </c>
      <c r="F4902" s="289"/>
      <c r="G4902" s="151" t="s">
        <v>2082</v>
      </c>
      <c r="H4902" s="152">
        <v>0.05</v>
      </c>
      <c r="I4902" s="153">
        <v>30.42</v>
      </c>
      <c r="J4902" s="153">
        <v>1.52</v>
      </c>
    </row>
    <row r="4903" spans="1:10" ht="26.4" x14ac:dyDescent="0.25">
      <c r="A4903" s="48" t="s">
        <v>2078</v>
      </c>
      <c r="B4903" s="50" t="s">
        <v>2085</v>
      </c>
      <c r="C4903" s="48" t="s">
        <v>41</v>
      </c>
      <c r="D4903" s="48" t="s">
        <v>2086</v>
      </c>
      <c r="E4903" s="289" t="s">
        <v>2081</v>
      </c>
      <c r="F4903" s="289"/>
      <c r="G4903" s="151" t="s">
        <v>2082</v>
      </c>
      <c r="H4903" s="152">
        <v>0.05</v>
      </c>
      <c r="I4903" s="153">
        <v>25.7</v>
      </c>
      <c r="J4903" s="153">
        <v>1.28</v>
      </c>
    </row>
    <row r="4904" spans="1:10" ht="26.4" x14ac:dyDescent="0.25">
      <c r="A4904" s="154" t="s">
        <v>2087</v>
      </c>
      <c r="B4904" s="155" t="s">
        <v>3656</v>
      </c>
      <c r="C4904" s="154" t="s">
        <v>2461</v>
      </c>
      <c r="D4904" s="154" t="s">
        <v>3657</v>
      </c>
      <c r="E4904" s="290" t="s">
        <v>2091</v>
      </c>
      <c r="F4904" s="290"/>
      <c r="G4904" s="156" t="s">
        <v>592</v>
      </c>
      <c r="H4904" s="157">
        <v>1</v>
      </c>
      <c r="I4904" s="158">
        <v>19.12</v>
      </c>
      <c r="J4904" s="158">
        <v>19.12</v>
      </c>
    </row>
    <row r="4905" spans="1:10" x14ac:dyDescent="0.25">
      <c r="A4905" s="49"/>
      <c r="B4905" s="49"/>
      <c r="C4905" s="49"/>
      <c r="D4905" s="49"/>
      <c r="E4905" s="49" t="s">
        <v>2093</v>
      </c>
      <c r="F4905" s="159">
        <v>0.97</v>
      </c>
      <c r="G4905" s="49" t="s">
        <v>2094</v>
      </c>
      <c r="H4905" s="159">
        <v>1.1200000000000001</v>
      </c>
      <c r="I4905" s="49" t="s">
        <v>2095</v>
      </c>
      <c r="J4905" s="159">
        <v>2.09</v>
      </c>
    </row>
    <row r="4906" spans="1:10" x14ac:dyDescent="0.25">
      <c r="A4906" s="49"/>
      <c r="B4906" s="49"/>
      <c r="C4906" s="49"/>
      <c r="D4906" s="49"/>
      <c r="E4906" s="49" t="s">
        <v>2096</v>
      </c>
      <c r="F4906" s="159">
        <v>4.49</v>
      </c>
      <c r="G4906" s="49"/>
      <c r="H4906" s="291" t="s">
        <v>2097</v>
      </c>
      <c r="I4906" s="291"/>
      <c r="J4906" s="159">
        <v>26.41</v>
      </c>
    </row>
    <row r="4907" spans="1:10" ht="14.4" thickBot="1" x14ac:dyDescent="0.3">
      <c r="A4907" s="30"/>
      <c r="B4907" s="30"/>
      <c r="C4907" s="30"/>
      <c r="D4907" s="30"/>
      <c r="E4907" s="30"/>
      <c r="F4907" s="30"/>
      <c r="G4907" s="30" t="s">
        <v>2098</v>
      </c>
      <c r="H4907" s="160" t="s">
        <v>2166</v>
      </c>
      <c r="I4907" s="30" t="s">
        <v>2100</v>
      </c>
      <c r="J4907" s="32">
        <v>26.41</v>
      </c>
    </row>
    <row r="4908" spans="1:10" ht="14.4" thickTop="1" x14ac:dyDescent="0.25">
      <c r="A4908" s="161"/>
      <c r="B4908" s="161"/>
      <c r="C4908" s="161"/>
      <c r="D4908" s="161"/>
      <c r="E4908" s="161"/>
      <c r="F4908" s="161"/>
      <c r="G4908" s="161"/>
      <c r="H4908" s="161"/>
      <c r="I4908" s="161"/>
      <c r="J4908" s="161"/>
    </row>
    <row r="4909" spans="1:10" x14ac:dyDescent="0.25">
      <c r="A4909" s="24" t="s">
        <v>1470</v>
      </c>
      <c r="B4909" s="25" t="s">
        <v>2</v>
      </c>
      <c r="C4909" s="24" t="s">
        <v>3</v>
      </c>
      <c r="D4909" s="24" t="s">
        <v>4</v>
      </c>
      <c r="E4909" s="294" t="s">
        <v>2075</v>
      </c>
      <c r="F4909" s="294"/>
      <c r="G4909" s="145" t="s">
        <v>5</v>
      </c>
      <c r="H4909" s="25" t="s">
        <v>6</v>
      </c>
      <c r="I4909" s="25" t="s">
        <v>7</v>
      </c>
      <c r="J4909" s="25" t="s">
        <v>9</v>
      </c>
    </row>
    <row r="4910" spans="1:10" ht="26.4" x14ac:dyDescent="0.25">
      <c r="A4910" s="146" t="s">
        <v>2076</v>
      </c>
      <c r="B4910" s="147" t="s">
        <v>1471</v>
      </c>
      <c r="C4910" s="146" t="s">
        <v>19</v>
      </c>
      <c r="D4910" s="146" t="s">
        <v>1472</v>
      </c>
      <c r="E4910" s="292" t="s">
        <v>2077</v>
      </c>
      <c r="F4910" s="292"/>
      <c r="G4910" s="148" t="s">
        <v>43</v>
      </c>
      <c r="H4910" s="149">
        <v>1</v>
      </c>
      <c r="I4910" s="150">
        <v>106.43</v>
      </c>
      <c r="J4910" s="150">
        <v>106.43</v>
      </c>
    </row>
    <row r="4911" spans="1:10" ht="26.4" x14ac:dyDescent="0.25">
      <c r="A4911" s="48" t="s">
        <v>2078</v>
      </c>
      <c r="B4911" s="50" t="s">
        <v>2079</v>
      </c>
      <c r="C4911" s="48" t="s">
        <v>41</v>
      </c>
      <c r="D4911" s="48" t="s">
        <v>2080</v>
      </c>
      <c r="E4911" s="289" t="s">
        <v>2081</v>
      </c>
      <c r="F4911" s="289"/>
      <c r="G4911" s="151" t="s">
        <v>2082</v>
      </c>
      <c r="H4911" s="152">
        <v>0.2</v>
      </c>
      <c r="I4911" s="153">
        <v>24.25</v>
      </c>
      <c r="J4911" s="153">
        <v>4.8499999999999996</v>
      </c>
    </row>
    <row r="4912" spans="1:10" ht="26.4" x14ac:dyDescent="0.25">
      <c r="A4912" s="48" t="s">
        <v>2078</v>
      </c>
      <c r="B4912" s="50" t="s">
        <v>2083</v>
      </c>
      <c r="C4912" s="48" t="s">
        <v>41</v>
      </c>
      <c r="D4912" s="48" t="s">
        <v>2084</v>
      </c>
      <c r="E4912" s="289" t="s">
        <v>2081</v>
      </c>
      <c r="F4912" s="289"/>
      <c r="G4912" s="151" t="s">
        <v>2082</v>
      </c>
      <c r="H4912" s="152">
        <v>0.2</v>
      </c>
      <c r="I4912" s="153">
        <v>30.42</v>
      </c>
      <c r="J4912" s="153">
        <v>6.08</v>
      </c>
    </row>
    <row r="4913" spans="1:10" ht="26.4" x14ac:dyDescent="0.25">
      <c r="A4913" s="154" t="s">
        <v>2087</v>
      </c>
      <c r="B4913" s="155" t="s">
        <v>3658</v>
      </c>
      <c r="C4913" s="154" t="s">
        <v>2461</v>
      </c>
      <c r="D4913" s="154" t="s">
        <v>3659</v>
      </c>
      <c r="E4913" s="290" t="s">
        <v>2091</v>
      </c>
      <c r="F4913" s="290"/>
      <c r="G4913" s="156" t="s">
        <v>592</v>
      </c>
      <c r="H4913" s="157">
        <v>1</v>
      </c>
      <c r="I4913" s="158">
        <v>95.5</v>
      </c>
      <c r="J4913" s="158">
        <v>95.5</v>
      </c>
    </row>
    <row r="4914" spans="1:10" x14ac:dyDescent="0.25">
      <c r="A4914" s="49"/>
      <c r="B4914" s="49"/>
      <c r="C4914" s="49"/>
      <c r="D4914" s="49"/>
      <c r="E4914" s="49" t="s">
        <v>2093</v>
      </c>
      <c r="F4914" s="159">
        <v>3.78</v>
      </c>
      <c r="G4914" s="49" t="s">
        <v>2094</v>
      </c>
      <c r="H4914" s="159">
        <v>4.3499999999999996</v>
      </c>
      <c r="I4914" s="49" t="s">
        <v>2095</v>
      </c>
      <c r="J4914" s="159">
        <v>8.1300000000000008</v>
      </c>
    </row>
    <row r="4915" spans="1:10" x14ac:dyDescent="0.25">
      <c r="A4915" s="49"/>
      <c r="B4915" s="49"/>
      <c r="C4915" s="49"/>
      <c r="D4915" s="49"/>
      <c r="E4915" s="49" t="s">
        <v>2096</v>
      </c>
      <c r="F4915" s="159">
        <v>21.81</v>
      </c>
      <c r="G4915" s="49"/>
      <c r="H4915" s="291" t="s">
        <v>2097</v>
      </c>
      <c r="I4915" s="291"/>
      <c r="J4915" s="159">
        <v>128.24</v>
      </c>
    </row>
    <row r="4916" spans="1:10" ht="14.4" thickBot="1" x14ac:dyDescent="0.3">
      <c r="A4916" s="30"/>
      <c r="B4916" s="30"/>
      <c r="C4916" s="30"/>
      <c r="D4916" s="30"/>
      <c r="E4916" s="30"/>
      <c r="F4916" s="30"/>
      <c r="G4916" s="30" t="s">
        <v>2098</v>
      </c>
      <c r="H4916" s="160" t="s">
        <v>3660</v>
      </c>
      <c r="I4916" s="30" t="s">
        <v>2100</v>
      </c>
      <c r="J4916" s="32">
        <v>42.31</v>
      </c>
    </row>
    <row r="4917" spans="1:10" ht="14.4" thickTop="1" x14ac:dyDescent="0.25">
      <c r="A4917" s="161"/>
      <c r="B4917" s="161"/>
      <c r="C4917" s="161"/>
      <c r="D4917" s="161"/>
      <c r="E4917" s="161"/>
      <c r="F4917" s="161"/>
      <c r="G4917" s="161"/>
      <c r="H4917" s="161"/>
      <c r="I4917" s="161"/>
      <c r="J4917" s="161"/>
    </row>
    <row r="4918" spans="1:10" x14ac:dyDescent="0.25">
      <c r="A4918" s="24" t="s">
        <v>1473</v>
      </c>
      <c r="B4918" s="25" t="s">
        <v>2</v>
      </c>
      <c r="C4918" s="24" t="s">
        <v>3</v>
      </c>
      <c r="D4918" s="24" t="s">
        <v>4</v>
      </c>
      <c r="E4918" s="294" t="s">
        <v>2075</v>
      </c>
      <c r="F4918" s="294"/>
      <c r="G4918" s="145" t="s">
        <v>5</v>
      </c>
      <c r="H4918" s="25" t="s">
        <v>6</v>
      </c>
      <c r="I4918" s="25" t="s">
        <v>7</v>
      </c>
      <c r="J4918" s="25" t="s">
        <v>9</v>
      </c>
    </row>
    <row r="4919" spans="1:10" ht="26.4" x14ac:dyDescent="0.25">
      <c r="A4919" s="146" t="s">
        <v>2076</v>
      </c>
      <c r="B4919" s="147" t="s">
        <v>1474</v>
      </c>
      <c r="C4919" s="146" t="s">
        <v>19</v>
      </c>
      <c r="D4919" s="146" t="s">
        <v>1475</v>
      </c>
      <c r="E4919" s="292" t="s">
        <v>2077</v>
      </c>
      <c r="F4919" s="292"/>
      <c r="G4919" s="148" t="s">
        <v>43</v>
      </c>
      <c r="H4919" s="149">
        <v>1</v>
      </c>
      <c r="I4919" s="150">
        <v>51.18</v>
      </c>
      <c r="J4919" s="150">
        <v>51.18</v>
      </c>
    </row>
    <row r="4920" spans="1:10" ht="26.4" x14ac:dyDescent="0.25">
      <c r="A4920" s="48" t="s">
        <v>2078</v>
      </c>
      <c r="B4920" s="50" t="s">
        <v>2083</v>
      </c>
      <c r="C4920" s="48" t="s">
        <v>41</v>
      </c>
      <c r="D4920" s="48" t="s">
        <v>2084</v>
      </c>
      <c r="E4920" s="289" t="s">
        <v>2081</v>
      </c>
      <c r="F4920" s="289"/>
      <c r="G4920" s="151" t="s">
        <v>2082</v>
      </c>
      <c r="H4920" s="152">
        <v>0.05</v>
      </c>
      <c r="I4920" s="153">
        <v>30.42</v>
      </c>
      <c r="J4920" s="153">
        <v>1.52</v>
      </c>
    </row>
    <row r="4921" spans="1:10" ht="26.4" x14ac:dyDescent="0.25">
      <c r="A4921" s="48" t="s">
        <v>2078</v>
      </c>
      <c r="B4921" s="50" t="s">
        <v>2085</v>
      </c>
      <c r="C4921" s="48" t="s">
        <v>41</v>
      </c>
      <c r="D4921" s="48" t="s">
        <v>2086</v>
      </c>
      <c r="E4921" s="289" t="s">
        <v>2081</v>
      </c>
      <c r="F4921" s="289"/>
      <c r="G4921" s="151" t="s">
        <v>2082</v>
      </c>
      <c r="H4921" s="152">
        <v>0.05</v>
      </c>
      <c r="I4921" s="153">
        <v>25.7</v>
      </c>
      <c r="J4921" s="153">
        <v>1.28</v>
      </c>
    </row>
    <row r="4922" spans="1:10" ht="39.6" x14ac:dyDescent="0.25">
      <c r="A4922" s="154" t="s">
        <v>2087</v>
      </c>
      <c r="B4922" s="155" t="s">
        <v>3661</v>
      </c>
      <c r="C4922" s="154" t="s">
        <v>2089</v>
      </c>
      <c r="D4922" s="154" t="s">
        <v>3662</v>
      </c>
      <c r="E4922" s="290" t="s">
        <v>2091</v>
      </c>
      <c r="F4922" s="290"/>
      <c r="G4922" s="156" t="s">
        <v>2595</v>
      </c>
      <c r="H4922" s="157">
        <v>1.3</v>
      </c>
      <c r="I4922" s="158">
        <v>37.22</v>
      </c>
      <c r="J4922" s="158">
        <v>48.38</v>
      </c>
    </row>
    <row r="4923" spans="1:10" x14ac:dyDescent="0.25">
      <c r="A4923" s="49"/>
      <c r="B4923" s="49"/>
      <c r="C4923" s="49"/>
      <c r="D4923" s="49"/>
      <c r="E4923" s="49" t="s">
        <v>2093</v>
      </c>
      <c r="F4923" s="159">
        <v>0.97</v>
      </c>
      <c r="G4923" s="49" t="s">
        <v>2094</v>
      </c>
      <c r="H4923" s="159">
        <v>1.1200000000000001</v>
      </c>
      <c r="I4923" s="49" t="s">
        <v>2095</v>
      </c>
      <c r="J4923" s="159">
        <v>2.09</v>
      </c>
    </row>
    <row r="4924" spans="1:10" x14ac:dyDescent="0.25">
      <c r="A4924" s="49"/>
      <c r="B4924" s="49"/>
      <c r="C4924" s="49"/>
      <c r="D4924" s="49"/>
      <c r="E4924" s="49" t="s">
        <v>2096</v>
      </c>
      <c r="F4924" s="159">
        <v>10.49</v>
      </c>
      <c r="G4924" s="49"/>
      <c r="H4924" s="291" t="s">
        <v>2097</v>
      </c>
      <c r="I4924" s="291"/>
      <c r="J4924" s="159">
        <v>61.67</v>
      </c>
    </row>
    <row r="4925" spans="1:10" ht="14.4" thickBot="1" x14ac:dyDescent="0.3">
      <c r="A4925" s="30"/>
      <c r="B4925" s="30"/>
      <c r="C4925" s="30"/>
      <c r="D4925" s="30"/>
      <c r="E4925" s="30"/>
      <c r="F4925" s="30"/>
      <c r="G4925" s="30" t="s">
        <v>2098</v>
      </c>
      <c r="H4925" s="160" t="s">
        <v>3663</v>
      </c>
      <c r="I4925" s="30" t="s">
        <v>2100</v>
      </c>
      <c r="J4925" s="32">
        <v>3064.99</v>
      </c>
    </row>
    <row r="4926" spans="1:10" ht="14.4" thickTop="1" x14ac:dyDescent="0.25">
      <c r="A4926" s="161"/>
      <c r="B4926" s="161"/>
      <c r="C4926" s="161"/>
      <c r="D4926" s="161"/>
      <c r="E4926" s="161"/>
      <c r="F4926" s="161"/>
      <c r="G4926" s="161"/>
      <c r="H4926" s="161"/>
      <c r="I4926" s="161"/>
      <c r="J4926" s="161"/>
    </row>
    <row r="4927" spans="1:10" x14ac:dyDescent="0.25">
      <c r="A4927" s="24" t="s">
        <v>1476</v>
      </c>
      <c r="B4927" s="25" t="s">
        <v>2</v>
      </c>
      <c r="C4927" s="24" t="s">
        <v>3</v>
      </c>
      <c r="D4927" s="24" t="s">
        <v>4</v>
      </c>
      <c r="E4927" s="294" t="s">
        <v>2075</v>
      </c>
      <c r="F4927" s="294"/>
      <c r="G4927" s="145" t="s">
        <v>5</v>
      </c>
      <c r="H4927" s="25" t="s">
        <v>6</v>
      </c>
      <c r="I4927" s="25" t="s">
        <v>7</v>
      </c>
      <c r="J4927" s="25" t="s">
        <v>9</v>
      </c>
    </row>
    <row r="4928" spans="1:10" ht="26.4" x14ac:dyDescent="0.25">
      <c r="A4928" s="146" t="s">
        <v>2076</v>
      </c>
      <c r="B4928" s="147" t="s">
        <v>1477</v>
      </c>
      <c r="C4928" s="146" t="s">
        <v>19</v>
      </c>
      <c r="D4928" s="146" t="s">
        <v>1478</v>
      </c>
      <c r="E4928" s="292" t="s">
        <v>2077</v>
      </c>
      <c r="F4928" s="292"/>
      <c r="G4928" s="148" t="s">
        <v>91</v>
      </c>
      <c r="H4928" s="149">
        <v>1</v>
      </c>
      <c r="I4928" s="150">
        <v>87.18</v>
      </c>
      <c r="J4928" s="150">
        <v>87.18</v>
      </c>
    </row>
    <row r="4929" spans="1:10" ht="26.4" x14ac:dyDescent="0.25">
      <c r="A4929" s="48" t="s">
        <v>2078</v>
      </c>
      <c r="B4929" s="50" t="s">
        <v>2083</v>
      </c>
      <c r="C4929" s="48" t="s">
        <v>41</v>
      </c>
      <c r="D4929" s="48" t="s">
        <v>2084</v>
      </c>
      <c r="E4929" s="289" t="s">
        <v>2081</v>
      </c>
      <c r="F4929" s="289"/>
      <c r="G4929" s="151" t="s">
        <v>2082</v>
      </c>
      <c r="H4929" s="152">
        <v>0.05</v>
      </c>
      <c r="I4929" s="153">
        <v>30.42</v>
      </c>
      <c r="J4929" s="153">
        <v>1.52</v>
      </c>
    </row>
    <row r="4930" spans="1:10" ht="26.4" x14ac:dyDescent="0.25">
      <c r="A4930" s="48" t="s">
        <v>2078</v>
      </c>
      <c r="B4930" s="50" t="s">
        <v>2085</v>
      </c>
      <c r="C4930" s="48" t="s">
        <v>41</v>
      </c>
      <c r="D4930" s="48" t="s">
        <v>2086</v>
      </c>
      <c r="E4930" s="289" t="s">
        <v>2081</v>
      </c>
      <c r="F4930" s="289"/>
      <c r="G4930" s="151" t="s">
        <v>2082</v>
      </c>
      <c r="H4930" s="152">
        <v>0.05</v>
      </c>
      <c r="I4930" s="153">
        <v>25.7</v>
      </c>
      <c r="J4930" s="153">
        <v>1.28</v>
      </c>
    </row>
    <row r="4931" spans="1:10" ht="39.6" x14ac:dyDescent="0.25">
      <c r="A4931" s="154" t="s">
        <v>2087</v>
      </c>
      <c r="B4931" s="155" t="s">
        <v>3664</v>
      </c>
      <c r="C4931" s="154" t="s">
        <v>2089</v>
      </c>
      <c r="D4931" s="154" t="s">
        <v>3665</v>
      </c>
      <c r="E4931" s="290" t="s">
        <v>2091</v>
      </c>
      <c r="F4931" s="290"/>
      <c r="G4931" s="156" t="s">
        <v>2595</v>
      </c>
      <c r="H4931" s="157">
        <v>1.3</v>
      </c>
      <c r="I4931" s="158">
        <v>64.91</v>
      </c>
      <c r="J4931" s="158">
        <v>84.38</v>
      </c>
    </row>
    <row r="4932" spans="1:10" x14ac:dyDescent="0.25">
      <c r="A4932" s="49"/>
      <c r="B4932" s="49"/>
      <c r="C4932" s="49"/>
      <c r="D4932" s="49"/>
      <c r="E4932" s="49" t="s">
        <v>2093</v>
      </c>
      <c r="F4932" s="159">
        <v>0.97</v>
      </c>
      <c r="G4932" s="49" t="s">
        <v>2094</v>
      </c>
      <c r="H4932" s="159">
        <v>1.1200000000000001</v>
      </c>
      <c r="I4932" s="49" t="s">
        <v>2095</v>
      </c>
      <c r="J4932" s="159">
        <v>2.09</v>
      </c>
    </row>
    <row r="4933" spans="1:10" x14ac:dyDescent="0.25">
      <c r="A4933" s="49"/>
      <c r="B4933" s="49"/>
      <c r="C4933" s="49"/>
      <c r="D4933" s="49"/>
      <c r="E4933" s="49" t="s">
        <v>2096</v>
      </c>
      <c r="F4933" s="159">
        <v>17.87</v>
      </c>
      <c r="G4933" s="49"/>
      <c r="H4933" s="291" t="s">
        <v>2097</v>
      </c>
      <c r="I4933" s="291"/>
      <c r="J4933" s="159">
        <v>105.05</v>
      </c>
    </row>
    <row r="4934" spans="1:10" ht="14.4" thickBot="1" x14ac:dyDescent="0.3">
      <c r="A4934" s="30"/>
      <c r="B4934" s="30"/>
      <c r="C4934" s="30"/>
      <c r="D4934" s="30"/>
      <c r="E4934" s="30"/>
      <c r="F4934" s="30"/>
      <c r="G4934" s="30" t="s">
        <v>2098</v>
      </c>
      <c r="H4934" s="160" t="s">
        <v>3666</v>
      </c>
      <c r="I4934" s="30" t="s">
        <v>2100</v>
      </c>
      <c r="J4934" s="32">
        <v>2647.26</v>
      </c>
    </row>
    <row r="4935" spans="1:10" ht="14.4" thickTop="1" x14ac:dyDescent="0.25">
      <c r="A4935" s="161"/>
      <c r="B4935" s="161"/>
      <c r="C4935" s="161"/>
      <c r="D4935" s="161"/>
      <c r="E4935" s="161"/>
      <c r="F4935" s="161"/>
      <c r="G4935" s="161"/>
      <c r="H4935" s="161"/>
      <c r="I4935" s="161"/>
      <c r="J4935" s="161"/>
    </row>
    <row r="4936" spans="1:10" x14ac:dyDescent="0.25">
      <c r="A4936" s="24" t="s">
        <v>1479</v>
      </c>
      <c r="B4936" s="25" t="s">
        <v>2</v>
      </c>
      <c r="C4936" s="24" t="s">
        <v>3</v>
      </c>
      <c r="D4936" s="24" t="s">
        <v>4</v>
      </c>
      <c r="E4936" s="294" t="s">
        <v>2075</v>
      </c>
      <c r="F4936" s="294"/>
      <c r="G4936" s="145" t="s">
        <v>5</v>
      </c>
      <c r="H4936" s="25" t="s">
        <v>6</v>
      </c>
      <c r="I4936" s="25" t="s">
        <v>7</v>
      </c>
      <c r="J4936" s="25" t="s">
        <v>9</v>
      </c>
    </row>
    <row r="4937" spans="1:10" ht="26.4" x14ac:dyDescent="0.25">
      <c r="A4937" s="146" t="s">
        <v>2076</v>
      </c>
      <c r="B4937" s="147" t="s">
        <v>1480</v>
      </c>
      <c r="C4937" s="146" t="s">
        <v>19</v>
      </c>
      <c r="D4937" s="146" t="s">
        <v>1481</v>
      </c>
      <c r="E4937" s="292" t="s">
        <v>2077</v>
      </c>
      <c r="F4937" s="292"/>
      <c r="G4937" s="148" t="s">
        <v>91</v>
      </c>
      <c r="H4937" s="149">
        <v>1</v>
      </c>
      <c r="I4937" s="150">
        <v>122.9</v>
      </c>
      <c r="J4937" s="150">
        <v>122.9</v>
      </c>
    </row>
    <row r="4938" spans="1:10" ht="26.4" x14ac:dyDescent="0.25">
      <c r="A4938" s="48" t="s">
        <v>2078</v>
      </c>
      <c r="B4938" s="50" t="s">
        <v>2085</v>
      </c>
      <c r="C4938" s="48" t="s">
        <v>41</v>
      </c>
      <c r="D4938" s="48" t="s">
        <v>2086</v>
      </c>
      <c r="E4938" s="289" t="s">
        <v>2081</v>
      </c>
      <c r="F4938" s="289"/>
      <c r="G4938" s="151" t="s">
        <v>2082</v>
      </c>
      <c r="H4938" s="152">
        <v>0.05</v>
      </c>
      <c r="I4938" s="153">
        <v>25.7</v>
      </c>
      <c r="J4938" s="153">
        <v>1.28</v>
      </c>
    </row>
    <row r="4939" spans="1:10" ht="39.6" x14ac:dyDescent="0.25">
      <c r="A4939" s="154" t="s">
        <v>2087</v>
      </c>
      <c r="B4939" s="155" t="s">
        <v>3667</v>
      </c>
      <c r="C4939" s="154" t="s">
        <v>2089</v>
      </c>
      <c r="D4939" s="154" t="s">
        <v>3668</v>
      </c>
      <c r="E4939" s="290" t="s">
        <v>2091</v>
      </c>
      <c r="F4939" s="290"/>
      <c r="G4939" s="156" t="s">
        <v>2595</v>
      </c>
      <c r="H4939" s="157">
        <v>1.3</v>
      </c>
      <c r="I4939" s="158">
        <v>93.56</v>
      </c>
      <c r="J4939" s="158">
        <v>121.62</v>
      </c>
    </row>
    <row r="4940" spans="1:10" x14ac:dyDescent="0.25">
      <c r="A4940" s="49"/>
      <c r="B4940" s="49"/>
      <c r="C4940" s="49"/>
      <c r="D4940" s="49"/>
      <c r="E4940" s="49" t="s">
        <v>2093</v>
      </c>
      <c r="F4940" s="159">
        <v>0.43</v>
      </c>
      <c r="G4940" s="49" t="s">
        <v>2094</v>
      </c>
      <c r="H4940" s="159">
        <v>0.5</v>
      </c>
      <c r="I4940" s="49" t="s">
        <v>2095</v>
      </c>
      <c r="J4940" s="159">
        <v>0.93</v>
      </c>
    </row>
    <row r="4941" spans="1:10" x14ac:dyDescent="0.25">
      <c r="A4941" s="49"/>
      <c r="B4941" s="49"/>
      <c r="C4941" s="49"/>
      <c r="D4941" s="49"/>
      <c r="E4941" s="49" t="s">
        <v>2096</v>
      </c>
      <c r="F4941" s="159">
        <v>25.19</v>
      </c>
      <c r="G4941" s="49"/>
      <c r="H4941" s="291" t="s">
        <v>2097</v>
      </c>
      <c r="I4941" s="291"/>
      <c r="J4941" s="159">
        <v>148.09</v>
      </c>
    </row>
    <row r="4942" spans="1:10" ht="14.4" thickBot="1" x14ac:dyDescent="0.3">
      <c r="A4942" s="30"/>
      <c r="B4942" s="30"/>
      <c r="C4942" s="30"/>
      <c r="D4942" s="30"/>
      <c r="E4942" s="30"/>
      <c r="F4942" s="30"/>
      <c r="G4942" s="30" t="s">
        <v>2098</v>
      </c>
      <c r="H4942" s="160" t="s">
        <v>3669</v>
      </c>
      <c r="I4942" s="30" t="s">
        <v>2100</v>
      </c>
      <c r="J4942" s="32">
        <v>9640.65</v>
      </c>
    </row>
    <row r="4943" spans="1:10" ht="14.4" thickTop="1" x14ac:dyDescent="0.25">
      <c r="A4943" s="161"/>
      <c r="B4943" s="161"/>
      <c r="C4943" s="161"/>
      <c r="D4943" s="161"/>
      <c r="E4943" s="161"/>
      <c r="F4943" s="161"/>
      <c r="G4943" s="161"/>
      <c r="H4943" s="161"/>
      <c r="I4943" s="161"/>
      <c r="J4943" s="161"/>
    </row>
    <row r="4944" spans="1:10" x14ac:dyDescent="0.25">
      <c r="A4944" s="24" t="s">
        <v>1482</v>
      </c>
      <c r="B4944" s="25" t="s">
        <v>2</v>
      </c>
      <c r="C4944" s="24" t="s">
        <v>3</v>
      </c>
      <c r="D4944" s="24" t="s">
        <v>4</v>
      </c>
      <c r="E4944" s="294" t="s">
        <v>2075</v>
      </c>
      <c r="F4944" s="294"/>
      <c r="G4944" s="145" t="s">
        <v>5</v>
      </c>
      <c r="H4944" s="25" t="s">
        <v>6</v>
      </c>
      <c r="I4944" s="25" t="s">
        <v>7</v>
      </c>
      <c r="J4944" s="25" t="s">
        <v>9</v>
      </c>
    </row>
    <row r="4945" spans="1:10" ht="26.4" x14ac:dyDescent="0.25">
      <c r="A4945" s="146" t="s">
        <v>2076</v>
      </c>
      <c r="B4945" s="147" t="s">
        <v>1483</v>
      </c>
      <c r="C4945" s="146" t="s">
        <v>19</v>
      </c>
      <c r="D4945" s="146" t="s">
        <v>1484</v>
      </c>
      <c r="E4945" s="292" t="s">
        <v>2077</v>
      </c>
      <c r="F4945" s="292"/>
      <c r="G4945" s="148" t="s">
        <v>91</v>
      </c>
      <c r="H4945" s="149">
        <v>1</v>
      </c>
      <c r="I4945" s="150">
        <v>166.23</v>
      </c>
      <c r="J4945" s="150">
        <v>166.23</v>
      </c>
    </row>
    <row r="4946" spans="1:10" ht="26.4" x14ac:dyDescent="0.25">
      <c r="A4946" s="48" t="s">
        <v>2078</v>
      </c>
      <c r="B4946" s="50" t="s">
        <v>2085</v>
      </c>
      <c r="C4946" s="48" t="s">
        <v>41</v>
      </c>
      <c r="D4946" s="48" t="s">
        <v>2086</v>
      </c>
      <c r="E4946" s="289" t="s">
        <v>2081</v>
      </c>
      <c r="F4946" s="289"/>
      <c r="G4946" s="151" t="s">
        <v>2082</v>
      </c>
      <c r="H4946" s="152">
        <v>0.05</v>
      </c>
      <c r="I4946" s="153">
        <v>25.7</v>
      </c>
      <c r="J4946" s="153">
        <v>1.28</v>
      </c>
    </row>
    <row r="4947" spans="1:10" ht="26.4" x14ac:dyDescent="0.25">
      <c r="A4947" s="48" t="s">
        <v>2078</v>
      </c>
      <c r="B4947" s="50" t="s">
        <v>2083</v>
      </c>
      <c r="C4947" s="48" t="s">
        <v>41</v>
      </c>
      <c r="D4947" s="48" t="s">
        <v>2084</v>
      </c>
      <c r="E4947" s="289" t="s">
        <v>2081</v>
      </c>
      <c r="F4947" s="289"/>
      <c r="G4947" s="151" t="s">
        <v>2082</v>
      </c>
      <c r="H4947" s="152">
        <v>0.05</v>
      </c>
      <c r="I4947" s="153">
        <v>30.42</v>
      </c>
      <c r="J4947" s="153">
        <v>1.52</v>
      </c>
    </row>
    <row r="4948" spans="1:10" ht="39.6" x14ac:dyDescent="0.25">
      <c r="A4948" s="154" t="s">
        <v>2087</v>
      </c>
      <c r="B4948" s="155" t="s">
        <v>3670</v>
      </c>
      <c r="C4948" s="154" t="s">
        <v>2089</v>
      </c>
      <c r="D4948" s="154" t="s">
        <v>3671</v>
      </c>
      <c r="E4948" s="290" t="s">
        <v>2091</v>
      </c>
      <c r="F4948" s="290"/>
      <c r="G4948" s="156" t="s">
        <v>2595</v>
      </c>
      <c r="H4948" s="157">
        <v>1.3</v>
      </c>
      <c r="I4948" s="158">
        <v>125.72</v>
      </c>
      <c r="J4948" s="158">
        <v>163.43</v>
      </c>
    </row>
    <row r="4949" spans="1:10" x14ac:dyDescent="0.25">
      <c r="A4949" s="49"/>
      <c r="B4949" s="49"/>
      <c r="C4949" s="49"/>
      <c r="D4949" s="49"/>
      <c r="E4949" s="49" t="s">
        <v>2093</v>
      </c>
      <c r="F4949" s="159">
        <v>0.97</v>
      </c>
      <c r="G4949" s="49" t="s">
        <v>2094</v>
      </c>
      <c r="H4949" s="159">
        <v>1.1200000000000001</v>
      </c>
      <c r="I4949" s="49" t="s">
        <v>2095</v>
      </c>
      <c r="J4949" s="159">
        <v>2.09</v>
      </c>
    </row>
    <row r="4950" spans="1:10" x14ac:dyDescent="0.25">
      <c r="A4950" s="49"/>
      <c r="B4950" s="49"/>
      <c r="C4950" s="49"/>
      <c r="D4950" s="49"/>
      <c r="E4950" s="49" t="s">
        <v>2096</v>
      </c>
      <c r="F4950" s="159">
        <v>34.07</v>
      </c>
      <c r="G4950" s="49"/>
      <c r="H4950" s="291" t="s">
        <v>2097</v>
      </c>
      <c r="I4950" s="291"/>
      <c r="J4950" s="159">
        <v>200.3</v>
      </c>
    </row>
    <row r="4951" spans="1:10" ht="14.4" thickBot="1" x14ac:dyDescent="0.3">
      <c r="A4951" s="30"/>
      <c r="B4951" s="30"/>
      <c r="C4951" s="30"/>
      <c r="D4951" s="30"/>
      <c r="E4951" s="30"/>
      <c r="F4951" s="30"/>
      <c r="G4951" s="30" t="s">
        <v>2098</v>
      </c>
      <c r="H4951" s="160" t="s">
        <v>3639</v>
      </c>
      <c r="I4951" s="30" t="s">
        <v>2100</v>
      </c>
      <c r="J4951" s="32">
        <v>841.26</v>
      </c>
    </row>
    <row r="4952" spans="1:10" ht="14.4" thickTop="1" x14ac:dyDescent="0.25">
      <c r="A4952" s="161"/>
      <c r="B4952" s="161"/>
      <c r="C4952" s="161"/>
      <c r="D4952" s="161"/>
      <c r="E4952" s="161"/>
      <c r="F4952" s="161"/>
      <c r="G4952" s="161"/>
      <c r="H4952" s="161"/>
      <c r="I4952" s="161"/>
      <c r="J4952" s="161"/>
    </row>
    <row r="4953" spans="1:10" x14ac:dyDescent="0.25">
      <c r="A4953" s="24" t="s">
        <v>1485</v>
      </c>
      <c r="B4953" s="25" t="s">
        <v>2</v>
      </c>
      <c r="C4953" s="24" t="s">
        <v>3</v>
      </c>
      <c r="D4953" s="24" t="s">
        <v>4</v>
      </c>
      <c r="E4953" s="294" t="s">
        <v>2075</v>
      </c>
      <c r="F4953" s="294"/>
      <c r="G4953" s="145" t="s">
        <v>5</v>
      </c>
      <c r="H4953" s="25" t="s">
        <v>6</v>
      </c>
      <c r="I4953" s="25" t="s">
        <v>7</v>
      </c>
      <c r="J4953" s="25" t="s">
        <v>9</v>
      </c>
    </row>
    <row r="4954" spans="1:10" ht="26.4" x14ac:dyDescent="0.25">
      <c r="A4954" s="146" t="s">
        <v>2076</v>
      </c>
      <c r="B4954" s="147" t="s">
        <v>1486</v>
      </c>
      <c r="C4954" s="146" t="s">
        <v>19</v>
      </c>
      <c r="D4954" s="146" t="s">
        <v>1487</v>
      </c>
      <c r="E4954" s="292" t="s">
        <v>2077</v>
      </c>
      <c r="F4954" s="292"/>
      <c r="G4954" s="148" t="s">
        <v>43</v>
      </c>
      <c r="H4954" s="149">
        <v>1</v>
      </c>
      <c r="I4954" s="150">
        <v>17.02</v>
      </c>
      <c r="J4954" s="150">
        <v>17.02</v>
      </c>
    </row>
    <row r="4955" spans="1:10" ht="26.4" x14ac:dyDescent="0.25">
      <c r="A4955" s="48" t="s">
        <v>2078</v>
      </c>
      <c r="B4955" s="50" t="s">
        <v>2083</v>
      </c>
      <c r="C4955" s="48" t="s">
        <v>41</v>
      </c>
      <c r="D4955" s="48" t="s">
        <v>2084</v>
      </c>
      <c r="E4955" s="289" t="s">
        <v>2081</v>
      </c>
      <c r="F4955" s="289"/>
      <c r="G4955" s="151" t="s">
        <v>2082</v>
      </c>
      <c r="H4955" s="152">
        <v>0.2</v>
      </c>
      <c r="I4955" s="153">
        <v>30.42</v>
      </c>
      <c r="J4955" s="153">
        <v>6.08</v>
      </c>
    </row>
    <row r="4956" spans="1:10" ht="26.4" x14ac:dyDescent="0.25">
      <c r="A4956" s="48" t="s">
        <v>2078</v>
      </c>
      <c r="B4956" s="50" t="s">
        <v>2079</v>
      </c>
      <c r="C4956" s="48" t="s">
        <v>41</v>
      </c>
      <c r="D4956" s="48" t="s">
        <v>2080</v>
      </c>
      <c r="E4956" s="289" t="s">
        <v>2081</v>
      </c>
      <c r="F4956" s="289"/>
      <c r="G4956" s="151" t="s">
        <v>2082</v>
      </c>
      <c r="H4956" s="152">
        <v>0.2</v>
      </c>
      <c r="I4956" s="153">
        <v>24.25</v>
      </c>
      <c r="J4956" s="153">
        <v>4.8499999999999996</v>
      </c>
    </row>
    <row r="4957" spans="1:10" ht="26.4" x14ac:dyDescent="0.25">
      <c r="A4957" s="154" t="s">
        <v>2087</v>
      </c>
      <c r="B4957" s="155" t="s">
        <v>3672</v>
      </c>
      <c r="C4957" s="154" t="s">
        <v>2717</v>
      </c>
      <c r="D4957" s="154" t="s">
        <v>3673</v>
      </c>
      <c r="E4957" s="290" t="s">
        <v>2091</v>
      </c>
      <c r="F4957" s="290"/>
      <c r="G4957" s="156" t="s">
        <v>43</v>
      </c>
      <c r="H4957" s="157">
        <v>1</v>
      </c>
      <c r="I4957" s="158">
        <v>6.0949999999999998</v>
      </c>
      <c r="J4957" s="158">
        <v>6.09</v>
      </c>
    </row>
    <row r="4958" spans="1:10" x14ac:dyDescent="0.25">
      <c r="A4958" s="49"/>
      <c r="B4958" s="49"/>
      <c r="C4958" s="49"/>
      <c r="D4958" s="49"/>
      <c r="E4958" s="49" t="s">
        <v>2093</v>
      </c>
      <c r="F4958" s="159">
        <v>3.78</v>
      </c>
      <c r="G4958" s="49" t="s">
        <v>2094</v>
      </c>
      <c r="H4958" s="159">
        <v>4.3499999999999996</v>
      </c>
      <c r="I4958" s="49" t="s">
        <v>2095</v>
      </c>
      <c r="J4958" s="159">
        <v>8.1300000000000008</v>
      </c>
    </row>
    <row r="4959" spans="1:10" x14ac:dyDescent="0.25">
      <c r="A4959" s="49"/>
      <c r="B4959" s="49"/>
      <c r="C4959" s="49"/>
      <c r="D4959" s="49"/>
      <c r="E4959" s="49" t="s">
        <v>2096</v>
      </c>
      <c r="F4959" s="159">
        <v>3.48</v>
      </c>
      <c r="G4959" s="49"/>
      <c r="H4959" s="291" t="s">
        <v>2097</v>
      </c>
      <c r="I4959" s="291"/>
      <c r="J4959" s="159">
        <v>20.5</v>
      </c>
    </row>
    <row r="4960" spans="1:10" ht="14.4" thickBot="1" x14ac:dyDescent="0.3">
      <c r="A4960" s="30"/>
      <c r="B4960" s="30"/>
      <c r="C4960" s="30"/>
      <c r="D4960" s="30"/>
      <c r="E4960" s="30"/>
      <c r="F4960" s="30"/>
      <c r="G4960" s="30" t="s">
        <v>2098</v>
      </c>
      <c r="H4960" s="160" t="s">
        <v>2223</v>
      </c>
      <c r="I4960" s="30" t="s">
        <v>2100</v>
      </c>
      <c r="J4960" s="32">
        <v>123</v>
      </c>
    </row>
    <row r="4961" spans="1:10" ht="14.4" thickTop="1" x14ac:dyDescent="0.25">
      <c r="A4961" s="161"/>
      <c r="B4961" s="161"/>
      <c r="C4961" s="161"/>
      <c r="D4961" s="161"/>
      <c r="E4961" s="161"/>
      <c r="F4961" s="161"/>
      <c r="G4961" s="161"/>
      <c r="H4961" s="161"/>
      <c r="I4961" s="161"/>
      <c r="J4961" s="161"/>
    </row>
    <row r="4962" spans="1:10" x14ac:dyDescent="0.25">
      <c r="A4962" s="24" t="s">
        <v>1488</v>
      </c>
      <c r="B4962" s="25" t="s">
        <v>2</v>
      </c>
      <c r="C4962" s="24" t="s">
        <v>3</v>
      </c>
      <c r="D4962" s="24" t="s">
        <v>4</v>
      </c>
      <c r="E4962" s="294" t="s">
        <v>2075</v>
      </c>
      <c r="F4962" s="294"/>
      <c r="G4962" s="145" t="s">
        <v>5</v>
      </c>
      <c r="H4962" s="25" t="s">
        <v>6</v>
      </c>
      <c r="I4962" s="25" t="s">
        <v>7</v>
      </c>
      <c r="J4962" s="25" t="s">
        <v>9</v>
      </c>
    </row>
    <row r="4963" spans="1:10" ht="26.4" x14ac:dyDescent="0.25">
      <c r="A4963" s="146" t="s">
        <v>2076</v>
      </c>
      <c r="B4963" s="147" t="s">
        <v>1489</v>
      </c>
      <c r="C4963" s="146" t="s">
        <v>19</v>
      </c>
      <c r="D4963" s="146" t="s">
        <v>1490</v>
      </c>
      <c r="E4963" s="292" t="s">
        <v>2077</v>
      </c>
      <c r="F4963" s="292"/>
      <c r="G4963" s="148" t="s">
        <v>43</v>
      </c>
      <c r="H4963" s="149">
        <v>1</v>
      </c>
      <c r="I4963" s="150">
        <v>50.88</v>
      </c>
      <c r="J4963" s="150">
        <v>50.88</v>
      </c>
    </row>
    <row r="4964" spans="1:10" ht="26.4" x14ac:dyDescent="0.25">
      <c r="A4964" s="48" t="s">
        <v>2078</v>
      </c>
      <c r="B4964" s="50" t="s">
        <v>2083</v>
      </c>
      <c r="C4964" s="48" t="s">
        <v>41</v>
      </c>
      <c r="D4964" s="48" t="s">
        <v>2084</v>
      </c>
      <c r="E4964" s="289" t="s">
        <v>2081</v>
      </c>
      <c r="F4964" s="289"/>
      <c r="G4964" s="151" t="s">
        <v>2082</v>
      </c>
      <c r="H4964" s="152">
        <v>0.2</v>
      </c>
      <c r="I4964" s="153">
        <v>30.42</v>
      </c>
      <c r="J4964" s="153">
        <v>6.08</v>
      </c>
    </row>
    <row r="4965" spans="1:10" ht="26.4" x14ac:dyDescent="0.25">
      <c r="A4965" s="48" t="s">
        <v>2078</v>
      </c>
      <c r="B4965" s="50" t="s">
        <v>2079</v>
      </c>
      <c r="C4965" s="48" t="s">
        <v>41</v>
      </c>
      <c r="D4965" s="48" t="s">
        <v>2080</v>
      </c>
      <c r="E4965" s="289" t="s">
        <v>2081</v>
      </c>
      <c r="F4965" s="289"/>
      <c r="G4965" s="151" t="s">
        <v>2082</v>
      </c>
      <c r="H4965" s="152">
        <v>0.2</v>
      </c>
      <c r="I4965" s="153">
        <v>24.25</v>
      </c>
      <c r="J4965" s="153">
        <v>4.8499999999999996</v>
      </c>
    </row>
    <row r="4966" spans="1:10" ht="26.4" x14ac:dyDescent="0.25">
      <c r="A4966" s="154" t="s">
        <v>2087</v>
      </c>
      <c r="B4966" s="155" t="s">
        <v>3674</v>
      </c>
      <c r="C4966" s="154" t="s">
        <v>2461</v>
      </c>
      <c r="D4966" s="154" t="s">
        <v>3675</v>
      </c>
      <c r="E4966" s="290" t="s">
        <v>2091</v>
      </c>
      <c r="F4966" s="290"/>
      <c r="G4966" s="156" t="s">
        <v>592</v>
      </c>
      <c r="H4966" s="157">
        <v>1</v>
      </c>
      <c r="I4966" s="158">
        <v>39.950000000000003</v>
      </c>
      <c r="J4966" s="158">
        <v>39.950000000000003</v>
      </c>
    </row>
    <row r="4967" spans="1:10" x14ac:dyDescent="0.25">
      <c r="A4967" s="49"/>
      <c r="B4967" s="49"/>
      <c r="C4967" s="49"/>
      <c r="D4967" s="49"/>
      <c r="E4967" s="49" t="s">
        <v>2093</v>
      </c>
      <c r="F4967" s="159">
        <v>3.78</v>
      </c>
      <c r="G4967" s="49" t="s">
        <v>2094</v>
      </c>
      <c r="H4967" s="159">
        <v>4.3499999999999996</v>
      </c>
      <c r="I4967" s="49" t="s">
        <v>2095</v>
      </c>
      <c r="J4967" s="159">
        <v>8.1300000000000008</v>
      </c>
    </row>
    <row r="4968" spans="1:10" x14ac:dyDescent="0.25">
      <c r="A4968" s="49"/>
      <c r="B4968" s="49"/>
      <c r="C4968" s="49"/>
      <c r="D4968" s="49"/>
      <c r="E4968" s="49" t="s">
        <v>2096</v>
      </c>
      <c r="F4968" s="159">
        <v>10.43</v>
      </c>
      <c r="G4968" s="49"/>
      <c r="H4968" s="291" t="s">
        <v>2097</v>
      </c>
      <c r="I4968" s="291"/>
      <c r="J4968" s="159">
        <v>61.31</v>
      </c>
    </row>
    <row r="4969" spans="1:10" ht="14.4" thickBot="1" x14ac:dyDescent="0.3">
      <c r="A4969" s="30"/>
      <c r="B4969" s="30"/>
      <c r="C4969" s="30"/>
      <c r="D4969" s="30"/>
      <c r="E4969" s="30"/>
      <c r="F4969" s="30"/>
      <c r="G4969" s="30" t="s">
        <v>2098</v>
      </c>
      <c r="H4969" s="160" t="s">
        <v>2166</v>
      </c>
      <c r="I4969" s="30" t="s">
        <v>2100</v>
      </c>
      <c r="J4969" s="32">
        <v>61.31</v>
      </c>
    </row>
    <row r="4970" spans="1:10" ht="14.4" thickTop="1" x14ac:dyDescent="0.25">
      <c r="A4970" s="161"/>
      <c r="B4970" s="161"/>
      <c r="C4970" s="161"/>
      <c r="D4970" s="161"/>
      <c r="E4970" s="161"/>
      <c r="F4970" s="161"/>
      <c r="G4970" s="161"/>
      <c r="H4970" s="161"/>
      <c r="I4970" s="161"/>
      <c r="J4970" s="161"/>
    </row>
    <row r="4971" spans="1:10" x14ac:dyDescent="0.25">
      <c r="A4971" s="24" t="s">
        <v>1491</v>
      </c>
      <c r="B4971" s="25" t="s">
        <v>2</v>
      </c>
      <c r="C4971" s="24" t="s">
        <v>3</v>
      </c>
      <c r="D4971" s="24" t="s">
        <v>4</v>
      </c>
      <c r="E4971" s="294" t="s">
        <v>2075</v>
      </c>
      <c r="F4971" s="294"/>
      <c r="G4971" s="145" t="s">
        <v>5</v>
      </c>
      <c r="H4971" s="25" t="s">
        <v>6</v>
      </c>
      <c r="I4971" s="25" t="s">
        <v>7</v>
      </c>
      <c r="J4971" s="25" t="s">
        <v>9</v>
      </c>
    </row>
    <row r="4972" spans="1:10" ht="39.6" x14ac:dyDescent="0.25">
      <c r="A4972" s="146" t="s">
        <v>2076</v>
      </c>
      <c r="B4972" s="147" t="s">
        <v>1492</v>
      </c>
      <c r="C4972" s="146" t="s">
        <v>41</v>
      </c>
      <c r="D4972" s="146" t="s">
        <v>1493</v>
      </c>
      <c r="E4972" s="292" t="s">
        <v>2175</v>
      </c>
      <c r="F4972" s="292"/>
      <c r="G4972" s="148" t="s">
        <v>91</v>
      </c>
      <c r="H4972" s="149">
        <v>1</v>
      </c>
      <c r="I4972" s="150">
        <v>25.72</v>
      </c>
      <c r="J4972" s="150">
        <v>25.72</v>
      </c>
    </row>
    <row r="4973" spans="1:10" ht="26.4" x14ac:dyDescent="0.25">
      <c r="A4973" s="48" t="s">
        <v>2078</v>
      </c>
      <c r="B4973" s="50" t="s">
        <v>2085</v>
      </c>
      <c r="C4973" s="48" t="s">
        <v>41</v>
      </c>
      <c r="D4973" s="48" t="s">
        <v>2086</v>
      </c>
      <c r="E4973" s="289" t="s">
        <v>2081</v>
      </c>
      <c r="F4973" s="289"/>
      <c r="G4973" s="151" t="s">
        <v>2082</v>
      </c>
      <c r="H4973" s="152">
        <v>0.105</v>
      </c>
      <c r="I4973" s="153">
        <v>25.7</v>
      </c>
      <c r="J4973" s="153">
        <v>2.69</v>
      </c>
    </row>
    <row r="4974" spans="1:10" ht="52.8" x14ac:dyDescent="0.25">
      <c r="A4974" s="48" t="s">
        <v>2078</v>
      </c>
      <c r="B4974" s="50" t="s">
        <v>3676</v>
      </c>
      <c r="C4974" s="48" t="s">
        <v>41</v>
      </c>
      <c r="D4974" s="48" t="s">
        <v>3677</v>
      </c>
      <c r="E4974" s="289" t="s">
        <v>3678</v>
      </c>
      <c r="F4974" s="289"/>
      <c r="G4974" s="151" t="s">
        <v>91</v>
      </c>
      <c r="H4974" s="152">
        <v>1</v>
      </c>
      <c r="I4974" s="153">
        <v>10.76</v>
      </c>
      <c r="J4974" s="153">
        <v>10.76</v>
      </c>
    </row>
    <row r="4975" spans="1:10" ht="26.4" x14ac:dyDescent="0.25">
      <c r="A4975" s="48" t="s">
        <v>2078</v>
      </c>
      <c r="B4975" s="50" t="s">
        <v>2083</v>
      </c>
      <c r="C4975" s="48" t="s">
        <v>41</v>
      </c>
      <c r="D4975" s="48" t="s">
        <v>2084</v>
      </c>
      <c r="E4975" s="289" t="s">
        <v>2081</v>
      </c>
      <c r="F4975" s="289"/>
      <c r="G4975" s="151" t="s">
        <v>2082</v>
      </c>
      <c r="H4975" s="152">
        <v>0.105</v>
      </c>
      <c r="I4975" s="153">
        <v>30.42</v>
      </c>
      <c r="J4975" s="153">
        <v>3.19</v>
      </c>
    </row>
    <row r="4976" spans="1:10" ht="26.4" x14ac:dyDescent="0.25">
      <c r="A4976" s="154" t="s">
        <v>2087</v>
      </c>
      <c r="B4976" s="155" t="s">
        <v>3679</v>
      </c>
      <c r="C4976" s="154" t="s">
        <v>41</v>
      </c>
      <c r="D4976" s="154" t="s">
        <v>3680</v>
      </c>
      <c r="E4976" s="290" t="s">
        <v>2091</v>
      </c>
      <c r="F4976" s="290"/>
      <c r="G4976" s="156" t="s">
        <v>91</v>
      </c>
      <c r="H4976" s="157">
        <v>1.1000000000000001</v>
      </c>
      <c r="I4976" s="158">
        <v>8.26</v>
      </c>
      <c r="J4976" s="158">
        <v>9.08</v>
      </c>
    </row>
    <row r="4977" spans="1:10" x14ac:dyDescent="0.25">
      <c r="A4977" s="49"/>
      <c r="B4977" s="49"/>
      <c r="C4977" s="49"/>
      <c r="D4977" s="49"/>
      <c r="E4977" s="49" t="s">
        <v>2093</v>
      </c>
      <c r="F4977" s="159">
        <v>4.71</v>
      </c>
      <c r="G4977" s="49" t="s">
        <v>2094</v>
      </c>
      <c r="H4977" s="159">
        <v>5.4</v>
      </c>
      <c r="I4977" s="49" t="s">
        <v>2095</v>
      </c>
      <c r="J4977" s="159">
        <v>10.11</v>
      </c>
    </row>
    <row r="4978" spans="1:10" x14ac:dyDescent="0.25">
      <c r="A4978" s="49"/>
      <c r="B4978" s="49"/>
      <c r="C4978" s="49"/>
      <c r="D4978" s="49"/>
      <c r="E4978" s="49" t="s">
        <v>2096</v>
      </c>
      <c r="F4978" s="159">
        <v>5.27</v>
      </c>
      <c r="G4978" s="49"/>
      <c r="H4978" s="291" t="s">
        <v>2097</v>
      </c>
      <c r="I4978" s="291"/>
      <c r="J4978" s="159">
        <v>30.99</v>
      </c>
    </row>
    <row r="4979" spans="1:10" ht="14.4" thickBot="1" x14ac:dyDescent="0.3">
      <c r="A4979" s="30"/>
      <c r="B4979" s="30"/>
      <c r="C4979" s="30"/>
      <c r="D4979" s="30"/>
      <c r="E4979" s="30"/>
      <c r="F4979" s="30"/>
      <c r="G4979" s="30" t="s">
        <v>2098</v>
      </c>
      <c r="H4979" s="160" t="s">
        <v>3681</v>
      </c>
      <c r="I4979" s="30" t="s">
        <v>2100</v>
      </c>
      <c r="J4979" s="32">
        <v>21166.17</v>
      </c>
    </row>
    <row r="4980" spans="1:10" ht="14.4" thickTop="1" x14ac:dyDescent="0.25">
      <c r="A4980" s="161"/>
      <c r="B4980" s="161"/>
      <c r="C4980" s="161"/>
      <c r="D4980" s="161"/>
      <c r="E4980" s="161"/>
      <c r="F4980" s="161"/>
      <c r="G4980" s="161"/>
      <c r="H4980" s="161"/>
      <c r="I4980" s="161"/>
      <c r="J4980" s="161"/>
    </row>
    <row r="4981" spans="1:10" x14ac:dyDescent="0.25">
      <c r="A4981" s="24" t="s">
        <v>1494</v>
      </c>
      <c r="B4981" s="25" t="s">
        <v>2</v>
      </c>
      <c r="C4981" s="24" t="s">
        <v>3</v>
      </c>
      <c r="D4981" s="24" t="s">
        <v>4</v>
      </c>
      <c r="E4981" s="294" t="s">
        <v>2075</v>
      </c>
      <c r="F4981" s="294"/>
      <c r="G4981" s="145" t="s">
        <v>5</v>
      </c>
      <c r="H4981" s="25" t="s">
        <v>6</v>
      </c>
      <c r="I4981" s="25" t="s">
        <v>7</v>
      </c>
      <c r="J4981" s="25" t="s">
        <v>9</v>
      </c>
    </row>
    <row r="4982" spans="1:10" ht="39.6" x14ac:dyDescent="0.25">
      <c r="A4982" s="146" t="s">
        <v>2076</v>
      </c>
      <c r="B4982" s="147" t="s">
        <v>1495</v>
      </c>
      <c r="C4982" s="146" t="s">
        <v>41</v>
      </c>
      <c r="D4982" s="146" t="s">
        <v>1496</v>
      </c>
      <c r="E4982" s="292" t="s">
        <v>2175</v>
      </c>
      <c r="F4982" s="292"/>
      <c r="G4982" s="148" t="s">
        <v>91</v>
      </c>
      <c r="H4982" s="149">
        <v>1</v>
      </c>
      <c r="I4982" s="150">
        <v>20.56</v>
      </c>
      <c r="J4982" s="150">
        <v>20.56</v>
      </c>
    </row>
    <row r="4983" spans="1:10" ht="26.4" x14ac:dyDescent="0.25">
      <c r="A4983" s="48" t="s">
        <v>2078</v>
      </c>
      <c r="B4983" s="50" t="s">
        <v>2083</v>
      </c>
      <c r="C4983" s="48" t="s">
        <v>41</v>
      </c>
      <c r="D4983" s="48" t="s">
        <v>2084</v>
      </c>
      <c r="E4983" s="289" t="s">
        <v>2081</v>
      </c>
      <c r="F4983" s="289"/>
      <c r="G4983" s="151" t="s">
        <v>2082</v>
      </c>
      <c r="H4983" s="152">
        <v>9.0999999999999998E-2</v>
      </c>
      <c r="I4983" s="153">
        <v>30.42</v>
      </c>
      <c r="J4983" s="153">
        <v>2.76</v>
      </c>
    </row>
    <row r="4984" spans="1:10" ht="52.8" x14ac:dyDescent="0.25">
      <c r="A4984" s="48" t="s">
        <v>2078</v>
      </c>
      <c r="B4984" s="50" t="s">
        <v>3676</v>
      </c>
      <c r="C4984" s="48" t="s">
        <v>41</v>
      </c>
      <c r="D4984" s="48" t="s">
        <v>3677</v>
      </c>
      <c r="E4984" s="289" t="s">
        <v>3678</v>
      </c>
      <c r="F4984" s="289"/>
      <c r="G4984" s="151" t="s">
        <v>91</v>
      </c>
      <c r="H4984" s="152">
        <v>1</v>
      </c>
      <c r="I4984" s="153">
        <v>10.76</v>
      </c>
      <c r="J4984" s="153">
        <v>10.76</v>
      </c>
    </row>
    <row r="4985" spans="1:10" ht="26.4" x14ac:dyDescent="0.25">
      <c r="A4985" s="48" t="s">
        <v>2078</v>
      </c>
      <c r="B4985" s="50" t="s">
        <v>2085</v>
      </c>
      <c r="C4985" s="48" t="s">
        <v>41</v>
      </c>
      <c r="D4985" s="48" t="s">
        <v>2086</v>
      </c>
      <c r="E4985" s="289" t="s">
        <v>2081</v>
      </c>
      <c r="F4985" s="289"/>
      <c r="G4985" s="151" t="s">
        <v>2082</v>
      </c>
      <c r="H4985" s="152">
        <v>9.0999999999999998E-2</v>
      </c>
      <c r="I4985" s="153">
        <v>25.7</v>
      </c>
      <c r="J4985" s="153">
        <v>2.33</v>
      </c>
    </row>
    <row r="4986" spans="1:10" ht="26.4" x14ac:dyDescent="0.25">
      <c r="A4986" s="154" t="s">
        <v>2087</v>
      </c>
      <c r="B4986" s="155" t="s">
        <v>3682</v>
      </c>
      <c r="C4986" s="154" t="s">
        <v>41</v>
      </c>
      <c r="D4986" s="154" t="s">
        <v>3683</v>
      </c>
      <c r="E4986" s="290" t="s">
        <v>2091</v>
      </c>
      <c r="F4986" s="290"/>
      <c r="G4986" s="156" t="s">
        <v>91</v>
      </c>
      <c r="H4986" s="157">
        <v>1.1000000000000001</v>
      </c>
      <c r="I4986" s="158">
        <v>4.29</v>
      </c>
      <c r="J4986" s="158">
        <v>4.71</v>
      </c>
    </row>
    <row r="4987" spans="1:10" x14ac:dyDescent="0.25">
      <c r="A4987" s="49"/>
      <c r="B4987" s="49"/>
      <c r="C4987" s="49"/>
      <c r="D4987" s="49"/>
      <c r="E4987" s="49" t="s">
        <v>2093</v>
      </c>
      <c r="F4987" s="159">
        <v>4.43</v>
      </c>
      <c r="G4987" s="49" t="s">
        <v>2094</v>
      </c>
      <c r="H4987" s="159">
        <v>5.09</v>
      </c>
      <c r="I4987" s="49" t="s">
        <v>2095</v>
      </c>
      <c r="J4987" s="159">
        <v>9.52</v>
      </c>
    </row>
    <row r="4988" spans="1:10" x14ac:dyDescent="0.25">
      <c r="A4988" s="49"/>
      <c r="B4988" s="49"/>
      <c r="C4988" s="49"/>
      <c r="D4988" s="49"/>
      <c r="E4988" s="49" t="s">
        <v>2096</v>
      </c>
      <c r="F4988" s="159">
        <v>4.21</v>
      </c>
      <c r="G4988" s="49"/>
      <c r="H4988" s="291" t="s">
        <v>2097</v>
      </c>
      <c r="I4988" s="291"/>
      <c r="J4988" s="159">
        <v>24.77</v>
      </c>
    </row>
    <row r="4989" spans="1:10" ht="14.4" thickBot="1" x14ac:dyDescent="0.3">
      <c r="A4989" s="30"/>
      <c r="B4989" s="30"/>
      <c r="C4989" s="30"/>
      <c r="D4989" s="30"/>
      <c r="E4989" s="30"/>
      <c r="F4989" s="30"/>
      <c r="G4989" s="30" t="s">
        <v>2098</v>
      </c>
      <c r="H4989" s="160" t="s">
        <v>3684</v>
      </c>
      <c r="I4989" s="30" t="s">
        <v>2100</v>
      </c>
      <c r="J4989" s="32">
        <v>121516.66</v>
      </c>
    </row>
    <row r="4990" spans="1:10" ht="14.4" thickTop="1" x14ac:dyDescent="0.25">
      <c r="A4990" s="161"/>
      <c r="B4990" s="161"/>
      <c r="C4990" s="161"/>
      <c r="D4990" s="161"/>
      <c r="E4990" s="161"/>
      <c r="F4990" s="161"/>
      <c r="G4990" s="161"/>
      <c r="H4990" s="161"/>
      <c r="I4990" s="161"/>
      <c r="J4990" s="161"/>
    </row>
    <row r="4991" spans="1:10" x14ac:dyDescent="0.25">
      <c r="A4991" s="24" t="s">
        <v>1497</v>
      </c>
      <c r="B4991" s="25" t="s">
        <v>2</v>
      </c>
      <c r="C4991" s="24" t="s">
        <v>3</v>
      </c>
      <c r="D4991" s="24" t="s">
        <v>4</v>
      </c>
      <c r="E4991" s="294" t="s">
        <v>2075</v>
      </c>
      <c r="F4991" s="294"/>
      <c r="G4991" s="145" t="s">
        <v>5</v>
      </c>
      <c r="H4991" s="25" t="s">
        <v>6</v>
      </c>
      <c r="I4991" s="25" t="s">
        <v>7</v>
      </c>
      <c r="J4991" s="25" t="s">
        <v>9</v>
      </c>
    </row>
    <row r="4992" spans="1:10" ht="39.6" x14ac:dyDescent="0.25">
      <c r="A4992" s="146" t="s">
        <v>2076</v>
      </c>
      <c r="B4992" s="147" t="s">
        <v>1498</v>
      </c>
      <c r="C4992" s="146" t="s">
        <v>41</v>
      </c>
      <c r="D4992" s="146" t="s">
        <v>1499</v>
      </c>
      <c r="E4992" s="292" t="s">
        <v>3491</v>
      </c>
      <c r="F4992" s="292"/>
      <c r="G4992" s="148" t="s">
        <v>91</v>
      </c>
      <c r="H4992" s="149">
        <v>1</v>
      </c>
      <c r="I4992" s="150">
        <v>19.75</v>
      </c>
      <c r="J4992" s="150">
        <v>19.75</v>
      </c>
    </row>
    <row r="4993" spans="1:10" ht="26.4" x14ac:dyDescent="0.25">
      <c r="A4993" s="48" t="s">
        <v>2078</v>
      </c>
      <c r="B4993" s="50" t="s">
        <v>2085</v>
      </c>
      <c r="C4993" s="48" t="s">
        <v>41</v>
      </c>
      <c r="D4993" s="48" t="s">
        <v>2086</v>
      </c>
      <c r="E4993" s="289" t="s">
        <v>2081</v>
      </c>
      <c r="F4993" s="289"/>
      <c r="G4993" s="151" t="s">
        <v>2082</v>
      </c>
      <c r="H4993" s="152">
        <v>0.11219999999999999</v>
      </c>
      <c r="I4993" s="153">
        <v>25.7</v>
      </c>
      <c r="J4993" s="153">
        <v>2.88</v>
      </c>
    </row>
    <row r="4994" spans="1:10" ht="26.4" x14ac:dyDescent="0.25">
      <c r="A4994" s="48" t="s">
        <v>2078</v>
      </c>
      <c r="B4994" s="50" t="s">
        <v>2083</v>
      </c>
      <c r="C4994" s="48" t="s">
        <v>41</v>
      </c>
      <c r="D4994" s="48" t="s">
        <v>2084</v>
      </c>
      <c r="E4994" s="289" t="s">
        <v>2081</v>
      </c>
      <c r="F4994" s="289"/>
      <c r="G4994" s="151" t="s">
        <v>2082</v>
      </c>
      <c r="H4994" s="152">
        <v>0.11219999999999999</v>
      </c>
      <c r="I4994" s="153">
        <v>30.42</v>
      </c>
      <c r="J4994" s="153">
        <v>3.41</v>
      </c>
    </row>
    <row r="4995" spans="1:10" x14ac:dyDescent="0.25">
      <c r="A4995" s="154" t="s">
        <v>2087</v>
      </c>
      <c r="B4995" s="155" t="s">
        <v>3685</v>
      </c>
      <c r="C4995" s="154" t="s">
        <v>41</v>
      </c>
      <c r="D4995" s="154" t="s">
        <v>3686</v>
      </c>
      <c r="E4995" s="290" t="s">
        <v>2091</v>
      </c>
      <c r="F4995" s="290"/>
      <c r="G4995" s="156" t="s">
        <v>91</v>
      </c>
      <c r="H4995" s="157">
        <v>1.1000000000000001</v>
      </c>
      <c r="I4995" s="158">
        <v>12.24</v>
      </c>
      <c r="J4995" s="158">
        <v>13.46</v>
      </c>
    </row>
    <row r="4996" spans="1:10" x14ac:dyDescent="0.25">
      <c r="A4996" s="49"/>
      <c r="B4996" s="49"/>
      <c r="C4996" s="49"/>
      <c r="D4996" s="49"/>
      <c r="E4996" s="49" t="s">
        <v>2093</v>
      </c>
      <c r="F4996" s="159">
        <v>2.19</v>
      </c>
      <c r="G4996" s="49" t="s">
        <v>2094</v>
      </c>
      <c r="H4996" s="159">
        <v>2.52</v>
      </c>
      <c r="I4996" s="49" t="s">
        <v>2095</v>
      </c>
      <c r="J4996" s="159">
        <v>4.71</v>
      </c>
    </row>
    <row r="4997" spans="1:10" x14ac:dyDescent="0.25">
      <c r="A4997" s="49"/>
      <c r="B4997" s="49"/>
      <c r="C4997" s="49"/>
      <c r="D4997" s="49"/>
      <c r="E4997" s="49" t="s">
        <v>2096</v>
      </c>
      <c r="F4997" s="159">
        <v>4.04</v>
      </c>
      <c r="G4997" s="49"/>
      <c r="H4997" s="291" t="s">
        <v>2097</v>
      </c>
      <c r="I4997" s="291"/>
      <c r="J4997" s="159">
        <v>23.79</v>
      </c>
    </row>
    <row r="4998" spans="1:10" ht="14.4" thickBot="1" x14ac:dyDescent="0.3">
      <c r="A4998" s="30"/>
      <c r="B4998" s="30"/>
      <c r="C4998" s="30"/>
      <c r="D4998" s="30"/>
      <c r="E4998" s="30"/>
      <c r="F4998" s="30"/>
      <c r="G4998" s="30" t="s">
        <v>2098</v>
      </c>
      <c r="H4998" s="160" t="s">
        <v>3687</v>
      </c>
      <c r="I4998" s="30" t="s">
        <v>2100</v>
      </c>
      <c r="J4998" s="32">
        <v>5926.08</v>
      </c>
    </row>
    <row r="4999" spans="1:10" ht="14.4" thickTop="1" x14ac:dyDescent="0.25">
      <c r="A4999" s="161"/>
      <c r="B4999" s="161"/>
      <c r="C4999" s="161"/>
      <c r="D4999" s="161"/>
      <c r="E4999" s="161"/>
      <c r="F4999" s="161"/>
      <c r="G4999" s="161"/>
      <c r="H4999" s="161"/>
      <c r="I4999" s="161"/>
      <c r="J4999" s="161"/>
    </row>
    <row r="5000" spans="1:10" x14ac:dyDescent="0.25">
      <c r="A5000" s="24" t="s">
        <v>1500</v>
      </c>
      <c r="B5000" s="25" t="s">
        <v>2</v>
      </c>
      <c r="C5000" s="24" t="s">
        <v>3</v>
      </c>
      <c r="D5000" s="24" t="s">
        <v>4</v>
      </c>
      <c r="E5000" s="294" t="s">
        <v>2075</v>
      </c>
      <c r="F5000" s="294"/>
      <c r="G5000" s="145" t="s">
        <v>5</v>
      </c>
      <c r="H5000" s="25" t="s">
        <v>6</v>
      </c>
      <c r="I5000" s="25" t="s">
        <v>7</v>
      </c>
      <c r="J5000" s="25" t="s">
        <v>9</v>
      </c>
    </row>
    <row r="5001" spans="1:10" ht="39.6" x14ac:dyDescent="0.25">
      <c r="A5001" s="146" t="s">
        <v>2076</v>
      </c>
      <c r="B5001" s="147" t="s">
        <v>1501</v>
      </c>
      <c r="C5001" s="146" t="s">
        <v>41</v>
      </c>
      <c r="D5001" s="146" t="s">
        <v>1502</v>
      </c>
      <c r="E5001" s="292" t="s">
        <v>2175</v>
      </c>
      <c r="F5001" s="292"/>
      <c r="G5001" s="148" t="s">
        <v>91</v>
      </c>
      <c r="H5001" s="149">
        <v>1</v>
      </c>
      <c r="I5001" s="150">
        <v>20.399999999999999</v>
      </c>
      <c r="J5001" s="150">
        <v>20.399999999999999</v>
      </c>
    </row>
    <row r="5002" spans="1:10" ht="26.4" x14ac:dyDescent="0.25">
      <c r="A5002" s="48" t="s">
        <v>2078</v>
      </c>
      <c r="B5002" s="50" t="s">
        <v>2083</v>
      </c>
      <c r="C5002" s="48" t="s">
        <v>41</v>
      </c>
      <c r="D5002" s="48" t="s">
        <v>2084</v>
      </c>
      <c r="E5002" s="289" t="s">
        <v>2081</v>
      </c>
      <c r="F5002" s="289"/>
      <c r="G5002" s="151" t="s">
        <v>2082</v>
      </c>
      <c r="H5002" s="152">
        <v>0.16200000000000001</v>
      </c>
      <c r="I5002" s="153">
        <v>30.42</v>
      </c>
      <c r="J5002" s="153">
        <v>4.92</v>
      </c>
    </row>
    <row r="5003" spans="1:10" ht="26.4" x14ac:dyDescent="0.25">
      <c r="A5003" s="48" t="s">
        <v>2078</v>
      </c>
      <c r="B5003" s="50" t="s">
        <v>2085</v>
      </c>
      <c r="C5003" s="48" t="s">
        <v>41</v>
      </c>
      <c r="D5003" s="48" t="s">
        <v>2086</v>
      </c>
      <c r="E5003" s="289" t="s">
        <v>2081</v>
      </c>
      <c r="F5003" s="289"/>
      <c r="G5003" s="151" t="s">
        <v>2082</v>
      </c>
      <c r="H5003" s="152">
        <v>0.16200000000000001</v>
      </c>
      <c r="I5003" s="153">
        <v>25.7</v>
      </c>
      <c r="J5003" s="153">
        <v>4.16</v>
      </c>
    </row>
    <row r="5004" spans="1:10" x14ac:dyDescent="0.25">
      <c r="A5004" s="154" t="s">
        <v>2087</v>
      </c>
      <c r="B5004" s="155" t="s">
        <v>3688</v>
      </c>
      <c r="C5004" s="154" t="s">
        <v>41</v>
      </c>
      <c r="D5004" s="154" t="s">
        <v>3689</v>
      </c>
      <c r="E5004" s="290" t="s">
        <v>2091</v>
      </c>
      <c r="F5004" s="290"/>
      <c r="G5004" s="156" t="s">
        <v>91</v>
      </c>
      <c r="H5004" s="157">
        <v>1.0169999999999999</v>
      </c>
      <c r="I5004" s="158">
        <v>11.14</v>
      </c>
      <c r="J5004" s="158">
        <v>11.32</v>
      </c>
    </row>
    <row r="5005" spans="1:10" x14ac:dyDescent="0.25">
      <c r="A5005" s="49"/>
      <c r="B5005" s="49"/>
      <c r="C5005" s="49"/>
      <c r="D5005" s="49"/>
      <c r="E5005" s="49" t="s">
        <v>2093</v>
      </c>
      <c r="F5005" s="159">
        <v>3.16</v>
      </c>
      <c r="G5005" s="49" t="s">
        <v>2094</v>
      </c>
      <c r="H5005" s="159">
        <v>3.64</v>
      </c>
      <c r="I5005" s="49" t="s">
        <v>2095</v>
      </c>
      <c r="J5005" s="159">
        <v>6.8</v>
      </c>
    </row>
    <row r="5006" spans="1:10" x14ac:dyDescent="0.25">
      <c r="A5006" s="49"/>
      <c r="B5006" s="49"/>
      <c r="C5006" s="49"/>
      <c r="D5006" s="49"/>
      <c r="E5006" s="49" t="s">
        <v>2096</v>
      </c>
      <c r="F5006" s="159">
        <v>4.18</v>
      </c>
      <c r="G5006" s="49"/>
      <c r="H5006" s="291" t="s">
        <v>2097</v>
      </c>
      <c r="I5006" s="291"/>
      <c r="J5006" s="159">
        <v>24.58</v>
      </c>
    </row>
    <row r="5007" spans="1:10" ht="14.4" thickBot="1" x14ac:dyDescent="0.3">
      <c r="A5007" s="30"/>
      <c r="B5007" s="30"/>
      <c r="C5007" s="30"/>
      <c r="D5007" s="30"/>
      <c r="E5007" s="30"/>
      <c r="F5007" s="30"/>
      <c r="G5007" s="30" t="s">
        <v>2098</v>
      </c>
      <c r="H5007" s="160" t="s">
        <v>3690</v>
      </c>
      <c r="I5007" s="30" t="s">
        <v>2100</v>
      </c>
      <c r="J5007" s="32">
        <v>15755.78</v>
      </c>
    </row>
    <row r="5008" spans="1:10" ht="14.4" thickTop="1" x14ac:dyDescent="0.25">
      <c r="A5008" s="161"/>
      <c r="B5008" s="161"/>
      <c r="C5008" s="161"/>
      <c r="D5008" s="161"/>
      <c r="E5008" s="161"/>
      <c r="F5008" s="161"/>
      <c r="G5008" s="161"/>
      <c r="H5008" s="161"/>
      <c r="I5008" s="161"/>
      <c r="J5008" s="161"/>
    </row>
    <row r="5009" spans="1:10" x14ac:dyDescent="0.25">
      <c r="A5009" s="24" t="s">
        <v>1503</v>
      </c>
      <c r="B5009" s="25" t="s">
        <v>2</v>
      </c>
      <c r="C5009" s="24" t="s">
        <v>3</v>
      </c>
      <c r="D5009" s="24" t="s">
        <v>4</v>
      </c>
      <c r="E5009" s="294" t="s">
        <v>2075</v>
      </c>
      <c r="F5009" s="294"/>
      <c r="G5009" s="145" t="s">
        <v>5</v>
      </c>
      <c r="H5009" s="25" t="s">
        <v>6</v>
      </c>
      <c r="I5009" s="25" t="s">
        <v>7</v>
      </c>
      <c r="J5009" s="25" t="s">
        <v>9</v>
      </c>
    </row>
    <row r="5010" spans="1:10" ht="39.6" x14ac:dyDescent="0.25">
      <c r="A5010" s="146" t="s">
        <v>2076</v>
      </c>
      <c r="B5010" s="147" t="s">
        <v>1504</v>
      </c>
      <c r="C5010" s="146" t="s">
        <v>41</v>
      </c>
      <c r="D5010" s="146" t="s">
        <v>1505</v>
      </c>
      <c r="E5010" s="292" t="s">
        <v>3491</v>
      </c>
      <c r="F5010" s="292"/>
      <c r="G5010" s="148" t="s">
        <v>91</v>
      </c>
      <c r="H5010" s="149">
        <v>1</v>
      </c>
      <c r="I5010" s="150">
        <v>75.38</v>
      </c>
      <c r="J5010" s="150">
        <v>75.38</v>
      </c>
    </row>
    <row r="5011" spans="1:10" ht="26.4" x14ac:dyDescent="0.25">
      <c r="A5011" s="48" t="s">
        <v>2078</v>
      </c>
      <c r="B5011" s="50" t="s">
        <v>2083</v>
      </c>
      <c r="C5011" s="48" t="s">
        <v>41</v>
      </c>
      <c r="D5011" s="48" t="s">
        <v>2084</v>
      </c>
      <c r="E5011" s="289" t="s">
        <v>2081</v>
      </c>
      <c r="F5011" s="289"/>
      <c r="G5011" s="151" t="s">
        <v>2082</v>
      </c>
      <c r="H5011" s="152">
        <v>0.21299999999999999</v>
      </c>
      <c r="I5011" s="153">
        <v>30.42</v>
      </c>
      <c r="J5011" s="153">
        <v>6.47</v>
      </c>
    </row>
    <row r="5012" spans="1:10" ht="26.4" x14ac:dyDescent="0.25">
      <c r="A5012" s="48" t="s">
        <v>2078</v>
      </c>
      <c r="B5012" s="50" t="s">
        <v>2085</v>
      </c>
      <c r="C5012" s="48" t="s">
        <v>41</v>
      </c>
      <c r="D5012" s="48" t="s">
        <v>2086</v>
      </c>
      <c r="E5012" s="289" t="s">
        <v>2081</v>
      </c>
      <c r="F5012" s="289"/>
      <c r="G5012" s="151" t="s">
        <v>2082</v>
      </c>
      <c r="H5012" s="152">
        <v>0.21299999999999999</v>
      </c>
      <c r="I5012" s="153">
        <v>25.7</v>
      </c>
      <c r="J5012" s="153">
        <v>5.47</v>
      </c>
    </row>
    <row r="5013" spans="1:10" x14ac:dyDescent="0.25">
      <c r="A5013" s="154" t="s">
        <v>2087</v>
      </c>
      <c r="B5013" s="155" t="s">
        <v>3691</v>
      </c>
      <c r="C5013" s="154" t="s">
        <v>41</v>
      </c>
      <c r="D5013" s="154" t="s">
        <v>3692</v>
      </c>
      <c r="E5013" s="290" t="s">
        <v>2091</v>
      </c>
      <c r="F5013" s="290"/>
      <c r="G5013" s="156" t="s">
        <v>91</v>
      </c>
      <c r="H5013" s="157">
        <v>1.1000000000000001</v>
      </c>
      <c r="I5013" s="158">
        <v>57.68</v>
      </c>
      <c r="J5013" s="158">
        <v>63.44</v>
      </c>
    </row>
    <row r="5014" spans="1:10" x14ac:dyDescent="0.25">
      <c r="A5014" s="49"/>
      <c r="B5014" s="49"/>
      <c r="C5014" s="49"/>
      <c r="D5014" s="49"/>
      <c r="E5014" s="49" t="s">
        <v>2093</v>
      </c>
      <c r="F5014" s="159">
        <v>4.16</v>
      </c>
      <c r="G5014" s="49" t="s">
        <v>2094</v>
      </c>
      <c r="H5014" s="159">
        <v>4.78</v>
      </c>
      <c r="I5014" s="49" t="s">
        <v>2095</v>
      </c>
      <c r="J5014" s="159">
        <v>8.94</v>
      </c>
    </row>
    <row r="5015" spans="1:10" x14ac:dyDescent="0.25">
      <c r="A5015" s="49"/>
      <c r="B5015" s="49"/>
      <c r="C5015" s="49"/>
      <c r="D5015" s="49"/>
      <c r="E5015" s="49" t="s">
        <v>2096</v>
      </c>
      <c r="F5015" s="159">
        <v>15.45</v>
      </c>
      <c r="G5015" s="49"/>
      <c r="H5015" s="291" t="s">
        <v>2097</v>
      </c>
      <c r="I5015" s="291"/>
      <c r="J5015" s="159">
        <v>90.83</v>
      </c>
    </row>
    <row r="5016" spans="1:10" ht="14.4" thickBot="1" x14ac:dyDescent="0.3">
      <c r="A5016" s="30"/>
      <c r="B5016" s="30"/>
      <c r="C5016" s="30"/>
      <c r="D5016" s="30"/>
      <c r="E5016" s="30"/>
      <c r="F5016" s="30"/>
      <c r="G5016" s="30" t="s">
        <v>2098</v>
      </c>
      <c r="H5016" s="160" t="s">
        <v>3693</v>
      </c>
      <c r="I5016" s="30" t="s">
        <v>2100</v>
      </c>
      <c r="J5016" s="32">
        <v>32989.449999999997</v>
      </c>
    </row>
    <row r="5017" spans="1:10" ht="14.4" thickTop="1" x14ac:dyDescent="0.25">
      <c r="A5017" s="161"/>
      <c r="B5017" s="161"/>
      <c r="C5017" s="161"/>
      <c r="D5017" s="161"/>
      <c r="E5017" s="161"/>
      <c r="F5017" s="161"/>
      <c r="G5017" s="161"/>
      <c r="H5017" s="161"/>
      <c r="I5017" s="161"/>
      <c r="J5017" s="161"/>
    </row>
    <row r="5018" spans="1:10" x14ac:dyDescent="0.25">
      <c r="A5018" s="24" t="s">
        <v>1506</v>
      </c>
      <c r="B5018" s="25" t="s">
        <v>2</v>
      </c>
      <c r="C5018" s="24" t="s">
        <v>3</v>
      </c>
      <c r="D5018" s="24" t="s">
        <v>4</v>
      </c>
      <c r="E5018" s="294" t="s">
        <v>2075</v>
      </c>
      <c r="F5018" s="294"/>
      <c r="G5018" s="145" t="s">
        <v>5</v>
      </c>
      <c r="H5018" s="25" t="s">
        <v>6</v>
      </c>
      <c r="I5018" s="25" t="s">
        <v>7</v>
      </c>
      <c r="J5018" s="25" t="s">
        <v>9</v>
      </c>
    </row>
    <row r="5019" spans="1:10" ht="26.4" x14ac:dyDescent="0.25">
      <c r="A5019" s="146" t="s">
        <v>2076</v>
      </c>
      <c r="B5019" s="147" t="s">
        <v>1507</v>
      </c>
      <c r="C5019" s="146" t="s">
        <v>19</v>
      </c>
      <c r="D5019" s="146" t="s">
        <v>1508</v>
      </c>
      <c r="E5019" s="292" t="s">
        <v>2077</v>
      </c>
      <c r="F5019" s="292"/>
      <c r="G5019" s="148" t="s">
        <v>91</v>
      </c>
      <c r="H5019" s="149">
        <v>1</v>
      </c>
      <c r="I5019" s="150">
        <v>74.89</v>
      </c>
      <c r="J5019" s="150">
        <v>74.89</v>
      </c>
    </row>
    <row r="5020" spans="1:10" ht="26.4" x14ac:dyDescent="0.25">
      <c r="A5020" s="48" t="s">
        <v>2078</v>
      </c>
      <c r="B5020" s="50" t="s">
        <v>2083</v>
      </c>
      <c r="C5020" s="48" t="s">
        <v>41</v>
      </c>
      <c r="D5020" s="48" t="s">
        <v>2084</v>
      </c>
      <c r="E5020" s="289" t="s">
        <v>2081</v>
      </c>
      <c r="F5020" s="289"/>
      <c r="G5020" s="151" t="s">
        <v>2082</v>
      </c>
      <c r="H5020" s="152">
        <v>0.8</v>
      </c>
      <c r="I5020" s="153">
        <v>30.42</v>
      </c>
      <c r="J5020" s="153">
        <v>24.33</v>
      </c>
    </row>
    <row r="5021" spans="1:10" ht="26.4" x14ac:dyDescent="0.25">
      <c r="A5021" s="48" t="s">
        <v>2078</v>
      </c>
      <c r="B5021" s="50" t="s">
        <v>2085</v>
      </c>
      <c r="C5021" s="48" t="s">
        <v>41</v>
      </c>
      <c r="D5021" s="48" t="s">
        <v>2086</v>
      </c>
      <c r="E5021" s="289" t="s">
        <v>2081</v>
      </c>
      <c r="F5021" s="289"/>
      <c r="G5021" s="151" t="s">
        <v>2082</v>
      </c>
      <c r="H5021" s="152">
        <v>0.8</v>
      </c>
      <c r="I5021" s="153">
        <v>25.7</v>
      </c>
      <c r="J5021" s="153">
        <v>20.56</v>
      </c>
    </row>
    <row r="5022" spans="1:10" ht="39.6" x14ac:dyDescent="0.25">
      <c r="A5022" s="154" t="s">
        <v>2087</v>
      </c>
      <c r="B5022" s="155" t="s">
        <v>3694</v>
      </c>
      <c r="C5022" s="154" t="s">
        <v>2089</v>
      </c>
      <c r="D5022" s="154" t="s">
        <v>3695</v>
      </c>
      <c r="E5022" s="290" t="s">
        <v>2091</v>
      </c>
      <c r="F5022" s="290"/>
      <c r="G5022" s="156" t="s">
        <v>2595</v>
      </c>
      <c r="H5022" s="157">
        <v>1.05</v>
      </c>
      <c r="I5022" s="158">
        <v>28.58</v>
      </c>
      <c r="J5022" s="158">
        <v>30</v>
      </c>
    </row>
    <row r="5023" spans="1:10" x14ac:dyDescent="0.25">
      <c r="A5023" s="49"/>
      <c r="B5023" s="49"/>
      <c r="C5023" s="49"/>
      <c r="D5023" s="49"/>
      <c r="E5023" s="49" t="s">
        <v>2093</v>
      </c>
      <c r="F5023" s="159">
        <v>15.65</v>
      </c>
      <c r="G5023" s="49" t="s">
        <v>2094</v>
      </c>
      <c r="H5023" s="159">
        <v>17.96</v>
      </c>
      <c r="I5023" s="49" t="s">
        <v>2095</v>
      </c>
      <c r="J5023" s="159">
        <v>33.61</v>
      </c>
    </row>
    <row r="5024" spans="1:10" x14ac:dyDescent="0.25">
      <c r="A5024" s="49"/>
      <c r="B5024" s="49"/>
      <c r="C5024" s="49"/>
      <c r="D5024" s="49"/>
      <c r="E5024" s="49" t="s">
        <v>2096</v>
      </c>
      <c r="F5024" s="159">
        <v>15.35</v>
      </c>
      <c r="G5024" s="49"/>
      <c r="H5024" s="291" t="s">
        <v>2097</v>
      </c>
      <c r="I5024" s="291"/>
      <c r="J5024" s="159">
        <v>90.24</v>
      </c>
    </row>
    <row r="5025" spans="1:10" ht="14.4" thickBot="1" x14ac:dyDescent="0.3">
      <c r="A5025" s="30"/>
      <c r="B5025" s="30"/>
      <c r="C5025" s="30"/>
      <c r="D5025" s="30"/>
      <c r="E5025" s="30"/>
      <c r="F5025" s="30"/>
      <c r="G5025" s="30" t="s">
        <v>2098</v>
      </c>
      <c r="H5025" s="160" t="s">
        <v>2166</v>
      </c>
      <c r="I5025" s="30" t="s">
        <v>2100</v>
      </c>
      <c r="J5025" s="32">
        <v>90.24</v>
      </c>
    </row>
    <row r="5026" spans="1:10" ht="14.4" thickTop="1" x14ac:dyDescent="0.25">
      <c r="A5026" s="161"/>
      <c r="B5026" s="161"/>
      <c r="C5026" s="161"/>
      <c r="D5026" s="161"/>
      <c r="E5026" s="161"/>
      <c r="F5026" s="161"/>
      <c r="G5026" s="161"/>
      <c r="H5026" s="161"/>
      <c r="I5026" s="161"/>
      <c r="J5026" s="161"/>
    </row>
    <row r="5027" spans="1:10" x14ac:dyDescent="0.25">
      <c r="A5027" s="24" t="s">
        <v>1509</v>
      </c>
      <c r="B5027" s="25" t="s">
        <v>2</v>
      </c>
      <c r="C5027" s="24" t="s">
        <v>3</v>
      </c>
      <c r="D5027" s="24" t="s">
        <v>4</v>
      </c>
      <c r="E5027" s="294" t="s">
        <v>2075</v>
      </c>
      <c r="F5027" s="294"/>
      <c r="G5027" s="145" t="s">
        <v>5</v>
      </c>
      <c r="H5027" s="25" t="s">
        <v>6</v>
      </c>
      <c r="I5027" s="25" t="s">
        <v>7</v>
      </c>
      <c r="J5027" s="25" t="s">
        <v>9</v>
      </c>
    </row>
    <row r="5028" spans="1:10" ht="26.4" x14ac:dyDescent="0.25">
      <c r="A5028" s="146" t="s">
        <v>2076</v>
      </c>
      <c r="B5028" s="147" t="s">
        <v>1510</v>
      </c>
      <c r="C5028" s="146" t="s">
        <v>41</v>
      </c>
      <c r="D5028" s="146" t="s">
        <v>1511</v>
      </c>
      <c r="E5028" s="292" t="s">
        <v>2169</v>
      </c>
      <c r="F5028" s="292"/>
      <c r="G5028" s="148" t="s">
        <v>43</v>
      </c>
      <c r="H5028" s="149">
        <v>1</v>
      </c>
      <c r="I5028" s="150">
        <v>42.32</v>
      </c>
      <c r="J5028" s="150">
        <v>42.32</v>
      </c>
    </row>
    <row r="5029" spans="1:10" ht="26.4" x14ac:dyDescent="0.25">
      <c r="A5029" s="48" t="s">
        <v>2078</v>
      </c>
      <c r="B5029" s="50" t="s">
        <v>2083</v>
      </c>
      <c r="C5029" s="48" t="s">
        <v>41</v>
      </c>
      <c r="D5029" s="48" t="s">
        <v>2084</v>
      </c>
      <c r="E5029" s="289" t="s">
        <v>2081</v>
      </c>
      <c r="F5029" s="289"/>
      <c r="G5029" s="151" t="s">
        <v>2082</v>
      </c>
      <c r="H5029" s="152">
        <v>0.33600000000000002</v>
      </c>
      <c r="I5029" s="153">
        <v>30.42</v>
      </c>
      <c r="J5029" s="153">
        <v>10.220000000000001</v>
      </c>
    </row>
    <row r="5030" spans="1:10" ht="26.4" x14ac:dyDescent="0.25">
      <c r="A5030" s="48" t="s">
        <v>2078</v>
      </c>
      <c r="B5030" s="50" t="s">
        <v>2085</v>
      </c>
      <c r="C5030" s="48" t="s">
        <v>41</v>
      </c>
      <c r="D5030" s="48" t="s">
        <v>2086</v>
      </c>
      <c r="E5030" s="289" t="s">
        <v>2081</v>
      </c>
      <c r="F5030" s="289"/>
      <c r="G5030" s="151" t="s">
        <v>2082</v>
      </c>
      <c r="H5030" s="152">
        <v>6.7199999999999996E-2</v>
      </c>
      <c r="I5030" s="153">
        <v>25.7</v>
      </c>
      <c r="J5030" s="153">
        <v>1.72</v>
      </c>
    </row>
    <row r="5031" spans="1:10" x14ac:dyDescent="0.25">
      <c r="A5031" s="154" t="s">
        <v>2087</v>
      </c>
      <c r="B5031" s="155" t="s">
        <v>2193</v>
      </c>
      <c r="C5031" s="154" t="s">
        <v>41</v>
      </c>
      <c r="D5031" s="154" t="s">
        <v>2194</v>
      </c>
      <c r="E5031" s="290" t="s">
        <v>2091</v>
      </c>
      <c r="F5031" s="290"/>
      <c r="G5031" s="156" t="s">
        <v>43</v>
      </c>
      <c r="H5031" s="157">
        <v>2</v>
      </c>
      <c r="I5031" s="158">
        <v>0.47</v>
      </c>
      <c r="J5031" s="158">
        <v>0.94</v>
      </c>
    </row>
    <row r="5032" spans="1:10" ht="39.6" x14ac:dyDescent="0.25">
      <c r="A5032" s="154" t="s">
        <v>2087</v>
      </c>
      <c r="B5032" s="155" t="s">
        <v>2195</v>
      </c>
      <c r="C5032" s="154" t="s">
        <v>41</v>
      </c>
      <c r="D5032" s="154" t="s">
        <v>2196</v>
      </c>
      <c r="E5032" s="290" t="s">
        <v>2091</v>
      </c>
      <c r="F5032" s="290"/>
      <c r="G5032" s="156" t="s">
        <v>43</v>
      </c>
      <c r="H5032" s="157">
        <v>2</v>
      </c>
      <c r="I5032" s="158">
        <v>1.29</v>
      </c>
      <c r="J5032" s="158">
        <v>2.58</v>
      </c>
    </row>
    <row r="5033" spans="1:10" x14ac:dyDescent="0.25">
      <c r="A5033" s="154" t="s">
        <v>2087</v>
      </c>
      <c r="B5033" s="155" t="s">
        <v>2203</v>
      </c>
      <c r="C5033" s="154" t="s">
        <v>41</v>
      </c>
      <c r="D5033" s="154" t="s">
        <v>2204</v>
      </c>
      <c r="E5033" s="290" t="s">
        <v>2091</v>
      </c>
      <c r="F5033" s="290"/>
      <c r="G5033" s="156" t="s">
        <v>91</v>
      </c>
      <c r="H5033" s="157">
        <v>0.16639999999999999</v>
      </c>
      <c r="I5033" s="158">
        <v>4.71</v>
      </c>
      <c r="J5033" s="158">
        <v>0.78</v>
      </c>
    </row>
    <row r="5034" spans="1:10" ht="26.4" x14ac:dyDescent="0.25">
      <c r="A5034" s="154" t="s">
        <v>2087</v>
      </c>
      <c r="B5034" s="155" t="s">
        <v>3696</v>
      </c>
      <c r="C5034" s="154" t="s">
        <v>41</v>
      </c>
      <c r="D5034" s="154" t="s">
        <v>3697</v>
      </c>
      <c r="E5034" s="290" t="s">
        <v>2091</v>
      </c>
      <c r="F5034" s="290"/>
      <c r="G5034" s="156" t="s">
        <v>43</v>
      </c>
      <c r="H5034" s="157">
        <v>1</v>
      </c>
      <c r="I5034" s="158">
        <v>26.08</v>
      </c>
      <c r="J5034" s="158">
        <v>26.08</v>
      </c>
    </row>
    <row r="5035" spans="1:10" x14ac:dyDescent="0.25">
      <c r="A5035" s="49"/>
      <c r="B5035" s="49"/>
      <c r="C5035" s="49"/>
      <c r="D5035" s="49"/>
      <c r="E5035" s="49" t="s">
        <v>2093</v>
      </c>
      <c r="F5035" s="159">
        <v>4.2300000000000004</v>
      </c>
      <c r="G5035" s="49" t="s">
        <v>2094</v>
      </c>
      <c r="H5035" s="159">
        <v>4.87</v>
      </c>
      <c r="I5035" s="49" t="s">
        <v>2095</v>
      </c>
      <c r="J5035" s="159">
        <v>9.1</v>
      </c>
    </row>
    <row r="5036" spans="1:10" x14ac:dyDescent="0.25">
      <c r="A5036" s="49"/>
      <c r="B5036" s="49"/>
      <c r="C5036" s="49"/>
      <c r="D5036" s="49"/>
      <c r="E5036" s="49" t="s">
        <v>2096</v>
      </c>
      <c r="F5036" s="159">
        <v>8.67</v>
      </c>
      <c r="G5036" s="49"/>
      <c r="H5036" s="291" t="s">
        <v>2097</v>
      </c>
      <c r="I5036" s="291"/>
      <c r="J5036" s="159">
        <v>50.99</v>
      </c>
    </row>
    <row r="5037" spans="1:10" ht="14.4" thickBot="1" x14ac:dyDescent="0.3">
      <c r="A5037" s="30"/>
      <c r="B5037" s="30"/>
      <c r="C5037" s="30"/>
      <c r="D5037" s="30"/>
      <c r="E5037" s="30"/>
      <c r="F5037" s="30"/>
      <c r="G5037" s="30" t="s">
        <v>2098</v>
      </c>
      <c r="H5037" s="160" t="s">
        <v>2572</v>
      </c>
      <c r="I5037" s="30" t="s">
        <v>2100</v>
      </c>
      <c r="J5037" s="32">
        <v>101.98</v>
      </c>
    </row>
    <row r="5038" spans="1:10" ht="14.4" thickTop="1" x14ac:dyDescent="0.25">
      <c r="A5038" s="161"/>
      <c r="B5038" s="161"/>
      <c r="C5038" s="161"/>
      <c r="D5038" s="161"/>
      <c r="E5038" s="161"/>
      <c r="F5038" s="161"/>
      <c r="G5038" s="161"/>
      <c r="H5038" s="161"/>
      <c r="I5038" s="161"/>
      <c r="J5038" s="161"/>
    </row>
    <row r="5039" spans="1:10" x14ac:dyDescent="0.25">
      <c r="A5039" s="24" t="s">
        <v>1512</v>
      </c>
      <c r="B5039" s="25" t="s">
        <v>2</v>
      </c>
      <c r="C5039" s="24" t="s">
        <v>3</v>
      </c>
      <c r="D5039" s="24" t="s">
        <v>4</v>
      </c>
      <c r="E5039" s="294" t="s">
        <v>2075</v>
      </c>
      <c r="F5039" s="294"/>
      <c r="G5039" s="145" t="s">
        <v>5</v>
      </c>
      <c r="H5039" s="25" t="s">
        <v>6</v>
      </c>
      <c r="I5039" s="25" t="s">
        <v>7</v>
      </c>
      <c r="J5039" s="25" t="s">
        <v>9</v>
      </c>
    </row>
    <row r="5040" spans="1:10" ht="26.4" x14ac:dyDescent="0.25">
      <c r="A5040" s="146" t="s">
        <v>2076</v>
      </c>
      <c r="B5040" s="147" t="s">
        <v>1513</v>
      </c>
      <c r="C5040" s="146" t="s">
        <v>41</v>
      </c>
      <c r="D5040" s="146" t="s">
        <v>1514</v>
      </c>
      <c r="E5040" s="292" t="s">
        <v>2181</v>
      </c>
      <c r="F5040" s="292"/>
      <c r="G5040" s="148" t="s">
        <v>43</v>
      </c>
      <c r="H5040" s="149">
        <v>1</v>
      </c>
      <c r="I5040" s="150">
        <v>12570.29</v>
      </c>
      <c r="J5040" s="150">
        <v>12570.29</v>
      </c>
    </row>
    <row r="5041" spans="1:10" ht="26.4" x14ac:dyDescent="0.25">
      <c r="A5041" s="48" t="s">
        <v>2078</v>
      </c>
      <c r="B5041" s="50" t="s">
        <v>2085</v>
      </c>
      <c r="C5041" s="48" t="s">
        <v>41</v>
      </c>
      <c r="D5041" s="48" t="s">
        <v>2086</v>
      </c>
      <c r="E5041" s="289" t="s">
        <v>2081</v>
      </c>
      <c r="F5041" s="289"/>
      <c r="G5041" s="151" t="s">
        <v>2082</v>
      </c>
      <c r="H5041" s="152">
        <v>6.9638</v>
      </c>
      <c r="I5041" s="153">
        <v>25.7</v>
      </c>
      <c r="J5041" s="153">
        <v>178.96</v>
      </c>
    </row>
    <row r="5042" spans="1:10" ht="26.4" x14ac:dyDescent="0.25">
      <c r="A5042" s="48" t="s">
        <v>2078</v>
      </c>
      <c r="B5042" s="50" t="s">
        <v>2083</v>
      </c>
      <c r="C5042" s="48" t="s">
        <v>41</v>
      </c>
      <c r="D5042" s="48" t="s">
        <v>2084</v>
      </c>
      <c r="E5042" s="289" t="s">
        <v>2081</v>
      </c>
      <c r="F5042" s="289"/>
      <c r="G5042" s="151" t="s">
        <v>2082</v>
      </c>
      <c r="H5042" s="152">
        <v>6.9638</v>
      </c>
      <c r="I5042" s="153">
        <v>30.42</v>
      </c>
      <c r="J5042" s="153">
        <v>211.83</v>
      </c>
    </row>
    <row r="5043" spans="1:10" ht="39.6" x14ac:dyDescent="0.25">
      <c r="A5043" s="154" t="s">
        <v>2087</v>
      </c>
      <c r="B5043" s="155" t="s">
        <v>3698</v>
      </c>
      <c r="C5043" s="154" t="s">
        <v>41</v>
      </c>
      <c r="D5043" s="154" t="s">
        <v>3699</v>
      </c>
      <c r="E5043" s="290" t="s">
        <v>2091</v>
      </c>
      <c r="F5043" s="290"/>
      <c r="G5043" s="156" t="s">
        <v>43</v>
      </c>
      <c r="H5043" s="157">
        <v>1</v>
      </c>
      <c r="I5043" s="158">
        <v>12179.5</v>
      </c>
      <c r="J5043" s="158">
        <v>12179.5</v>
      </c>
    </row>
    <row r="5044" spans="1:10" x14ac:dyDescent="0.25">
      <c r="A5044" s="49"/>
      <c r="B5044" s="49"/>
      <c r="C5044" s="49"/>
      <c r="D5044" s="49"/>
      <c r="E5044" s="49" t="s">
        <v>2093</v>
      </c>
      <c r="F5044" s="159">
        <v>136.33000000000001</v>
      </c>
      <c r="G5044" s="49" t="s">
        <v>2094</v>
      </c>
      <c r="H5044" s="159">
        <v>156.28</v>
      </c>
      <c r="I5044" s="49" t="s">
        <v>2095</v>
      </c>
      <c r="J5044" s="159">
        <v>292.61</v>
      </c>
    </row>
    <row r="5045" spans="1:10" x14ac:dyDescent="0.25">
      <c r="A5045" s="49"/>
      <c r="B5045" s="49"/>
      <c r="C5045" s="49"/>
      <c r="D5045" s="49"/>
      <c r="E5045" s="49" t="s">
        <v>2096</v>
      </c>
      <c r="F5045" s="159">
        <v>2576.9</v>
      </c>
      <c r="G5045" s="49"/>
      <c r="H5045" s="291" t="s">
        <v>2097</v>
      </c>
      <c r="I5045" s="291"/>
      <c r="J5045" s="159">
        <v>15147.19</v>
      </c>
    </row>
    <row r="5046" spans="1:10" ht="14.4" thickBot="1" x14ac:dyDescent="0.3">
      <c r="A5046" s="30"/>
      <c r="B5046" s="30"/>
      <c r="C5046" s="30"/>
      <c r="D5046" s="30"/>
      <c r="E5046" s="30"/>
      <c r="F5046" s="30"/>
      <c r="G5046" s="30" t="s">
        <v>2098</v>
      </c>
      <c r="H5046" s="160" t="s">
        <v>2166</v>
      </c>
      <c r="I5046" s="30" t="s">
        <v>2100</v>
      </c>
      <c r="J5046" s="32">
        <v>15147.19</v>
      </c>
    </row>
    <row r="5047" spans="1:10" ht="14.4" thickTop="1" x14ac:dyDescent="0.25">
      <c r="A5047" s="161"/>
      <c r="B5047" s="161"/>
      <c r="C5047" s="161"/>
      <c r="D5047" s="161"/>
      <c r="E5047" s="161"/>
      <c r="F5047" s="161"/>
      <c r="G5047" s="161"/>
      <c r="H5047" s="161"/>
      <c r="I5047" s="161"/>
      <c r="J5047" s="161"/>
    </row>
    <row r="5048" spans="1:10" x14ac:dyDescent="0.25">
      <c r="A5048" s="24" t="s">
        <v>1515</v>
      </c>
      <c r="B5048" s="25" t="s">
        <v>2</v>
      </c>
      <c r="C5048" s="24" t="s">
        <v>3</v>
      </c>
      <c r="D5048" s="24" t="s">
        <v>4</v>
      </c>
      <c r="E5048" s="294" t="s">
        <v>2075</v>
      </c>
      <c r="F5048" s="294"/>
      <c r="G5048" s="145" t="s">
        <v>5</v>
      </c>
      <c r="H5048" s="25" t="s">
        <v>6</v>
      </c>
      <c r="I5048" s="25" t="s">
        <v>7</v>
      </c>
      <c r="J5048" s="25" t="s">
        <v>9</v>
      </c>
    </row>
    <row r="5049" spans="1:10" ht="39.6" x14ac:dyDescent="0.25">
      <c r="A5049" s="146" t="s">
        <v>2076</v>
      </c>
      <c r="B5049" s="147" t="s">
        <v>1516</v>
      </c>
      <c r="C5049" s="146" t="s">
        <v>41</v>
      </c>
      <c r="D5049" s="146" t="s">
        <v>1517</v>
      </c>
      <c r="E5049" s="292" t="s">
        <v>2181</v>
      </c>
      <c r="F5049" s="292"/>
      <c r="G5049" s="148" t="s">
        <v>43</v>
      </c>
      <c r="H5049" s="149">
        <v>1</v>
      </c>
      <c r="I5049" s="150">
        <v>520.91</v>
      </c>
      <c r="J5049" s="150">
        <v>520.91</v>
      </c>
    </row>
    <row r="5050" spans="1:10" ht="26.4" x14ac:dyDescent="0.25">
      <c r="A5050" s="48" t="s">
        <v>2078</v>
      </c>
      <c r="B5050" s="50" t="s">
        <v>2085</v>
      </c>
      <c r="C5050" s="48" t="s">
        <v>41</v>
      </c>
      <c r="D5050" s="48" t="s">
        <v>2086</v>
      </c>
      <c r="E5050" s="289" t="s">
        <v>2081</v>
      </c>
      <c r="F5050" s="289"/>
      <c r="G5050" s="151" t="s">
        <v>2082</v>
      </c>
      <c r="H5050" s="152">
        <v>1.653</v>
      </c>
      <c r="I5050" s="153">
        <v>25.7</v>
      </c>
      <c r="J5050" s="153">
        <v>42.48</v>
      </c>
    </row>
    <row r="5051" spans="1:10" ht="39.6" x14ac:dyDescent="0.25">
      <c r="A5051" s="48" t="s">
        <v>2078</v>
      </c>
      <c r="B5051" s="50" t="s">
        <v>2184</v>
      </c>
      <c r="C5051" s="48" t="s">
        <v>41</v>
      </c>
      <c r="D5051" s="48" t="s">
        <v>2185</v>
      </c>
      <c r="E5051" s="289" t="s">
        <v>2186</v>
      </c>
      <c r="F5051" s="289"/>
      <c r="G5051" s="151" t="s">
        <v>56</v>
      </c>
      <c r="H5051" s="152">
        <v>1.34E-2</v>
      </c>
      <c r="I5051" s="153">
        <v>869.42</v>
      </c>
      <c r="J5051" s="153">
        <v>11.65</v>
      </c>
    </row>
    <row r="5052" spans="1:10" ht="26.4" x14ac:dyDescent="0.25">
      <c r="A5052" s="48" t="s">
        <v>2078</v>
      </c>
      <c r="B5052" s="50" t="s">
        <v>2083</v>
      </c>
      <c r="C5052" s="48" t="s">
        <v>41</v>
      </c>
      <c r="D5052" s="48" t="s">
        <v>2084</v>
      </c>
      <c r="E5052" s="289" t="s">
        <v>2081</v>
      </c>
      <c r="F5052" s="289"/>
      <c r="G5052" s="151" t="s">
        <v>2082</v>
      </c>
      <c r="H5052" s="152">
        <v>1.653</v>
      </c>
      <c r="I5052" s="153">
        <v>30.42</v>
      </c>
      <c r="J5052" s="153">
        <v>50.28</v>
      </c>
    </row>
    <row r="5053" spans="1:10" ht="39.6" x14ac:dyDescent="0.25">
      <c r="A5053" s="154" t="s">
        <v>2087</v>
      </c>
      <c r="B5053" s="155" t="s">
        <v>3700</v>
      </c>
      <c r="C5053" s="154" t="s">
        <v>41</v>
      </c>
      <c r="D5053" s="154" t="s">
        <v>3701</v>
      </c>
      <c r="E5053" s="290" t="s">
        <v>2091</v>
      </c>
      <c r="F5053" s="290"/>
      <c r="G5053" s="156" t="s">
        <v>43</v>
      </c>
      <c r="H5053" s="157">
        <v>1</v>
      </c>
      <c r="I5053" s="158">
        <v>416.5</v>
      </c>
      <c r="J5053" s="158">
        <v>416.5</v>
      </c>
    </row>
    <row r="5054" spans="1:10" x14ac:dyDescent="0.25">
      <c r="A5054" s="49"/>
      <c r="B5054" s="49"/>
      <c r="C5054" s="49"/>
      <c r="D5054" s="49"/>
      <c r="E5054" s="49" t="s">
        <v>2093</v>
      </c>
      <c r="F5054" s="159">
        <v>33.56</v>
      </c>
      <c r="G5054" s="49" t="s">
        <v>2094</v>
      </c>
      <c r="H5054" s="159">
        <v>38.49</v>
      </c>
      <c r="I5054" s="49" t="s">
        <v>2095</v>
      </c>
      <c r="J5054" s="159">
        <v>72.05</v>
      </c>
    </row>
    <row r="5055" spans="1:10" x14ac:dyDescent="0.25">
      <c r="A5055" s="49"/>
      <c r="B5055" s="49"/>
      <c r="C5055" s="49"/>
      <c r="D5055" s="49"/>
      <c r="E5055" s="49" t="s">
        <v>2096</v>
      </c>
      <c r="F5055" s="159">
        <v>106.78</v>
      </c>
      <c r="G5055" s="49"/>
      <c r="H5055" s="291" t="s">
        <v>2097</v>
      </c>
      <c r="I5055" s="291"/>
      <c r="J5055" s="159">
        <v>627.69000000000005</v>
      </c>
    </row>
    <row r="5056" spans="1:10" ht="14.4" thickBot="1" x14ac:dyDescent="0.3">
      <c r="A5056" s="30"/>
      <c r="B5056" s="30"/>
      <c r="C5056" s="30"/>
      <c r="D5056" s="30"/>
      <c r="E5056" s="30"/>
      <c r="F5056" s="30"/>
      <c r="G5056" s="30" t="s">
        <v>2098</v>
      </c>
      <c r="H5056" s="160" t="s">
        <v>2166</v>
      </c>
      <c r="I5056" s="30" t="s">
        <v>2100</v>
      </c>
      <c r="J5056" s="32">
        <v>627.69000000000005</v>
      </c>
    </row>
    <row r="5057" spans="1:10" ht="14.4" thickTop="1" x14ac:dyDescent="0.25">
      <c r="A5057" s="161"/>
      <c r="B5057" s="161"/>
      <c r="C5057" s="161"/>
      <c r="D5057" s="161"/>
      <c r="E5057" s="161"/>
      <c r="F5057" s="161"/>
      <c r="G5057" s="161"/>
      <c r="H5057" s="161"/>
      <c r="I5057" s="161"/>
      <c r="J5057" s="161"/>
    </row>
    <row r="5058" spans="1:10" x14ac:dyDescent="0.25">
      <c r="A5058" s="24" t="s">
        <v>1518</v>
      </c>
      <c r="B5058" s="25" t="s">
        <v>2</v>
      </c>
      <c r="C5058" s="24" t="s">
        <v>3</v>
      </c>
      <c r="D5058" s="24" t="s">
        <v>4</v>
      </c>
      <c r="E5058" s="294" t="s">
        <v>2075</v>
      </c>
      <c r="F5058" s="294"/>
      <c r="G5058" s="145" t="s">
        <v>5</v>
      </c>
      <c r="H5058" s="25" t="s">
        <v>6</v>
      </c>
      <c r="I5058" s="25" t="s">
        <v>7</v>
      </c>
      <c r="J5058" s="25" t="s">
        <v>9</v>
      </c>
    </row>
    <row r="5059" spans="1:10" ht="39.6" x14ac:dyDescent="0.25">
      <c r="A5059" s="146" t="s">
        <v>2076</v>
      </c>
      <c r="B5059" s="147" t="s">
        <v>1519</v>
      </c>
      <c r="C5059" s="146" t="s">
        <v>41</v>
      </c>
      <c r="D5059" s="146" t="s">
        <v>1520</v>
      </c>
      <c r="E5059" s="292" t="s">
        <v>2181</v>
      </c>
      <c r="F5059" s="292"/>
      <c r="G5059" s="148" t="s">
        <v>43</v>
      </c>
      <c r="H5059" s="149">
        <v>1</v>
      </c>
      <c r="I5059" s="150">
        <v>543.19000000000005</v>
      </c>
      <c r="J5059" s="150">
        <v>543.19000000000005</v>
      </c>
    </row>
    <row r="5060" spans="1:10" ht="26.4" x14ac:dyDescent="0.25">
      <c r="A5060" s="48" t="s">
        <v>2078</v>
      </c>
      <c r="B5060" s="50" t="s">
        <v>2085</v>
      </c>
      <c r="C5060" s="48" t="s">
        <v>41</v>
      </c>
      <c r="D5060" s="48" t="s">
        <v>2086</v>
      </c>
      <c r="E5060" s="289" t="s">
        <v>2081</v>
      </c>
      <c r="F5060" s="289"/>
      <c r="G5060" s="151" t="s">
        <v>2082</v>
      </c>
      <c r="H5060" s="152">
        <v>1.657</v>
      </c>
      <c r="I5060" s="153">
        <v>25.7</v>
      </c>
      <c r="J5060" s="153">
        <v>42.58</v>
      </c>
    </row>
    <row r="5061" spans="1:10" ht="26.4" x14ac:dyDescent="0.25">
      <c r="A5061" s="48" t="s">
        <v>2078</v>
      </c>
      <c r="B5061" s="50" t="s">
        <v>2083</v>
      </c>
      <c r="C5061" s="48" t="s">
        <v>41</v>
      </c>
      <c r="D5061" s="48" t="s">
        <v>2084</v>
      </c>
      <c r="E5061" s="289" t="s">
        <v>2081</v>
      </c>
      <c r="F5061" s="289"/>
      <c r="G5061" s="151" t="s">
        <v>2082</v>
      </c>
      <c r="H5061" s="152">
        <v>1.657</v>
      </c>
      <c r="I5061" s="153">
        <v>30.42</v>
      </c>
      <c r="J5061" s="153">
        <v>50.4</v>
      </c>
    </row>
    <row r="5062" spans="1:10" ht="39.6" x14ac:dyDescent="0.25">
      <c r="A5062" s="48" t="s">
        <v>2078</v>
      </c>
      <c r="B5062" s="50" t="s">
        <v>2184</v>
      </c>
      <c r="C5062" s="48" t="s">
        <v>41</v>
      </c>
      <c r="D5062" s="48" t="s">
        <v>2185</v>
      </c>
      <c r="E5062" s="289" t="s">
        <v>2186</v>
      </c>
      <c r="F5062" s="289"/>
      <c r="G5062" s="151" t="s">
        <v>56</v>
      </c>
      <c r="H5062" s="152">
        <v>1.44E-2</v>
      </c>
      <c r="I5062" s="153">
        <v>869.42</v>
      </c>
      <c r="J5062" s="153">
        <v>12.51</v>
      </c>
    </row>
    <row r="5063" spans="1:10" ht="39.6" x14ac:dyDescent="0.25">
      <c r="A5063" s="154" t="s">
        <v>2087</v>
      </c>
      <c r="B5063" s="155" t="s">
        <v>3702</v>
      </c>
      <c r="C5063" s="154" t="s">
        <v>41</v>
      </c>
      <c r="D5063" s="154" t="s">
        <v>3703</v>
      </c>
      <c r="E5063" s="290" t="s">
        <v>2091</v>
      </c>
      <c r="F5063" s="290"/>
      <c r="G5063" s="156" t="s">
        <v>43</v>
      </c>
      <c r="H5063" s="157">
        <v>1</v>
      </c>
      <c r="I5063" s="158">
        <v>437.7</v>
      </c>
      <c r="J5063" s="158">
        <v>437.7</v>
      </c>
    </row>
    <row r="5064" spans="1:10" x14ac:dyDescent="0.25">
      <c r="A5064" s="49"/>
      <c r="B5064" s="49"/>
      <c r="C5064" s="49"/>
      <c r="D5064" s="49"/>
      <c r="E5064" s="49" t="s">
        <v>2093</v>
      </c>
      <c r="F5064" s="159">
        <v>33.729999999999997</v>
      </c>
      <c r="G5064" s="49" t="s">
        <v>2094</v>
      </c>
      <c r="H5064" s="159">
        <v>38.68</v>
      </c>
      <c r="I5064" s="49" t="s">
        <v>2095</v>
      </c>
      <c r="J5064" s="159">
        <v>72.41</v>
      </c>
    </row>
    <row r="5065" spans="1:10" x14ac:dyDescent="0.25">
      <c r="A5065" s="49"/>
      <c r="B5065" s="49"/>
      <c r="C5065" s="49"/>
      <c r="D5065" s="49"/>
      <c r="E5065" s="49" t="s">
        <v>2096</v>
      </c>
      <c r="F5065" s="159">
        <v>111.35</v>
      </c>
      <c r="G5065" s="49"/>
      <c r="H5065" s="291" t="s">
        <v>2097</v>
      </c>
      <c r="I5065" s="291"/>
      <c r="J5065" s="159">
        <v>654.54</v>
      </c>
    </row>
    <row r="5066" spans="1:10" ht="14.4" thickBot="1" x14ac:dyDescent="0.3">
      <c r="A5066" s="30"/>
      <c r="B5066" s="30"/>
      <c r="C5066" s="30"/>
      <c r="D5066" s="30"/>
      <c r="E5066" s="30"/>
      <c r="F5066" s="30"/>
      <c r="G5066" s="30" t="s">
        <v>2098</v>
      </c>
      <c r="H5066" s="160" t="s">
        <v>2166</v>
      </c>
      <c r="I5066" s="30" t="s">
        <v>2100</v>
      </c>
      <c r="J5066" s="32">
        <v>654.54</v>
      </c>
    </row>
    <row r="5067" spans="1:10" ht="14.4" thickTop="1" x14ac:dyDescent="0.25">
      <c r="A5067" s="161"/>
      <c r="B5067" s="161"/>
      <c r="C5067" s="161"/>
      <c r="D5067" s="161"/>
      <c r="E5067" s="161"/>
      <c r="F5067" s="161"/>
      <c r="G5067" s="161"/>
      <c r="H5067" s="161"/>
      <c r="I5067" s="161"/>
      <c r="J5067" s="161"/>
    </row>
    <row r="5068" spans="1:10" x14ac:dyDescent="0.25">
      <c r="A5068" s="24" t="s">
        <v>1521</v>
      </c>
      <c r="B5068" s="25" t="s">
        <v>2</v>
      </c>
      <c r="C5068" s="24" t="s">
        <v>3</v>
      </c>
      <c r="D5068" s="24" t="s">
        <v>4</v>
      </c>
      <c r="E5068" s="294" t="s">
        <v>2075</v>
      </c>
      <c r="F5068" s="294"/>
      <c r="G5068" s="145" t="s">
        <v>5</v>
      </c>
      <c r="H5068" s="25" t="s">
        <v>6</v>
      </c>
      <c r="I5068" s="25" t="s">
        <v>7</v>
      </c>
      <c r="J5068" s="25" t="s">
        <v>9</v>
      </c>
    </row>
    <row r="5069" spans="1:10" ht="39.6" x14ac:dyDescent="0.25">
      <c r="A5069" s="146" t="s">
        <v>2076</v>
      </c>
      <c r="B5069" s="147" t="s">
        <v>1522</v>
      </c>
      <c r="C5069" s="146" t="s">
        <v>41</v>
      </c>
      <c r="D5069" s="146" t="s">
        <v>1523</v>
      </c>
      <c r="E5069" s="292" t="s">
        <v>2181</v>
      </c>
      <c r="F5069" s="292"/>
      <c r="G5069" s="148" t="s">
        <v>43</v>
      </c>
      <c r="H5069" s="149">
        <v>1</v>
      </c>
      <c r="I5069" s="150">
        <v>868.35</v>
      </c>
      <c r="J5069" s="150">
        <v>868.35</v>
      </c>
    </row>
    <row r="5070" spans="1:10" ht="26.4" x14ac:dyDescent="0.25">
      <c r="A5070" s="48" t="s">
        <v>2078</v>
      </c>
      <c r="B5070" s="50" t="s">
        <v>2083</v>
      </c>
      <c r="C5070" s="48" t="s">
        <v>41</v>
      </c>
      <c r="D5070" s="48" t="s">
        <v>2084</v>
      </c>
      <c r="E5070" s="289" t="s">
        <v>2081</v>
      </c>
      <c r="F5070" s="289"/>
      <c r="G5070" s="151" t="s">
        <v>2082</v>
      </c>
      <c r="H5070" s="152">
        <v>2.056</v>
      </c>
      <c r="I5070" s="153">
        <v>30.42</v>
      </c>
      <c r="J5070" s="153">
        <v>62.54</v>
      </c>
    </row>
    <row r="5071" spans="1:10" ht="26.4" x14ac:dyDescent="0.25">
      <c r="A5071" s="48" t="s">
        <v>2078</v>
      </c>
      <c r="B5071" s="50" t="s">
        <v>2085</v>
      </c>
      <c r="C5071" s="48" t="s">
        <v>41</v>
      </c>
      <c r="D5071" s="48" t="s">
        <v>2086</v>
      </c>
      <c r="E5071" s="289" t="s">
        <v>2081</v>
      </c>
      <c r="F5071" s="289"/>
      <c r="G5071" s="151" t="s">
        <v>2082</v>
      </c>
      <c r="H5071" s="152">
        <v>2.056</v>
      </c>
      <c r="I5071" s="153">
        <v>25.7</v>
      </c>
      <c r="J5071" s="153">
        <v>52.83</v>
      </c>
    </row>
    <row r="5072" spans="1:10" ht="39.6" x14ac:dyDescent="0.25">
      <c r="A5072" s="48" t="s">
        <v>2078</v>
      </c>
      <c r="B5072" s="50" t="s">
        <v>2184</v>
      </c>
      <c r="C5072" s="48" t="s">
        <v>41</v>
      </c>
      <c r="D5072" s="48" t="s">
        <v>2185</v>
      </c>
      <c r="E5072" s="289" t="s">
        <v>2186</v>
      </c>
      <c r="F5072" s="289"/>
      <c r="G5072" s="151" t="s">
        <v>56</v>
      </c>
      <c r="H5072" s="152">
        <v>1.89E-2</v>
      </c>
      <c r="I5072" s="153">
        <v>869.42</v>
      </c>
      <c r="J5072" s="153">
        <v>16.43</v>
      </c>
    </row>
    <row r="5073" spans="1:10" ht="39.6" x14ac:dyDescent="0.25">
      <c r="A5073" s="154" t="s">
        <v>2087</v>
      </c>
      <c r="B5073" s="155" t="s">
        <v>3704</v>
      </c>
      <c r="C5073" s="154" t="s">
        <v>41</v>
      </c>
      <c r="D5073" s="154" t="s">
        <v>3705</v>
      </c>
      <c r="E5073" s="290" t="s">
        <v>2091</v>
      </c>
      <c r="F5073" s="290"/>
      <c r="G5073" s="156" t="s">
        <v>43</v>
      </c>
      <c r="H5073" s="157">
        <v>1</v>
      </c>
      <c r="I5073" s="158">
        <v>736.55</v>
      </c>
      <c r="J5073" s="158">
        <v>736.55</v>
      </c>
    </row>
    <row r="5074" spans="1:10" x14ac:dyDescent="0.25">
      <c r="A5074" s="49"/>
      <c r="B5074" s="49"/>
      <c r="C5074" s="49"/>
      <c r="D5074" s="49"/>
      <c r="E5074" s="49" t="s">
        <v>2093</v>
      </c>
      <c r="F5074" s="159">
        <v>41.95</v>
      </c>
      <c r="G5074" s="49" t="s">
        <v>2094</v>
      </c>
      <c r="H5074" s="159">
        <v>48.1</v>
      </c>
      <c r="I5074" s="49" t="s">
        <v>2095</v>
      </c>
      <c r="J5074" s="159">
        <v>90.05</v>
      </c>
    </row>
    <row r="5075" spans="1:10" x14ac:dyDescent="0.25">
      <c r="A5075" s="49"/>
      <c r="B5075" s="49"/>
      <c r="C5075" s="49"/>
      <c r="D5075" s="49"/>
      <c r="E5075" s="49" t="s">
        <v>2096</v>
      </c>
      <c r="F5075" s="159">
        <v>178.01</v>
      </c>
      <c r="G5075" s="49"/>
      <c r="H5075" s="291" t="s">
        <v>2097</v>
      </c>
      <c r="I5075" s="291"/>
      <c r="J5075" s="159">
        <v>1046.3599999999999</v>
      </c>
    </row>
    <row r="5076" spans="1:10" ht="14.4" thickBot="1" x14ac:dyDescent="0.3">
      <c r="A5076" s="30"/>
      <c r="B5076" s="30"/>
      <c r="C5076" s="30"/>
      <c r="D5076" s="30"/>
      <c r="E5076" s="30"/>
      <c r="F5076" s="30"/>
      <c r="G5076" s="30" t="s">
        <v>2098</v>
      </c>
      <c r="H5076" s="160" t="s">
        <v>2571</v>
      </c>
      <c r="I5076" s="30" t="s">
        <v>2100</v>
      </c>
      <c r="J5076" s="32">
        <v>9417.24</v>
      </c>
    </row>
    <row r="5077" spans="1:10" ht="14.4" thickTop="1" x14ac:dyDescent="0.25">
      <c r="A5077" s="161"/>
      <c r="B5077" s="161"/>
      <c r="C5077" s="161"/>
      <c r="D5077" s="161"/>
      <c r="E5077" s="161"/>
      <c r="F5077" s="161"/>
      <c r="G5077" s="161"/>
      <c r="H5077" s="161"/>
      <c r="I5077" s="161"/>
      <c r="J5077" s="161"/>
    </row>
    <row r="5078" spans="1:10" x14ac:dyDescent="0.25">
      <c r="A5078" s="24" t="s">
        <v>1524</v>
      </c>
      <c r="B5078" s="25" t="s">
        <v>2</v>
      </c>
      <c r="C5078" s="24" t="s">
        <v>3</v>
      </c>
      <c r="D5078" s="24" t="s">
        <v>4</v>
      </c>
      <c r="E5078" s="294" t="s">
        <v>2075</v>
      </c>
      <c r="F5078" s="294"/>
      <c r="G5078" s="145" t="s">
        <v>5</v>
      </c>
      <c r="H5078" s="25" t="s">
        <v>6</v>
      </c>
      <c r="I5078" s="25" t="s">
        <v>7</v>
      </c>
      <c r="J5078" s="25" t="s">
        <v>9</v>
      </c>
    </row>
    <row r="5079" spans="1:10" ht="39.6" x14ac:dyDescent="0.25">
      <c r="A5079" s="146" t="s">
        <v>2076</v>
      </c>
      <c r="B5079" s="147" t="s">
        <v>1525</v>
      </c>
      <c r="C5079" s="146" t="s">
        <v>19</v>
      </c>
      <c r="D5079" s="146" t="s">
        <v>1526</v>
      </c>
      <c r="E5079" s="292" t="s">
        <v>2077</v>
      </c>
      <c r="F5079" s="292"/>
      <c r="G5079" s="148" t="s">
        <v>43</v>
      </c>
      <c r="H5079" s="149">
        <v>1</v>
      </c>
      <c r="I5079" s="150">
        <v>2577.44</v>
      </c>
      <c r="J5079" s="150">
        <v>2577.44</v>
      </c>
    </row>
    <row r="5080" spans="1:10" ht="26.4" x14ac:dyDescent="0.25">
      <c r="A5080" s="48" t="s">
        <v>2078</v>
      </c>
      <c r="B5080" s="50" t="s">
        <v>2079</v>
      </c>
      <c r="C5080" s="48" t="s">
        <v>41</v>
      </c>
      <c r="D5080" s="48" t="s">
        <v>2080</v>
      </c>
      <c r="E5080" s="289" t="s">
        <v>2081</v>
      </c>
      <c r="F5080" s="289"/>
      <c r="G5080" s="151" t="s">
        <v>2082</v>
      </c>
      <c r="H5080" s="152">
        <v>3</v>
      </c>
      <c r="I5080" s="153">
        <v>24.25</v>
      </c>
      <c r="J5080" s="153">
        <v>72.75</v>
      </c>
    </row>
    <row r="5081" spans="1:10" ht="26.4" x14ac:dyDescent="0.25">
      <c r="A5081" s="48" t="s">
        <v>2078</v>
      </c>
      <c r="B5081" s="50" t="s">
        <v>2083</v>
      </c>
      <c r="C5081" s="48" t="s">
        <v>41</v>
      </c>
      <c r="D5081" s="48" t="s">
        <v>2084</v>
      </c>
      <c r="E5081" s="289" t="s">
        <v>2081</v>
      </c>
      <c r="F5081" s="289"/>
      <c r="G5081" s="151" t="s">
        <v>2082</v>
      </c>
      <c r="H5081" s="152">
        <v>2</v>
      </c>
      <c r="I5081" s="153">
        <v>30.42</v>
      </c>
      <c r="J5081" s="153">
        <v>60.84</v>
      </c>
    </row>
    <row r="5082" spans="1:10" ht="26.4" x14ac:dyDescent="0.25">
      <c r="A5082" s="48" t="s">
        <v>2078</v>
      </c>
      <c r="B5082" s="50" t="s">
        <v>2315</v>
      </c>
      <c r="C5082" s="48" t="s">
        <v>41</v>
      </c>
      <c r="D5082" s="48" t="s">
        <v>2316</v>
      </c>
      <c r="E5082" s="289" t="s">
        <v>2081</v>
      </c>
      <c r="F5082" s="289"/>
      <c r="G5082" s="151" t="s">
        <v>2082</v>
      </c>
      <c r="H5082" s="152">
        <v>1</v>
      </c>
      <c r="I5082" s="153">
        <v>29.98</v>
      </c>
      <c r="J5082" s="153">
        <v>29.98</v>
      </c>
    </row>
    <row r="5083" spans="1:10" ht="39.6" x14ac:dyDescent="0.25">
      <c r="A5083" s="154" t="s">
        <v>2087</v>
      </c>
      <c r="B5083" s="155" t="s">
        <v>3706</v>
      </c>
      <c r="C5083" s="154" t="s">
        <v>2461</v>
      </c>
      <c r="D5083" s="154" t="s">
        <v>3707</v>
      </c>
      <c r="E5083" s="290" t="s">
        <v>2091</v>
      </c>
      <c r="F5083" s="290"/>
      <c r="G5083" s="156" t="s">
        <v>592</v>
      </c>
      <c r="H5083" s="157">
        <v>1</v>
      </c>
      <c r="I5083" s="158">
        <v>2413.87</v>
      </c>
      <c r="J5083" s="158">
        <v>2413.87</v>
      </c>
    </row>
    <row r="5084" spans="1:10" x14ac:dyDescent="0.25">
      <c r="A5084" s="49"/>
      <c r="B5084" s="49"/>
      <c r="C5084" s="49"/>
      <c r="D5084" s="49"/>
      <c r="E5084" s="49" t="s">
        <v>2093</v>
      </c>
      <c r="F5084" s="159">
        <v>56.67</v>
      </c>
      <c r="G5084" s="49" t="s">
        <v>2094</v>
      </c>
      <c r="H5084" s="159">
        <v>64.97</v>
      </c>
      <c r="I5084" s="49" t="s">
        <v>2095</v>
      </c>
      <c r="J5084" s="159">
        <v>121.64</v>
      </c>
    </row>
    <row r="5085" spans="1:10" x14ac:dyDescent="0.25">
      <c r="A5085" s="49"/>
      <c r="B5085" s="49"/>
      <c r="C5085" s="49"/>
      <c r="D5085" s="49"/>
      <c r="E5085" s="49" t="s">
        <v>2096</v>
      </c>
      <c r="F5085" s="159">
        <v>528.37</v>
      </c>
      <c r="G5085" s="49"/>
      <c r="H5085" s="291" t="s">
        <v>2097</v>
      </c>
      <c r="I5085" s="291"/>
      <c r="J5085" s="159">
        <v>3105.81</v>
      </c>
    </row>
    <row r="5086" spans="1:10" ht="14.4" thickBot="1" x14ac:dyDescent="0.3">
      <c r="A5086" s="30"/>
      <c r="B5086" s="30"/>
      <c r="C5086" s="30"/>
      <c r="D5086" s="30"/>
      <c r="E5086" s="30"/>
      <c r="F5086" s="30"/>
      <c r="G5086" s="30" t="s">
        <v>2098</v>
      </c>
      <c r="H5086" s="160" t="s">
        <v>2572</v>
      </c>
      <c r="I5086" s="30" t="s">
        <v>2100</v>
      </c>
      <c r="J5086" s="32">
        <v>6211.62</v>
      </c>
    </row>
    <row r="5087" spans="1:10" ht="14.4" thickTop="1" x14ac:dyDescent="0.25">
      <c r="A5087" s="161"/>
      <c r="B5087" s="161"/>
      <c r="C5087" s="161"/>
      <c r="D5087" s="161"/>
      <c r="E5087" s="161"/>
      <c r="F5087" s="161"/>
      <c r="G5087" s="161"/>
      <c r="H5087" s="161"/>
      <c r="I5087" s="161"/>
      <c r="J5087" s="161"/>
    </row>
    <row r="5088" spans="1:10" x14ac:dyDescent="0.25">
      <c r="A5088" s="24" t="s">
        <v>1527</v>
      </c>
      <c r="B5088" s="25" t="s">
        <v>2</v>
      </c>
      <c r="C5088" s="24" t="s">
        <v>3</v>
      </c>
      <c r="D5088" s="24" t="s">
        <v>4</v>
      </c>
      <c r="E5088" s="294" t="s">
        <v>2075</v>
      </c>
      <c r="F5088" s="294"/>
      <c r="G5088" s="145" t="s">
        <v>5</v>
      </c>
      <c r="H5088" s="25" t="s">
        <v>6</v>
      </c>
      <c r="I5088" s="25" t="s">
        <v>7</v>
      </c>
      <c r="J5088" s="25" t="s">
        <v>9</v>
      </c>
    </row>
    <row r="5089" spans="1:10" ht="39.6" x14ac:dyDescent="0.25">
      <c r="A5089" s="146" t="s">
        <v>2076</v>
      </c>
      <c r="B5089" s="147" t="s">
        <v>1528</v>
      </c>
      <c r="C5089" s="146" t="s">
        <v>41</v>
      </c>
      <c r="D5089" s="146" t="s">
        <v>1529</v>
      </c>
      <c r="E5089" s="292" t="s">
        <v>2181</v>
      </c>
      <c r="F5089" s="292"/>
      <c r="G5089" s="148" t="s">
        <v>43</v>
      </c>
      <c r="H5089" s="149">
        <v>1</v>
      </c>
      <c r="I5089" s="150">
        <v>632.99</v>
      </c>
      <c r="J5089" s="150">
        <v>632.99</v>
      </c>
    </row>
    <row r="5090" spans="1:10" ht="39.6" x14ac:dyDescent="0.25">
      <c r="A5090" s="48" t="s">
        <v>2078</v>
      </c>
      <c r="B5090" s="50" t="s">
        <v>2184</v>
      </c>
      <c r="C5090" s="48" t="s">
        <v>41</v>
      </c>
      <c r="D5090" s="48" t="s">
        <v>2185</v>
      </c>
      <c r="E5090" s="289" t="s">
        <v>2186</v>
      </c>
      <c r="F5090" s="289"/>
      <c r="G5090" s="151" t="s">
        <v>56</v>
      </c>
      <c r="H5090" s="152">
        <v>1.9199999999999998E-2</v>
      </c>
      <c r="I5090" s="153">
        <v>869.42</v>
      </c>
      <c r="J5090" s="153">
        <v>16.690000000000001</v>
      </c>
    </row>
    <row r="5091" spans="1:10" ht="26.4" x14ac:dyDescent="0.25">
      <c r="A5091" s="48" t="s">
        <v>2078</v>
      </c>
      <c r="B5091" s="50" t="s">
        <v>2083</v>
      </c>
      <c r="C5091" s="48" t="s">
        <v>41</v>
      </c>
      <c r="D5091" s="48" t="s">
        <v>2084</v>
      </c>
      <c r="E5091" s="289" t="s">
        <v>2081</v>
      </c>
      <c r="F5091" s="289"/>
      <c r="G5091" s="151" t="s">
        <v>2082</v>
      </c>
      <c r="H5091" s="152">
        <v>2.0377000000000001</v>
      </c>
      <c r="I5091" s="153">
        <v>30.42</v>
      </c>
      <c r="J5091" s="153">
        <v>61.98</v>
      </c>
    </row>
    <row r="5092" spans="1:10" ht="26.4" x14ac:dyDescent="0.25">
      <c r="A5092" s="48" t="s">
        <v>2078</v>
      </c>
      <c r="B5092" s="50" t="s">
        <v>2085</v>
      </c>
      <c r="C5092" s="48" t="s">
        <v>41</v>
      </c>
      <c r="D5092" s="48" t="s">
        <v>2086</v>
      </c>
      <c r="E5092" s="289" t="s">
        <v>2081</v>
      </c>
      <c r="F5092" s="289"/>
      <c r="G5092" s="151" t="s">
        <v>2082</v>
      </c>
      <c r="H5092" s="152">
        <v>2.0377000000000001</v>
      </c>
      <c r="I5092" s="153">
        <v>25.7</v>
      </c>
      <c r="J5092" s="153">
        <v>52.36</v>
      </c>
    </row>
    <row r="5093" spans="1:10" ht="39.6" x14ac:dyDescent="0.25">
      <c r="A5093" s="154" t="s">
        <v>2087</v>
      </c>
      <c r="B5093" s="155" t="s">
        <v>3708</v>
      </c>
      <c r="C5093" s="154" t="s">
        <v>41</v>
      </c>
      <c r="D5093" s="154" t="s">
        <v>3709</v>
      </c>
      <c r="E5093" s="290" t="s">
        <v>2091</v>
      </c>
      <c r="F5093" s="290"/>
      <c r="G5093" s="156" t="s">
        <v>43</v>
      </c>
      <c r="H5093" s="157">
        <v>1</v>
      </c>
      <c r="I5093" s="158">
        <v>501.96</v>
      </c>
      <c r="J5093" s="158">
        <v>501.96</v>
      </c>
    </row>
    <row r="5094" spans="1:10" x14ac:dyDescent="0.25">
      <c r="A5094" s="49"/>
      <c r="B5094" s="49"/>
      <c r="C5094" s="49"/>
      <c r="D5094" s="49"/>
      <c r="E5094" s="49" t="s">
        <v>2093</v>
      </c>
      <c r="F5094" s="159">
        <v>41.62</v>
      </c>
      <c r="G5094" s="49" t="s">
        <v>2094</v>
      </c>
      <c r="H5094" s="159">
        <v>47.72</v>
      </c>
      <c r="I5094" s="49" t="s">
        <v>2095</v>
      </c>
      <c r="J5094" s="159">
        <v>89.34</v>
      </c>
    </row>
    <row r="5095" spans="1:10" x14ac:dyDescent="0.25">
      <c r="A5095" s="49"/>
      <c r="B5095" s="49"/>
      <c r="C5095" s="49"/>
      <c r="D5095" s="49"/>
      <c r="E5095" s="49" t="s">
        <v>2096</v>
      </c>
      <c r="F5095" s="159">
        <v>129.76</v>
      </c>
      <c r="G5095" s="49"/>
      <c r="H5095" s="291" t="s">
        <v>2097</v>
      </c>
      <c r="I5095" s="291"/>
      <c r="J5095" s="159">
        <v>762.75</v>
      </c>
    </row>
    <row r="5096" spans="1:10" ht="14.4" thickBot="1" x14ac:dyDescent="0.3">
      <c r="A5096" s="30"/>
      <c r="B5096" s="30"/>
      <c r="C5096" s="30"/>
      <c r="D5096" s="30"/>
      <c r="E5096" s="30"/>
      <c r="F5096" s="30"/>
      <c r="G5096" s="30" t="s">
        <v>2098</v>
      </c>
      <c r="H5096" s="160" t="s">
        <v>2643</v>
      </c>
      <c r="I5096" s="30" t="s">
        <v>2100</v>
      </c>
      <c r="J5096" s="32">
        <v>2288.25</v>
      </c>
    </row>
    <row r="5097" spans="1:10" ht="14.4" thickTop="1" x14ac:dyDescent="0.25">
      <c r="A5097" s="161"/>
      <c r="B5097" s="161"/>
      <c r="C5097" s="161"/>
      <c r="D5097" s="161"/>
      <c r="E5097" s="161"/>
      <c r="F5097" s="161"/>
      <c r="G5097" s="161"/>
      <c r="H5097" s="161"/>
      <c r="I5097" s="161"/>
      <c r="J5097" s="161"/>
    </row>
    <row r="5098" spans="1:10" x14ac:dyDescent="0.25">
      <c r="A5098" s="24" t="s">
        <v>1530</v>
      </c>
      <c r="B5098" s="25" t="s">
        <v>2</v>
      </c>
      <c r="C5098" s="24" t="s">
        <v>3</v>
      </c>
      <c r="D5098" s="24" t="s">
        <v>4</v>
      </c>
      <c r="E5098" s="294" t="s">
        <v>2075</v>
      </c>
      <c r="F5098" s="294"/>
      <c r="G5098" s="145" t="s">
        <v>5</v>
      </c>
      <c r="H5098" s="25" t="s">
        <v>6</v>
      </c>
      <c r="I5098" s="25" t="s">
        <v>7</v>
      </c>
      <c r="J5098" s="25" t="s">
        <v>9</v>
      </c>
    </row>
    <row r="5099" spans="1:10" ht="39.6" x14ac:dyDescent="0.25">
      <c r="A5099" s="146" t="s">
        <v>2076</v>
      </c>
      <c r="B5099" s="147" t="s">
        <v>1531</v>
      </c>
      <c r="C5099" s="146" t="s">
        <v>19</v>
      </c>
      <c r="D5099" s="146" t="s">
        <v>1532</v>
      </c>
      <c r="E5099" s="292" t="s">
        <v>2077</v>
      </c>
      <c r="F5099" s="292"/>
      <c r="G5099" s="148" t="s">
        <v>43</v>
      </c>
      <c r="H5099" s="149">
        <v>1</v>
      </c>
      <c r="I5099" s="150">
        <v>6575.38</v>
      </c>
      <c r="J5099" s="150">
        <v>6575.38</v>
      </c>
    </row>
    <row r="5100" spans="1:10" ht="26.4" x14ac:dyDescent="0.25">
      <c r="A5100" s="48" t="s">
        <v>2078</v>
      </c>
      <c r="B5100" s="50" t="s">
        <v>2083</v>
      </c>
      <c r="C5100" s="48" t="s">
        <v>41</v>
      </c>
      <c r="D5100" s="48" t="s">
        <v>2084</v>
      </c>
      <c r="E5100" s="289" t="s">
        <v>2081</v>
      </c>
      <c r="F5100" s="289"/>
      <c r="G5100" s="151" t="s">
        <v>2082</v>
      </c>
      <c r="H5100" s="152">
        <v>2</v>
      </c>
      <c r="I5100" s="153">
        <v>30.42</v>
      </c>
      <c r="J5100" s="153">
        <v>60.84</v>
      </c>
    </row>
    <row r="5101" spans="1:10" ht="26.4" x14ac:dyDescent="0.25">
      <c r="A5101" s="48" t="s">
        <v>2078</v>
      </c>
      <c r="B5101" s="50" t="s">
        <v>2079</v>
      </c>
      <c r="C5101" s="48" t="s">
        <v>41</v>
      </c>
      <c r="D5101" s="48" t="s">
        <v>2080</v>
      </c>
      <c r="E5101" s="289" t="s">
        <v>2081</v>
      </c>
      <c r="F5101" s="289"/>
      <c r="G5101" s="151" t="s">
        <v>2082</v>
      </c>
      <c r="H5101" s="152">
        <v>3</v>
      </c>
      <c r="I5101" s="153">
        <v>24.25</v>
      </c>
      <c r="J5101" s="153">
        <v>72.75</v>
      </c>
    </row>
    <row r="5102" spans="1:10" ht="26.4" x14ac:dyDescent="0.25">
      <c r="A5102" s="48" t="s">
        <v>2078</v>
      </c>
      <c r="B5102" s="50" t="s">
        <v>2315</v>
      </c>
      <c r="C5102" s="48" t="s">
        <v>41</v>
      </c>
      <c r="D5102" s="48" t="s">
        <v>2316</v>
      </c>
      <c r="E5102" s="289" t="s">
        <v>2081</v>
      </c>
      <c r="F5102" s="289"/>
      <c r="G5102" s="151" t="s">
        <v>2082</v>
      </c>
      <c r="H5102" s="152">
        <v>1</v>
      </c>
      <c r="I5102" s="153">
        <v>29.98</v>
      </c>
      <c r="J5102" s="153">
        <v>29.98</v>
      </c>
    </row>
    <row r="5103" spans="1:10" ht="39.6" x14ac:dyDescent="0.25">
      <c r="A5103" s="154" t="s">
        <v>2087</v>
      </c>
      <c r="B5103" s="155" t="s">
        <v>3710</v>
      </c>
      <c r="C5103" s="154" t="s">
        <v>2461</v>
      </c>
      <c r="D5103" s="154" t="s">
        <v>3711</v>
      </c>
      <c r="E5103" s="290" t="s">
        <v>2091</v>
      </c>
      <c r="F5103" s="290"/>
      <c r="G5103" s="156" t="s">
        <v>592</v>
      </c>
      <c r="H5103" s="157">
        <v>1</v>
      </c>
      <c r="I5103" s="158">
        <v>6411.81</v>
      </c>
      <c r="J5103" s="158">
        <v>6411.81</v>
      </c>
    </row>
    <row r="5104" spans="1:10" x14ac:dyDescent="0.25">
      <c r="A5104" s="49"/>
      <c r="B5104" s="49"/>
      <c r="C5104" s="49"/>
      <c r="D5104" s="49"/>
      <c r="E5104" s="49" t="s">
        <v>2093</v>
      </c>
      <c r="F5104" s="159">
        <v>56.67</v>
      </c>
      <c r="G5104" s="49" t="s">
        <v>2094</v>
      </c>
      <c r="H5104" s="159">
        <v>64.97</v>
      </c>
      <c r="I5104" s="49" t="s">
        <v>2095</v>
      </c>
      <c r="J5104" s="159">
        <v>121.64</v>
      </c>
    </row>
    <row r="5105" spans="1:10" x14ac:dyDescent="0.25">
      <c r="A5105" s="49"/>
      <c r="B5105" s="49"/>
      <c r="C5105" s="49"/>
      <c r="D5105" s="49"/>
      <c r="E5105" s="49" t="s">
        <v>2096</v>
      </c>
      <c r="F5105" s="159">
        <v>1347.95</v>
      </c>
      <c r="G5105" s="49"/>
      <c r="H5105" s="291" t="s">
        <v>2097</v>
      </c>
      <c r="I5105" s="291"/>
      <c r="J5105" s="159">
        <v>7923.33</v>
      </c>
    </row>
    <row r="5106" spans="1:10" ht="14.4" thickBot="1" x14ac:dyDescent="0.3">
      <c r="A5106" s="30"/>
      <c r="B5106" s="30"/>
      <c r="C5106" s="30"/>
      <c r="D5106" s="30"/>
      <c r="E5106" s="30"/>
      <c r="F5106" s="30"/>
      <c r="G5106" s="30" t="s">
        <v>2098</v>
      </c>
      <c r="H5106" s="160" t="s">
        <v>2166</v>
      </c>
      <c r="I5106" s="30" t="s">
        <v>2100</v>
      </c>
      <c r="J5106" s="32">
        <v>7923.33</v>
      </c>
    </row>
    <row r="5107" spans="1:10" ht="14.4" thickTop="1" x14ac:dyDescent="0.25">
      <c r="A5107" s="161"/>
      <c r="B5107" s="161"/>
      <c r="C5107" s="161"/>
      <c r="D5107" s="161"/>
      <c r="E5107" s="161"/>
      <c r="F5107" s="161"/>
      <c r="G5107" s="161"/>
      <c r="H5107" s="161"/>
      <c r="I5107" s="161"/>
      <c r="J5107" s="161"/>
    </row>
    <row r="5108" spans="1:10" x14ac:dyDescent="0.25">
      <c r="A5108" s="24" t="s">
        <v>1533</v>
      </c>
      <c r="B5108" s="25" t="s">
        <v>2</v>
      </c>
      <c r="C5108" s="24" t="s">
        <v>3</v>
      </c>
      <c r="D5108" s="24" t="s">
        <v>4</v>
      </c>
      <c r="E5108" s="294" t="s">
        <v>2075</v>
      </c>
      <c r="F5108" s="294"/>
      <c r="G5108" s="145" t="s">
        <v>5</v>
      </c>
      <c r="H5108" s="25" t="s">
        <v>6</v>
      </c>
      <c r="I5108" s="25" t="s">
        <v>7</v>
      </c>
      <c r="J5108" s="25" t="s">
        <v>9</v>
      </c>
    </row>
    <row r="5109" spans="1:10" ht="39.6" x14ac:dyDescent="0.25">
      <c r="A5109" s="146" t="s">
        <v>2076</v>
      </c>
      <c r="B5109" s="147" t="s">
        <v>1534</v>
      </c>
      <c r="C5109" s="146" t="s">
        <v>19</v>
      </c>
      <c r="D5109" s="146" t="s">
        <v>1535</v>
      </c>
      <c r="E5109" s="292" t="s">
        <v>2077</v>
      </c>
      <c r="F5109" s="292"/>
      <c r="G5109" s="148" t="s">
        <v>43</v>
      </c>
      <c r="H5109" s="149">
        <v>1</v>
      </c>
      <c r="I5109" s="150">
        <v>2523.83</v>
      </c>
      <c r="J5109" s="150">
        <v>2523.83</v>
      </c>
    </row>
    <row r="5110" spans="1:10" ht="26.4" x14ac:dyDescent="0.25">
      <c r="A5110" s="48" t="s">
        <v>2078</v>
      </c>
      <c r="B5110" s="50" t="s">
        <v>2079</v>
      </c>
      <c r="C5110" s="48" t="s">
        <v>41</v>
      </c>
      <c r="D5110" s="48" t="s">
        <v>2080</v>
      </c>
      <c r="E5110" s="289" t="s">
        <v>2081</v>
      </c>
      <c r="F5110" s="289"/>
      <c r="G5110" s="151" t="s">
        <v>2082</v>
      </c>
      <c r="H5110" s="152">
        <v>5.2</v>
      </c>
      <c r="I5110" s="153">
        <v>24.25</v>
      </c>
      <c r="J5110" s="153">
        <v>126.1</v>
      </c>
    </row>
    <row r="5111" spans="1:10" ht="52.8" x14ac:dyDescent="0.25">
      <c r="A5111" s="48" t="s">
        <v>2078</v>
      </c>
      <c r="B5111" s="50" t="s">
        <v>3712</v>
      </c>
      <c r="C5111" s="48" t="s">
        <v>41</v>
      </c>
      <c r="D5111" s="48" t="s">
        <v>3713</v>
      </c>
      <c r="E5111" s="289" t="s">
        <v>2186</v>
      </c>
      <c r="F5111" s="289"/>
      <c r="G5111" s="151" t="s">
        <v>56</v>
      </c>
      <c r="H5111" s="152">
        <v>2.4E-2</v>
      </c>
      <c r="I5111" s="153">
        <v>705.2</v>
      </c>
      <c r="J5111" s="153">
        <v>16.920000000000002</v>
      </c>
    </row>
    <row r="5112" spans="1:10" ht="26.4" x14ac:dyDescent="0.25">
      <c r="A5112" s="48" t="s">
        <v>2078</v>
      </c>
      <c r="B5112" s="50" t="s">
        <v>2315</v>
      </c>
      <c r="C5112" s="48" t="s">
        <v>41</v>
      </c>
      <c r="D5112" s="48" t="s">
        <v>2316</v>
      </c>
      <c r="E5112" s="289" t="s">
        <v>2081</v>
      </c>
      <c r="F5112" s="289"/>
      <c r="G5112" s="151" t="s">
        <v>2082</v>
      </c>
      <c r="H5112" s="152">
        <v>3.5</v>
      </c>
      <c r="I5112" s="153">
        <v>29.98</v>
      </c>
      <c r="J5112" s="153">
        <v>104.93</v>
      </c>
    </row>
    <row r="5113" spans="1:10" ht="26.4" x14ac:dyDescent="0.25">
      <c r="A5113" s="48" t="s">
        <v>2078</v>
      </c>
      <c r="B5113" s="50" t="s">
        <v>2083</v>
      </c>
      <c r="C5113" s="48" t="s">
        <v>41</v>
      </c>
      <c r="D5113" s="48" t="s">
        <v>2084</v>
      </c>
      <c r="E5113" s="289" t="s">
        <v>2081</v>
      </c>
      <c r="F5113" s="289"/>
      <c r="G5113" s="151" t="s">
        <v>2082</v>
      </c>
      <c r="H5113" s="152">
        <v>14</v>
      </c>
      <c r="I5113" s="153">
        <v>30.42</v>
      </c>
      <c r="J5113" s="153">
        <v>425.88</v>
      </c>
    </row>
    <row r="5114" spans="1:10" ht="26.4" x14ac:dyDescent="0.25">
      <c r="A5114" s="154" t="s">
        <v>2087</v>
      </c>
      <c r="B5114" s="155" t="s">
        <v>3714</v>
      </c>
      <c r="C5114" s="154" t="s">
        <v>2461</v>
      </c>
      <c r="D5114" s="154" t="s">
        <v>3715</v>
      </c>
      <c r="E5114" s="290" t="s">
        <v>2091</v>
      </c>
      <c r="F5114" s="290"/>
      <c r="G5114" s="156" t="s">
        <v>592</v>
      </c>
      <c r="H5114" s="157">
        <v>1</v>
      </c>
      <c r="I5114" s="158">
        <v>1850</v>
      </c>
      <c r="J5114" s="158">
        <v>1850</v>
      </c>
    </row>
    <row r="5115" spans="1:10" x14ac:dyDescent="0.25">
      <c r="A5115" s="49"/>
      <c r="B5115" s="49"/>
      <c r="C5115" s="49"/>
      <c r="D5115" s="49"/>
      <c r="E5115" s="49" t="s">
        <v>2093</v>
      </c>
      <c r="F5115" s="159">
        <v>232.6</v>
      </c>
      <c r="G5115" s="49" t="s">
        <v>2094</v>
      </c>
      <c r="H5115" s="159">
        <v>266.64</v>
      </c>
      <c r="I5115" s="49" t="s">
        <v>2095</v>
      </c>
      <c r="J5115" s="159">
        <v>499.24</v>
      </c>
    </row>
    <row r="5116" spans="1:10" x14ac:dyDescent="0.25">
      <c r="A5116" s="49"/>
      <c r="B5116" s="49"/>
      <c r="C5116" s="49"/>
      <c r="D5116" s="49"/>
      <c r="E5116" s="49" t="s">
        <v>2096</v>
      </c>
      <c r="F5116" s="159">
        <v>517.38</v>
      </c>
      <c r="G5116" s="49"/>
      <c r="H5116" s="291" t="s">
        <v>2097</v>
      </c>
      <c r="I5116" s="291"/>
      <c r="J5116" s="159">
        <v>3041.21</v>
      </c>
    </row>
    <row r="5117" spans="1:10" ht="14.4" thickBot="1" x14ac:dyDescent="0.3">
      <c r="A5117" s="30"/>
      <c r="B5117" s="30"/>
      <c r="C5117" s="30"/>
      <c r="D5117" s="30"/>
      <c r="E5117" s="30"/>
      <c r="F5117" s="30"/>
      <c r="G5117" s="30" t="s">
        <v>2098</v>
      </c>
      <c r="H5117" s="160" t="s">
        <v>2166</v>
      </c>
      <c r="I5117" s="30" t="s">
        <v>2100</v>
      </c>
      <c r="J5117" s="32">
        <v>3041.21</v>
      </c>
    </row>
    <row r="5118" spans="1:10" ht="14.4" thickTop="1" x14ac:dyDescent="0.25">
      <c r="A5118" s="161"/>
      <c r="B5118" s="161"/>
      <c r="C5118" s="161"/>
      <c r="D5118" s="161"/>
      <c r="E5118" s="161"/>
      <c r="F5118" s="161"/>
      <c r="G5118" s="161"/>
      <c r="H5118" s="161"/>
      <c r="I5118" s="161"/>
      <c r="J5118" s="161"/>
    </row>
    <row r="5119" spans="1:10" x14ac:dyDescent="0.25">
      <c r="A5119" s="24" t="s">
        <v>1536</v>
      </c>
      <c r="B5119" s="25" t="s">
        <v>2</v>
      </c>
      <c r="C5119" s="24" t="s">
        <v>3</v>
      </c>
      <c r="D5119" s="24" t="s">
        <v>4</v>
      </c>
      <c r="E5119" s="294" t="s">
        <v>2075</v>
      </c>
      <c r="F5119" s="294"/>
      <c r="G5119" s="145" t="s">
        <v>5</v>
      </c>
      <c r="H5119" s="25" t="s">
        <v>6</v>
      </c>
      <c r="I5119" s="25" t="s">
        <v>7</v>
      </c>
      <c r="J5119" s="25" t="s">
        <v>9</v>
      </c>
    </row>
    <row r="5120" spans="1:10" ht="52.8" x14ac:dyDescent="0.25">
      <c r="A5120" s="146" t="s">
        <v>2076</v>
      </c>
      <c r="B5120" s="147" t="s">
        <v>1537</v>
      </c>
      <c r="C5120" s="146" t="s">
        <v>19</v>
      </c>
      <c r="D5120" s="146" t="s">
        <v>1538</v>
      </c>
      <c r="E5120" s="292" t="s">
        <v>2077</v>
      </c>
      <c r="F5120" s="292"/>
      <c r="G5120" s="148" t="s">
        <v>43</v>
      </c>
      <c r="H5120" s="149">
        <v>1</v>
      </c>
      <c r="I5120" s="150">
        <v>6549.68</v>
      </c>
      <c r="J5120" s="150">
        <v>6549.68</v>
      </c>
    </row>
    <row r="5121" spans="1:10" ht="26.4" x14ac:dyDescent="0.25">
      <c r="A5121" s="48" t="s">
        <v>2078</v>
      </c>
      <c r="B5121" s="50" t="s">
        <v>2315</v>
      </c>
      <c r="C5121" s="48" t="s">
        <v>41</v>
      </c>
      <c r="D5121" s="48" t="s">
        <v>2316</v>
      </c>
      <c r="E5121" s="289" t="s">
        <v>2081</v>
      </c>
      <c r="F5121" s="289"/>
      <c r="G5121" s="151" t="s">
        <v>2082</v>
      </c>
      <c r="H5121" s="152">
        <v>1</v>
      </c>
      <c r="I5121" s="153">
        <v>29.98</v>
      </c>
      <c r="J5121" s="153">
        <v>29.98</v>
      </c>
    </row>
    <row r="5122" spans="1:10" ht="26.4" x14ac:dyDescent="0.25">
      <c r="A5122" s="48" t="s">
        <v>2078</v>
      </c>
      <c r="B5122" s="50" t="s">
        <v>2083</v>
      </c>
      <c r="C5122" s="48" t="s">
        <v>41</v>
      </c>
      <c r="D5122" s="48" t="s">
        <v>2084</v>
      </c>
      <c r="E5122" s="289" t="s">
        <v>2081</v>
      </c>
      <c r="F5122" s="289"/>
      <c r="G5122" s="151" t="s">
        <v>2082</v>
      </c>
      <c r="H5122" s="152">
        <v>5</v>
      </c>
      <c r="I5122" s="153">
        <v>30.42</v>
      </c>
      <c r="J5122" s="153">
        <v>152.1</v>
      </c>
    </row>
    <row r="5123" spans="1:10" ht="26.4" x14ac:dyDescent="0.25">
      <c r="A5123" s="48" t="s">
        <v>2078</v>
      </c>
      <c r="B5123" s="50" t="s">
        <v>2079</v>
      </c>
      <c r="C5123" s="48" t="s">
        <v>41</v>
      </c>
      <c r="D5123" s="48" t="s">
        <v>2080</v>
      </c>
      <c r="E5123" s="289" t="s">
        <v>2081</v>
      </c>
      <c r="F5123" s="289"/>
      <c r="G5123" s="151" t="s">
        <v>2082</v>
      </c>
      <c r="H5123" s="152">
        <v>5</v>
      </c>
      <c r="I5123" s="153">
        <v>24.25</v>
      </c>
      <c r="J5123" s="153">
        <v>121.25</v>
      </c>
    </row>
    <row r="5124" spans="1:10" ht="39.6" x14ac:dyDescent="0.25">
      <c r="A5124" s="154" t="s">
        <v>2087</v>
      </c>
      <c r="B5124" s="155" t="s">
        <v>3716</v>
      </c>
      <c r="C5124" s="154" t="s">
        <v>2461</v>
      </c>
      <c r="D5124" s="154" t="s">
        <v>3717</v>
      </c>
      <c r="E5124" s="290" t="s">
        <v>2091</v>
      </c>
      <c r="F5124" s="290"/>
      <c r="G5124" s="156" t="s">
        <v>592</v>
      </c>
      <c r="H5124" s="157">
        <v>1</v>
      </c>
      <c r="I5124" s="158">
        <v>6246.35</v>
      </c>
      <c r="J5124" s="158">
        <v>6246.35</v>
      </c>
    </row>
    <row r="5125" spans="1:10" x14ac:dyDescent="0.25">
      <c r="A5125" s="49"/>
      <c r="B5125" s="49"/>
      <c r="C5125" s="49"/>
      <c r="D5125" s="49"/>
      <c r="E5125" s="49" t="s">
        <v>2093</v>
      </c>
      <c r="F5125" s="159">
        <v>105.46</v>
      </c>
      <c r="G5125" s="49" t="s">
        <v>2094</v>
      </c>
      <c r="H5125" s="159">
        <v>120.89</v>
      </c>
      <c r="I5125" s="49" t="s">
        <v>2095</v>
      </c>
      <c r="J5125" s="159">
        <v>226.35</v>
      </c>
    </row>
    <row r="5126" spans="1:10" x14ac:dyDescent="0.25">
      <c r="A5126" s="49"/>
      <c r="B5126" s="49"/>
      <c r="C5126" s="49"/>
      <c r="D5126" s="49"/>
      <c r="E5126" s="49" t="s">
        <v>2096</v>
      </c>
      <c r="F5126" s="159">
        <v>1342.68</v>
      </c>
      <c r="G5126" s="49"/>
      <c r="H5126" s="291" t="s">
        <v>2097</v>
      </c>
      <c r="I5126" s="291"/>
      <c r="J5126" s="159">
        <v>7892.36</v>
      </c>
    </row>
    <row r="5127" spans="1:10" ht="14.4" thickBot="1" x14ac:dyDescent="0.3">
      <c r="A5127" s="30"/>
      <c r="B5127" s="30"/>
      <c r="C5127" s="30"/>
      <c r="D5127" s="30"/>
      <c r="E5127" s="30"/>
      <c r="F5127" s="30"/>
      <c r="G5127" s="30" t="s">
        <v>2098</v>
      </c>
      <c r="H5127" s="160" t="s">
        <v>2560</v>
      </c>
      <c r="I5127" s="30" t="s">
        <v>2100</v>
      </c>
      <c r="J5127" s="32">
        <v>31569.439999999999</v>
      </c>
    </row>
    <row r="5128" spans="1:10" ht="14.4" thickTop="1" x14ac:dyDescent="0.25">
      <c r="A5128" s="161"/>
      <c r="B5128" s="161"/>
      <c r="C5128" s="161"/>
      <c r="D5128" s="161"/>
      <c r="E5128" s="161"/>
      <c r="F5128" s="161"/>
      <c r="G5128" s="161"/>
      <c r="H5128" s="161"/>
      <c r="I5128" s="161"/>
      <c r="J5128" s="161"/>
    </row>
    <row r="5129" spans="1:10" x14ac:dyDescent="0.25">
      <c r="A5129" s="24" t="s">
        <v>1539</v>
      </c>
      <c r="B5129" s="25" t="s">
        <v>2</v>
      </c>
      <c r="C5129" s="24" t="s">
        <v>3</v>
      </c>
      <c r="D5129" s="24" t="s">
        <v>4</v>
      </c>
      <c r="E5129" s="294" t="s">
        <v>2075</v>
      </c>
      <c r="F5129" s="294"/>
      <c r="G5129" s="145" t="s">
        <v>5</v>
      </c>
      <c r="H5129" s="25" t="s">
        <v>6</v>
      </c>
      <c r="I5129" s="25" t="s">
        <v>7</v>
      </c>
      <c r="J5129" s="25" t="s">
        <v>9</v>
      </c>
    </row>
    <row r="5130" spans="1:10" ht="26.4" x14ac:dyDescent="0.25">
      <c r="A5130" s="146" t="s">
        <v>2076</v>
      </c>
      <c r="B5130" s="147" t="s">
        <v>1540</v>
      </c>
      <c r="C5130" s="146" t="s">
        <v>19</v>
      </c>
      <c r="D5130" s="146" t="s">
        <v>1541</v>
      </c>
      <c r="E5130" s="292" t="s">
        <v>2077</v>
      </c>
      <c r="F5130" s="292"/>
      <c r="G5130" s="148" t="s">
        <v>43</v>
      </c>
      <c r="H5130" s="149">
        <v>1</v>
      </c>
      <c r="I5130" s="150">
        <v>68.790000000000006</v>
      </c>
      <c r="J5130" s="150">
        <v>68.790000000000006</v>
      </c>
    </row>
    <row r="5131" spans="1:10" ht="26.4" x14ac:dyDescent="0.25">
      <c r="A5131" s="48" t="s">
        <v>2078</v>
      </c>
      <c r="B5131" s="50" t="s">
        <v>2085</v>
      </c>
      <c r="C5131" s="48" t="s">
        <v>41</v>
      </c>
      <c r="D5131" s="48" t="s">
        <v>2086</v>
      </c>
      <c r="E5131" s="289" t="s">
        <v>2081</v>
      </c>
      <c r="F5131" s="289"/>
      <c r="G5131" s="151" t="s">
        <v>2082</v>
      </c>
      <c r="H5131" s="152">
        <v>1.226</v>
      </c>
      <c r="I5131" s="153">
        <v>25.7</v>
      </c>
      <c r="J5131" s="153">
        <v>31.5</v>
      </c>
    </row>
    <row r="5132" spans="1:10" ht="26.4" x14ac:dyDescent="0.25">
      <c r="A5132" s="48" t="s">
        <v>2078</v>
      </c>
      <c r="B5132" s="50" t="s">
        <v>2083</v>
      </c>
      <c r="C5132" s="48" t="s">
        <v>41</v>
      </c>
      <c r="D5132" s="48" t="s">
        <v>2084</v>
      </c>
      <c r="E5132" s="289" t="s">
        <v>2081</v>
      </c>
      <c r="F5132" s="289"/>
      <c r="G5132" s="151" t="s">
        <v>2082</v>
      </c>
      <c r="H5132" s="152">
        <v>1.226</v>
      </c>
      <c r="I5132" s="153">
        <v>30.42</v>
      </c>
      <c r="J5132" s="153">
        <v>37.29</v>
      </c>
    </row>
    <row r="5133" spans="1:10" x14ac:dyDescent="0.25">
      <c r="A5133" s="49"/>
      <c r="B5133" s="49"/>
      <c r="C5133" s="49"/>
      <c r="D5133" s="49"/>
      <c r="E5133" s="49" t="s">
        <v>2093</v>
      </c>
      <c r="F5133" s="159">
        <v>23.99</v>
      </c>
      <c r="G5133" s="49" t="s">
        <v>2094</v>
      </c>
      <c r="H5133" s="159">
        <v>27.52</v>
      </c>
      <c r="I5133" s="49" t="s">
        <v>2095</v>
      </c>
      <c r="J5133" s="159">
        <v>51.51</v>
      </c>
    </row>
    <row r="5134" spans="1:10" x14ac:dyDescent="0.25">
      <c r="A5134" s="49"/>
      <c r="B5134" s="49"/>
      <c r="C5134" s="49"/>
      <c r="D5134" s="49"/>
      <c r="E5134" s="49" t="s">
        <v>2096</v>
      </c>
      <c r="F5134" s="159">
        <v>14.1</v>
      </c>
      <c r="G5134" s="49"/>
      <c r="H5134" s="291" t="s">
        <v>2097</v>
      </c>
      <c r="I5134" s="291"/>
      <c r="J5134" s="159">
        <v>82.89</v>
      </c>
    </row>
    <row r="5135" spans="1:10" ht="14.4" thickBot="1" x14ac:dyDescent="0.3">
      <c r="A5135" s="30"/>
      <c r="B5135" s="30"/>
      <c r="C5135" s="30"/>
      <c r="D5135" s="30"/>
      <c r="E5135" s="30"/>
      <c r="F5135" s="30"/>
      <c r="G5135" s="30" t="s">
        <v>2098</v>
      </c>
      <c r="H5135" s="160" t="s">
        <v>2166</v>
      </c>
      <c r="I5135" s="30" t="s">
        <v>2100</v>
      </c>
      <c r="J5135" s="32">
        <v>82.89</v>
      </c>
    </row>
    <row r="5136" spans="1:10" ht="14.4" thickTop="1" x14ac:dyDescent="0.25">
      <c r="A5136" s="161"/>
      <c r="B5136" s="161"/>
      <c r="C5136" s="161"/>
      <c r="D5136" s="161"/>
      <c r="E5136" s="161"/>
      <c r="F5136" s="161"/>
      <c r="G5136" s="161"/>
      <c r="H5136" s="161"/>
      <c r="I5136" s="161"/>
      <c r="J5136" s="161"/>
    </row>
    <row r="5137" spans="1:10" x14ac:dyDescent="0.25">
      <c r="A5137" s="24" t="s">
        <v>1542</v>
      </c>
      <c r="B5137" s="25" t="s">
        <v>2</v>
      </c>
      <c r="C5137" s="24" t="s">
        <v>3</v>
      </c>
      <c r="D5137" s="24" t="s">
        <v>4</v>
      </c>
      <c r="E5137" s="294" t="s">
        <v>2075</v>
      </c>
      <c r="F5137" s="294"/>
      <c r="G5137" s="145" t="s">
        <v>5</v>
      </c>
      <c r="H5137" s="25" t="s">
        <v>6</v>
      </c>
      <c r="I5137" s="25" t="s">
        <v>7</v>
      </c>
      <c r="J5137" s="25" t="s">
        <v>9</v>
      </c>
    </row>
    <row r="5138" spans="1:10" ht="52.8" x14ac:dyDescent="0.25">
      <c r="A5138" s="146" t="s">
        <v>2076</v>
      </c>
      <c r="B5138" s="147" t="s">
        <v>1543</v>
      </c>
      <c r="C5138" s="146" t="s">
        <v>19</v>
      </c>
      <c r="D5138" s="146" t="s">
        <v>1544</v>
      </c>
      <c r="E5138" s="292" t="s">
        <v>2077</v>
      </c>
      <c r="F5138" s="292"/>
      <c r="G5138" s="148" t="s">
        <v>43</v>
      </c>
      <c r="H5138" s="149">
        <v>1</v>
      </c>
      <c r="I5138" s="150">
        <v>111.4</v>
      </c>
      <c r="J5138" s="150">
        <v>111.4</v>
      </c>
    </row>
    <row r="5139" spans="1:10" ht="26.4" x14ac:dyDescent="0.25">
      <c r="A5139" s="48" t="s">
        <v>2078</v>
      </c>
      <c r="B5139" s="50" t="s">
        <v>2116</v>
      </c>
      <c r="C5139" s="48" t="s">
        <v>41</v>
      </c>
      <c r="D5139" s="48" t="s">
        <v>2117</v>
      </c>
      <c r="E5139" s="289" t="s">
        <v>2081</v>
      </c>
      <c r="F5139" s="289"/>
      <c r="G5139" s="151" t="s">
        <v>2082</v>
      </c>
      <c r="H5139" s="152">
        <v>2</v>
      </c>
      <c r="I5139" s="153">
        <v>25.28</v>
      </c>
      <c r="J5139" s="153">
        <v>50.56</v>
      </c>
    </row>
    <row r="5140" spans="1:10" ht="26.4" x14ac:dyDescent="0.25">
      <c r="A5140" s="48" t="s">
        <v>2078</v>
      </c>
      <c r="B5140" s="50" t="s">
        <v>2083</v>
      </c>
      <c r="C5140" s="48" t="s">
        <v>41</v>
      </c>
      <c r="D5140" s="48" t="s">
        <v>2084</v>
      </c>
      <c r="E5140" s="289" t="s">
        <v>2081</v>
      </c>
      <c r="F5140" s="289"/>
      <c r="G5140" s="151" t="s">
        <v>2082</v>
      </c>
      <c r="H5140" s="152">
        <v>2</v>
      </c>
      <c r="I5140" s="153">
        <v>30.42</v>
      </c>
      <c r="J5140" s="153">
        <v>60.84</v>
      </c>
    </row>
    <row r="5141" spans="1:10" x14ac:dyDescent="0.25">
      <c r="A5141" s="49"/>
      <c r="B5141" s="49"/>
      <c r="C5141" s="49"/>
      <c r="D5141" s="49"/>
      <c r="E5141" s="49" t="s">
        <v>2093</v>
      </c>
      <c r="F5141" s="159">
        <v>38.85</v>
      </c>
      <c r="G5141" s="49" t="s">
        <v>2094</v>
      </c>
      <c r="H5141" s="159">
        <v>44.55</v>
      </c>
      <c r="I5141" s="49" t="s">
        <v>2095</v>
      </c>
      <c r="J5141" s="159">
        <v>83.4</v>
      </c>
    </row>
    <row r="5142" spans="1:10" x14ac:dyDescent="0.25">
      <c r="A5142" s="49"/>
      <c r="B5142" s="49"/>
      <c r="C5142" s="49"/>
      <c r="D5142" s="49"/>
      <c r="E5142" s="49" t="s">
        <v>2096</v>
      </c>
      <c r="F5142" s="159">
        <v>22.83</v>
      </c>
      <c r="G5142" s="49"/>
      <c r="H5142" s="291" t="s">
        <v>2097</v>
      </c>
      <c r="I5142" s="291"/>
      <c r="J5142" s="159">
        <v>134.22999999999999</v>
      </c>
    </row>
    <row r="5143" spans="1:10" ht="14.4" thickBot="1" x14ac:dyDescent="0.3">
      <c r="A5143" s="30"/>
      <c r="B5143" s="30"/>
      <c r="C5143" s="30"/>
      <c r="D5143" s="30"/>
      <c r="E5143" s="30"/>
      <c r="F5143" s="30"/>
      <c r="G5143" s="30" t="s">
        <v>2098</v>
      </c>
      <c r="H5143" s="160" t="s">
        <v>2643</v>
      </c>
      <c r="I5143" s="30" t="s">
        <v>2100</v>
      </c>
      <c r="J5143" s="32">
        <v>402.69</v>
      </c>
    </row>
    <row r="5144" spans="1:10" ht="14.4" thickTop="1" x14ac:dyDescent="0.25">
      <c r="A5144" s="161"/>
      <c r="B5144" s="161"/>
      <c r="C5144" s="161"/>
      <c r="D5144" s="161"/>
      <c r="E5144" s="161"/>
      <c r="F5144" s="161"/>
      <c r="G5144" s="161"/>
      <c r="H5144" s="161"/>
      <c r="I5144" s="161"/>
      <c r="J5144" s="161"/>
    </row>
    <row r="5145" spans="1:10" x14ac:dyDescent="0.25">
      <c r="A5145" s="24" t="s">
        <v>1545</v>
      </c>
      <c r="B5145" s="25" t="s">
        <v>2</v>
      </c>
      <c r="C5145" s="24" t="s">
        <v>3</v>
      </c>
      <c r="D5145" s="24" t="s">
        <v>4</v>
      </c>
      <c r="E5145" s="294" t="s">
        <v>2075</v>
      </c>
      <c r="F5145" s="294"/>
      <c r="G5145" s="145" t="s">
        <v>5</v>
      </c>
      <c r="H5145" s="25" t="s">
        <v>6</v>
      </c>
      <c r="I5145" s="25" t="s">
        <v>7</v>
      </c>
      <c r="J5145" s="25" t="s">
        <v>9</v>
      </c>
    </row>
    <row r="5146" spans="1:10" ht="39.6" x14ac:dyDescent="0.25">
      <c r="A5146" s="146" t="s">
        <v>2076</v>
      </c>
      <c r="B5146" s="147" t="s">
        <v>1546</v>
      </c>
      <c r="C5146" s="146" t="s">
        <v>41</v>
      </c>
      <c r="D5146" s="146" t="s">
        <v>1547</v>
      </c>
      <c r="E5146" s="292" t="s">
        <v>2175</v>
      </c>
      <c r="F5146" s="292"/>
      <c r="G5146" s="148" t="s">
        <v>91</v>
      </c>
      <c r="H5146" s="149">
        <v>1</v>
      </c>
      <c r="I5146" s="150">
        <v>27.77</v>
      </c>
      <c r="J5146" s="150">
        <v>27.77</v>
      </c>
    </row>
    <row r="5147" spans="1:10" ht="26.4" x14ac:dyDescent="0.25">
      <c r="A5147" s="48" t="s">
        <v>2078</v>
      </c>
      <c r="B5147" s="50" t="s">
        <v>2085</v>
      </c>
      <c r="C5147" s="48" t="s">
        <v>41</v>
      </c>
      <c r="D5147" s="48" t="s">
        <v>2086</v>
      </c>
      <c r="E5147" s="289" t="s">
        <v>2081</v>
      </c>
      <c r="F5147" s="289"/>
      <c r="G5147" s="151" t="s">
        <v>2082</v>
      </c>
      <c r="H5147" s="152">
        <v>0.114</v>
      </c>
      <c r="I5147" s="153">
        <v>25.7</v>
      </c>
      <c r="J5147" s="153">
        <v>2.92</v>
      </c>
    </row>
    <row r="5148" spans="1:10" ht="26.4" x14ac:dyDescent="0.25">
      <c r="A5148" s="48" t="s">
        <v>2078</v>
      </c>
      <c r="B5148" s="50" t="s">
        <v>2083</v>
      </c>
      <c r="C5148" s="48" t="s">
        <v>41</v>
      </c>
      <c r="D5148" s="48" t="s">
        <v>2084</v>
      </c>
      <c r="E5148" s="289" t="s">
        <v>2081</v>
      </c>
      <c r="F5148" s="289"/>
      <c r="G5148" s="151" t="s">
        <v>2082</v>
      </c>
      <c r="H5148" s="152">
        <v>0.114</v>
      </c>
      <c r="I5148" s="153">
        <v>30.42</v>
      </c>
      <c r="J5148" s="153">
        <v>3.46</v>
      </c>
    </row>
    <row r="5149" spans="1:10" ht="26.4" x14ac:dyDescent="0.25">
      <c r="A5149" s="154" t="s">
        <v>2087</v>
      </c>
      <c r="B5149" s="155" t="s">
        <v>3486</v>
      </c>
      <c r="C5149" s="154" t="s">
        <v>41</v>
      </c>
      <c r="D5149" s="154" t="s">
        <v>3487</v>
      </c>
      <c r="E5149" s="290" t="s">
        <v>2091</v>
      </c>
      <c r="F5149" s="290"/>
      <c r="G5149" s="156" t="s">
        <v>43</v>
      </c>
      <c r="H5149" s="157">
        <v>9.4000000000000004E-3</v>
      </c>
      <c r="I5149" s="158">
        <v>8.24</v>
      </c>
      <c r="J5149" s="158">
        <v>7.0000000000000007E-2</v>
      </c>
    </row>
    <row r="5150" spans="1:10" ht="26.4" x14ac:dyDescent="0.25">
      <c r="A5150" s="154" t="s">
        <v>2087</v>
      </c>
      <c r="B5150" s="155" t="s">
        <v>3718</v>
      </c>
      <c r="C5150" s="154" t="s">
        <v>41</v>
      </c>
      <c r="D5150" s="154" t="s">
        <v>3719</v>
      </c>
      <c r="E5150" s="290" t="s">
        <v>2091</v>
      </c>
      <c r="F5150" s="290"/>
      <c r="G5150" s="156" t="s">
        <v>91</v>
      </c>
      <c r="H5150" s="157">
        <v>1.2434000000000001</v>
      </c>
      <c r="I5150" s="158">
        <v>17.149999999999999</v>
      </c>
      <c r="J5150" s="158">
        <v>21.32</v>
      </c>
    </row>
    <row r="5151" spans="1:10" x14ac:dyDescent="0.25">
      <c r="A5151" s="49"/>
      <c r="B5151" s="49"/>
      <c r="C5151" s="49"/>
      <c r="D5151" s="49"/>
      <c r="E5151" s="49" t="s">
        <v>2093</v>
      </c>
      <c r="F5151" s="159">
        <v>2.2200000000000002</v>
      </c>
      <c r="G5151" s="49" t="s">
        <v>2094</v>
      </c>
      <c r="H5151" s="159">
        <v>2.56</v>
      </c>
      <c r="I5151" s="49" t="s">
        <v>2095</v>
      </c>
      <c r="J5151" s="159">
        <v>4.78</v>
      </c>
    </row>
    <row r="5152" spans="1:10" x14ac:dyDescent="0.25">
      <c r="A5152" s="49"/>
      <c r="B5152" s="49"/>
      <c r="C5152" s="49"/>
      <c r="D5152" s="49"/>
      <c r="E5152" s="49" t="s">
        <v>2096</v>
      </c>
      <c r="F5152" s="159">
        <v>5.69</v>
      </c>
      <c r="G5152" s="49"/>
      <c r="H5152" s="291" t="s">
        <v>2097</v>
      </c>
      <c r="I5152" s="291"/>
      <c r="J5152" s="159">
        <v>33.46</v>
      </c>
    </row>
    <row r="5153" spans="1:10" ht="14.4" thickBot="1" x14ac:dyDescent="0.3">
      <c r="A5153" s="30"/>
      <c r="B5153" s="30"/>
      <c r="C5153" s="30"/>
      <c r="D5153" s="30"/>
      <c r="E5153" s="30"/>
      <c r="F5153" s="30"/>
      <c r="G5153" s="30" t="s">
        <v>2098</v>
      </c>
      <c r="H5153" s="160" t="s">
        <v>3720</v>
      </c>
      <c r="I5153" s="30" t="s">
        <v>2100</v>
      </c>
      <c r="J5153" s="32">
        <v>2074.52</v>
      </c>
    </row>
    <row r="5154" spans="1:10" ht="14.4" thickTop="1" x14ac:dyDescent="0.25">
      <c r="A5154" s="161"/>
      <c r="B5154" s="161"/>
      <c r="C5154" s="161"/>
      <c r="D5154" s="161"/>
      <c r="E5154" s="161"/>
      <c r="F5154" s="161"/>
      <c r="G5154" s="161"/>
      <c r="H5154" s="161"/>
      <c r="I5154" s="161"/>
      <c r="J5154" s="161"/>
    </row>
    <row r="5155" spans="1:10" x14ac:dyDescent="0.25">
      <c r="A5155" s="24" t="s">
        <v>1548</v>
      </c>
      <c r="B5155" s="25" t="s">
        <v>2</v>
      </c>
      <c r="C5155" s="24" t="s">
        <v>3</v>
      </c>
      <c r="D5155" s="24" t="s">
        <v>4</v>
      </c>
      <c r="E5155" s="294" t="s">
        <v>2075</v>
      </c>
      <c r="F5155" s="294"/>
      <c r="G5155" s="145" t="s">
        <v>5</v>
      </c>
      <c r="H5155" s="25" t="s">
        <v>6</v>
      </c>
      <c r="I5155" s="25" t="s">
        <v>7</v>
      </c>
      <c r="J5155" s="25" t="s">
        <v>9</v>
      </c>
    </row>
    <row r="5156" spans="1:10" ht="26.4" x14ac:dyDescent="0.25">
      <c r="A5156" s="146" t="s">
        <v>2076</v>
      </c>
      <c r="B5156" s="147" t="s">
        <v>1549</v>
      </c>
      <c r="C5156" s="146" t="s">
        <v>19</v>
      </c>
      <c r="D5156" s="146" t="s">
        <v>1550</v>
      </c>
      <c r="E5156" s="292" t="s">
        <v>2077</v>
      </c>
      <c r="F5156" s="292"/>
      <c r="G5156" s="148" t="s">
        <v>43</v>
      </c>
      <c r="H5156" s="149">
        <v>1</v>
      </c>
      <c r="I5156" s="150">
        <v>79.900000000000006</v>
      </c>
      <c r="J5156" s="150">
        <v>79.900000000000006</v>
      </c>
    </row>
    <row r="5157" spans="1:10" ht="26.4" x14ac:dyDescent="0.25">
      <c r="A5157" s="48" t="s">
        <v>2078</v>
      </c>
      <c r="B5157" s="50" t="s">
        <v>2085</v>
      </c>
      <c r="C5157" s="48" t="s">
        <v>41</v>
      </c>
      <c r="D5157" s="48" t="s">
        <v>2086</v>
      </c>
      <c r="E5157" s="289" t="s">
        <v>2081</v>
      </c>
      <c r="F5157" s="289"/>
      <c r="G5157" s="151" t="s">
        <v>2082</v>
      </c>
      <c r="H5157" s="152">
        <v>1.4239999999999999</v>
      </c>
      <c r="I5157" s="153">
        <v>25.7</v>
      </c>
      <c r="J5157" s="153">
        <v>36.590000000000003</v>
      </c>
    </row>
    <row r="5158" spans="1:10" ht="26.4" x14ac:dyDescent="0.25">
      <c r="A5158" s="48" t="s">
        <v>2078</v>
      </c>
      <c r="B5158" s="50" t="s">
        <v>2083</v>
      </c>
      <c r="C5158" s="48" t="s">
        <v>41</v>
      </c>
      <c r="D5158" s="48" t="s">
        <v>2084</v>
      </c>
      <c r="E5158" s="289" t="s">
        <v>2081</v>
      </c>
      <c r="F5158" s="289"/>
      <c r="G5158" s="151" t="s">
        <v>2082</v>
      </c>
      <c r="H5158" s="152">
        <v>1.4239999999999999</v>
      </c>
      <c r="I5158" s="153">
        <v>30.42</v>
      </c>
      <c r="J5158" s="153">
        <v>43.31</v>
      </c>
    </row>
    <row r="5159" spans="1:10" x14ac:dyDescent="0.25">
      <c r="A5159" s="49"/>
      <c r="B5159" s="49"/>
      <c r="C5159" s="49"/>
      <c r="D5159" s="49"/>
      <c r="E5159" s="49" t="s">
        <v>2093</v>
      </c>
      <c r="F5159" s="159">
        <v>27.87</v>
      </c>
      <c r="G5159" s="49" t="s">
        <v>2094</v>
      </c>
      <c r="H5159" s="159">
        <v>31.95</v>
      </c>
      <c r="I5159" s="49" t="s">
        <v>2095</v>
      </c>
      <c r="J5159" s="159">
        <v>59.82</v>
      </c>
    </row>
    <row r="5160" spans="1:10" x14ac:dyDescent="0.25">
      <c r="A5160" s="49"/>
      <c r="B5160" s="49"/>
      <c r="C5160" s="49"/>
      <c r="D5160" s="49"/>
      <c r="E5160" s="49" t="s">
        <v>2096</v>
      </c>
      <c r="F5160" s="159">
        <v>16.37</v>
      </c>
      <c r="G5160" s="49"/>
      <c r="H5160" s="291" t="s">
        <v>2097</v>
      </c>
      <c r="I5160" s="291"/>
      <c r="J5160" s="159">
        <v>96.27</v>
      </c>
    </row>
    <row r="5161" spans="1:10" ht="14.4" thickBot="1" x14ac:dyDescent="0.3">
      <c r="A5161" s="30"/>
      <c r="B5161" s="30"/>
      <c r="C5161" s="30"/>
      <c r="D5161" s="30"/>
      <c r="E5161" s="30"/>
      <c r="F5161" s="30"/>
      <c r="G5161" s="30" t="s">
        <v>2098</v>
      </c>
      <c r="H5161" s="160" t="s">
        <v>2643</v>
      </c>
      <c r="I5161" s="30" t="s">
        <v>2100</v>
      </c>
      <c r="J5161" s="32">
        <v>288.81</v>
      </c>
    </row>
    <row r="5162" spans="1:10" ht="14.4" thickTop="1" x14ac:dyDescent="0.25">
      <c r="A5162" s="161"/>
      <c r="B5162" s="161"/>
      <c r="C5162" s="161"/>
      <c r="D5162" s="161"/>
      <c r="E5162" s="161"/>
      <c r="F5162" s="161"/>
      <c r="G5162" s="161"/>
      <c r="H5162" s="161"/>
      <c r="I5162" s="161"/>
      <c r="J5162" s="161"/>
    </row>
    <row r="5163" spans="1:10" x14ac:dyDescent="0.25">
      <c r="A5163" s="24" t="s">
        <v>1551</v>
      </c>
      <c r="B5163" s="25" t="s">
        <v>2</v>
      </c>
      <c r="C5163" s="24" t="s">
        <v>3</v>
      </c>
      <c r="D5163" s="24" t="s">
        <v>4</v>
      </c>
      <c r="E5163" s="294" t="s">
        <v>2075</v>
      </c>
      <c r="F5163" s="294"/>
      <c r="G5163" s="145" t="s">
        <v>5</v>
      </c>
      <c r="H5163" s="25" t="s">
        <v>6</v>
      </c>
      <c r="I5163" s="25" t="s">
        <v>7</v>
      </c>
      <c r="J5163" s="25" t="s">
        <v>9</v>
      </c>
    </row>
    <row r="5164" spans="1:10" ht="26.4" x14ac:dyDescent="0.25">
      <c r="A5164" s="146" t="s">
        <v>2076</v>
      </c>
      <c r="B5164" s="147" t="s">
        <v>1552</v>
      </c>
      <c r="C5164" s="146" t="s">
        <v>19</v>
      </c>
      <c r="D5164" s="146" t="s">
        <v>1553</v>
      </c>
      <c r="E5164" s="292" t="s">
        <v>2077</v>
      </c>
      <c r="F5164" s="292"/>
      <c r="G5164" s="148" t="s">
        <v>43</v>
      </c>
      <c r="H5164" s="149">
        <v>1</v>
      </c>
      <c r="I5164" s="150">
        <v>280.47000000000003</v>
      </c>
      <c r="J5164" s="150">
        <v>280.47000000000003</v>
      </c>
    </row>
    <row r="5165" spans="1:10" ht="26.4" x14ac:dyDescent="0.25">
      <c r="A5165" s="48" t="s">
        <v>2078</v>
      </c>
      <c r="B5165" s="50" t="s">
        <v>2083</v>
      </c>
      <c r="C5165" s="48" t="s">
        <v>41</v>
      </c>
      <c r="D5165" s="48" t="s">
        <v>2084</v>
      </c>
      <c r="E5165" s="289" t="s">
        <v>2081</v>
      </c>
      <c r="F5165" s="289"/>
      <c r="G5165" s="151" t="s">
        <v>2082</v>
      </c>
      <c r="H5165" s="152">
        <v>4.9980000000000002</v>
      </c>
      <c r="I5165" s="153">
        <v>30.42</v>
      </c>
      <c r="J5165" s="153">
        <v>152.03</v>
      </c>
    </row>
    <row r="5166" spans="1:10" ht="26.4" x14ac:dyDescent="0.25">
      <c r="A5166" s="48" t="s">
        <v>2078</v>
      </c>
      <c r="B5166" s="50" t="s">
        <v>2085</v>
      </c>
      <c r="C5166" s="48" t="s">
        <v>41</v>
      </c>
      <c r="D5166" s="48" t="s">
        <v>2086</v>
      </c>
      <c r="E5166" s="289" t="s">
        <v>2081</v>
      </c>
      <c r="F5166" s="289"/>
      <c r="G5166" s="151" t="s">
        <v>2082</v>
      </c>
      <c r="H5166" s="152">
        <v>4.9980000000000002</v>
      </c>
      <c r="I5166" s="153">
        <v>25.7</v>
      </c>
      <c r="J5166" s="153">
        <v>128.44</v>
      </c>
    </row>
    <row r="5167" spans="1:10" x14ac:dyDescent="0.25">
      <c r="A5167" s="49"/>
      <c r="B5167" s="49"/>
      <c r="C5167" s="49"/>
      <c r="D5167" s="49"/>
      <c r="E5167" s="49" t="s">
        <v>2093</v>
      </c>
      <c r="F5167" s="159">
        <v>97.84</v>
      </c>
      <c r="G5167" s="49" t="s">
        <v>2094</v>
      </c>
      <c r="H5167" s="159">
        <v>112.17</v>
      </c>
      <c r="I5167" s="49" t="s">
        <v>2095</v>
      </c>
      <c r="J5167" s="159">
        <v>210.01</v>
      </c>
    </row>
    <row r="5168" spans="1:10" x14ac:dyDescent="0.25">
      <c r="A5168" s="49"/>
      <c r="B5168" s="49"/>
      <c r="C5168" s="49"/>
      <c r="D5168" s="49"/>
      <c r="E5168" s="49" t="s">
        <v>2096</v>
      </c>
      <c r="F5168" s="159">
        <v>57.49</v>
      </c>
      <c r="G5168" s="49"/>
      <c r="H5168" s="291" t="s">
        <v>2097</v>
      </c>
      <c r="I5168" s="291"/>
      <c r="J5168" s="159">
        <v>337.96</v>
      </c>
    </row>
    <row r="5169" spans="1:10" ht="14.4" thickBot="1" x14ac:dyDescent="0.3">
      <c r="A5169" s="30"/>
      <c r="B5169" s="30"/>
      <c r="C5169" s="30"/>
      <c r="D5169" s="30"/>
      <c r="E5169" s="30"/>
      <c r="F5169" s="30"/>
      <c r="G5169" s="30" t="s">
        <v>2098</v>
      </c>
      <c r="H5169" s="160" t="s">
        <v>2560</v>
      </c>
      <c r="I5169" s="30" t="s">
        <v>2100</v>
      </c>
      <c r="J5169" s="32">
        <v>1351.84</v>
      </c>
    </row>
    <row r="5170" spans="1:10" ht="14.4" thickTop="1" x14ac:dyDescent="0.25">
      <c r="A5170" s="161"/>
      <c r="B5170" s="161"/>
      <c r="C5170" s="161"/>
      <c r="D5170" s="161"/>
      <c r="E5170" s="161"/>
      <c r="F5170" s="161"/>
      <c r="G5170" s="161"/>
      <c r="H5170" s="161"/>
      <c r="I5170" s="161"/>
      <c r="J5170" s="161"/>
    </row>
    <row r="5171" spans="1:10" x14ac:dyDescent="0.25">
      <c r="A5171" s="24" t="s">
        <v>1554</v>
      </c>
      <c r="B5171" s="25" t="s">
        <v>2</v>
      </c>
      <c r="C5171" s="24" t="s">
        <v>3</v>
      </c>
      <c r="D5171" s="24" t="s">
        <v>4</v>
      </c>
      <c r="E5171" s="294" t="s">
        <v>2075</v>
      </c>
      <c r="F5171" s="294"/>
      <c r="G5171" s="145" t="s">
        <v>5</v>
      </c>
      <c r="H5171" s="25" t="s">
        <v>6</v>
      </c>
      <c r="I5171" s="25" t="s">
        <v>7</v>
      </c>
      <c r="J5171" s="25" t="s">
        <v>9</v>
      </c>
    </row>
    <row r="5172" spans="1:10" ht="39.6" x14ac:dyDescent="0.25">
      <c r="A5172" s="146" t="s">
        <v>2076</v>
      </c>
      <c r="B5172" s="147" t="s">
        <v>1555</v>
      </c>
      <c r="C5172" s="146" t="s">
        <v>41</v>
      </c>
      <c r="D5172" s="146" t="s">
        <v>1556</v>
      </c>
      <c r="E5172" s="292" t="s">
        <v>3491</v>
      </c>
      <c r="F5172" s="292"/>
      <c r="G5172" s="148" t="s">
        <v>91</v>
      </c>
      <c r="H5172" s="149">
        <v>1</v>
      </c>
      <c r="I5172" s="150">
        <v>49.86</v>
      </c>
      <c r="J5172" s="150">
        <v>49.86</v>
      </c>
    </row>
    <row r="5173" spans="1:10" ht="26.4" x14ac:dyDescent="0.25">
      <c r="A5173" s="48" t="s">
        <v>2078</v>
      </c>
      <c r="B5173" s="50" t="s">
        <v>2085</v>
      </c>
      <c r="C5173" s="48" t="s">
        <v>41</v>
      </c>
      <c r="D5173" s="48" t="s">
        <v>2086</v>
      </c>
      <c r="E5173" s="289" t="s">
        <v>2081</v>
      </c>
      <c r="F5173" s="289"/>
      <c r="G5173" s="151" t="s">
        <v>2082</v>
      </c>
      <c r="H5173" s="152">
        <v>0.17100000000000001</v>
      </c>
      <c r="I5173" s="153">
        <v>25.7</v>
      </c>
      <c r="J5173" s="153">
        <v>4.3899999999999997</v>
      </c>
    </row>
    <row r="5174" spans="1:10" ht="26.4" x14ac:dyDescent="0.25">
      <c r="A5174" s="48" t="s">
        <v>2078</v>
      </c>
      <c r="B5174" s="50" t="s">
        <v>2083</v>
      </c>
      <c r="C5174" s="48" t="s">
        <v>41</v>
      </c>
      <c r="D5174" s="48" t="s">
        <v>2084</v>
      </c>
      <c r="E5174" s="289" t="s">
        <v>2081</v>
      </c>
      <c r="F5174" s="289"/>
      <c r="G5174" s="151" t="s">
        <v>2082</v>
      </c>
      <c r="H5174" s="152">
        <v>0.17100000000000001</v>
      </c>
      <c r="I5174" s="153">
        <v>30.42</v>
      </c>
      <c r="J5174" s="153">
        <v>5.2</v>
      </c>
    </row>
    <row r="5175" spans="1:10" x14ac:dyDescent="0.25">
      <c r="A5175" s="154" t="s">
        <v>2087</v>
      </c>
      <c r="B5175" s="155" t="s">
        <v>3721</v>
      </c>
      <c r="C5175" s="154" t="s">
        <v>41</v>
      </c>
      <c r="D5175" s="154" t="s">
        <v>3722</v>
      </c>
      <c r="E5175" s="290" t="s">
        <v>2091</v>
      </c>
      <c r="F5175" s="290"/>
      <c r="G5175" s="156" t="s">
        <v>91</v>
      </c>
      <c r="H5175" s="157">
        <v>1.1000000000000001</v>
      </c>
      <c r="I5175" s="158">
        <v>36.61</v>
      </c>
      <c r="J5175" s="158">
        <v>40.270000000000003</v>
      </c>
    </row>
    <row r="5176" spans="1:10" x14ac:dyDescent="0.25">
      <c r="A5176" s="49"/>
      <c r="B5176" s="49"/>
      <c r="C5176" s="49"/>
      <c r="D5176" s="49"/>
      <c r="E5176" s="49" t="s">
        <v>2093</v>
      </c>
      <c r="F5176" s="159">
        <v>3.34</v>
      </c>
      <c r="G5176" s="49" t="s">
        <v>2094</v>
      </c>
      <c r="H5176" s="159">
        <v>3.83</v>
      </c>
      <c r="I5176" s="49" t="s">
        <v>2095</v>
      </c>
      <c r="J5176" s="159">
        <v>7.17</v>
      </c>
    </row>
    <row r="5177" spans="1:10" x14ac:dyDescent="0.25">
      <c r="A5177" s="49"/>
      <c r="B5177" s="49"/>
      <c r="C5177" s="49"/>
      <c r="D5177" s="49"/>
      <c r="E5177" s="49" t="s">
        <v>2096</v>
      </c>
      <c r="F5177" s="159">
        <v>10.220000000000001</v>
      </c>
      <c r="G5177" s="49"/>
      <c r="H5177" s="291" t="s">
        <v>2097</v>
      </c>
      <c r="I5177" s="291"/>
      <c r="J5177" s="159">
        <v>60.08</v>
      </c>
    </row>
    <row r="5178" spans="1:10" ht="14.4" thickBot="1" x14ac:dyDescent="0.3">
      <c r="A5178" s="30"/>
      <c r="B5178" s="30"/>
      <c r="C5178" s="30"/>
      <c r="D5178" s="30"/>
      <c r="E5178" s="30"/>
      <c r="F5178" s="30"/>
      <c r="G5178" s="30" t="s">
        <v>2098</v>
      </c>
      <c r="H5178" s="160" t="s">
        <v>3723</v>
      </c>
      <c r="I5178" s="30" t="s">
        <v>2100</v>
      </c>
      <c r="J5178" s="32">
        <v>66.08</v>
      </c>
    </row>
    <row r="5179" spans="1:10" ht="14.4" thickTop="1" x14ac:dyDescent="0.25">
      <c r="A5179" s="161"/>
      <c r="B5179" s="161"/>
      <c r="C5179" s="161"/>
      <c r="D5179" s="161"/>
      <c r="E5179" s="161"/>
      <c r="F5179" s="161"/>
      <c r="G5179" s="161"/>
      <c r="H5179" s="161"/>
      <c r="I5179" s="161"/>
      <c r="J5179" s="161"/>
    </row>
    <row r="5180" spans="1:10" x14ac:dyDescent="0.25">
      <c r="A5180" s="26" t="s">
        <v>1557</v>
      </c>
      <c r="B5180" s="26"/>
      <c r="C5180" s="26"/>
      <c r="D5180" s="26" t="s">
        <v>1558</v>
      </c>
      <c r="E5180" s="26"/>
      <c r="F5180" s="293"/>
      <c r="G5180" s="293"/>
      <c r="H5180" s="27"/>
      <c r="I5180" s="26"/>
      <c r="J5180" s="28">
        <v>163933.47</v>
      </c>
    </row>
    <row r="5181" spans="1:10" x14ac:dyDescent="0.25">
      <c r="A5181" s="24" t="s">
        <v>1559</v>
      </c>
      <c r="B5181" s="25" t="s">
        <v>2</v>
      </c>
      <c r="C5181" s="24" t="s">
        <v>3</v>
      </c>
      <c r="D5181" s="24" t="s">
        <v>4</v>
      </c>
      <c r="E5181" s="294" t="s">
        <v>2075</v>
      </c>
      <c r="F5181" s="294"/>
      <c r="G5181" s="145" t="s">
        <v>5</v>
      </c>
      <c r="H5181" s="25" t="s">
        <v>6</v>
      </c>
      <c r="I5181" s="25" t="s">
        <v>7</v>
      </c>
      <c r="J5181" s="25" t="s">
        <v>9</v>
      </c>
    </row>
    <row r="5182" spans="1:10" ht="26.4" x14ac:dyDescent="0.25">
      <c r="A5182" s="146" t="s">
        <v>2076</v>
      </c>
      <c r="B5182" s="147" t="s">
        <v>1560</v>
      </c>
      <c r="C5182" s="146" t="s">
        <v>19</v>
      </c>
      <c r="D5182" s="146" t="s">
        <v>1561</v>
      </c>
      <c r="E5182" s="292" t="s">
        <v>2077</v>
      </c>
      <c r="F5182" s="292"/>
      <c r="G5182" s="148" t="s">
        <v>43</v>
      </c>
      <c r="H5182" s="149">
        <v>1</v>
      </c>
      <c r="I5182" s="150">
        <v>175.26</v>
      </c>
      <c r="J5182" s="150">
        <v>175.26</v>
      </c>
    </row>
    <row r="5183" spans="1:10" ht="26.4" x14ac:dyDescent="0.25">
      <c r="A5183" s="48" t="s">
        <v>2078</v>
      </c>
      <c r="B5183" s="50" t="s">
        <v>2079</v>
      </c>
      <c r="C5183" s="48" t="s">
        <v>41</v>
      </c>
      <c r="D5183" s="48" t="s">
        <v>2080</v>
      </c>
      <c r="E5183" s="289" t="s">
        <v>2081</v>
      </c>
      <c r="F5183" s="289"/>
      <c r="G5183" s="151" t="s">
        <v>2082</v>
      </c>
      <c r="H5183" s="152">
        <v>0.5</v>
      </c>
      <c r="I5183" s="153">
        <v>24.25</v>
      </c>
      <c r="J5183" s="153">
        <v>12.12</v>
      </c>
    </row>
    <row r="5184" spans="1:10" ht="26.4" x14ac:dyDescent="0.25">
      <c r="A5184" s="48" t="s">
        <v>2078</v>
      </c>
      <c r="B5184" s="50" t="s">
        <v>2083</v>
      </c>
      <c r="C5184" s="48" t="s">
        <v>41</v>
      </c>
      <c r="D5184" s="48" t="s">
        <v>2084</v>
      </c>
      <c r="E5184" s="289" t="s">
        <v>2081</v>
      </c>
      <c r="F5184" s="289"/>
      <c r="G5184" s="151" t="s">
        <v>2082</v>
      </c>
      <c r="H5184" s="152">
        <v>0.5</v>
      </c>
      <c r="I5184" s="153">
        <v>30.42</v>
      </c>
      <c r="J5184" s="153">
        <v>15.21</v>
      </c>
    </row>
    <row r="5185" spans="1:10" ht="26.4" x14ac:dyDescent="0.25">
      <c r="A5185" s="154" t="s">
        <v>2087</v>
      </c>
      <c r="B5185" s="155" t="s">
        <v>3724</v>
      </c>
      <c r="C5185" s="154" t="s">
        <v>2461</v>
      </c>
      <c r="D5185" s="154" t="s">
        <v>3725</v>
      </c>
      <c r="E5185" s="290" t="s">
        <v>2091</v>
      </c>
      <c r="F5185" s="290"/>
      <c r="G5185" s="156" t="s">
        <v>592</v>
      </c>
      <c r="H5185" s="157">
        <v>1</v>
      </c>
      <c r="I5185" s="158">
        <v>147.93</v>
      </c>
      <c r="J5185" s="158">
        <v>147.93</v>
      </c>
    </row>
    <row r="5186" spans="1:10" x14ac:dyDescent="0.25">
      <c r="A5186" s="49"/>
      <c r="B5186" s="49"/>
      <c r="C5186" s="49"/>
      <c r="D5186" s="49"/>
      <c r="E5186" s="49" t="s">
        <v>2093</v>
      </c>
      <c r="F5186" s="159">
        <v>9.4700000000000006</v>
      </c>
      <c r="G5186" s="49" t="s">
        <v>2094</v>
      </c>
      <c r="H5186" s="159">
        <v>10.86</v>
      </c>
      <c r="I5186" s="49" t="s">
        <v>2095</v>
      </c>
      <c r="J5186" s="159">
        <v>20.329999999999998</v>
      </c>
    </row>
    <row r="5187" spans="1:10" x14ac:dyDescent="0.25">
      <c r="A5187" s="49"/>
      <c r="B5187" s="49"/>
      <c r="C5187" s="49"/>
      <c r="D5187" s="49"/>
      <c r="E5187" s="49" t="s">
        <v>2096</v>
      </c>
      <c r="F5187" s="159">
        <v>35.92</v>
      </c>
      <c r="G5187" s="49"/>
      <c r="H5187" s="291" t="s">
        <v>2097</v>
      </c>
      <c r="I5187" s="291"/>
      <c r="J5187" s="159">
        <v>211.18</v>
      </c>
    </row>
    <row r="5188" spans="1:10" ht="14.4" thickBot="1" x14ac:dyDescent="0.3">
      <c r="A5188" s="30"/>
      <c r="B5188" s="30"/>
      <c r="C5188" s="30"/>
      <c r="D5188" s="30"/>
      <c r="E5188" s="30"/>
      <c r="F5188" s="30"/>
      <c r="G5188" s="30" t="s">
        <v>2098</v>
      </c>
      <c r="H5188" s="160" t="s">
        <v>2166</v>
      </c>
      <c r="I5188" s="30" t="s">
        <v>2100</v>
      </c>
      <c r="J5188" s="32">
        <v>211.18</v>
      </c>
    </row>
    <row r="5189" spans="1:10" ht="14.4" thickTop="1" x14ac:dyDescent="0.25">
      <c r="A5189" s="161"/>
      <c r="B5189" s="161"/>
      <c r="C5189" s="161"/>
      <c r="D5189" s="161"/>
      <c r="E5189" s="161"/>
      <c r="F5189" s="161"/>
      <c r="G5189" s="161"/>
      <c r="H5189" s="161"/>
      <c r="I5189" s="161"/>
      <c r="J5189" s="161"/>
    </row>
    <row r="5190" spans="1:10" x14ac:dyDescent="0.25">
      <c r="A5190" s="24" t="s">
        <v>1562</v>
      </c>
      <c r="B5190" s="25" t="s">
        <v>2</v>
      </c>
      <c r="C5190" s="24" t="s">
        <v>3</v>
      </c>
      <c r="D5190" s="24" t="s">
        <v>4</v>
      </c>
      <c r="E5190" s="294" t="s">
        <v>2075</v>
      </c>
      <c r="F5190" s="294"/>
      <c r="G5190" s="145" t="s">
        <v>5</v>
      </c>
      <c r="H5190" s="25" t="s">
        <v>6</v>
      </c>
      <c r="I5190" s="25" t="s">
        <v>7</v>
      </c>
      <c r="J5190" s="25" t="s">
        <v>9</v>
      </c>
    </row>
    <row r="5191" spans="1:10" ht="39.6" x14ac:dyDescent="0.25">
      <c r="A5191" s="146" t="s">
        <v>2076</v>
      </c>
      <c r="B5191" s="147" t="s">
        <v>1563</v>
      </c>
      <c r="C5191" s="146" t="s">
        <v>19</v>
      </c>
      <c r="D5191" s="146" t="s">
        <v>1564</v>
      </c>
      <c r="E5191" s="292" t="s">
        <v>2077</v>
      </c>
      <c r="F5191" s="292"/>
      <c r="G5191" s="148" t="s">
        <v>43</v>
      </c>
      <c r="H5191" s="149">
        <v>1</v>
      </c>
      <c r="I5191" s="150">
        <v>220.73</v>
      </c>
      <c r="J5191" s="150">
        <v>220.73</v>
      </c>
    </row>
    <row r="5192" spans="1:10" ht="26.4" x14ac:dyDescent="0.25">
      <c r="A5192" s="48" t="s">
        <v>2078</v>
      </c>
      <c r="B5192" s="50" t="s">
        <v>2085</v>
      </c>
      <c r="C5192" s="48" t="s">
        <v>41</v>
      </c>
      <c r="D5192" s="48" t="s">
        <v>2086</v>
      </c>
      <c r="E5192" s="289" t="s">
        <v>2081</v>
      </c>
      <c r="F5192" s="289"/>
      <c r="G5192" s="151" t="s">
        <v>2082</v>
      </c>
      <c r="H5192" s="152">
        <v>0.2</v>
      </c>
      <c r="I5192" s="153">
        <v>25.7</v>
      </c>
      <c r="J5192" s="153">
        <v>5.14</v>
      </c>
    </row>
    <row r="5193" spans="1:10" ht="26.4" x14ac:dyDescent="0.25">
      <c r="A5193" s="48" t="s">
        <v>2078</v>
      </c>
      <c r="B5193" s="50" t="s">
        <v>2083</v>
      </c>
      <c r="C5193" s="48" t="s">
        <v>41</v>
      </c>
      <c r="D5193" s="48" t="s">
        <v>2084</v>
      </c>
      <c r="E5193" s="289" t="s">
        <v>2081</v>
      </c>
      <c r="F5193" s="289"/>
      <c r="G5193" s="151" t="s">
        <v>2082</v>
      </c>
      <c r="H5193" s="152">
        <v>0.4</v>
      </c>
      <c r="I5193" s="153">
        <v>30.42</v>
      </c>
      <c r="J5193" s="153">
        <v>12.16</v>
      </c>
    </row>
    <row r="5194" spans="1:10" ht="52.8" x14ac:dyDescent="0.25">
      <c r="A5194" s="154" t="s">
        <v>2087</v>
      </c>
      <c r="B5194" s="155" t="s">
        <v>3726</v>
      </c>
      <c r="C5194" s="154" t="s">
        <v>2089</v>
      </c>
      <c r="D5194" s="154" t="s">
        <v>3727</v>
      </c>
      <c r="E5194" s="290" t="s">
        <v>2091</v>
      </c>
      <c r="F5194" s="290"/>
      <c r="G5194" s="156" t="s">
        <v>592</v>
      </c>
      <c r="H5194" s="157">
        <v>1</v>
      </c>
      <c r="I5194" s="158">
        <v>203.43</v>
      </c>
      <c r="J5194" s="158">
        <v>203.43</v>
      </c>
    </row>
    <row r="5195" spans="1:10" x14ac:dyDescent="0.25">
      <c r="A5195" s="49"/>
      <c r="B5195" s="49"/>
      <c r="C5195" s="49"/>
      <c r="D5195" s="49"/>
      <c r="E5195" s="49" t="s">
        <v>2093</v>
      </c>
      <c r="F5195" s="159">
        <v>6.08</v>
      </c>
      <c r="G5195" s="49" t="s">
        <v>2094</v>
      </c>
      <c r="H5195" s="159">
        <v>6.99</v>
      </c>
      <c r="I5195" s="49" t="s">
        <v>2095</v>
      </c>
      <c r="J5195" s="159">
        <v>13.07</v>
      </c>
    </row>
    <row r="5196" spans="1:10" x14ac:dyDescent="0.25">
      <c r="A5196" s="49"/>
      <c r="B5196" s="49"/>
      <c r="C5196" s="49"/>
      <c r="D5196" s="49"/>
      <c r="E5196" s="49" t="s">
        <v>2096</v>
      </c>
      <c r="F5196" s="159">
        <v>45.24</v>
      </c>
      <c r="G5196" s="49"/>
      <c r="H5196" s="291" t="s">
        <v>2097</v>
      </c>
      <c r="I5196" s="291"/>
      <c r="J5196" s="159">
        <v>265.97000000000003</v>
      </c>
    </row>
    <row r="5197" spans="1:10" ht="14.4" thickBot="1" x14ac:dyDescent="0.3">
      <c r="A5197" s="30"/>
      <c r="B5197" s="30"/>
      <c r="C5197" s="30"/>
      <c r="D5197" s="30"/>
      <c r="E5197" s="30"/>
      <c r="F5197" s="30"/>
      <c r="G5197" s="30" t="s">
        <v>2098</v>
      </c>
      <c r="H5197" s="160" t="s">
        <v>3728</v>
      </c>
      <c r="I5197" s="30" t="s">
        <v>2100</v>
      </c>
      <c r="J5197" s="32">
        <v>39363.56</v>
      </c>
    </row>
    <row r="5198" spans="1:10" ht="14.4" thickTop="1" x14ac:dyDescent="0.25">
      <c r="A5198" s="161"/>
      <c r="B5198" s="161"/>
      <c r="C5198" s="161"/>
      <c r="D5198" s="161"/>
      <c r="E5198" s="161"/>
      <c r="F5198" s="161"/>
      <c r="G5198" s="161"/>
      <c r="H5198" s="161"/>
      <c r="I5198" s="161"/>
      <c r="J5198" s="161"/>
    </row>
    <row r="5199" spans="1:10" x14ac:dyDescent="0.25">
      <c r="A5199" s="24" t="s">
        <v>1565</v>
      </c>
      <c r="B5199" s="25" t="s">
        <v>2</v>
      </c>
      <c r="C5199" s="24" t="s">
        <v>3</v>
      </c>
      <c r="D5199" s="24" t="s">
        <v>4</v>
      </c>
      <c r="E5199" s="294" t="s">
        <v>2075</v>
      </c>
      <c r="F5199" s="294"/>
      <c r="G5199" s="145" t="s">
        <v>5</v>
      </c>
      <c r="H5199" s="25" t="s">
        <v>6</v>
      </c>
      <c r="I5199" s="25" t="s">
        <v>7</v>
      </c>
      <c r="J5199" s="25" t="s">
        <v>9</v>
      </c>
    </row>
    <row r="5200" spans="1:10" ht="26.4" x14ac:dyDescent="0.25">
      <c r="A5200" s="146" t="s">
        <v>2076</v>
      </c>
      <c r="B5200" s="147" t="s">
        <v>1566</v>
      </c>
      <c r="C5200" s="146" t="s">
        <v>19</v>
      </c>
      <c r="D5200" s="146" t="s">
        <v>1567</v>
      </c>
      <c r="E5200" s="292" t="s">
        <v>2077</v>
      </c>
      <c r="F5200" s="292"/>
      <c r="G5200" s="148" t="s">
        <v>43</v>
      </c>
      <c r="H5200" s="149">
        <v>1</v>
      </c>
      <c r="I5200" s="150">
        <v>129.91999999999999</v>
      </c>
      <c r="J5200" s="150">
        <v>129.91999999999999</v>
      </c>
    </row>
    <row r="5201" spans="1:10" ht="26.4" x14ac:dyDescent="0.25">
      <c r="A5201" s="48" t="s">
        <v>2078</v>
      </c>
      <c r="B5201" s="50" t="s">
        <v>2083</v>
      </c>
      <c r="C5201" s="48" t="s">
        <v>41</v>
      </c>
      <c r="D5201" s="48" t="s">
        <v>2084</v>
      </c>
      <c r="E5201" s="289" t="s">
        <v>2081</v>
      </c>
      <c r="F5201" s="289"/>
      <c r="G5201" s="151" t="s">
        <v>2082</v>
      </c>
      <c r="H5201" s="152">
        <v>0.3</v>
      </c>
      <c r="I5201" s="153">
        <v>30.42</v>
      </c>
      <c r="J5201" s="153">
        <v>9.1199999999999992</v>
      </c>
    </row>
    <row r="5202" spans="1:10" ht="26.4" x14ac:dyDescent="0.25">
      <c r="A5202" s="48" t="s">
        <v>2078</v>
      </c>
      <c r="B5202" s="50" t="s">
        <v>2085</v>
      </c>
      <c r="C5202" s="48" t="s">
        <v>41</v>
      </c>
      <c r="D5202" s="48" t="s">
        <v>2086</v>
      </c>
      <c r="E5202" s="289" t="s">
        <v>2081</v>
      </c>
      <c r="F5202" s="289"/>
      <c r="G5202" s="151" t="s">
        <v>2082</v>
      </c>
      <c r="H5202" s="152">
        <v>0.3</v>
      </c>
      <c r="I5202" s="153">
        <v>25.7</v>
      </c>
      <c r="J5202" s="153">
        <v>7.71</v>
      </c>
    </row>
    <row r="5203" spans="1:10" ht="39.6" x14ac:dyDescent="0.25">
      <c r="A5203" s="154" t="s">
        <v>2087</v>
      </c>
      <c r="B5203" s="155" t="s">
        <v>3729</v>
      </c>
      <c r="C5203" s="154" t="s">
        <v>2089</v>
      </c>
      <c r="D5203" s="154" t="s">
        <v>3730</v>
      </c>
      <c r="E5203" s="290" t="s">
        <v>2091</v>
      </c>
      <c r="F5203" s="290"/>
      <c r="G5203" s="156" t="s">
        <v>592</v>
      </c>
      <c r="H5203" s="157">
        <v>1</v>
      </c>
      <c r="I5203" s="158">
        <v>112.81</v>
      </c>
      <c r="J5203" s="158">
        <v>112.81</v>
      </c>
    </row>
    <row r="5204" spans="1:10" ht="26.4" x14ac:dyDescent="0.25">
      <c r="A5204" s="154" t="s">
        <v>2087</v>
      </c>
      <c r="B5204" s="155" t="s">
        <v>3731</v>
      </c>
      <c r="C5204" s="154" t="s">
        <v>41</v>
      </c>
      <c r="D5204" s="154" t="s">
        <v>3732</v>
      </c>
      <c r="E5204" s="290" t="s">
        <v>2091</v>
      </c>
      <c r="F5204" s="290"/>
      <c r="G5204" s="156" t="s">
        <v>43</v>
      </c>
      <c r="H5204" s="157">
        <v>0.01</v>
      </c>
      <c r="I5204" s="158">
        <v>28.27</v>
      </c>
      <c r="J5204" s="158">
        <v>0.28000000000000003</v>
      </c>
    </row>
    <row r="5205" spans="1:10" x14ac:dyDescent="0.25">
      <c r="A5205" s="49"/>
      <c r="B5205" s="49"/>
      <c r="C5205" s="49"/>
      <c r="D5205" s="49"/>
      <c r="E5205" s="49" t="s">
        <v>2093</v>
      </c>
      <c r="F5205" s="159">
        <v>5.87</v>
      </c>
      <c r="G5205" s="49" t="s">
        <v>2094</v>
      </c>
      <c r="H5205" s="159">
        <v>6.73</v>
      </c>
      <c r="I5205" s="49" t="s">
        <v>2095</v>
      </c>
      <c r="J5205" s="159">
        <v>12.6</v>
      </c>
    </row>
    <row r="5206" spans="1:10" x14ac:dyDescent="0.25">
      <c r="A5206" s="49"/>
      <c r="B5206" s="49"/>
      <c r="C5206" s="49"/>
      <c r="D5206" s="49"/>
      <c r="E5206" s="49" t="s">
        <v>2096</v>
      </c>
      <c r="F5206" s="159">
        <v>26.63</v>
      </c>
      <c r="G5206" s="49"/>
      <c r="H5206" s="291" t="s">
        <v>2097</v>
      </c>
      <c r="I5206" s="291"/>
      <c r="J5206" s="159">
        <v>156.55000000000001</v>
      </c>
    </row>
    <row r="5207" spans="1:10" ht="14.4" thickBot="1" x14ac:dyDescent="0.3">
      <c r="A5207" s="30"/>
      <c r="B5207" s="30"/>
      <c r="C5207" s="30"/>
      <c r="D5207" s="30"/>
      <c r="E5207" s="30"/>
      <c r="F5207" s="30"/>
      <c r="G5207" s="30" t="s">
        <v>2098</v>
      </c>
      <c r="H5207" s="160" t="s">
        <v>3544</v>
      </c>
      <c r="I5207" s="30" t="s">
        <v>2100</v>
      </c>
      <c r="J5207" s="32">
        <v>2974.45</v>
      </c>
    </row>
    <row r="5208" spans="1:10" ht="14.4" thickTop="1" x14ac:dyDescent="0.25">
      <c r="A5208" s="161"/>
      <c r="B5208" s="161"/>
      <c r="C5208" s="161"/>
      <c r="D5208" s="161"/>
      <c r="E5208" s="161"/>
      <c r="F5208" s="161"/>
      <c r="G5208" s="161"/>
      <c r="H5208" s="161"/>
      <c r="I5208" s="161"/>
      <c r="J5208" s="161"/>
    </row>
    <row r="5209" spans="1:10" x14ac:dyDescent="0.25">
      <c r="A5209" s="24" t="s">
        <v>1568</v>
      </c>
      <c r="B5209" s="25" t="s">
        <v>2</v>
      </c>
      <c r="C5209" s="24" t="s">
        <v>3</v>
      </c>
      <c r="D5209" s="24" t="s">
        <v>4</v>
      </c>
      <c r="E5209" s="294" t="s">
        <v>2075</v>
      </c>
      <c r="F5209" s="294"/>
      <c r="G5209" s="145" t="s">
        <v>5</v>
      </c>
      <c r="H5209" s="25" t="s">
        <v>6</v>
      </c>
      <c r="I5209" s="25" t="s">
        <v>7</v>
      </c>
      <c r="J5209" s="25" t="s">
        <v>9</v>
      </c>
    </row>
    <row r="5210" spans="1:10" ht="26.4" x14ac:dyDescent="0.25">
      <c r="A5210" s="146" t="s">
        <v>2076</v>
      </c>
      <c r="B5210" s="147" t="s">
        <v>1569</v>
      </c>
      <c r="C5210" s="146" t="s">
        <v>19</v>
      </c>
      <c r="D5210" s="146" t="s">
        <v>1570</v>
      </c>
      <c r="E5210" s="292" t="s">
        <v>2077</v>
      </c>
      <c r="F5210" s="292"/>
      <c r="G5210" s="148" t="s">
        <v>43</v>
      </c>
      <c r="H5210" s="149">
        <v>1</v>
      </c>
      <c r="I5210" s="150">
        <v>11.44</v>
      </c>
      <c r="J5210" s="150">
        <v>11.44</v>
      </c>
    </row>
    <row r="5211" spans="1:10" ht="26.4" x14ac:dyDescent="0.25">
      <c r="A5211" s="48" t="s">
        <v>2078</v>
      </c>
      <c r="B5211" s="50" t="s">
        <v>2083</v>
      </c>
      <c r="C5211" s="48" t="s">
        <v>41</v>
      </c>
      <c r="D5211" s="48" t="s">
        <v>2084</v>
      </c>
      <c r="E5211" s="289" t="s">
        <v>2081</v>
      </c>
      <c r="F5211" s="289"/>
      <c r="G5211" s="151" t="s">
        <v>2082</v>
      </c>
      <c r="H5211" s="152">
        <v>0.20399999999999999</v>
      </c>
      <c r="I5211" s="153">
        <v>30.42</v>
      </c>
      <c r="J5211" s="153">
        <v>6.2</v>
      </c>
    </row>
    <row r="5212" spans="1:10" ht="26.4" x14ac:dyDescent="0.25">
      <c r="A5212" s="48" t="s">
        <v>2078</v>
      </c>
      <c r="B5212" s="50" t="s">
        <v>2085</v>
      </c>
      <c r="C5212" s="48" t="s">
        <v>41</v>
      </c>
      <c r="D5212" s="48" t="s">
        <v>2086</v>
      </c>
      <c r="E5212" s="289" t="s">
        <v>2081</v>
      </c>
      <c r="F5212" s="289"/>
      <c r="G5212" s="151" t="s">
        <v>2082</v>
      </c>
      <c r="H5212" s="152">
        <v>0.20399999999999999</v>
      </c>
      <c r="I5212" s="153">
        <v>25.7</v>
      </c>
      <c r="J5212" s="153">
        <v>5.24</v>
      </c>
    </row>
    <row r="5213" spans="1:10" x14ac:dyDescent="0.25">
      <c r="A5213" s="49"/>
      <c r="B5213" s="49"/>
      <c r="C5213" s="49"/>
      <c r="D5213" s="49"/>
      <c r="E5213" s="49" t="s">
        <v>2093</v>
      </c>
      <c r="F5213" s="159">
        <v>3.98</v>
      </c>
      <c r="G5213" s="49" t="s">
        <v>2094</v>
      </c>
      <c r="H5213" s="159">
        <v>4.58</v>
      </c>
      <c r="I5213" s="49" t="s">
        <v>2095</v>
      </c>
      <c r="J5213" s="159">
        <v>8.56</v>
      </c>
    </row>
    <row r="5214" spans="1:10" x14ac:dyDescent="0.25">
      <c r="A5214" s="49"/>
      <c r="B5214" s="49"/>
      <c r="C5214" s="49"/>
      <c r="D5214" s="49"/>
      <c r="E5214" s="49" t="s">
        <v>2096</v>
      </c>
      <c r="F5214" s="159">
        <v>2.34</v>
      </c>
      <c r="G5214" s="49"/>
      <c r="H5214" s="291" t="s">
        <v>2097</v>
      </c>
      <c r="I5214" s="291"/>
      <c r="J5214" s="159">
        <v>13.78</v>
      </c>
    </row>
    <row r="5215" spans="1:10" ht="14.4" thickBot="1" x14ac:dyDescent="0.3">
      <c r="A5215" s="30"/>
      <c r="B5215" s="30"/>
      <c r="C5215" s="30"/>
      <c r="D5215" s="30"/>
      <c r="E5215" s="30"/>
      <c r="F5215" s="30"/>
      <c r="G5215" s="30" t="s">
        <v>2098</v>
      </c>
      <c r="H5215" s="160" t="s">
        <v>3020</v>
      </c>
      <c r="I5215" s="30" t="s">
        <v>2100</v>
      </c>
      <c r="J5215" s="32">
        <v>110.24</v>
      </c>
    </row>
    <row r="5216" spans="1:10" ht="14.4" thickTop="1" x14ac:dyDescent="0.25">
      <c r="A5216" s="161"/>
      <c r="B5216" s="161"/>
      <c r="C5216" s="161"/>
      <c r="D5216" s="161"/>
      <c r="E5216" s="161"/>
      <c r="F5216" s="161"/>
      <c r="G5216" s="161"/>
      <c r="H5216" s="161"/>
      <c r="I5216" s="161"/>
      <c r="J5216" s="161"/>
    </row>
    <row r="5217" spans="1:10" x14ac:dyDescent="0.25">
      <c r="A5217" s="24" t="s">
        <v>1571</v>
      </c>
      <c r="B5217" s="25" t="s">
        <v>2</v>
      </c>
      <c r="C5217" s="24" t="s">
        <v>3</v>
      </c>
      <c r="D5217" s="24" t="s">
        <v>4</v>
      </c>
      <c r="E5217" s="294" t="s">
        <v>2075</v>
      </c>
      <c r="F5217" s="294"/>
      <c r="G5217" s="145" t="s">
        <v>5</v>
      </c>
      <c r="H5217" s="25" t="s">
        <v>6</v>
      </c>
      <c r="I5217" s="25" t="s">
        <v>7</v>
      </c>
      <c r="J5217" s="25" t="s">
        <v>9</v>
      </c>
    </row>
    <row r="5218" spans="1:10" ht="26.4" x14ac:dyDescent="0.25">
      <c r="A5218" s="146" t="s">
        <v>2076</v>
      </c>
      <c r="B5218" s="147" t="s">
        <v>1572</v>
      </c>
      <c r="C5218" s="146" t="s">
        <v>19</v>
      </c>
      <c r="D5218" s="146" t="s">
        <v>1573</v>
      </c>
      <c r="E5218" s="292" t="s">
        <v>2077</v>
      </c>
      <c r="F5218" s="292"/>
      <c r="G5218" s="148" t="s">
        <v>43</v>
      </c>
      <c r="H5218" s="149">
        <v>1</v>
      </c>
      <c r="I5218" s="150">
        <v>14.64</v>
      </c>
      <c r="J5218" s="150">
        <v>14.64</v>
      </c>
    </row>
    <row r="5219" spans="1:10" ht="26.4" x14ac:dyDescent="0.25">
      <c r="A5219" s="48" t="s">
        <v>2078</v>
      </c>
      <c r="B5219" s="50" t="s">
        <v>2079</v>
      </c>
      <c r="C5219" s="48" t="s">
        <v>41</v>
      </c>
      <c r="D5219" s="48" t="s">
        <v>2080</v>
      </c>
      <c r="E5219" s="289" t="s">
        <v>2081</v>
      </c>
      <c r="F5219" s="289"/>
      <c r="G5219" s="151" t="s">
        <v>2082</v>
      </c>
      <c r="H5219" s="152">
        <v>0.15</v>
      </c>
      <c r="I5219" s="153">
        <v>24.25</v>
      </c>
      <c r="J5219" s="153">
        <v>3.63</v>
      </c>
    </row>
    <row r="5220" spans="1:10" ht="26.4" x14ac:dyDescent="0.25">
      <c r="A5220" s="48" t="s">
        <v>2078</v>
      </c>
      <c r="B5220" s="50" t="s">
        <v>2083</v>
      </c>
      <c r="C5220" s="48" t="s">
        <v>41</v>
      </c>
      <c r="D5220" s="48" t="s">
        <v>2084</v>
      </c>
      <c r="E5220" s="289" t="s">
        <v>2081</v>
      </c>
      <c r="F5220" s="289"/>
      <c r="G5220" s="151" t="s">
        <v>2082</v>
      </c>
      <c r="H5220" s="152">
        <v>0.15</v>
      </c>
      <c r="I5220" s="153">
        <v>30.42</v>
      </c>
      <c r="J5220" s="153">
        <v>4.5599999999999996</v>
      </c>
    </row>
    <row r="5221" spans="1:10" ht="26.4" x14ac:dyDescent="0.25">
      <c r="A5221" s="154" t="s">
        <v>2087</v>
      </c>
      <c r="B5221" s="155" t="s">
        <v>3733</v>
      </c>
      <c r="C5221" s="154" t="s">
        <v>2461</v>
      </c>
      <c r="D5221" s="154" t="s">
        <v>3734</v>
      </c>
      <c r="E5221" s="290" t="s">
        <v>2091</v>
      </c>
      <c r="F5221" s="290"/>
      <c r="G5221" s="156" t="s">
        <v>592</v>
      </c>
      <c r="H5221" s="157">
        <v>1</v>
      </c>
      <c r="I5221" s="158">
        <v>6.45</v>
      </c>
      <c r="J5221" s="158">
        <v>6.45</v>
      </c>
    </row>
    <row r="5222" spans="1:10" x14ac:dyDescent="0.25">
      <c r="A5222" s="49"/>
      <c r="B5222" s="49"/>
      <c r="C5222" s="49"/>
      <c r="D5222" s="49"/>
      <c r="E5222" s="49" t="s">
        <v>2093</v>
      </c>
      <c r="F5222" s="159">
        <v>2.83</v>
      </c>
      <c r="G5222" s="49" t="s">
        <v>2094</v>
      </c>
      <c r="H5222" s="159">
        <v>3.26</v>
      </c>
      <c r="I5222" s="49" t="s">
        <v>2095</v>
      </c>
      <c r="J5222" s="159">
        <v>6.09</v>
      </c>
    </row>
    <row r="5223" spans="1:10" x14ac:dyDescent="0.25">
      <c r="A5223" s="49"/>
      <c r="B5223" s="49"/>
      <c r="C5223" s="49"/>
      <c r="D5223" s="49"/>
      <c r="E5223" s="49" t="s">
        <v>2096</v>
      </c>
      <c r="F5223" s="159">
        <v>3</v>
      </c>
      <c r="G5223" s="49"/>
      <c r="H5223" s="291" t="s">
        <v>2097</v>
      </c>
      <c r="I5223" s="291"/>
      <c r="J5223" s="159">
        <v>17.64</v>
      </c>
    </row>
    <row r="5224" spans="1:10" ht="14.4" thickBot="1" x14ac:dyDescent="0.3">
      <c r="A5224" s="30"/>
      <c r="B5224" s="30"/>
      <c r="C5224" s="30"/>
      <c r="D5224" s="30"/>
      <c r="E5224" s="30"/>
      <c r="F5224" s="30"/>
      <c r="G5224" s="30" t="s">
        <v>2098</v>
      </c>
      <c r="H5224" s="160" t="s">
        <v>3468</v>
      </c>
      <c r="I5224" s="30" t="s">
        <v>2100</v>
      </c>
      <c r="J5224" s="32">
        <v>11077.92</v>
      </c>
    </row>
    <row r="5225" spans="1:10" ht="14.4" thickTop="1" x14ac:dyDescent="0.25">
      <c r="A5225" s="161"/>
      <c r="B5225" s="161"/>
      <c r="C5225" s="161"/>
      <c r="D5225" s="161"/>
      <c r="E5225" s="161"/>
      <c r="F5225" s="161"/>
      <c r="G5225" s="161"/>
      <c r="H5225" s="161"/>
      <c r="I5225" s="161"/>
      <c r="J5225" s="161"/>
    </row>
    <row r="5226" spans="1:10" x14ac:dyDescent="0.25">
      <c r="A5226" s="24" t="s">
        <v>1574</v>
      </c>
      <c r="B5226" s="25" t="s">
        <v>2</v>
      </c>
      <c r="C5226" s="24" t="s">
        <v>3</v>
      </c>
      <c r="D5226" s="24" t="s">
        <v>4</v>
      </c>
      <c r="E5226" s="294" t="s">
        <v>2075</v>
      </c>
      <c r="F5226" s="294"/>
      <c r="G5226" s="145" t="s">
        <v>5</v>
      </c>
      <c r="H5226" s="25" t="s">
        <v>6</v>
      </c>
      <c r="I5226" s="25" t="s">
        <v>7</v>
      </c>
      <c r="J5226" s="25" t="s">
        <v>9</v>
      </c>
    </row>
    <row r="5227" spans="1:10" ht="26.4" x14ac:dyDescent="0.25">
      <c r="A5227" s="146" t="s">
        <v>2076</v>
      </c>
      <c r="B5227" s="147" t="s">
        <v>1575</v>
      </c>
      <c r="C5227" s="146" t="s">
        <v>19</v>
      </c>
      <c r="D5227" s="146" t="s">
        <v>1576</v>
      </c>
      <c r="E5227" s="292" t="s">
        <v>2077</v>
      </c>
      <c r="F5227" s="292"/>
      <c r="G5227" s="148" t="s">
        <v>43</v>
      </c>
      <c r="H5227" s="149">
        <v>1</v>
      </c>
      <c r="I5227" s="150">
        <v>85.07</v>
      </c>
      <c r="J5227" s="150">
        <v>85.07</v>
      </c>
    </row>
    <row r="5228" spans="1:10" ht="26.4" x14ac:dyDescent="0.25">
      <c r="A5228" s="48" t="s">
        <v>2078</v>
      </c>
      <c r="B5228" s="50" t="s">
        <v>2083</v>
      </c>
      <c r="C5228" s="48" t="s">
        <v>41</v>
      </c>
      <c r="D5228" s="48" t="s">
        <v>2084</v>
      </c>
      <c r="E5228" s="289" t="s">
        <v>2081</v>
      </c>
      <c r="F5228" s="289"/>
      <c r="G5228" s="151" t="s">
        <v>2082</v>
      </c>
      <c r="H5228" s="152">
        <v>1.3149999999999999</v>
      </c>
      <c r="I5228" s="153">
        <v>30.42</v>
      </c>
      <c r="J5228" s="153">
        <v>40</v>
      </c>
    </row>
    <row r="5229" spans="1:10" ht="26.4" x14ac:dyDescent="0.25">
      <c r="A5229" s="48" t="s">
        <v>2078</v>
      </c>
      <c r="B5229" s="50" t="s">
        <v>2085</v>
      </c>
      <c r="C5229" s="48" t="s">
        <v>41</v>
      </c>
      <c r="D5229" s="48" t="s">
        <v>2086</v>
      </c>
      <c r="E5229" s="289" t="s">
        <v>2081</v>
      </c>
      <c r="F5229" s="289"/>
      <c r="G5229" s="151" t="s">
        <v>2082</v>
      </c>
      <c r="H5229" s="152">
        <v>1.754</v>
      </c>
      <c r="I5229" s="153">
        <v>25.7</v>
      </c>
      <c r="J5229" s="153">
        <v>45.07</v>
      </c>
    </row>
    <row r="5230" spans="1:10" x14ac:dyDescent="0.25">
      <c r="A5230" s="49"/>
      <c r="B5230" s="49"/>
      <c r="C5230" s="49"/>
      <c r="D5230" s="49"/>
      <c r="E5230" s="49" t="s">
        <v>2093</v>
      </c>
      <c r="F5230" s="159">
        <v>29.55</v>
      </c>
      <c r="G5230" s="49" t="s">
        <v>2094</v>
      </c>
      <c r="H5230" s="159">
        <v>33.89</v>
      </c>
      <c r="I5230" s="49" t="s">
        <v>2095</v>
      </c>
      <c r="J5230" s="159">
        <v>63.44</v>
      </c>
    </row>
    <row r="5231" spans="1:10" x14ac:dyDescent="0.25">
      <c r="A5231" s="49"/>
      <c r="B5231" s="49"/>
      <c r="C5231" s="49"/>
      <c r="D5231" s="49"/>
      <c r="E5231" s="49" t="s">
        <v>2096</v>
      </c>
      <c r="F5231" s="159">
        <v>17.43</v>
      </c>
      <c r="G5231" s="49"/>
      <c r="H5231" s="291" t="s">
        <v>2097</v>
      </c>
      <c r="I5231" s="291"/>
      <c r="J5231" s="159">
        <v>102.5</v>
      </c>
    </row>
    <row r="5232" spans="1:10" ht="14.4" thickBot="1" x14ac:dyDescent="0.3">
      <c r="A5232" s="30"/>
      <c r="B5232" s="30"/>
      <c r="C5232" s="30"/>
      <c r="D5232" s="30"/>
      <c r="E5232" s="30"/>
      <c r="F5232" s="30"/>
      <c r="G5232" s="30" t="s">
        <v>2098</v>
      </c>
      <c r="H5232" s="160" t="s">
        <v>2981</v>
      </c>
      <c r="I5232" s="30" t="s">
        <v>2100</v>
      </c>
      <c r="J5232" s="32">
        <v>1332.5</v>
      </c>
    </row>
    <row r="5233" spans="1:10" ht="14.4" thickTop="1" x14ac:dyDescent="0.25">
      <c r="A5233" s="161"/>
      <c r="B5233" s="161"/>
      <c r="C5233" s="161"/>
      <c r="D5233" s="161"/>
      <c r="E5233" s="161"/>
      <c r="F5233" s="161"/>
      <c r="G5233" s="161"/>
      <c r="H5233" s="161"/>
      <c r="I5233" s="161"/>
      <c r="J5233" s="161"/>
    </row>
    <row r="5234" spans="1:10" x14ac:dyDescent="0.25">
      <c r="A5234" s="24" t="s">
        <v>1577</v>
      </c>
      <c r="B5234" s="25" t="s">
        <v>2</v>
      </c>
      <c r="C5234" s="24" t="s">
        <v>3</v>
      </c>
      <c r="D5234" s="24" t="s">
        <v>4</v>
      </c>
      <c r="E5234" s="294" t="s">
        <v>2075</v>
      </c>
      <c r="F5234" s="294"/>
      <c r="G5234" s="145" t="s">
        <v>5</v>
      </c>
      <c r="H5234" s="25" t="s">
        <v>6</v>
      </c>
      <c r="I5234" s="25" t="s">
        <v>7</v>
      </c>
      <c r="J5234" s="25" t="s">
        <v>9</v>
      </c>
    </row>
    <row r="5235" spans="1:10" ht="39.6" x14ac:dyDescent="0.25">
      <c r="A5235" s="146" t="s">
        <v>2076</v>
      </c>
      <c r="B5235" s="147" t="s">
        <v>1578</v>
      </c>
      <c r="C5235" s="146" t="s">
        <v>41</v>
      </c>
      <c r="D5235" s="146" t="s">
        <v>1579</v>
      </c>
      <c r="E5235" s="292" t="s">
        <v>3735</v>
      </c>
      <c r="F5235" s="292"/>
      <c r="G5235" s="148" t="s">
        <v>43</v>
      </c>
      <c r="H5235" s="149">
        <v>1</v>
      </c>
      <c r="I5235" s="150">
        <v>96.98</v>
      </c>
      <c r="J5235" s="150">
        <v>96.98</v>
      </c>
    </row>
    <row r="5236" spans="1:10" ht="26.4" x14ac:dyDescent="0.25">
      <c r="A5236" s="48" t="s">
        <v>2078</v>
      </c>
      <c r="B5236" s="50" t="s">
        <v>2085</v>
      </c>
      <c r="C5236" s="48" t="s">
        <v>41</v>
      </c>
      <c r="D5236" s="48" t="s">
        <v>2086</v>
      </c>
      <c r="E5236" s="289" t="s">
        <v>2081</v>
      </c>
      <c r="F5236" s="289"/>
      <c r="G5236" s="151" t="s">
        <v>2082</v>
      </c>
      <c r="H5236" s="152">
        <v>0.1801875</v>
      </c>
      <c r="I5236" s="153">
        <v>25.7</v>
      </c>
      <c r="J5236" s="153">
        <v>4.63</v>
      </c>
    </row>
    <row r="5237" spans="1:10" ht="26.4" x14ac:dyDescent="0.25">
      <c r="A5237" s="48" t="s">
        <v>2078</v>
      </c>
      <c r="B5237" s="50" t="s">
        <v>2083</v>
      </c>
      <c r="C5237" s="48" t="s">
        <v>41</v>
      </c>
      <c r="D5237" s="48" t="s">
        <v>2084</v>
      </c>
      <c r="E5237" s="289" t="s">
        <v>2081</v>
      </c>
      <c r="F5237" s="289"/>
      <c r="G5237" s="151" t="s">
        <v>2082</v>
      </c>
      <c r="H5237" s="152">
        <v>0.5766</v>
      </c>
      <c r="I5237" s="153">
        <v>30.42</v>
      </c>
      <c r="J5237" s="153">
        <v>17.54</v>
      </c>
    </row>
    <row r="5238" spans="1:10" ht="26.4" x14ac:dyDescent="0.25">
      <c r="A5238" s="154" t="s">
        <v>2087</v>
      </c>
      <c r="B5238" s="155" t="s">
        <v>3736</v>
      </c>
      <c r="C5238" s="154" t="s">
        <v>41</v>
      </c>
      <c r="D5238" s="154" t="s">
        <v>3737</v>
      </c>
      <c r="E5238" s="290" t="s">
        <v>2091</v>
      </c>
      <c r="F5238" s="290"/>
      <c r="G5238" s="156" t="s">
        <v>43</v>
      </c>
      <c r="H5238" s="157">
        <v>1</v>
      </c>
      <c r="I5238" s="158">
        <v>5.99</v>
      </c>
      <c r="J5238" s="158">
        <v>5.99</v>
      </c>
    </row>
    <row r="5239" spans="1:10" ht="39.6" x14ac:dyDescent="0.25">
      <c r="A5239" s="154" t="s">
        <v>2087</v>
      </c>
      <c r="B5239" s="155" t="s">
        <v>3738</v>
      </c>
      <c r="C5239" s="154" t="s">
        <v>41</v>
      </c>
      <c r="D5239" s="154" t="s">
        <v>3739</v>
      </c>
      <c r="E5239" s="290" t="s">
        <v>2091</v>
      </c>
      <c r="F5239" s="290"/>
      <c r="G5239" s="156" t="s">
        <v>43</v>
      </c>
      <c r="H5239" s="157">
        <v>1</v>
      </c>
      <c r="I5239" s="158">
        <v>68.819999999999993</v>
      </c>
      <c r="J5239" s="158">
        <v>68.819999999999993</v>
      </c>
    </row>
    <row r="5240" spans="1:10" x14ac:dyDescent="0.25">
      <c r="A5240" s="49"/>
      <c r="B5240" s="49"/>
      <c r="C5240" s="49"/>
      <c r="D5240" s="49"/>
      <c r="E5240" s="49" t="s">
        <v>2093</v>
      </c>
      <c r="F5240" s="159">
        <v>7.84</v>
      </c>
      <c r="G5240" s="49" t="s">
        <v>2094</v>
      </c>
      <c r="H5240" s="159">
        <v>8.99</v>
      </c>
      <c r="I5240" s="49" t="s">
        <v>2095</v>
      </c>
      <c r="J5240" s="159">
        <v>16.829999999999998</v>
      </c>
    </row>
    <row r="5241" spans="1:10" x14ac:dyDescent="0.25">
      <c r="A5241" s="49"/>
      <c r="B5241" s="49"/>
      <c r="C5241" s="49"/>
      <c r="D5241" s="49"/>
      <c r="E5241" s="49" t="s">
        <v>2096</v>
      </c>
      <c r="F5241" s="159">
        <v>19.88</v>
      </c>
      <c r="G5241" s="49"/>
      <c r="H5241" s="291" t="s">
        <v>2097</v>
      </c>
      <c r="I5241" s="291"/>
      <c r="J5241" s="159">
        <v>116.86</v>
      </c>
    </row>
    <row r="5242" spans="1:10" ht="14.4" thickBot="1" x14ac:dyDescent="0.3">
      <c r="A5242" s="30"/>
      <c r="B5242" s="30"/>
      <c r="C5242" s="30"/>
      <c r="D5242" s="30"/>
      <c r="E5242" s="30"/>
      <c r="F5242" s="30"/>
      <c r="G5242" s="30" t="s">
        <v>2098</v>
      </c>
      <c r="H5242" s="160" t="s">
        <v>2099</v>
      </c>
      <c r="I5242" s="30" t="s">
        <v>2100</v>
      </c>
      <c r="J5242" s="32">
        <v>3739.52</v>
      </c>
    </row>
    <row r="5243" spans="1:10" ht="14.4" thickTop="1" x14ac:dyDescent="0.25">
      <c r="A5243" s="161"/>
      <c r="B5243" s="161"/>
      <c r="C5243" s="161"/>
      <c r="D5243" s="161"/>
      <c r="E5243" s="161"/>
      <c r="F5243" s="161"/>
      <c r="G5243" s="161"/>
      <c r="H5243" s="161"/>
      <c r="I5243" s="161"/>
      <c r="J5243" s="161"/>
    </row>
    <row r="5244" spans="1:10" x14ac:dyDescent="0.25">
      <c r="A5244" s="24" t="s">
        <v>1580</v>
      </c>
      <c r="B5244" s="25" t="s">
        <v>2</v>
      </c>
      <c r="C5244" s="24" t="s">
        <v>3</v>
      </c>
      <c r="D5244" s="24" t="s">
        <v>4</v>
      </c>
      <c r="E5244" s="294" t="s">
        <v>2075</v>
      </c>
      <c r="F5244" s="294"/>
      <c r="G5244" s="145" t="s">
        <v>5</v>
      </c>
      <c r="H5244" s="25" t="s">
        <v>6</v>
      </c>
      <c r="I5244" s="25" t="s">
        <v>7</v>
      </c>
      <c r="J5244" s="25" t="s">
        <v>9</v>
      </c>
    </row>
    <row r="5245" spans="1:10" ht="26.4" x14ac:dyDescent="0.25">
      <c r="A5245" s="146" t="s">
        <v>2076</v>
      </c>
      <c r="B5245" s="147" t="s">
        <v>1581</v>
      </c>
      <c r="C5245" s="146" t="s">
        <v>19</v>
      </c>
      <c r="D5245" s="146" t="s">
        <v>1582</v>
      </c>
      <c r="E5245" s="292" t="s">
        <v>2077</v>
      </c>
      <c r="F5245" s="292"/>
      <c r="G5245" s="148" t="s">
        <v>43</v>
      </c>
      <c r="H5245" s="149">
        <v>1</v>
      </c>
      <c r="I5245" s="150">
        <v>58.18</v>
      </c>
      <c r="J5245" s="150">
        <v>58.18</v>
      </c>
    </row>
    <row r="5246" spans="1:10" ht="26.4" x14ac:dyDescent="0.25">
      <c r="A5246" s="48" t="s">
        <v>2078</v>
      </c>
      <c r="B5246" s="50" t="s">
        <v>2085</v>
      </c>
      <c r="C5246" s="48" t="s">
        <v>41</v>
      </c>
      <c r="D5246" s="48" t="s">
        <v>2086</v>
      </c>
      <c r="E5246" s="289" t="s">
        <v>2081</v>
      </c>
      <c r="F5246" s="289"/>
      <c r="G5246" s="151" t="s">
        <v>2082</v>
      </c>
      <c r="H5246" s="152">
        <v>1.022</v>
      </c>
      <c r="I5246" s="153">
        <v>25.7</v>
      </c>
      <c r="J5246" s="153">
        <v>26.26</v>
      </c>
    </row>
    <row r="5247" spans="1:10" ht="26.4" x14ac:dyDescent="0.25">
      <c r="A5247" s="48" t="s">
        <v>2078</v>
      </c>
      <c r="B5247" s="50" t="s">
        <v>2083</v>
      </c>
      <c r="C5247" s="48" t="s">
        <v>41</v>
      </c>
      <c r="D5247" s="48" t="s">
        <v>2084</v>
      </c>
      <c r="E5247" s="289" t="s">
        <v>2081</v>
      </c>
      <c r="F5247" s="289"/>
      <c r="G5247" s="151" t="s">
        <v>2082</v>
      </c>
      <c r="H5247" s="152">
        <v>1.022</v>
      </c>
      <c r="I5247" s="153">
        <v>30.42</v>
      </c>
      <c r="J5247" s="153">
        <v>31.08</v>
      </c>
    </row>
    <row r="5248" spans="1:10" ht="26.4" x14ac:dyDescent="0.25">
      <c r="A5248" s="154" t="s">
        <v>2087</v>
      </c>
      <c r="B5248" s="155" t="s">
        <v>3731</v>
      </c>
      <c r="C5248" s="154" t="s">
        <v>41</v>
      </c>
      <c r="D5248" s="154" t="s">
        <v>3732</v>
      </c>
      <c r="E5248" s="290" t="s">
        <v>2091</v>
      </c>
      <c r="F5248" s="290"/>
      <c r="G5248" s="156" t="s">
        <v>43</v>
      </c>
      <c r="H5248" s="157">
        <v>0.03</v>
      </c>
      <c r="I5248" s="158">
        <v>28.27</v>
      </c>
      <c r="J5248" s="158">
        <v>0.84</v>
      </c>
    </row>
    <row r="5249" spans="1:10" x14ac:dyDescent="0.25">
      <c r="A5249" s="49"/>
      <c r="B5249" s="49"/>
      <c r="C5249" s="49"/>
      <c r="D5249" s="49"/>
      <c r="E5249" s="49" t="s">
        <v>2093</v>
      </c>
      <c r="F5249" s="159">
        <v>20</v>
      </c>
      <c r="G5249" s="49" t="s">
        <v>2094</v>
      </c>
      <c r="H5249" s="159">
        <v>22.94</v>
      </c>
      <c r="I5249" s="49" t="s">
        <v>2095</v>
      </c>
      <c r="J5249" s="159">
        <v>42.94</v>
      </c>
    </row>
    <row r="5250" spans="1:10" x14ac:dyDescent="0.25">
      <c r="A5250" s="49"/>
      <c r="B5250" s="49"/>
      <c r="C5250" s="49"/>
      <c r="D5250" s="49"/>
      <c r="E5250" s="49" t="s">
        <v>2096</v>
      </c>
      <c r="F5250" s="159">
        <v>11.92</v>
      </c>
      <c r="G5250" s="49"/>
      <c r="H5250" s="291" t="s">
        <v>2097</v>
      </c>
      <c r="I5250" s="291"/>
      <c r="J5250" s="159">
        <v>70.099999999999994</v>
      </c>
    </row>
    <row r="5251" spans="1:10" ht="14.4" thickBot="1" x14ac:dyDescent="0.3">
      <c r="A5251" s="30"/>
      <c r="B5251" s="30"/>
      <c r="C5251" s="30"/>
      <c r="D5251" s="30"/>
      <c r="E5251" s="30"/>
      <c r="F5251" s="30"/>
      <c r="G5251" s="30" t="s">
        <v>2098</v>
      </c>
      <c r="H5251" s="160" t="s">
        <v>3740</v>
      </c>
      <c r="I5251" s="30" t="s">
        <v>2100</v>
      </c>
      <c r="J5251" s="32">
        <v>26357.599999999999</v>
      </c>
    </row>
    <row r="5252" spans="1:10" ht="14.4" thickTop="1" x14ac:dyDescent="0.25">
      <c r="A5252" s="161"/>
      <c r="B5252" s="161"/>
      <c r="C5252" s="161"/>
      <c r="D5252" s="161"/>
      <c r="E5252" s="161"/>
      <c r="F5252" s="161"/>
      <c r="G5252" s="161"/>
      <c r="H5252" s="161"/>
      <c r="I5252" s="161"/>
      <c r="J5252" s="161"/>
    </row>
    <row r="5253" spans="1:10" x14ac:dyDescent="0.25">
      <c r="A5253" s="24" t="s">
        <v>1583</v>
      </c>
      <c r="B5253" s="25" t="s">
        <v>2</v>
      </c>
      <c r="C5253" s="24" t="s">
        <v>3</v>
      </c>
      <c r="D5253" s="24" t="s">
        <v>4</v>
      </c>
      <c r="E5253" s="294" t="s">
        <v>2075</v>
      </c>
      <c r="F5253" s="294"/>
      <c r="G5253" s="145" t="s">
        <v>5</v>
      </c>
      <c r="H5253" s="25" t="s">
        <v>6</v>
      </c>
      <c r="I5253" s="25" t="s">
        <v>7</v>
      </c>
      <c r="J5253" s="25" t="s">
        <v>9</v>
      </c>
    </row>
    <row r="5254" spans="1:10" ht="26.4" x14ac:dyDescent="0.25">
      <c r="A5254" s="146" t="s">
        <v>2076</v>
      </c>
      <c r="B5254" s="147" t="s">
        <v>1584</v>
      </c>
      <c r="C5254" s="146" t="s">
        <v>19</v>
      </c>
      <c r="D5254" s="146" t="s">
        <v>1585</v>
      </c>
      <c r="E5254" s="292" t="s">
        <v>2077</v>
      </c>
      <c r="F5254" s="292"/>
      <c r="G5254" s="148" t="s">
        <v>43</v>
      </c>
      <c r="H5254" s="149">
        <v>1</v>
      </c>
      <c r="I5254" s="150">
        <v>60.16</v>
      </c>
      <c r="J5254" s="150">
        <v>60.16</v>
      </c>
    </row>
    <row r="5255" spans="1:10" ht="26.4" x14ac:dyDescent="0.25">
      <c r="A5255" s="48" t="s">
        <v>2078</v>
      </c>
      <c r="B5255" s="50" t="s">
        <v>2085</v>
      </c>
      <c r="C5255" s="48" t="s">
        <v>41</v>
      </c>
      <c r="D5255" s="48" t="s">
        <v>2086</v>
      </c>
      <c r="E5255" s="289" t="s">
        <v>2081</v>
      </c>
      <c r="F5255" s="289"/>
      <c r="G5255" s="151" t="s">
        <v>2082</v>
      </c>
      <c r="H5255" s="152">
        <v>1.022</v>
      </c>
      <c r="I5255" s="153">
        <v>25.7</v>
      </c>
      <c r="J5255" s="153">
        <v>26.26</v>
      </c>
    </row>
    <row r="5256" spans="1:10" ht="26.4" x14ac:dyDescent="0.25">
      <c r="A5256" s="48" t="s">
        <v>2078</v>
      </c>
      <c r="B5256" s="50" t="s">
        <v>2083</v>
      </c>
      <c r="C5256" s="48" t="s">
        <v>41</v>
      </c>
      <c r="D5256" s="48" t="s">
        <v>2084</v>
      </c>
      <c r="E5256" s="289" t="s">
        <v>2081</v>
      </c>
      <c r="F5256" s="289"/>
      <c r="G5256" s="151" t="s">
        <v>2082</v>
      </c>
      <c r="H5256" s="152">
        <v>1.022</v>
      </c>
      <c r="I5256" s="153">
        <v>30.42</v>
      </c>
      <c r="J5256" s="153">
        <v>31.08</v>
      </c>
    </row>
    <row r="5257" spans="1:10" ht="26.4" x14ac:dyDescent="0.25">
      <c r="A5257" s="154" t="s">
        <v>2087</v>
      </c>
      <c r="B5257" s="155" t="s">
        <v>3731</v>
      </c>
      <c r="C5257" s="154" t="s">
        <v>41</v>
      </c>
      <c r="D5257" s="154" t="s">
        <v>3732</v>
      </c>
      <c r="E5257" s="290" t="s">
        <v>2091</v>
      </c>
      <c r="F5257" s="290"/>
      <c r="G5257" s="156" t="s">
        <v>43</v>
      </c>
      <c r="H5257" s="157">
        <v>0.1</v>
      </c>
      <c r="I5257" s="158">
        <v>28.27</v>
      </c>
      <c r="J5257" s="158">
        <v>2.82</v>
      </c>
    </row>
    <row r="5258" spans="1:10" x14ac:dyDescent="0.25">
      <c r="A5258" s="49"/>
      <c r="B5258" s="49"/>
      <c r="C5258" s="49"/>
      <c r="D5258" s="49"/>
      <c r="E5258" s="49" t="s">
        <v>2093</v>
      </c>
      <c r="F5258" s="159">
        <v>20</v>
      </c>
      <c r="G5258" s="49" t="s">
        <v>2094</v>
      </c>
      <c r="H5258" s="159">
        <v>22.94</v>
      </c>
      <c r="I5258" s="49" t="s">
        <v>2095</v>
      </c>
      <c r="J5258" s="159">
        <v>42.94</v>
      </c>
    </row>
    <row r="5259" spans="1:10" x14ac:dyDescent="0.25">
      <c r="A5259" s="49"/>
      <c r="B5259" s="49"/>
      <c r="C5259" s="49"/>
      <c r="D5259" s="49"/>
      <c r="E5259" s="49" t="s">
        <v>2096</v>
      </c>
      <c r="F5259" s="159">
        <v>12.33</v>
      </c>
      <c r="G5259" s="49"/>
      <c r="H5259" s="291" t="s">
        <v>2097</v>
      </c>
      <c r="I5259" s="291"/>
      <c r="J5259" s="159">
        <v>72.489999999999995</v>
      </c>
    </row>
    <row r="5260" spans="1:10" ht="14.4" thickBot="1" x14ac:dyDescent="0.3">
      <c r="A5260" s="30"/>
      <c r="B5260" s="30"/>
      <c r="C5260" s="30"/>
      <c r="D5260" s="30"/>
      <c r="E5260" s="30"/>
      <c r="F5260" s="30"/>
      <c r="G5260" s="30" t="s">
        <v>2098</v>
      </c>
      <c r="H5260" s="160" t="s">
        <v>2146</v>
      </c>
      <c r="I5260" s="30" t="s">
        <v>2100</v>
      </c>
      <c r="J5260" s="32">
        <v>4639.3599999999997</v>
      </c>
    </row>
    <row r="5261" spans="1:10" ht="14.4" thickTop="1" x14ac:dyDescent="0.25">
      <c r="A5261" s="161"/>
      <c r="B5261" s="161"/>
      <c r="C5261" s="161"/>
      <c r="D5261" s="161"/>
      <c r="E5261" s="161"/>
      <c r="F5261" s="161"/>
      <c r="G5261" s="161"/>
      <c r="H5261" s="161"/>
      <c r="I5261" s="161"/>
      <c r="J5261" s="161"/>
    </row>
    <row r="5262" spans="1:10" x14ac:dyDescent="0.25">
      <c r="A5262" s="24" t="s">
        <v>1586</v>
      </c>
      <c r="B5262" s="25" t="s">
        <v>2</v>
      </c>
      <c r="C5262" s="24" t="s">
        <v>3</v>
      </c>
      <c r="D5262" s="24" t="s">
        <v>4</v>
      </c>
      <c r="E5262" s="294" t="s">
        <v>2075</v>
      </c>
      <c r="F5262" s="294"/>
      <c r="G5262" s="145" t="s">
        <v>5</v>
      </c>
      <c r="H5262" s="25" t="s">
        <v>6</v>
      </c>
      <c r="I5262" s="25" t="s">
        <v>7</v>
      </c>
      <c r="J5262" s="25" t="s">
        <v>9</v>
      </c>
    </row>
    <row r="5263" spans="1:10" ht="39.6" x14ac:dyDescent="0.25">
      <c r="A5263" s="146" t="s">
        <v>2076</v>
      </c>
      <c r="B5263" s="147" t="s">
        <v>1587</v>
      </c>
      <c r="C5263" s="146" t="s">
        <v>19</v>
      </c>
      <c r="D5263" s="146" t="s">
        <v>1588</v>
      </c>
      <c r="E5263" s="292" t="s">
        <v>2077</v>
      </c>
      <c r="F5263" s="292"/>
      <c r="G5263" s="148" t="s">
        <v>43</v>
      </c>
      <c r="H5263" s="149">
        <v>1</v>
      </c>
      <c r="I5263" s="150">
        <v>357.27</v>
      </c>
      <c r="J5263" s="150">
        <v>357.27</v>
      </c>
    </row>
    <row r="5264" spans="1:10" ht="26.4" x14ac:dyDescent="0.25">
      <c r="A5264" s="48" t="s">
        <v>2078</v>
      </c>
      <c r="B5264" s="50" t="s">
        <v>2085</v>
      </c>
      <c r="C5264" s="48" t="s">
        <v>41</v>
      </c>
      <c r="D5264" s="48" t="s">
        <v>2086</v>
      </c>
      <c r="E5264" s="289" t="s">
        <v>2081</v>
      </c>
      <c r="F5264" s="289"/>
      <c r="G5264" s="151" t="s">
        <v>2082</v>
      </c>
      <c r="H5264" s="152">
        <v>0.4</v>
      </c>
      <c r="I5264" s="153">
        <v>25.7</v>
      </c>
      <c r="J5264" s="153">
        <v>10.28</v>
      </c>
    </row>
    <row r="5265" spans="1:10" ht="26.4" x14ac:dyDescent="0.25">
      <c r="A5265" s="48" t="s">
        <v>2078</v>
      </c>
      <c r="B5265" s="50" t="s">
        <v>2083</v>
      </c>
      <c r="C5265" s="48" t="s">
        <v>41</v>
      </c>
      <c r="D5265" s="48" t="s">
        <v>2084</v>
      </c>
      <c r="E5265" s="289" t="s">
        <v>2081</v>
      </c>
      <c r="F5265" s="289"/>
      <c r="G5265" s="151" t="s">
        <v>2082</v>
      </c>
      <c r="H5265" s="152">
        <v>0.4</v>
      </c>
      <c r="I5265" s="153">
        <v>30.42</v>
      </c>
      <c r="J5265" s="153">
        <v>12.16</v>
      </c>
    </row>
    <row r="5266" spans="1:10" ht="26.4" x14ac:dyDescent="0.25">
      <c r="A5266" s="154" t="s">
        <v>2087</v>
      </c>
      <c r="B5266" s="155" t="s">
        <v>3731</v>
      </c>
      <c r="C5266" s="154" t="s">
        <v>41</v>
      </c>
      <c r="D5266" s="154" t="s">
        <v>3732</v>
      </c>
      <c r="E5266" s="290" t="s">
        <v>2091</v>
      </c>
      <c r="F5266" s="290"/>
      <c r="G5266" s="156" t="s">
        <v>43</v>
      </c>
      <c r="H5266" s="157">
        <v>0.01</v>
      </c>
      <c r="I5266" s="158">
        <v>28.27</v>
      </c>
      <c r="J5266" s="158">
        <v>0.28000000000000003</v>
      </c>
    </row>
    <row r="5267" spans="1:10" ht="52.8" x14ac:dyDescent="0.25">
      <c r="A5267" s="154" t="s">
        <v>2087</v>
      </c>
      <c r="B5267" s="155" t="s">
        <v>3741</v>
      </c>
      <c r="C5267" s="154" t="s">
        <v>2089</v>
      </c>
      <c r="D5267" s="154" t="s">
        <v>3742</v>
      </c>
      <c r="E5267" s="290" t="s">
        <v>2091</v>
      </c>
      <c r="F5267" s="290"/>
      <c r="G5267" s="156" t="s">
        <v>592</v>
      </c>
      <c r="H5267" s="157">
        <v>1</v>
      </c>
      <c r="I5267" s="158">
        <v>334.55</v>
      </c>
      <c r="J5267" s="158">
        <v>334.55</v>
      </c>
    </row>
    <row r="5268" spans="1:10" x14ac:dyDescent="0.25">
      <c r="A5268" s="49"/>
      <c r="B5268" s="49"/>
      <c r="C5268" s="49"/>
      <c r="D5268" s="49"/>
      <c r="E5268" s="49" t="s">
        <v>2093</v>
      </c>
      <c r="F5268" s="159">
        <v>7.82</v>
      </c>
      <c r="G5268" s="49" t="s">
        <v>2094</v>
      </c>
      <c r="H5268" s="159">
        <v>8.98</v>
      </c>
      <c r="I5268" s="49" t="s">
        <v>2095</v>
      </c>
      <c r="J5268" s="159">
        <v>16.8</v>
      </c>
    </row>
    <row r="5269" spans="1:10" x14ac:dyDescent="0.25">
      <c r="A5269" s="49"/>
      <c r="B5269" s="49"/>
      <c r="C5269" s="49"/>
      <c r="D5269" s="49"/>
      <c r="E5269" s="49" t="s">
        <v>2096</v>
      </c>
      <c r="F5269" s="159">
        <v>73.239999999999995</v>
      </c>
      <c r="G5269" s="49"/>
      <c r="H5269" s="291" t="s">
        <v>2097</v>
      </c>
      <c r="I5269" s="291"/>
      <c r="J5269" s="159">
        <v>430.51</v>
      </c>
    </row>
    <row r="5270" spans="1:10" ht="14.4" thickBot="1" x14ac:dyDescent="0.3">
      <c r="A5270" s="30"/>
      <c r="B5270" s="30"/>
      <c r="C5270" s="30"/>
      <c r="D5270" s="30"/>
      <c r="E5270" s="30"/>
      <c r="F5270" s="30"/>
      <c r="G5270" s="30" t="s">
        <v>2098</v>
      </c>
      <c r="H5270" s="160" t="s">
        <v>3743</v>
      </c>
      <c r="I5270" s="30" t="s">
        <v>2100</v>
      </c>
      <c r="J5270" s="32">
        <v>68881.600000000006</v>
      </c>
    </row>
    <row r="5271" spans="1:10" ht="14.4" thickTop="1" x14ac:dyDescent="0.25">
      <c r="A5271" s="161"/>
      <c r="B5271" s="161"/>
      <c r="C5271" s="161"/>
      <c r="D5271" s="161"/>
      <c r="E5271" s="161"/>
      <c r="F5271" s="161"/>
      <c r="G5271" s="161"/>
      <c r="H5271" s="161"/>
      <c r="I5271" s="161"/>
      <c r="J5271" s="161"/>
    </row>
    <row r="5272" spans="1:10" x14ac:dyDescent="0.25">
      <c r="A5272" s="24" t="s">
        <v>1589</v>
      </c>
      <c r="B5272" s="25" t="s">
        <v>2</v>
      </c>
      <c r="C5272" s="24" t="s">
        <v>3</v>
      </c>
      <c r="D5272" s="24" t="s">
        <v>4</v>
      </c>
      <c r="E5272" s="294" t="s">
        <v>2075</v>
      </c>
      <c r="F5272" s="294"/>
      <c r="G5272" s="145" t="s">
        <v>5</v>
      </c>
      <c r="H5272" s="25" t="s">
        <v>6</v>
      </c>
      <c r="I5272" s="25" t="s">
        <v>7</v>
      </c>
      <c r="J5272" s="25" t="s">
        <v>9</v>
      </c>
    </row>
    <row r="5273" spans="1:10" ht="26.4" x14ac:dyDescent="0.25">
      <c r="A5273" s="146" t="s">
        <v>2076</v>
      </c>
      <c r="B5273" s="147" t="s">
        <v>1590</v>
      </c>
      <c r="C5273" s="146" t="s">
        <v>19</v>
      </c>
      <c r="D5273" s="146" t="s">
        <v>1591</v>
      </c>
      <c r="E5273" s="292" t="s">
        <v>2077</v>
      </c>
      <c r="F5273" s="292"/>
      <c r="G5273" s="148" t="s">
        <v>43</v>
      </c>
      <c r="H5273" s="149">
        <v>1</v>
      </c>
      <c r="I5273" s="150">
        <v>70.319999999999993</v>
      </c>
      <c r="J5273" s="150">
        <v>70.319999999999993</v>
      </c>
    </row>
    <row r="5274" spans="1:10" ht="26.4" x14ac:dyDescent="0.25">
      <c r="A5274" s="48" t="s">
        <v>2078</v>
      </c>
      <c r="B5274" s="50" t="s">
        <v>2083</v>
      </c>
      <c r="C5274" s="48" t="s">
        <v>41</v>
      </c>
      <c r="D5274" s="48" t="s">
        <v>2084</v>
      </c>
      <c r="E5274" s="289" t="s">
        <v>2081</v>
      </c>
      <c r="F5274" s="289"/>
      <c r="G5274" s="151" t="s">
        <v>2082</v>
      </c>
      <c r="H5274" s="152">
        <v>1.022</v>
      </c>
      <c r="I5274" s="153">
        <v>30.42</v>
      </c>
      <c r="J5274" s="153">
        <v>31.08</v>
      </c>
    </row>
    <row r="5275" spans="1:10" ht="26.4" x14ac:dyDescent="0.25">
      <c r="A5275" s="48" t="s">
        <v>2078</v>
      </c>
      <c r="B5275" s="50" t="s">
        <v>2085</v>
      </c>
      <c r="C5275" s="48" t="s">
        <v>41</v>
      </c>
      <c r="D5275" s="48" t="s">
        <v>2086</v>
      </c>
      <c r="E5275" s="289" t="s">
        <v>2081</v>
      </c>
      <c r="F5275" s="289"/>
      <c r="G5275" s="151" t="s">
        <v>2082</v>
      </c>
      <c r="H5275" s="152">
        <v>1.022</v>
      </c>
      <c r="I5275" s="153">
        <v>25.7</v>
      </c>
      <c r="J5275" s="153">
        <v>26.26</v>
      </c>
    </row>
    <row r="5276" spans="1:10" ht="26.4" x14ac:dyDescent="0.25">
      <c r="A5276" s="154" t="s">
        <v>2087</v>
      </c>
      <c r="B5276" s="155" t="s">
        <v>3731</v>
      </c>
      <c r="C5276" s="154" t="s">
        <v>41</v>
      </c>
      <c r="D5276" s="154" t="s">
        <v>3732</v>
      </c>
      <c r="E5276" s="290" t="s">
        <v>2091</v>
      </c>
      <c r="F5276" s="290"/>
      <c r="G5276" s="156" t="s">
        <v>43</v>
      </c>
      <c r="H5276" s="157">
        <v>0.3</v>
      </c>
      <c r="I5276" s="158">
        <v>28.27</v>
      </c>
      <c r="J5276" s="158">
        <v>8.48</v>
      </c>
    </row>
    <row r="5277" spans="1:10" ht="39.6" x14ac:dyDescent="0.25">
      <c r="A5277" s="154" t="s">
        <v>2087</v>
      </c>
      <c r="B5277" s="155" t="s">
        <v>2815</v>
      </c>
      <c r="C5277" s="154" t="s">
        <v>41</v>
      </c>
      <c r="D5277" s="154" t="s">
        <v>2816</v>
      </c>
      <c r="E5277" s="290" t="s">
        <v>2091</v>
      </c>
      <c r="F5277" s="290"/>
      <c r="G5277" s="156" t="s">
        <v>43</v>
      </c>
      <c r="H5277" s="157">
        <v>2</v>
      </c>
      <c r="I5277" s="158">
        <v>2.25</v>
      </c>
      <c r="J5277" s="158">
        <v>4.5</v>
      </c>
    </row>
    <row r="5278" spans="1:10" x14ac:dyDescent="0.25">
      <c r="A5278" s="49"/>
      <c r="B5278" s="49"/>
      <c r="C5278" s="49"/>
      <c r="D5278" s="49"/>
      <c r="E5278" s="49" t="s">
        <v>2093</v>
      </c>
      <c r="F5278" s="159">
        <v>20</v>
      </c>
      <c r="G5278" s="49" t="s">
        <v>2094</v>
      </c>
      <c r="H5278" s="159">
        <v>22.94</v>
      </c>
      <c r="I5278" s="49" t="s">
        <v>2095</v>
      </c>
      <c r="J5278" s="159">
        <v>42.94</v>
      </c>
    </row>
    <row r="5279" spans="1:10" x14ac:dyDescent="0.25">
      <c r="A5279" s="49"/>
      <c r="B5279" s="49"/>
      <c r="C5279" s="49"/>
      <c r="D5279" s="49"/>
      <c r="E5279" s="49" t="s">
        <v>2096</v>
      </c>
      <c r="F5279" s="159">
        <v>14.41</v>
      </c>
      <c r="G5279" s="49"/>
      <c r="H5279" s="291" t="s">
        <v>2097</v>
      </c>
      <c r="I5279" s="291"/>
      <c r="J5279" s="159">
        <v>84.73</v>
      </c>
    </row>
    <row r="5280" spans="1:10" ht="14.4" thickBot="1" x14ac:dyDescent="0.3">
      <c r="A5280" s="30"/>
      <c r="B5280" s="30"/>
      <c r="C5280" s="30"/>
      <c r="D5280" s="30"/>
      <c r="E5280" s="30"/>
      <c r="F5280" s="30"/>
      <c r="G5280" s="30" t="s">
        <v>2098</v>
      </c>
      <c r="H5280" s="160" t="s">
        <v>3744</v>
      </c>
      <c r="I5280" s="30" t="s">
        <v>2100</v>
      </c>
      <c r="J5280" s="32">
        <v>889.66</v>
      </c>
    </row>
    <row r="5281" spans="1:10" ht="14.4" thickTop="1" x14ac:dyDescent="0.25">
      <c r="A5281" s="161"/>
      <c r="B5281" s="161"/>
      <c r="C5281" s="161"/>
      <c r="D5281" s="161"/>
      <c r="E5281" s="161"/>
      <c r="F5281" s="161"/>
      <c r="G5281" s="161"/>
      <c r="H5281" s="161"/>
      <c r="I5281" s="161"/>
      <c r="J5281" s="161"/>
    </row>
    <row r="5282" spans="1:10" x14ac:dyDescent="0.25">
      <c r="A5282" s="24" t="s">
        <v>1592</v>
      </c>
      <c r="B5282" s="25" t="s">
        <v>2</v>
      </c>
      <c r="C5282" s="24" t="s">
        <v>3</v>
      </c>
      <c r="D5282" s="24" t="s">
        <v>4</v>
      </c>
      <c r="E5282" s="294" t="s">
        <v>2075</v>
      </c>
      <c r="F5282" s="294"/>
      <c r="G5282" s="145" t="s">
        <v>5</v>
      </c>
      <c r="H5282" s="25" t="s">
        <v>6</v>
      </c>
      <c r="I5282" s="25" t="s">
        <v>7</v>
      </c>
      <c r="J5282" s="25" t="s">
        <v>9</v>
      </c>
    </row>
    <row r="5283" spans="1:10" ht="26.4" x14ac:dyDescent="0.25">
      <c r="A5283" s="146" t="s">
        <v>2076</v>
      </c>
      <c r="B5283" s="147" t="s">
        <v>1593</v>
      </c>
      <c r="C5283" s="146" t="s">
        <v>19</v>
      </c>
      <c r="D5283" s="146" t="s">
        <v>1594</v>
      </c>
      <c r="E5283" s="292" t="s">
        <v>2077</v>
      </c>
      <c r="F5283" s="292"/>
      <c r="G5283" s="148" t="s">
        <v>43</v>
      </c>
      <c r="H5283" s="149">
        <v>1</v>
      </c>
      <c r="I5283" s="150">
        <v>2.62</v>
      </c>
      <c r="J5283" s="150">
        <v>2.62</v>
      </c>
    </row>
    <row r="5284" spans="1:10" ht="26.4" x14ac:dyDescent="0.25">
      <c r="A5284" s="48" t="s">
        <v>2078</v>
      </c>
      <c r="B5284" s="50" t="s">
        <v>2085</v>
      </c>
      <c r="C5284" s="48" t="s">
        <v>41</v>
      </c>
      <c r="D5284" s="48" t="s">
        <v>2086</v>
      </c>
      <c r="E5284" s="289" t="s">
        <v>2081</v>
      </c>
      <c r="F5284" s="289"/>
      <c r="G5284" s="151" t="s">
        <v>2082</v>
      </c>
      <c r="H5284" s="152">
        <v>0.10199999999999999</v>
      </c>
      <c r="I5284" s="153">
        <v>25.7</v>
      </c>
      <c r="J5284" s="153">
        <v>2.62</v>
      </c>
    </row>
    <row r="5285" spans="1:10" x14ac:dyDescent="0.25">
      <c r="A5285" s="49"/>
      <c r="B5285" s="49"/>
      <c r="C5285" s="49"/>
      <c r="D5285" s="49"/>
      <c r="E5285" s="49" t="s">
        <v>2093</v>
      </c>
      <c r="F5285" s="159">
        <v>0.88</v>
      </c>
      <c r="G5285" s="49" t="s">
        <v>2094</v>
      </c>
      <c r="H5285" s="159">
        <v>1.02</v>
      </c>
      <c r="I5285" s="49" t="s">
        <v>2095</v>
      </c>
      <c r="J5285" s="159">
        <v>1.9</v>
      </c>
    </row>
    <row r="5286" spans="1:10" x14ac:dyDescent="0.25">
      <c r="A5286" s="49"/>
      <c r="B5286" s="49"/>
      <c r="C5286" s="49"/>
      <c r="D5286" s="49"/>
      <c r="E5286" s="49" t="s">
        <v>2096</v>
      </c>
      <c r="F5286" s="159">
        <v>0.53</v>
      </c>
      <c r="G5286" s="49"/>
      <c r="H5286" s="291" t="s">
        <v>2097</v>
      </c>
      <c r="I5286" s="291"/>
      <c r="J5286" s="159">
        <v>3.15</v>
      </c>
    </row>
    <row r="5287" spans="1:10" ht="14.4" thickBot="1" x14ac:dyDescent="0.3">
      <c r="A5287" s="30"/>
      <c r="B5287" s="30"/>
      <c r="C5287" s="30"/>
      <c r="D5287" s="30"/>
      <c r="E5287" s="30"/>
      <c r="F5287" s="30"/>
      <c r="G5287" s="30" t="s">
        <v>2098</v>
      </c>
      <c r="H5287" s="160" t="s">
        <v>3054</v>
      </c>
      <c r="I5287" s="30" t="s">
        <v>2100</v>
      </c>
      <c r="J5287" s="32">
        <v>63</v>
      </c>
    </row>
    <row r="5288" spans="1:10" ht="14.4" thickTop="1" x14ac:dyDescent="0.25">
      <c r="A5288" s="161"/>
      <c r="B5288" s="161"/>
      <c r="C5288" s="161"/>
      <c r="D5288" s="161"/>
      <c r="E5288" s="161"/>
      <c r="F5288" s="161"/>
      <c r="G5288" s="161"/>
      <c r="H5288" s="161"/>
      <c r="I5288" s="161"/>
      <c r="J5288" s="161"/>
    </row>
    <row r="5289" spans="1:10" x14ac:dyDescent="0.25">
      <c r="A5289" s="24" t="s">
        <v>1595</v>
      </c>
      <c r="B5289" s="25" t="s">
        <v>2</v>
      </c>
      <c r="C5289" s="24" t="s">
        <v>3</v>
      </c>
      <c r="D5289" s="24" t="s">
        <v>4</v>
      </c>
      <c r="E5289" s="294" t="s">
        <v>2075</v>
      </c>
      <c r="F5289" s="294"/>
      <c r="G5289" s="145" t="s">
        <v>5</v>
      </c>
      <c r="H5289" s="25" t="s">
        <v>6</v>
      </c>
      <c r="I5289" s="25" t="s">
        <v>7</v>
      </c>
      <c r="J5289" s="25" t="s">
        <v>9</v>
      </c>
    </row>
    <row r="5290" spans="1:10" ht="26.4" x14ac:dyDescent="0.25">
      <c r="A5290" s="146" t="s">
        <v>2076</v>
      </c>
      <c r="B5290" s="147" t="s">
        <v>1596</v>
      </c>
      <c r="C5290" s="146" t="s">
        <v>19</v>
      </c>
      <c r="D5290" s="146" t="s">
        <v>1597</v>
      </c>
      <c r="E5290" s="292" t="s">
        <v>2077</v>
      </c>
      <c r="F5290" s="292"/>
      <c r="G5290" s="148" t="s">
        <v>43</v>
      </c>
      <c r="H5290" s="149">
        <v>1</v>
      </c>
      <c r="I5290" s="150">
        <v>55.3</v>
      </c>
      <c r="J5290" s="150">
        <v>55.3</v>
      </c>
    </row>
    <row r="5291" spans="1:10" ht="26.4" x14ac:dyDescent="0.25">
      <c r="A5291" s="48" t="s">
        <v>2078</v>
      </c>
      <c r="B5291" s="50" t="s">
        <v>2083</v>
      </c>
      <c r="C5291" s="48" t="s">
        <v>41</v>
      </c>
      <c r="D5291" s="48" t="s">
        <v>2084</v>
      </c>
      <c r="E5291" s="289" t="s">
        <v>2081</v>
      </c>
      <c r="F5291" s="289"/>
      <c r="G5291" s="151" t="s">
        <v>2082</v>
      </c>
      <c r="H5291" s="152">
        <v>0.5</v>
      </c>
      <c r="I5291" s="153">
        <v>30.42</v>
      </c>
      <c r="J5291" s="153">
        <v>15.21</v>
      </c>
    </row>
    <row r="5292" spans="1:10" ht="26.4" x14ac:dyDescent="0.25">
      <c r="A5292" s="48" t="s">
        <v>2078</v>
      </c>
      <c r="B5292" s="50" t="s">
        <v>2079</v>
      </c>
      <c r="C5292" s="48" t="s">
        <v>41</v>
      </c>
      <c r="D5292" s="48" t="s">
        <v>2080</v>
      </c>
      <c r="E5292" s="289" t="s">
        <v>2081</v>
      </c>
      <c r="F5292" s="289"/>
      <c r="G5292" s="151" t="s">
        <v>2082</v>
      </c>
      <c r="H5292" s="152">
        <v>0.3</v>
      </c>
      <c r="I5292" s="153">
        <v>24.25</v>
      </c>
      <c r="J5292" s="153">
        <v>7.27</v>
      </c>
    </row>
    <row r="5293" spans="1:10" x14ac:dyDescent="0.25">
      <c r="A5293" s="154" t="s">
        <v>2087</v>
      </c>
      <c r="B5293" s="155" t="s">
        <v>3745</v>
      </c>
      <c r="C5293" s="154" t="s">
        <v>2461</v>
      </c>
      <c r="D5293" s="154" t="s">
        <v>3746</v>
      </c>
      <c r="E5293" s="290" t="s">
        <v>2091</v>
      </c>
      <c r="F5293" s="290"/>
      <c r="G5293" s="156" t="s">
        <v>592</v>
      </c>
      <c r="H5293" s="157">
        <v>2</v>
      </c>
      <c r="I5293" s="158">
        <v>0.86</v>
      </c>
      <c r="J5293" s="158">
        <v>1.72</v>
      </c>
    </row>
    <row r="5294" spans="1:10" ht="26.4" x14ac:dyDescent="0.25">
      <c r="A5294" s="154" t="s">
        <v>2087</v>
      </c>
      <c r="B5294" s="155" t="s">
        <v>3747</v>
      </c>
      <c r="C5294" s="154" t="s">
        <v>2461</v>
      </c>
      <c r="D5294" s="154" t="s">
        <v>3748</v>
      </c>
      <c r="E5294" s="290" t="s">
        <v>2091</v>
      </c>
      <c r="F5294" s="290"/>
      <c r="G5294" s="156" t="s">
        <v>592</v>
      </c>
      <c r="H5294" s="157">
        <v>1</v>
      </c>
      <c r="I5294" s="158">
        <v>31.1</v>
      </c>
      <c r="J5294" s="158">
        <v>31.1</v>
      </c>
    </row>
    <row r="5295" spans="1:10" x14ac:dyDescent="0.25">
      <c r="A5295" s="49"/>
      <c r="B5295" s="49"/>
      <c r="C5295" s="49"/>
      <c r="D5295" s="49"/>
      <c r="E5295" s="49" t="s">
        <v>2093</v>
      </c>
      <c r="F5295" s="159">
        <v>7.86</v>
      </c>
      <c r="G5295" s="49" t="s">
        <v>2094</v>
      </c>
      <c r="H5295" s="159">
        <v>9.01</v>
      </c>
      <c r="I5295" s="49" t="s">
        <v>2095</v>
      </c>
      <c r="J5295" s="159">
        <v>16.87</v>
      </c>
    </row>
    <row r="5296" spans="1:10" x14ac:dyDescent="0.25">
      <c r="A5296" s="49"/>
      <c r="B5296" s="49"/>
      <c r="C5296" s="49"/>
      <c r="D5296" s="49"/>
      <c r="E5296" s="49" t="s">
        <v>2096</v>
      </c>
      <c r="F5296" s="159">
        <v>11.33</v>
      </c>
      <c r="G5296" s="49"/>
      <c r="H5296" s="291" t="s">
        <v>2097</v>
      </c>
      <c r="I5296" s="291"/>
      <c r="J5296" s="159">
        <v>66.63</v>
      </c>
    </row>
    <row r="5297" spans="1:10" ht="14.4" thickBot="1" x14ac:dyDescent="0.3">
      <c r="A5297" s="30"/>
      <c r="B5297" s="30"/>
      <c r="C5297" s="30"/>
      <c r="D5297" s="30"/>
      <c r="E5297" s="30"/>
      <c r="F5297" s="30"/>
      <c r="G5297" s="30" t="s">
        <v>2098</v>
      </c>
      <c r="H5297" s="160" t="s">
        <v>3749</v>
      </c>
      <c r="I5297" s="30" t="s">
        <v>2100</v>
      </c>
      <c r="J5297" s="32">
        <v>1599.12</v>
      </c>
    </row>
    <row r="5298" spans="1:10" ht="14.4" thickTop="1" x14ac:dyDescent="0.25">
      <c r="A5298" s="161"/>
      <c r="B5298" s="161"/>
      <c r="C5298" s="161"/>
      <c r="D5298" s="161"/>
      <c r="E5298" s="161"/>
      <c r="F5298" s="161"/>
      <c r="G5298" s="161"/>
      <c r="H5298" s="161"/>
      <c r="I5298" s="161"/>
      <c r="J5298" s="161"/>
    </row>
    <row r="5299" spans="1:10" x14ac:dyDescent="0.25">
      <c r="A5299" s="24" t="s">
        <v>1598</v>
      </c>
      <c r="B5299" s="25" t="s">
        <v>2</v>
      </c>
      <c r="C5299" s="24" t="s">
        <v>3</v>
      </c>
      <c r="D5299" s="24" t="s">
        <v>4</v>
      </c>
      <c r="E5299" s="294" t="s">
        <v>2075</v>
      </c>
      <c r="F5299" s="294"/>
      <c r="G5299" s="145" t="s">
        <v>5</v>
      </c>
      <c r="H5299" s="25" t="s">
        <v>6</v>
      </c>
      <c r="I5299" s="25" t="s">
        <v>7</v>
      </c>
      <c r="J5299" s="25" t="s">
        <v>9</v>
      </c>
    </row>
    <row r="5300" spans="1:10" ht="39.6" x14ac:dyDescent="0.25">
      <c r="A5300" s="146" t="s">
        <v>2076</v>
      </c>
      <c r="B5300" s="147" t="s">
        <v>1599</v>
      </c>
      <c r="C5300" s="146" t="s">
        <v>19</v>
      </c>
      <c r="D5300" s="146" t="s">
        <v>1600</v>
      </c>
      <c r="E5300" s="292" t="s">
        <v>2077</v>
      </c>
      <c r="F5300" s="292"/>
      <c r="G5300" s="148" t="s">
        <v>43</v>
      </c>
      <c r="H5300" s="149">
        <v>1</v>
      </c>
      <c r="I5300" s="150">
        <v>279.44</v>
      </c>
      <c r="J5300" s="150">
        <v>279.44</v>
      </c>
    </row>
    <row r="5301" spans="1:10" ht="26.4" x14ac:dyDescent="0.25">
      <c r="A5301" s="48" t="s">
        <v>2078</v>
      </c>
      <c r="B5301" s="50" t="s">
        <v>2085</v>
      </c>
      <c r="C5301" s="48" t="s">
        <v>41</v>
      </c>
      <c r="D5301" s="48" t="s">
        <v>2086</v>
      </c>
      <c r="E5301" s="289" t="s">
        <v>2081</v>
      </c>
      <c r="F5301" s="289"/>
      <c r="G5301" s="151" t="s">
        <v>2082</v>
      </c>
      <c r="H5301" s="152">
        <v>0.3</v>
      </c>
      <c r="I5301" s="153">
        <v>25.7</v>
      </c>
      <c r="J5301" s="153">
        <v>7.71</v>
      </c>
    </row>
    <row r="5302" spans="1:10" ht="26.4" x14ac:dyDescent="0.25">
      <c r="A5302" s="48" t="s">
        <v>2078</v>
      </c>
      <c r="B5302" s="50" t="s">
        <v>2083</v>
      </c>
      <c r="C5302" s="48" t="s">
        <v>41</v>
      </c>
      <c r="D5302" s="48" t="s">
        <v>2084</v>
      </c>
      <c r="E5302" s="289" t="s">
        <v>2081</v>
      </c>
      <c r="F5302" s="289"/>
      <c r="G5302" s="151" t="s">
        <v>2082</v>
      </c>
      <c r="H5302" s="152">
        <v>0.3</v>
      </c>
      <c r="I5302" s="153">
        <v>30.42</v>
      </c>
      <c r="J5302" s="153">
        <v>9.1199999999999992</v>
      </c>
    </row>
    <row r="5303" spans="1:10" ht="26.4" x14ac:dyDescent="0.25">
      <c r="A5303" s="154" t="s">
        <v>2087</v>
      </c>
      <c r="B5303" s="155" t="s">
        <v>3731</v>
      </c>
      <c r="C5303" s="154" t="s">
        <v>41</v>
      </c>
      <c r="D5303" s="154" t="s">
        <v>3732</v>
      </c>
      <c r="E5303" s="290" t="s">
        <v>2091</v>
      </c>
      <c r="F5303" s="290"/>
      <c r="G5303" s="156" t="s">
        <v>43</v>
      </c>
      <c r="H5303" s="157">
        <v>0.01</v>
      </c>
      <c r="I5303" s="158">
        <v>28.27</v>
      </c>
      <c r="J5303" s="158">
        <v>0.28000000000000003</v>
      </c>
    </row>
    <row r="5304" spans="1:10" ht="52.8" x14ac:dyDescent="0.25">
      <c r="A5304" s="154" t="s">
        <v>2087</v>
      </c>
      <c r="B5304" s="155" t="s">
        <v>3750</v>
      </c>
      <c r="C5304" s="154" t="s">
        <v>2089</v>
      </c>
      <c r="D5304" s="154" t="s">
        <v>3751</v>
      </c>
      <c r="E5304" s="290" t="s">
        <v>2091</v>
      </c>
      <c r="F5304" s="290"/>
      <c r="G5304" s="156" t="s">
        <v>592</v>
      </c>
      <c r="H5304" s="157">
        <v>1</v>
      </c>
      <c r="I5304" s="158">
        <v>262.33</v>
      </c>
      <c r="J5304" s="158">
        <v>262.33</v>
      </c>
    </row>
    <row r="5305" spans="1:10" x14ac:dyDescent="0.25">
      <c r="A5305" s="49"/>
      <c r="B5305" s="49"/>
      <c r="C5305" s="49"/>
      <c r="D5305" s="49"/>
      <c r="E5305" s="49" t="s">
        <v>2093</v>
      </c>
      <c r="F5305" s="159">
        <v>5.87</v>
      </c>
      <c r="G5305" s="49" t="s">
        <v>2094</v>
      </c>
      <c r="H5305" s="159">
        <v>6.73</v>
      </c>
      <c r="I5305" s="49" t="s">
        <v>2095</v>
      </c>
      <c r="J5305" s="159">
        <v>12.6</v>
      </c>
    </row>
    <row r="5306" spans="1:10" x14ac:dyDescent="0.25">
      <c r="A5306" s="49"/>
      <c r="B5306" s="49"/>
      <c r="C5306" s="49"/>
      <c r="D5306" s="49"/>
      <c r="E5306" s="49" t="s">
        <v>2096</v>
      </c>
      <c r="F5306" s="159">
        <v>57.28</v>
      </c>
      <c r="G5306" s="49"/>
      <c r="H5306" s="291" t="s">
        <v>2097</v>
      </c>
      <c r="I5306" s="291"/>
      <c r="J5306" s="159">
        <v>336.72</v>
      </c>
    </row>
    <row r="5307" spans="1:10" ht="14.4" thickBot="1" x14ac:dyDescent="0.3">
      <c r="A5307" s="30"/>
      <c r="B5307" s="30"/>
      <c r="C5307" s="30"/>
      <c r="D5307" s="30"/>
      <c r="E5307" s="30"/>
      <c r="F5307" s="30"/>
      <c r="G5307" s="30" t="s">
        <v>2098</v>
      </c>
      <c r="H5307" s="160" t="s">
        <v>3020</v>
      </c>
      <c r="I5307" s="30" t="s">
        <v>2100</v>
      </c>
      <c r="J5307" s="32">
        <v>2693.76</v>
      </c>
    </row>
    <row r="5308" spans="1:10" ht="14.4" thickTop="1" x14ac:dyDescent="0.25">
      <c r="A5308" s="161"/>
      <c r="B5308" s="161"/>
      <c r="C5308" s="161"/>
      <c r="D5308" s="161"/>
      <c r="E5308" s="161"/>
      <c r="F5308" s="161"/>
      <c r="G5308" s="161"/>
      <c r="H5308" s="161"/>
      <c r="I5308" s="161"/>
      <c r="J5308" s="161"/>
    </row>
    <row r="5309" spans="1:10" x14ac:dyDescent="0.25">
      <c r="A5309" s="26" t="s">
        <v>1601</v>
      </c>
      <c r="B5309" s="26"/>
      <c r="C5309" s="26"/>
      <c r="D5309" s="26" t="s">
        <v>1602</v>
      </c>
      <c r="E5309" s="26"/>
      <c r="F5309" s="293"/>
      <c r="G5309" s="293"/>
      <c r="H5309" s="27"/>
      <c r="I5309" s="26"/>
      <c r="J5309" s="28">
        <v>70190.69</v>
      </c>
    </row>
    <row r="5310" spans="1:10" x14ac:dyDescent="0.25">
      <c r="A5310" s="24" t="s">
        <v>1603</v>
      </c>
      <c r="B5310" s="25" t="s">
        <v>2</v>
      </c>
      <c r="C5310" s="24" t="s">
        <v>3</v>
      </c>
      <c r="D5310" s="24" t="s">
        <v>4</v>
      </c>
      <c r="E5310" s="294" t="s">
        <v>2075</v>
      </c>
      <c r="F5310" s="294"/>
      <c r="G5310" s="145" t="s">
        <v>5</v>
      </c>
      <c r="H5310" s="25" t="s">
        <v>6</v>
      </c>
      <c r="I5310" s="25" t="s">
        <v>7</v>
      </c>
      <c r="J5310" s="25" t="s">
        <v>9</v>
      </c>
    </row>
    <row r="5311" spans="1:10" ht="39.6" x14ac:dyDescent="0.25">
      <c r="A5311" s="146" t="s">
        <v>2076</v>
      </c>
      <c r="B5311" s="147" t="s">
        <v>1604</v>
      </c>
      <c r="C5311" s="146" t="s">
        <v>19</v>
      </c>
      <c r="D5311" s="146" t="s">
        <v>1605</v>
      </c>
      <c r="E5311" s="292" t="s">
        <v>2077</v>
      </c>
      <c r="F5311" s="292"/>
      <c r="G5311" s="148" t="s">
        <v>43</v>
      </c>
      <c r="H5311" s="149">
        <v>1</v>
      </c>
      <c r="I5311" s="150">
        <v>383.63</v>
      </c>
      <c r="J5311" s="150">
        <v>383.63</v>
      </c>
    </row>
    <row r="5312" spans="1:10" ht="26.4" x14ac:dyDescent="0.25">
      <c r="A5312" s="48" t="s">
        <v>2078</v>
      </c>
      <c r="B5312" s="50" t="s">
        <v>2083</v>
      </c>
      <c r="C5312" s="48" t="s">
        <v>41</v>
      </c>
      <c r="D5312" s="48" t="s">
        <v>2084</v>
      </c>
      <c r="E5312" s="289" t="s">
        <v>2081</v>
      </c>
      <c r="F5312" s="289"/>
      <c r="G5312" s="151" t="s">
        <v>2082</v>
      </c>
      <c r="H5312" s="152">
        <v>1.5</v>
      </c>
      <c r="I5312" s="153">
        <v>30.42</v>
      </c>
      <c r="J5312" s="153">
        <v>45.63</v>
      </c>
    </row>
    <row r="5313" spans="1:10" ht="26.4" x14ac:dyDescent="0.25">
      <c r="A5313" s="154" t="s">
        <v>2087</v>
      </c>
      <c r="B5313" s="155" t="s">
        <v>3752</v>
      </c>
      <c r="C5313" s="154" t="s">
        <v>2461</v>
      </c>
      <c r="D5313" s="154" t="s">
        <v>3753</v>
      </c>
      <c r="E5313" s="290" t="s">
        <v>2091</v>
      </c>
      <c r="F5313" s="290"/>
      <c r="G5313" s="156" t="s">
        <v>592</v>
      </c>
      <c r="H5313" s="157">
        <v>1</v>
      </c>
      <c r="I5313" s="158">
        <v>338</v>
      </c>
      <c r="J5313" s="158">
        <v>338</v>
      </c>
    </row>
    <row r="5314" spans="1:10" x14ac:dyDescent="0.25">
      <c r="A5314" s="49"/>
      <c r="B5314" s="49"/>
      <c r="C5314" s="49"/>
      <c r="D5314" s="49"/>
      <c r="E5314" s="49" t="s">
        <v>2093</v>
      </c>
      <c r="F5314" s="159">
        <v>16.329999999999998</v>
      </c>
      <c r="G5314" s="49" t="s">
        <v>2094</v>
      </c>
      <c r="H5314" s="159">
        <v>18.72</v>
      </c>
      <c r="I5314" s="49" t="s">
        <v>2095</v>
      </c>
      <c r="J5314" s="159">
        <v>35.049999999999997</v>
      </c>
    </row>
    <row r="5315" spans="1:10" x14ac:dyDescent="0.25">
      <c r="A5315" s="49"/>
      <c r="B5315" s="49"/>
      <c r="C5315" s="49"/>
      <c r="D5315" s="49"/>
      <c r="E5315" s="49" t="s">
        <v>2096</v>
      </c>
      <c r="F5315" s="159">
        <v>78.64</v>
      </c>
      <c r="G5315" s="49"/>
      <c r="H5315" s="291" t="s">
        <v>2097</v>
      </c>
      <c r="I5315" s="291"/>
      <c r="J5315" s="159">
        <v>462.27</v>
      </c>
    </row>
    <row r="5316" spans="1:10" ht="14.4" thickBot="1" x14ac:dyDescent="0.3">
      <c r="A5316" s="30"/>
      <c r="B5316" s="30"/>
      <c r="C5316" s="30"/>
      <c r="D5316" s="30"/>
      <c r="E5316" s="30"/>
      <c r="F5316" s="30"/>
      <c r="G5316" s="30" t="s">
        <v>2098</v>
      </c>
      <c r="H5316" s="160" t="s">
        <v>2572</v>
      </c>
      <c r="I5316" s="30" t="s">
        <v>2100</v>
      </c>
      <c r="J5316" s="32">
        <v>924.54</v>
      </c>
    </row>
    <row r="5317" spans="1:10" ht="14.4" thickTop="1" x14ac:dyDescent="0.25">
      <c r="A5317" s="161"/>
      <c r="B5317" s="161"/>
      <c r="C5317" s="161"/>
      <c r="D5317" s="161"/>
      <c r="E5317" s="161"/>
      <c r="F5317" s="161"/>
      <c r="G5317" s="161"/>
      <c r="H5317" s="161"/>
      <c r="I5317" s="161"/>
      <c r="J5317" s="161"/>
    </row>
    <row r="5318" spans="1:10" x14ac:dyDescent="0.25">
      <c r="A5318" s="24" t="s">
        <v>1606</v>
      </c>
      <c r="B5318" s="25" t="s">
        <v>2</v>
      </c>
      <c r="C5318" s="24" t="s">
        <v>3</v>
      </c>
      <c r="D5318" s="24" t="s">
        <v>4</v>
      </c>
      <c r="E5318" s="294" t="s">
        <v>2075</v>
      </c>
      <c r="F5318" s="294"/>
      <c r="G5318" s="145" t="s">
        <v>5</v>
      </c>
      <c r="H5318" s="25" t="s">
        <v>6</v>
      </c>
      <c r="I5318" s="25" t="s">
        <v>7</v>
      </c>
      <c r="J5318" s="25" t="s">
        <v>9</v>
      </c>
    </row>
    <row r="5319" spans="1:10" ht="39.6" x14ac:dyDescent="0.25">
      <c r="A5319" s="146" t="s">
        <v>2076</v>
      </c>
      <c r="B5319" s="147" t="s">
        <v>1607</v>
      </c>
      <c r="C5319" s="146" t="s">
        <v>41</v>
      </c>
      <c r="D5319" s="146" t="s">
        <v>1608</v>
      </c>
      <c r="E5319" s="292" t="s">
        <v>3149</v>
      </c>
      <c r="F5319" s="292"/>
      <c r="G5319" s="148" t="s">
        <v>43</v>
      </c>
      <c r="H5319" s="149">
        <v>1</v>
      </c>
      <c r="I5319" s="150">
        <v>1104.1099999999999</v>
      </c>
      <c r="J5319" s="150">
        <v>1104.1099999999999</v>
      </c>
    </row>
    <row r="5320" spans="1:10" ht="39.6" x14ac:dyDescent="0.25">
      <c r="A5320" s="48" t="s">
        <v>2078</v>
      </c>
      <c r="B5320" s="50" t="s">
        <v>3150</v>
      </c>
      <c r="C5320" s="48" t="s">
        <v>41</v>
      </c>
      <c r="D5320" s="48" t="s">
        <v>3151</v>
      </c>
      <c r="E5320" s="289" t="s">
        <v>2237</v>
      </c>
      <c r="F5320" s="289"/>
      <c r="G5320" s="151" t="s">
        <v>56</v>
      </c>
      <c r="H5320" s="152">
        <v>0.114</v>
      </c>
      <c r="I5320" s="153">
        <v>540.76</v>
      </c>
      <c r="J5320" s="153">
        <v>61.64</v>
      </c>
    </row>
    <row r="5321" spans="1:10" ht="26.4" x14ac:dyDescent="0.25">
      <c r="A5321" s="48" t="s">
        <v>2078</v>
      </c>
      <c r="B5321" s="50" t="s">
        <v>2315</v>
      </c>
      <c r="C5321" s="48" t="s">
        <v>41</v>
      </c>
      <c r="D5321" s="48" t="s">
        <v>2316</v>
      </c>
      <c r="E5321" s="289" t="s">
        <v>2081</v>
      </c>
      <c r="F5321" s="289"/>
      <c r="G5321" s="151" t="s">
        <v>2082</v>
      </c>
      <c r="H5321" s="152">
        <v>5.9622999999999999</v>
      </c>
      <c r="I5321" s="153">
        <v>29.98</v>
      </c>
      <c r="J5321" s="153">
        <v>178.74</v>
      </c>
    </row>
    <row r="5322" spans="1:10" ht="39.6" x14ac:dyDescent="0.25">
      <c r="A5322" s="48" t="s">
        <v>2078</v>
      </c>
      <c r="B5322" s="50" t="s">
        <v>3157</v>
      </c>
      <c r="C5322" s="48" t="s">
        <v>41</v>
      </c>
      <c r="D5322" s="48" t="s">
        <v>3158</v>
      </c>
      <c r="E5322" s="289" t="s">
        <v>2991</v>
      </c>
      <c r="F5322" s="289"/>
      <c r="G5322" s="151" t="s">
        <v>25</v>
      </c>
      <c r="H5322" s="152">
        <v>0.78</v>
      </c>
      <c r="I5322" s="153">
        <v>8.19</v>
      </c>
      <c r="J5322" s="153">
        <v>6.38</v>
      </c>
    </row>
    <row r="5323" spans="1:10" ht="26.4" x14ac:dyDescent="0.25">
      <c r="A5323" s="48" t="s">
        <v>2078</v>
      </c>
      <c r="B5323" s="50" t="s">
        <v>3163</v>
      </c>
      <c r="C5323" s="48" t="s">
        <v>41</v>
      </c>
      <c r="D5323" s="48" t="s">
        <v>3164</v>
      </c>
      <c r="E5323" s="289" t="s">
        <v>2186</v>
      </c>
      <c r="F5323" s="289"/>
      <c r="G5323" s="151" t="s">
        <v>56</v>
      </c>
      <c r="H5323" s="152">
        <v>0.1363</v>
      </c>
      <c r="I5323" s="153">
        <v>656.96</v>
      </c>
      <c r="J5323" s="153">
        <v>89.54</v>
      </c>
    </row>
    <row r="5324" spans="1:10" ht="39.6" x14ac:dyDescent="0.25">
      <c r="A5324" s="48" t="s">
        <v>2078</v>
      </c>
      <c r="B5324" s="50" t="s">
        <v>3159</v>
      </c>
      <c r="C5324" s="48" t="s">
        <v>41</v>
      </c>
      <c r="D5324" s="48" t="s">
        <v>3160</v>
      </c>
      <c r="E5324" s="289" t="s">
        <v>2186</v>
      </c>
      <c r="F5324" s="289"/>
      <c r="G5324" s="151" t="s">
        <v>56</v>
      </c>
      <c r="H5324" s="152">
        <v>2.8799999999999999E-2</v>
      </c>
      <c r="I5324" s="153">
        <v>559.61</v>
      </c>
      <c r="J5324" s="153">
        <v>16.11</v>
      </c>
    </row>
    <row r="5325" spans="1:10" ht="26.4" x14ac:dyDescent="0.25">
      <c r="A5325" s="48" t="s">
        <v>2078</v>
      </c>
      <c r="B5325" s="50" t="s">
        <v>2079</v>
      </c>
      <c r="C5325" s="48" t="s">
        <v>41</v>
      </c>
      <c r="D5325" s="48" t="s">
        <v>2080</v>
      </c>
      <c r="E5325" s="289" t="s">
        <v>2081</v>
      </c>
      <c r="F5325" s="289"/>
      <c r="G5325" s="151" t="s">
        <v>2082</v>
      </c>
      <c r="H5325" s="152">
        <v>4.6847000000000003</v>
      </c>
      <c r="I5325" s="153">
        <v>24.25</v>
      </c>
      <c r="J5325" s="153">
        <v>113.6</v>
      </c>
    </row>
    <row r="5326" spans="1:10" ht="26.4" x14ac:dyDescent="0.25">
      <c r="A5326" s="48" t="s">
        <v>2078</v>
      </c>
      <c r="B5326" s="50" t="s">
        <v>3315</v>
      </c>
      <c r="C5326" s="48" t="s">
        <v>41</v>
      </c>
      <c r="D5326" s="48" t="s">
        <v>3316</v>
      </c>
      <c r="E5326" s="289" t="s">
        <v>2494</v>
      </c>
      <c r="F5326" s="289"/>
      <c r="G5326" s="151" t="s">
        <v>107</v>
      </c>
      <c r="H5326" s="152">
        <v>2.0977999999999999</v>
      </c>
      <c r="I5326" s="153">
        <v>9.67</v>
      </c>
      <c r="J5326" s="153">
        <v>20.28</v>
      </c>
    </row>
    <row r="5327" spans="1:10" ht="26.4" x14ac:dyDescent="0.25">
      <c r="A5327" s="48" t="s">
        <v>2078</v>
      </c>
      <c r="B5327" s="50" t="s">
        <v>2492</v>
      </c>
      <c r="C5327" s="48" t="s">
        <v>41</v>
      </c>
      <c r="D5327" s="48" t="s">
        <v>2493</v>
      </c>
      <c r="E5327" s="289" t="s">
        <v>2494</v>
      </c>
      <c r="F5327" s="289"/>
      <c r="G5327" s="151" t="s">
        <v>56</v>
      </c>
      <c r="H5327" s="152">
        <v>5.2299999999999999E-2</v>
      </c>
      <c r="I5327" s="153">
        <v>1132.74</v>
      </c>
      <c r="J5327" s="153">
        <v>59.24</v>
      </c>
    </row>
    <row r="5328" spans="1:10" ht="26.4" x14ac:dyDescent="0.25">
      <c r="A5328" s="154" t="s">
        <v>2087</v>
      </c>
      <c r="B5328" s="155" t="s">
        <v>3319</v>
      </c>
      <c r="C5328" s="154" t="s">
        <v>41</v>
      </c>
      <c r="D5328" s="154" t="s">
        <v>3320</v>
      </c>
      <c r="E5328" s="290" t="s">
        <v>2091</v>
      </c>
      <c r="F5328" s="290"/>
      <c r="G5328" s="156" t="s">
        <v>43</v>
      </c>
      <c r="H5328" s="157">
        <v>25.125699999999998</v>
      </c>
      <c r="I5328" s="158">
        <v>5.57</v>
      </c>
      <c r="J5328" s="158">
        <v>139.94999999999999</v>
      </c>
    </row>
    <row r="5329" spans="1:10" ht="26.4" x14ac:dyDescent="0.25">
      <c r="A5329" s="154" t="s">
        <v>2087</v>
      </c>
      <c r="B5329" s="155" t="s">
        <v>2323</v>
      </c>
      <c r="C5329" s="154" t="s">
        <v>41</v>
      </c>
      <c r="D5329" s="154" t="s">
        <v>2324</v>
      </c>
      <c r="E5329" s="290" t="s">
        <v>2091</v>
      </c>
      <c r="F5329" s="290"/>
      <c r="G5329" s="156" t="s">
        <v>91</v>
      </c>
      <c r="H5329" s="157">
        <v>0.18479999999999999</v>
      </c>
      <c r="I5329" s="158">
        <v>3.83</v>
      </c>
      <c r="J5329" s="158">
        <v>0.7</v>
      </c>
    </row>
    <row r="5330" spans="1:10" x14ac:dyDescent="0.25">
      <c r="A5330" s="154" t="s">
        <v>2087</v>
      </c>
      <c r="B5330" s="155" t="s">
        <v>2217</v>
      </c>
      <c r="C5330" s="154" t="s">
        <v>41</v>
      </c>
      <c r="D5330" s="154" t="s">
        <v>2218</v>
      </c>
      <c r="E5330" s="290" t="s">
        <v>2091</v>
      </c>
      <c r="F5330" s="290"/>
      <c r="G5330" s="156" t="s">
        <v>107</v>
      </c>
      <c r="H5330" s="157">
        <v>1.6400000000000001E-2</v>
      </c>
      <c r="I5330" s="158">
        <v>16.55</v>
      </c>
      <c r="J5330" s="158">
        <v>0.27</v>
      </c>
    </row>
    <row r="5331" spans="1:10" ht="26.4" x14ac:dyDescent="0.25">
      <c r="A5331" s="154" t="s">
        <v>2087</v>
      </c>
      <c r="B5331" s="155" t="s">
        <v>2137</v>
      </c>
      <c r="C5331" s="154" t="s">
        <v>41</v>
      </c>
      <c r="D5331" s="154" t="s">
        <v>2138</v>
      </c>
      <c r="E5331" s="290" t="s">
        <v>2091</v>
      </c>
      <c r="F5331" s="290"/>
      <c r="G5331" s="156" t="s">
        <v>91</v>
      </c>
      <c r="H5331" s="157">
        <v>0.15540000000000001</v>
      </c>
      <c r="I5331" s="158">
        <v>10.96</v>
      </c>
      <c r="J5331" s="158">
        <v>1.7</v>
      </c>
    </row>
    <row r="5332" spans="1:10" ht="26.4" x14ac:dyDescent="0.25">
      <c r="A5332" s="154" t="s">
        <v>2087</v>
      </c>
      <c r="B5332" s="155" t="s">
        <v>2325</v>
      </c>
      <c r="C5332" s="154" t="s">
        <v>41</v>
      </c>
      <c r="D5332" s="154" t="s">
        <v>2326</v>
      </c>
      <c r="E5332" s="290" t="s">
        <v>2091</v>
      </c>
      <c r="F5332" s="290"/>
      <c r="G5332" s="156" t="s">
        <v>2297</v>
      </c>
      <c r="H5332" s="157">
        <v>7.1000000000000004E-3</v>
      </c>
      <c r="I5332" s="158">
        <v>7.59</v>
      </c>
      <c r="J5332" s="158">
        <v>0.05</v>
      </c>
    </row>
    <row r="5333" spans="1:10" ht="39.6" x14ac:dyDescent="0.25">
      <c r="A5333" s="154" t="s">
        <v>2087</v>
      </c>
      <c r="B5333" s="155" t="s">
        <v>2420</v>
      </c>
      <c r="C5333" s="154" t="s">
        <v>41</v>
      </c>
      <c r="D5333" s="154" t="s">
        <v>2421</v>
      </c>
      <c r="E5333" s="290" t="s">
        <v>2091</v>
      </c>
      <c r="F5333" s="290"/>
      <c r="G5333" s="156" t="s">
        <v>91</v>
      </c>
      <c r="H5333" s="157">
        <v>0.5796</v>
      </c>
      <c r="I5333" s="158">
        <v>21.41</v>
      </c>
      <c r="J5333" s="158">
        <v>12.4</v>
      </c>
    </row>
    <row r="5334" spans="1:10" ht="26.4" x14ac:dyDescent="0.25">
      <c r="A5334" s="154" t="s">
        <v>2087</v>
      </c>
      <c r="B5334" s="155" t="s">
        <v>3754</v>
      </c>
      <c r="C5334" s="154" t="s">
        <v>41</v>
      </c>
      <c r="D5334" s="154" t="s">
        <v>3755</v>
      </c>
      <c r="E5334" s="290" t="s">
        <v>2091</v>
      </c>
      <c r="F5334" s="290"/>
      <c r="G5334" s="156" t="s">
        <v>43</v>
      </c>
      <c r="H5334" s="157">
        <v>1</v>
      </c>
      <c r="I5334" s="158">
        <v>341.93</v>
      </c>
      <c r="J5334" s="158">
        <v>341.93</v>
      </c>
    </row>
    <row r="5335" spans="1:10" x14ac:dyDescent="0.25">
      <c r="A5335" s="154" t="s">
        <v>2087</v>
      </c>
      <c r="B5335" s="155" t="s">
        <v>2495</v>
      </c>
      <c r="C5335" s="154" t="s">
        <v>41</v>
      </c>
      <c r="D5335" s="154" t="s">
        <v>2496</v>
      </c>
      <c r="E5335" s="290" t="s">
        <v>2091</v>
      </c>
      <c r="F5335" s="290"/>
      <c r="G5335" s="156" t="s">
        <v>43</v>
      </c>
      <c r="H5335" s="157">
        <v>17.850000000000001</v>
      </c>
      <c r="I5335" s="158">
        <v>3.45</v>
      </c>
      <c r="J5335" s="158">
        <v>61.58</v>
      </c>
    </row>
    <row r="5336" spans="1:10" x14ac:dyDescent="0.25">
      <c r="A5336" s="49"/>
      <c r="B5336" s="49"/>
      <c r="C5336" s="49"/>
      <c r="D5336" s="49"/>
      <c r="E5336" s="49" t="s">
        <v>2093</v>
      </c>
      <c r="F5336" s="159">
        <v>121.53</v>
      </c>
      <c r="G5336" s="49" t="s">
        <v>2094</v>
      </c>
      <c r="H5336" s="159">
        <v>139.32</v>
      </c>
      <c r="I5336" s="49" t="s">
        <v>2095</v>
      </c>
      <c r="J5336" s="159">
        <v>260.85000000000002</v>
      </c>
    </row>
    <row r="5337" spans="1:10" x14ac:dyDescent="0.25">
      <c r="A5337" s="49"/>
      <c r="B5337" s="49"/>
      <c r="C5337" s="49"/>
      <c r="D5337" s="49"/>
      <c r="E5337" s="49" t="s">
        <v>2096</v>
      </c>
      <c r="F5337" s="159">
        <v>226.34</v>
      </c>
      <c r="G5337" s="49"/>
      <c r="H5337" s="291" t="s">
        <v>2097</v>
      </c>
      <c r="I5337" s="291"/>
      <c r="J5337" s="159">
        <v>1330.45</v>
      </c>
    </row>
    <row r="5338" spans="1:10" ht="14.4" thickBot="1" x14ac:dyDescent="0.3">
      <c r="A5338" s="30"/>
      <c r="B5338" s="30"/>
      <c r="C5338" s="30"/>
      <c r="D5338" s="30"/>
      <c r="E5338" s="30"/>
      <c r="F5338" s="30"/>
      <c r="G5338" s="30" t="s">
        <v>2098</v>
      </c>
      <c r="H5338" s="160" t="s">
        <v>2559</v>
      </c>
      <c r="I5338" s="30" t="s">
        <v>2100</v>
      </c>
      <c r="J5338" s="32">
        <v>29269.9</v>
      </c>
    </row>
    <row r="5339" spans="1:10" ht="14.4" thickTop="1" x14ac:dyDescent="0.25">
      <c r="A5339" s="161"/>
      <c r="B5339" s="161"/>
      <c r="C5339" s="161"/>
      <c r="D5339" s="161"/>
      <c r="E5339" s="161"/>
      <c r="F5339" s="161"/>
      <c r="G5339" s="161"/>
      <c r="H5339" s="161"/>
      <c r="I5339" s="161"/>
      <c r="J5339" s="161"/>
    </row>
    <row r="5340" spans="1:10" x14ac:dyDescent="0.25">
      <c r="A5340" s="24" t="s">
        <v>1609</v>
      </c>
      <c r="B5340" s="25" t="s">
        <v>2</v>
      </c>
      <c r="C5340" s="24" t="s">
        <v>3</v>
      </c>
      <c r="D5340" s="24" t="s">
        <v>4</v>
      </c>
      <c r="E5340" s="294" t="s">
        <v>2075</v>
      </c>
      <c r="F5340" s="294"/>
      <c r="G5340" s="145" t="s">
        <v>5</v>
      </c>
      <c r="H5340" s="25" t="s">
        <v>6</v>
      </c>
      <c r="I5340" s="25" t="s">
        <v>7</v>
      </c>
      <c r="J5340" s="25" t="s">
        <v>9</v>
      </c>
    </row>
    <row r="5341" spans="1:10" ht="26.4" x14ac:dyDescent="0.25">
      <c r="A5341" s="146" t="s">
        <v>2076</v>
      </c>
      <c r="B5341" s="147" t="s">
        <v>1610</v>
      </c>
      <c r="C5341" s="146" t="s">
        <v>41</v>
      </c>
      <c r="D5341" s="146" t="s">
        <v>1611</v>
      </c>
      <c r="E5341" s="292" t="s">
        <v>3149</v>
      </c>
      <c r="F5341" s="292"/>
      <c r="G5341" s="148" t="s">
        <v>43</v>
      </c>
      <c r="H5341" s="149">
        <v>1</v>
      </c>
      <c r="I5341" s="150">
        <v>51.27</v>
      </c>
      <c r="J5341" s="150">
        <v>51.27</v>
      </c>
    </row>
    <row r="5342" spans="1:10" ht="26.4" x14ac:dyDescent="0.25">
      <c r="A5342" s="48" t="s">
        <v>2078</v>
      </c>
      <c r="B5342" s="50" t="s">
        <v>3281</v>
      </c>
      <c r="C5342" s="48" t="s">
        <v>41</v>
      </c>
      <c r="D5342" s="48" t="s">
        <v>3282</v>
      </c>
      <c r="E5342" s="289" t="s">
        <v>2991</v>
      </c>
      <c r="F5342" s="289"/>
      <c r="G5342" s="151" t="s">
        <v>56</v>
      </c>
      <c r="H5342" s="152">
        <v>1.41E-2</v>
      </c>
      <c r="I5342" s="153">
        <v>297.91000000000003</v>
      </c>
      <c r="J5342" s="153">
        <v>4.2</v>
      </c>
    </row>
    <row r="5343" spans="1:10" ht="26.4" x14ac:dyDescent="0.25">
      <c r="A5343" s="48" t="s">
        <v>2078</v>
      </c>
      <c r="B5343" s="50" t="s">
        <v>2079</v>
      </c>
      <c r="C5343" s="48" t="s">
        <v>41</v>
      </c>
      <c r="D5343" s="48" t="s">
        <v>2080</v>
      </c>
      <c r="E5343" s="289" t="s">
        <v>2081</v>
      </c>
      <c r="F5343" s="289"/>
      <c r="G5343" s="151" t="s">
        <v>2082</v>
      </c>
      <c r="H5343" s="152">
        <v>0.10879999999999999</v>
      </c>
      <c r="I5343" s="153">
        <v>24.25</v>
      </c>
      <c r="J5343" s="153">
        <v>2.63</v>
      </c>
    </row>
    <row r="5344" spans="1:10" ht="26.4" x14ac:dyDescent="0.25">
      <c r="A5344" s="48" t="s">
        <v>2078</v>
      </c>
      <c r="B5344" s="50" t="s">
        <v>2315</v>
      </c>
      <c r="C5344" s="48" t="s">
        <v>41</v>
      </c>
      <c r="D5344" s="48" t="s">
        <v>2316</v>
      </c>
      <c r="E5344" s="289" t="s">
        <v>2081</v>
      </c>
      <c r="F5344" s="289"/>
      <c r="G5344" s="151" t="s">
        <v>2082</v>
      </c>
      <c r="H5344" s="152">
        <v>0.1384</v>
      </c>
      <c r="I5344" s="153">
        <v>29.98</v>
      </c>
      <c r="J5344" s="153">
        <v>4.1399999999999997</v>
      </c>
    </row>
    <row r="5345" spans="1:10" ht="39.6" x14ac:dyDescent="0.25">
      <c r="A5345" s="154" t="s">
        <v>2087</v>
      </c>
      <c r="B5345" s="155" t="s">
        <v>2197</v>
      </c>
      <c r="C5345" s="154" t="s">
        <v>41</v>
      </c>
      <c r="D5345" s="154" t="s">
        <v>2198</v>
      </c>
      <c r="E5345" s="290" t="s">
        <v>2091</v>
      </c>
      <c r="F5345" s="290"/>
      <c r="G5345" s="156" t="s">
        <v>43</v>
      </c>
      <c r="H5345" s="157">
        <v>1</v>
      </c>
      <c r="I5345" s="158">
        <v>40.299999999999997</v>
      </c>
      <c r="J5345" s="158">
        <v>40.299999999999997</v>
      </c>
    </row>
    <row r="5346" spans="1:10" x14ac:dyDescent="0.25">
      <c r="A5346" s="49"/>
      <c r="B5346" s="49"/>
      <c r="C5346" s="49"/>
      <c r="D5346" s="49"/>
      <c r="E5346" s="49" t="s">
        <v>2093</v>
      </c>
      <c r="F5346" s="159">
        <v>2.99</v>
      </c>
      <c r="G5346" s="49" t="s">
        <v>2094</v>
      </c>
      <c r="H5346" s="159">
        <v>3.43</v>
      </c>
      <c r="I5346" s="49" t="s">
        <v>2095</v>
      </c>
      <c r="J5346" s="159">
        <v>6.42</v>
      </c>
    </row>
    <row r="5347" spans="1:10" x14ac:dyDescent="0.25">
      <c r="A5347" s="49"/>
      <c r="B5347" s="49"/>
      <c r="C5347" s="49"/>
      <c r="D5347" s="49"/>
      <c r="E5347" s="49" t="s">
        <v>2096</v>
      </c>
      <c r="F5347" s="159">
        <v>10.51</v>
      </c>
      <c r="G5347" s="49"/>
      <c r="H5347" s="291" t="s">
        <v>2097</v>
      </c>
      <c r="I5347" s="291"/>
      <c r="J5347" s="159">
        <v>61.78</v>
      </c>
    </row>
    <row r="5348" spans="1:10" ht="14.4" thickBot="1" x14ac:dyDescent="0.3">
      <c r="A5348" s="30"/>
      <c r="B5348" s="30"/>
      <c r="C5348" s="30"/>
      <c r="D5348" s="30"/>
      <c r="E5348" s="30"/>
      <c r="F5348" s="30"/>
      <c r="G5348" s="30" t="s">
        <v>2098</v>
      </c>
      <c r="H5348" s="160" t="s">
        <v>2857</v>
      </c>
      <c r="I5348" s="30" t="s">
        <v>2100</v>
      </c>
      <c r="J5348" s="32">
        <v>1297.3800000000001</v>
      </c>
    </row>
    <row r="5349" spans="1:10" ht="14.4" thickTop="1" x14ac:dyDescent="0.25">
      <c r="A5349" s="161"/>
      <c r="B5349" s="161"/>
      <c r="C5349" s="161"/>
      <c r="D5349" s="161"/>
      <c r="E5349" s="161"/>
      <c r="F5349" s="161"/>
      <c r="G5349" s="161"/>
      <c r="H5349" s="161"/>
      <c r="I5349" s="161"/>
      <c r="J5349" s="161"/>
    </row>
    <row r="5350" spans="1:10" x14ac:dyDescent="0.25">
      <c r="A5350" s="24" t="s">
        <v>1612</v>
      </c>
      <c r="B5350" s="25" t="s">
        <v>2</v>
      </c>
      <c r="C5350" s="24" t="s">
        <v>3</v>
      </c>
      <c r="D5350" s="24" t="s">
        <v>4</v>
      </c>
      <c r="E5350" s="294" t="s">
        <v>2075</v>
      </c>
      <c r="F5350" s="294"/>
      <c r="G5350" s="145" t="s">
        <v>5</v>
      </c>
      <c r="H5350" s="25" t="s">
        <v>6</v>
      </c>
      <c r="I5350" s="25" t="s">
        <v>7</v>
      </c>
      <c r="J5350" s="25" t="s">
        <v>9</v>
      </c>
    </row>
    <row r="5351" spans="1:10" ht="26.4" x14ac:dyDescent="0.25">
      <c r="A5351" s="146" t="s">
        <v>2076</v>
      </c>
      <c r="B5351" s="147" t="s">
        <v>1613</v>
      </c>
      <c r="C5351" s="146" t="s">
        <v>41</v>
      </c>
      <c r="D5351" s="146" t="s">
        <v>1614</v>
      </c>
      <c r="E5351" s="292" t="s">
        <v>2172</v>
      </c>
      <c r="F5351" s="292"/>
      <c r="G5351" s="148" t="s">
        <v>43</v>
      </c>
      <c r="H5351" s="149">
        <v>1</v>
      </c>
      <c r="I5351" s="150">
        <v>164.26</v>
      </c>
      <c r="J5351" s="150">
        <v>164.26</v>
      </c>
    </row>
    <row r="5352" spans="1:10" ht="26.4" x14ac:dyDescent="0.25">
      <c r="A5352" s="48" t="s">
        <v>2078</v>
      </c>
      <c r="B5352" s="50" t="s">
        <v>2085</v>
      </c>
      <c r="C5352" s="48" t="s">
        <v>41</v>
      </c>
      <c r="D5352" s="48" t="s">
        <v>2086</v>
      </c>
      <c r="E5352" s="289" t="s">
        <v>2081</v>
      </c>
      <c r="F5352" s="289"/>
      <c r="G5352" s="151" t="s">
        <v>2082</v>
      </c>
      <c r="H5352" s="152">
        <v>0.38819999999999999</v>
      </c>
      <c r="I5352" s="153">
        <v>25.7</v>
      </c>
      <c r="J5352" s="153">
        <v>9.9700000000000006</v>
      </c>
    </row>
    <row r="5353" spans="1:10" ht="26.4" x14ac:dyDescent="0.25">
      <c r="A5353" s="48" t="s">
        <v>2078</v>
      </c>
      <c r="B5353" s="50" t="s">
        <v>2083</v>
      </c>
      <c r="C5353" s="48" t="s">
        <v>41</v>
      </c>
      <c r="D5353" s="48" t="s">
        <v>2084</v>
      </c>
      <c r="E5353" s="289" t="s">
        <v>2081</v>
      </c>
      <c r="F5353" s="289"/>
      <c r="G5353" s="151" t="s">
        <v>2082</v>
      </c>
      <c r="H5353" s="152">
        <v>0.38819999999999999</v>
      </c>
      <c r="I5353" s="153">
        <v>30.42</v>
      </c>
      <c r="J5353" s="153">
        <v>11.8</v>
      </c>
    </row>
    <row r="5354" spans="1:10" ht="26.4" x14ac:dyDescent="0.25">
      <c r="A5354" s="154" t="s">
        <v>2087</v>
      </c>
      <c r="B5354" s="155" t="s">
        <v>3756</v>
      </c>
      <c r="C5354" s="154" t="s">
        <v>41</v>
      </c>
      <c r="D5354" s="154" t="s">
        <v>3757</v>
      </c>
      <c r="E5354" s="290" t="s">
        <v>2091</v>
      </c>
      <c r="F5354" s="290"/>
      <c r="G5354" s="156" t="s">
        <v>43</v>
      </c>
      <c r="H5354" s="157">
        <v>1</v>
      </c>
      <c r="I5354" s="158">
        <v>142.49</v>
      </c>
      <c r="J5354" s="158">
        <v>142.49</v>
      </c>
    </row>
    <row r="5355" spans="1:10" x14ac:dyDescent="0.25">
      <c r="A5355" s="49"/>
      <c r="B5355" s="49"/>
      <c r="C5355" s="49"/>
      <c r="D5355" s="49"/>
      <c r="E5355" s="49" t="s">
        <v>2093</v>
      </c>
      <c r="F5355" s="159">
        <v>7.59</v>
      </c>
      <c r="G5355" s="49" t="s">
        <v>2094</v>
      </c>
      <c r="H5355" s="159">
        <v>8.7100000000000009</v>
      </c>
      <c r="I5355" s="49" t="s">
        <v>2095</v>
      </c>
      <c r="J5355" s="159">
        <v>16.3</v>
      </c>
    </row>
    <row r="5356" spans="1:10" x14ac:dyDescent="0.25">
      <c r="A5356" s="49"/>
      <c r="B5356" s="49"/>
      <c r="C5356" s="49"/>
      <c r="D5356" s="49"/>
      <c r="E5356" s="49" t="s">
        <v>2096</v>
      </c>
      <c r="F5356" s="159">
        <v>33.67</v>
      </c>
      <c r="G5356" s="49"/>
      <c r="H5356" s="291" t="s">
        <v>2097</v>
      </c>
      <c r="I5356" s="291"/>
      <c r="J5356" s="159">
        <v>197.93</v>
      </c>
    </row>
    <row r="5357" spans="1:10" ht="14.4" thickBot="1" x14ac:dyDescent="0.3">
      <c r="A5357" s="30"/>
      <c r="B5357" s="30"/>
      <c r="C5357" s="30"/>
      <c r="D5357" s="30"/>
      <c r="E5357" s="30"/>
      <c r="F5357" s="30"/>
      <c r="G5357" s="30" t="s">
        <v>2098</v>
      </c>
      <c r="H5357" s="160" t="s">
        <v>3758</v>
      </c>
      <c r="I5357" s="30" t="s">
        <v>2100</v>
      </c>
      <c r="J5357" s="32">
        <v>1450.82</v>
      </c>
    </row>
    <row r="5358" spans="1:10" ht="14.4" thickTop="1" x14ac:dyDescent="0.25">
      <c r="A5358" s="161"/>
      <c r="B5358" s="161"/>
      <c r="C5358" s="161"/>
      <c r="D5358" s="161"/>
      <c r="E5358" s="161"/>
      <c r="F5358" s="161"/>
      <c r="G5358" s="161"/>
      <c r="H5358" s="161"/>
      <c r="I5358" s="161"/>
      <c r="J5358" s="161"/>
    </row>
    <row r="5359" spans="1:10" x14ac:dyDescent="0.25">
      <c r="A5359" s="24" t="s">
        <v>1615</v>
      </c>
      <c r="B5359" s="25" t="s">
        <v>2</v>
      </c>
      <c r="C5359" s="24" t="s">
        <v>3</v>
      </c>
      <c r="D5359" s="24" t="s">
        <v>4</v>
      </c>
      <c r="E5359" s="294" t="s">
        <v>2075</v>
      </c>
      <c r="F5359" s="294"/>
      <c r="G5359" s="145" t="s">
        <v>5</v>
      </c>
      <c r="H5359" s="25" t="s">
        <v>6</v>
      </c>
      <c r="I5359" s="25" t="s">
        <v>7</v>
      </c>
      <c r="J5359" s="25" t="s">
        <v>9</v>
      </c>
    </row>
    <row r="5360" spans="1:10" ht="26.4" x14ac:dyDescent="0.25">
      <c r="A5360" s="146" t="s">
        <v>2076</v>
      </c>
      <c r="B5360" s="147" t="s">
        <v>1616</v>
      </c>
      <c r="C5360" s="146" t="s">
        <v>41</v>
      </c>
      <c r="D5360" s="146" t="s">
        <v>1617</v>
      </c>
      <c r="E5360" s="292" t="s">
        <v>2172</v>
      </c>
      <c r="F5360" s="292"/>
      <c r="G5360" s="148" t="s">
        <v>43</v>
      </c>
      <c r="H5360" s="149">
        <v>1</v>
      </c>
      <c r="I5360" s="150">
        <v>138.43</v>
      </c>
      <c r="J5360" s="150">
        <v>138.43</v>
      </c>
    </row>
    <row r="5361" spans="1:10" ht="26.4" x14ac:dyDescent="0.25">
      <c r="A5361" s="48" t="s">
        <v>2078</v>
      </c>
      <c r="B5361" s="50" t="s">
        <v>2083</v>
      </c>
      <c r="C5361" s="48" t="s">
        <v>41</v>
      </c>
      <c r="D5361" s="48" t="s">
        <v>2084</v>
      </c>
      <c r="E5361" s="289" t="s">
        <v>2081</v>
      </c>
      <c r="F5361" s="289"/>
      <c r="G5361" s="151" t="s">
        <v>2082</v>
      </c>
      <c r="H5361" s="152">
        <v>0.1346</v>
      </c>
      <c r="I5361" s="153">
        <v>30.42</v>
      </c>
      <c r="J5361" s="153">
        <v>4.09</v>
      </c>
    </row>
    <row r="5362" spans="1:10" ht="26.4" x14ac:dyDescent="0.25">
      <c r="A5362" s="48" t="s">
        <v>2078</v>
      </c>
      <c r="B5362" s="50" t="s">
        <v>2085</v>
      </c>
      <c r="C5362" s="48" t="s">
        <v>41</v>
      </c>
      <c r="D5362" s="48" t="s">
        <v>2086</v>
      </c>
      <c r="E5362" s="289" t="s">
        <v>2081</v>
      </c>
      <c r="F5362" s="289"/>
      <c r="G5362" s="151" t="s">
        <v>2082</v>
      </c>
      <c r="H5362" s="152">
        <v>0.1346</v>
      </c>
      <c r="I5362" s="153">
        <v>25.7</v>
      </c>
      <c r="J5362" s="153">
        <v>3.45</v>
      </c>
    </row>
    <row r="5363" spans="1:10" ht="39.6" x14ac:dyDescent="0.25">
      <c r="A5363" s="154" t="s">
        <v>2087</v>
      </c>
      <c r="B5363" s="155" t="s">
        <v>3759</v>
      </c>
      <c r="C5363" s="154" t="s">
        <v>41</v>
      </c>
      <c r="D5363" s="154" t="s">
        <v>3760</v>
      </c>
      <c r="E5363" s="290" t="s">
        <v>2091</v>
      </c>
      <c r="F5363" s="290"/>
      <c r="G5363" s="156" t="s">
        <v>43</v>
      </c>
      <c r="H5363" s="157">
        <v>1</v>
      </c>
      <c r="I5363" s="158">
        <v>130.88999999999999</v>
      </c>
      <c r="J5363" s="158">
        <v>130.88999999999999</v>
      </c>
    </row>
    <row r="5364" spans="1:10" x14ac:dyDescent="0.25">
      <c r="A5364" s="49"/>
      <c r="B5364" s="49"/>
      <c r="C5364" s="49"/>
      <c r="D5364" s="49"/>
      <c r="E5364" s="49" t="s">
        <v>2093</v>
      </c>
      <c r="F5364" s="159">
        <v>2.63</v>
      </c>
      <c r="G5364" s="49" t="s">
        <v>2094</v>
      </c>
      <c r="H5364" s="159">
        <v>3.02</v>
      </c>
      <c r="I5364" s="49" t="s">
        <v>2095</v>
      </c>
      <c r="J5364" s="159">
        <v>5.65</v>
      </c>
    </row>
    <row r="5365" spans="1:10" x14ac:dyDescent="0.25">
      <c r="A5365" s="49"/>
      <c r="B5365" s="49"/>
      <c r="C5365" s="49"/>
      <c r="D5365" s="49"/>
      <c r="E5365" s="49" t="s">
        <v>2096</v>
      </c>
      <c r="F5365" s="159">
        <v>28.37</v>
      </c>
      <c r="G5365" s="49"/>
      <c r="H5365" s="291" t="s">
        <v>2097</v>
      </c>
      <c r="I5365" s="291"/>
      <c r="J5365" s="159">
        <v>166.8</v>
      </c>
    </row>
    <row r="5366" spans="1:10" ht="14.4" thickBot="1" x14ac:dyDescent="0.3">
      <c r="A5366" s="30"/>
      <c r="B5366" s="30"/>
      <c r="C5366" s="30"/>
      <c r="D5366" s="30"/>
      <c r="E5366" s="30"/>
      <c r="F5366" s="30"/>
      <c r="G5366" s="30" t="s">
        <v>2098</v>
      </c>
      <c r="H5366" s="160" t="s">
        <v>2166</v>
      </c>
      <c r="I5366" s="30" t="s">
        <v>2100</v>
      </c>
      <c r="J5366" s="32">
        <v>166.8</v>
      </c>
    </row>
    <row r="5367" spans="1:10" ht="14.4" thickTop="1" x14ac:dyDescent="0.25">
      <c r="A5367" s="161"/>
      <c r="B5367" s="161"/>
      <c r="C5367" s="161"/>
      <c r="D5367" s="161"/>
      <c r="E5367" s="161"/>
      <c r="F5367" s="161"/>
      <c r="G5367" s="161"/>
      <c r="H5367" s="161"/>
      <c r="I5367" s="161"/>
      <c r="J5367" s="161"/>
    </row>
    <row r="5368" spans="1:10" x14ac:dyDescent="0.25">
      <c r="A5368" s="24" t="s">
        <v>1618</v>
      </c>
      <c r="B5368" s="25" t="s">
        <v>2</v>
      </c>
      <c r="C5368" s="24" t="s">
        <v>3</v>
      </c>
      <c r="D5368" s="24" t="s">
        <v>4</v>
      </c>
      <c r="E5368" s="294" t="s">
        <v>2075</v>
      </c>
      <c r="F5368" s="294"/>
      <c r="G5368" s="145" t="s">
        <v>5</v>
      </c>
      <c r="H5368" s="25" t="s">
        <v>6</v>
      </c>
      <c r="I5368" s="25" t="s">
        <v>7</v>
      </c>
      <c r="J5368" s="25" t="s">
        <v>9</v>
      </c>
    </row>
    <row r="5369" spans="1:10" ht="26.4" x14ac:dyDescent="0.25">
      <c r="A5369" s="146" t="s">
        <v>2076</v>
      </c>
      <c r="B5369" s="147" t="s">
        <v>1619</v>
      </c>
      <c r="C5369" s="146" t="s">
        <v>41</v>
      </c>
      <c r="D5369" s="146" t="s">
        <v>1620</v>
      </c>
      <c r="E5369" s="292" t="s">
        <v>2172</v>
      </c>
      <c r="F5369" s="292"/>
      <c r="G5369" s="148" t="s">
        <v>43</v>
      </c>
      <c r="H5369" s="149">
        <v>1</v>
      </c>
      <c r="I5369" s="150">
        <v>165.41</v>
      </c>
      <c r="J5369" s="150">
        <v>165.41</v>
      </c>
    </row>
    <row r="5370" spans="1:10" ht="26.4" x14ac:dyDescent="0.25">
      <c r="A5370" s="48" t="s">
        <v>2078</v>
      </c>
      <c r="B5370" s="50" t="s">
        <v>2085</v>
      </c>
      <c r="C5370" s="48" t="s">
        <v>41</v>
      </c>
      <c r="D5370" s="48" t="s">
        <v>2086</v>
      </c>
      <c r="E5370" s="289" t="s">
        <v>2081</v>
      </c>
      <c r="F5370" s="289"/>
      <c r="G5370" s="151" t="s">
        <v>2082</v>
      </c>
      <c r="H5370" s="152">
        <v>0.16669999999999999</v>
      </c>
      <c r="I5370" s="153">
        <v>25.7</v>
      </c>
      <c r="J5370" s="153">
        <v>4.28</v>
      </c>
    </row>
    <row r="5371" spans="1:10" ht="26.4" x14ac:dyDescent="0.25">
      <c r="A5371" s="48" t="s">
        <v>2078</v>
      </c>
      <c r="B5371" s="50" t="s">
        <v>2083</v>
      </c>
      <c r="C5371" s="48" t="s">
        <v>41</v>
      </c>
      <c r="D5371" s="48" t="s">
        <v>2084</v>
      </c>
      <c r="E5371" s="289" t="s">
        <v>2081</v>
      </c>
      <c r="F5371" s="289"/>
      <c r="G5371" s="151" t="s">
        <v>2082</v>
      </c>
      <c r="H5371" s="152">
        <v>0.16669999999999999</v>
      </c>
      <c r="I5371" s="153">
        <v>30.42</v>
      </c>
      <c r="J5371" s="153">
        <v>5.07</v>
      </c>
    </row>
    <row r="5372" spans="1:10" x14ac:dyDescent="0.25">
      <c r="A5372" s="154" t="s">
        <v>2087</v>
      </c>
      <c r="B5372" s="155" t="s">
        <v>3761</v>
      </c>
      <c r="C5372" s="154" t="s">
        <v>41</v>
      </c>
      <c r="D5372" s="154" t="s">
        <v>3762</v>
      </c>
      <c r="E5372" s="290" t="s">
        <v>2091</v>
      </c>
      <c r="F5372" s="290"/>
      <c r="G5372" s="156" t="s">
        <v>91</v>
      </c>
      <c r="H5372" s="157">
        <v>3</v>
      </c>
      <c r="I5372" s="158">
        <v>52.02</v>
      </c>
      <c r="J5372" s="158">
        <v>156.06</v>
      </c>
    </row>
    <row r="5373" spans="1:10" x14ac:dyDescent="0.25">
      <c r="A5373" s="49"/>
      <c r="B5373" s="49"/>
      <c r="C5373" s="49"/>
      <c r="D5373" s="49"/>
      <c r="E5373" s="49" t="s">
        <v>2093</v>
      </c>
      <c r="F5373" s="159">
        <v>3.25</v>
      </c>
      <c r="G5373" s="49" t="s">
        <v>2094</v>
      </c>
      <c r="H5373" s="159">
        <v>3.74</v>
      </c>
      <c r="I5373" s="49" t="s">
        <v>2095</v>
      </c>
      <c r="J5373" s="159">
        <v>6.99</v>
      </c>
    </row>
    <row r="5374" spans="1:10" x14ac:dyDescent="0.25">
      <c r="A5374" s="49"/>
      <c r="B5374" s="49"/>
      <c r="C5374" s="49"/>
      <c r="D5374" s="49"/>
      <c r="E5374" s="49" t="s">
        <v>2096</v>
      </c>
      <c r="F5374" s="159">
        <v>33.9</v>
      </c>
      <c r="G5374" s="49"/>
      <c r="H5374" s="291" t="s">
        <v>2097</v>
      </c>
      <c r="I5374" s="291"/>
      <c r="J5374" s="159">
        <v>199.31</v>
      </c>
    </row>
    <row r="5375" spans="1:10" ht="14.4" thickBot="1" x14ac:dyDescent="0.3">
      <c r="A5375" s="30"/>
      <c r="B5375" s="30"/>
      <c r="C5375" s="30"/>
      <c r="D5375" s="30"/>
      <c r="E5375" s="30"/>
      <c r="F5375" s="30"/>
      <c r="G5375" s="30" t="s">
        <v>2098</v>
      </c>
      <c r="H5375" s="160" t="s">
        <v>2166</v>
      </c>
      <c r="I5375" s="30" t="s">
        <v>2100</v>
      </c>
      <c r="J5375" s="32">
        <v>199.31</v>
      </c>
    </row>
    <row r="5376" spans="1:10" ht="14.4" thickTop="1" x14ac:dyDescent="0.25">
      <c r="A5376" s="161"/>
      <c r="B5376" s="161"/>
      <c r="C5376" s="161"/>
      <c r="D5376" s="161"/>
      <c r="E5376" s="161"/>
      <c r="F5376" s="161"/>
      <c r="G5376" s="161"/>
      <c r="H5376" s="161"/>
      <c r="I5376" s="161"/>
      <c r="J5376" s="161"/>
    </row>
    <row r="5377" spans="1:10" x14ac:dyDescent="0.25">
      <c r="A5377" s="24" t="s">
        <v>1621</v>
      </c>
      <c r="B5377" s="25" t="s">
        <v>2</v>
      </c>
      <c r="C5377" s="24" t="s">
        <v>3</v>
      </c>
      <c r="D5377" s="24" t="s">
        <v>4</v>
      </c>
      <c r="E5377" s="294" t="s">
        <v>2075</v>
      </c>
      <c r="F5377" s="294"/>
      <c r="G5377" s="145" t="s">
        <v>5</v>
      </c>
      <c r="H5377" s="25" t="s">
        <v>6</v>
      </c>
      <c r="I5377" s="25" t="s">
        <v>7</v>
      </c>
      <c r="J5377" s="25" t="s">
        <v>9</v>
      </c>
    </row>
    <row r="5378" spans="1:10" x14ac:dyDescent="0.25">
      <c r="A5378" s="146" t="s">
        <v>2076</v>
      </c>
      <c r="B5378" s="147" t="s">
        <v>1622</v>
      </c>
      <c r="C5378" s="146" t="s">
        <v>41</v>
      </c>
      <c r="D5378" s="146" t="s">
        <v>1623</v>
      </c>
      <c r="E5378" s="292" t="s">
        <v>2172</v>
      </c>
      <c r="F5378" s="292"/>
      <c r="G5378" s="148" t="s">
        <v>43</v>
      </c>
      <c r="H5378" s="149">
        <v>1</v>
      </c>
      <c r="I5378" s="150">
        <v>27.76</v>
      </c>
      <c r="J5378" s="150">
        <v>27.76</v>
      </c>
    </row>
    <row r="5379" spans="1:10" ht="26.4" x14ac:dyDescent="0.25">
      <c r="A5379" s="48" t="s">
        <v>2078</v>
      </c>
      <c r="B5379" s="50" t="s">
        <v>2085</v>
      </c>
      <c r="C5379" s="48" t="s">
        <v>41</v>
      </c>
      <c r="D5379" s="48" t="s">
        <v>2086</v>
      </c>
      <c r="E5379" s="289" t="s">
        <v>2081</v>
      </c>
      <c r="F5379" s="289"/>
      <c r="G5379" s="151" t="s">
        <v>2082</v>
      </c>
      <c r="H5379" s="152">
        <v>0.1905</v>
      </c>
      <c r="I5379" s="153">
        <v>25.7</v>
      </c>
      <c r="J5379" s="153">
        <v>4.8899999999999997</v>
      </c>
    </row>
    <row r="5380" spans="1:10" ht="26.4" x14ac:dyDescent="0.25">
      <c r="A5380" s="48" t="s">
        <v>2078</v>
      </c>
      <c r="B5380" s="50" t="s">
        <v>2083</v>
      </c>
      <c r="C5380" s="48" t="s">
        <v>41</v>
      </c>
      <c r="D5380" s="48" t="s">
        <v>2084</v>
      </c>
      <c r="E5380" s="289" t="s">
        <v>2081</v>
      </c>
      <c r="F5380" s="289"/>
      <c r="G5380" s="151" t="s">
        <v>2082</v>
      </c>
      <c r="H5380" s="152">
        <v>0.1905</v>
      </c>
      <c r="I5380" s="153">
        <v>30.42</v>
      </c>
      <c r="J5380" s="153">
        <v>5.79</v>
      </c>
    </row>
    <row r="5381" spans="1:10" ht="39.6" x14ac:dyDescent="0.25">
      <c r="A5381" s="154" t="s">
        <v>2087</v>
      </c>
      <c r="B5381" s="155" t="s">
        <v>3763</v>
      </c>
      <c r="C5381" s="154" t="s">
        <v>41</v>
      </c>
      <c r="D5381" s="154" t="s">
        <v>3764</v>
      </c>
      <c r="E5381" s="290" t="s">
        <v>2091</v>
      </c>
      <c r="F5381" s="290"/>
      <c r="G5381" s="156" t="s">
        <v>43</v>
      </c>
      <c r="H5381" s="157">
        <v>2</v>
      </c>
      <c r="I5381" s="158">
        <v>0.57999999999999996</v>
      </c>
      <c r="J5381" s="158">
        <v>1.1599999999999999</v>
      </c>
    </row>
    <row r="5382" spans="1:10" ht="26.4" x14ac:dyDescent="0.25">
      <c r="A5382" s="154" t="s">
        <v>2087</v>
      </c>
      <c r="B5382" s="155" t="s">
        <v>3765</v>
      </c>
      <c r="C5382" s="154" t="s">
        <v>41</v>
      </c>
      <c r="D5382" s="154" t="s">
        <v>3766</v>
      </c>
      <c r="E5382" s="290" t="s">
        <v>2091</v>
      </c>
      <c r="F5382" s="290"/>
      <c r="G5382" s="156" t="s">
        <v>43</v>
      </c>
      <c r="H5382" s="157">
        <v>1</v>
      </c>
      <c r="I5382" s="158">
        <v>13.34</v>
      </c>
      <c r="J5382" s="158">
        <v>13.34</v>
      </c>
    </row>
    <row r="5383" spans="1:10" ht="39.6" x14ac:dyDescent="0.25">
      <c r="A5383" s="154" t="s">
        <v>2087</v>
      </c>
      <c r="B5383" s="155" t="s">
        <v>2195</v>
      </c>
      <c r="C5383" s="154" t="s">
        <v>41</v>
      </c>
      <c r="D5383" s="154" t="s">
        <v>2196</v>
      </c>
      <c r="E5383" s="290" t="s">
        <v>2091</v>
      </c>
      <c r="F5383" s="290"/>
      <c r="G5383" s="156" t="s">
        <v>43</v>
      </c>
      <c r="H5383" s="157">
        <v>2</v>
      </c>
      <c r="I5383" s="158">
        <v>1.29</v>
      </c>
      <c r="J5383" s="158">
        <v>2.58</v>
      </c>
    </row>
    <row r="5384" spans="1:10" x14ac:dyDescent="0.25">
      <c r="A5384" s="49"/>
      <c r="B5384" s="49"/>
      <c r="C5384" s="49"/>
      <c r="D5384" s="49"/>
      <c r="E5384" s="49" t="s">
        <v>2093</v>
      </c>
      <c r="F5384" s="159">
        <v>3.72</v>
      </c>
      <c r="G5384" s="49" t="s">
        <v>2094</v>
      </c>
      <c r="H5384" s="159">
        <v>4.28</v>
      </c>
      <c r="I5384" s="49" t="s">
        <v>2095</v>
      </c>
      <c r="J5384" s="159">
        <v>8</v>
      </c>
    </row>
    <row r="5385" spans="1:10" x14ac:dyDescent="0.25">
      <c r="A5385" s="49"/>
      <c r="B5385" s="49"/>
      <c r="C5385" s="49"/>
      <c r="D5385" s="49"/>
      <c r="E5385" s="49" t="s">
        <v>2096</v>
      </c>
      <c r="F5385" s="159">
        <v>5.69</v>
      </c>
      <c r="G5385" s="49"/>
      <c r="H5385" s="291" t="s">
        <v>2097</v>
      </c>
      <c r="I5385" s="291"/>
      <c r="J5385" s="159">
        <v>33.450000000000003</v>
      </c>
    </row>
    <row r="5386" spans="1:10" ht="14.4" thickBot="1" x14ac:dyDescent="0.3">
      <c r="A5386" s="30"/>
      <c r="B5386" s="30"/>
      <c r="C5386" s="30"/>
      <c r="D5386" s="30"/>
      <c r="E5386" s="30"/>
      <c r="F5386" s="30"/>
      <c r="G5386" s="30" t="s">
        <v>2098</v>
      </c>
      <c r="H5386" s="160" t="s">
        <v>3767</v>
      </c>
      <c r="I5386" s="30" t="s">
        <v>2100</v>
      </c>
      <c r="J5386" s="32">
        <v>3579.15</v>
      </c>
    </row>
    <row r="5387" spans="1:10" ht="14.4" thickTop="1" x14ac:dyDescent="0.25">
      <c r="A5387" s="161"/>
      <c r="B5387" s="161"/>
      <c r="C5387" s="161"/>
      <c r="D5387" s="161"/>
      <c r="E5387" s="161"/>
      <c r="F5387" s="161"/>
      <c r="G5387" s="161"/>
      <c r="H5387" s="161"/>
      <c r="I5387" s="161"/>
      <c r="J5387" s="161"/>
    </row>
    <row r="5388" spans="1:10" x14ac:dyDescent="0.25">
      <c r="A5388" s="24" t="s">
        <v>1624</v>
      </c>
      <c r="B5388" s="25" t="s">
        <v>2</v>
      </c>
      <c r="C5388" s="24" t="s">
        <v>3</v>
      </c>
      <c r="D5388" s="24" t="s">
        <v>4</v>
      </c>
      <c r="E5388" s="294" t="s">
        <v>2075</v>
      </c>
      <c r="F5388" s="294"/>
      <c r="G5388" s="145" t="s">
        <v>5</v>
      </c>
      <c r="H5388" s="25" t="s">
        <v>6</v>
      </c>
      <c r="I5388" s="25" t="s">
        <v>7</v>
      </c>
      <c r="J5388" s="25" t="s">
        <v>9</v>
      </c>
    </row>
    <row r="5389" spans="1:10" ht="26.4" x14ac:dyDescent="0.25">
      <c r="A5389" s="146" t="s">
        <v>2076</v>
      </c>
      <c r="B5389" s="147" t="s">
        <v>1625</v>
      </c>
      <c r="C5389" s="146" t="s">
        <v>41</v>
      </c>
      <c r="D5389" s="146" t="s">
        <v>1626</v>
      </c>
      <c r="E5389" s="292" t="s">
        <v>2172</v>
      </c>
      <c r="F5389" s="292"/>
      <c r="G5389" s="148" t="s">
        <v>43</v>
      </c>
      <c r="H5389" s="149">
        <v>1</v>
      </c>
      <c r="I5389" s="150">
        <v>127.68</v>
      </c>
      <c r="J5389" s="150">
        <v>127.68</v>
      </c>
    </row>
    <row r="5390" spans="1:10" ht="26.4" x14ac:dyDescent="0.25">
      <c r="A5390" s="48" t="s">
        <v>2078</v>
      </c>
      <c r="B5390" s="50" t="s">
        <v>2085</v>
      </c>
      <c r="C5390" s="48" t="s">
        <v>41</v>
      </c>
      <c r="D5390" s="48" t="s">
        <v>2086</v>
      </c>
      <c r="E5390" s="289" t="s">
        <v>2081</v>
      </c>
      <c r="F5390" s="289"/>
      <c r="G5390" s="151" t="s">
        <v>2082</v>
      </c>
      <c r="H5390" s="152">
        <v>1.1811</v>
      </c>
      <c r="I5390" s="153">
        <v>25.7</v>
      </c>
      <c r="J5390" s="153">
        <v>30.35</v>
      </c>
    </row>
    <row r="5391" spans="1:10" ht="26.4" x14ac:dyDescent="0.25">
      <c r="A5391" s="48" t="s">
        <v>2078</v>
      </c>
      <c r="B5391" s="50" t="s">
        <v>2083</v>
      </c>
      <c r="C5391" s="48" t="s">
        <v>41</v>
      </c>
      <c r="D5391" s="48" t="s">
        <v>2084</v>
      </c>
      <c r="E5391" s="289" t="s">
        <v>2081</v>
      </c>
      <c r="F5391" s="289"/>
      <c r="G5391" s="151" t="s">
        <v>2082</v>
      </c>
      <c r="H5391" s="152">
        <v>1.1811</v>
      </c>
      <c r="I5391" s="153">
        <v>30.42</v>
      </c>
      <c r="J5391" s="153">
        <v>35.92</v>
      </c>
    </row>
    <row r="5392" spans="1:10" ht="39.6" x14ac:dyDescent="0.25">
      <c r="A5392" s="154" t="s">
        <v>2087</v>
      </c>
      <c r="B5392" s="155" t="s">
        <v>2195</v>
      </c>
      <c r="C5392" s="154" t="s">
        <v>41</v>
      </c>
      <c r="D5392" s="154" t="s">
        <v>2196</v>
      </c>
      <c r="E5392" s="290" t="s">
        <v>2091</v>
      </c>
      <c r="F5392" s="290"/>
      <c r="G5392" s="156" t="s">
        <v>43</v>
      </c>
      <c r="H5392" s="157">
        <v>4</v>
      </c>
      <c r="I5392" s="158">
        <v>1.29</v>
      </c>
      <c r="J5392" s="158">
        <v>5.16</v>
      </c>
    </row>
    <row r="5393" spans="1:10" x14ac:dyDescent="0.25">
      <c r="A5393" s="154" t="s">
        <v>2087</v>
      </c>
      <c r="B5393" s="155" t="s">
        <v>3768</v>
      </c>
      <c r="C5393" s="154" t="s">
        <v>41</v>
      </c>
      <c r="D5393" s="154" t="s">
        <v>3769</v>
      </c>
      <c r="E5393" s="290" t="s">
        <v>2091</v>
      </c>
      <c r="F5393" s="290"/>
      <c r="G5393" s="156" t="s">
        <v>43</v>
      </c>
      <c r="H5393" s="157">
        <v>1</v>
      </c>
      <c r="I5393" s="158">
        <v>52.81</v>
      </c>
      <c r="J5393" s="158">
        <v>52.81</v>
      </c>
    </row>
    <row r="5394" spans="1:10" ht="39.6" x14ac:dyDescent="0.25">
      <c r="A5394" s="154" t="s">
        <v>2087</v>
      </c>
      <c r="B5394" s="155" t="s">
        <v>2610</v>
      </c>
      <c r="C5394" s="154" t="s">
        <v>41</v>
      </c>
      <c r="D5394" s="154" t="s">
        <v>2611</v>
      </c>
      <c r="E5394" s="290" t="s">
        <v>2091</v>
      </c>
      <c r="F5394" s="290"/>
      <c r="G5394" s="156" t="s">
        <v>43</v>
      </c>
      <c r="H5394" s="157">
        <v>4</v>
      </c>
      <c r="I5394" s="158">
        <v>0.86</v>
      </c>
      <c r="J5394" s="158">
        <v>3.44</v>
      </c>
    </row>
    <row r="5395" spans="1:10" x14ac:dyDescent="0.25">
      <c r="A5395" s="49"/>
      <c r="B5395" s="49"/>
      <c r="C5395" s="49"/>
      <c r="D5395" s="49"/>
      <c r="E5395" s="49" t="s">
        <v>2093</v>
      </c>
      <c r="F5395" s="159">
        <v>23.11</v>
      </c>
      <c r="G5395" s="49" t="s">
        <v>2094</v>
      </c>
      <c r="H5395" s="159">
        <v>26.51</v>
      </c>
      <c r="I5395" s="49" t="s">
        <v>2095</v>
      </c>
      <c r="J5395" s="159">
        <v>49.62</v>
      </c>
    </row>
    <row r="5396" spans="1:10" x14ac:dyDescent="0.25">
      <c r="A5396" s="49"/>
      <c r="B5396" s="49"/>
      <c r="C5396" s="49"/>
      <c r="D5396" s="49"/>
      <c r="E5396" s="49" t="s">
        <v>2096</v>
      </c>
      <c r="F5396" s="159">
        <v>26.17</v>
      </c>
      <c r="G5396" s="49"/>
      <c r="H5396" s="291" t="s">
        <v>2097</v>
      </c>
      <c r="I5396" s="291"/>
      <c r="J5396" s="159">
        <v>153.85</v>
      </c>
    </row>
    <row r="5397" spans="1:10" ht="14.4" thickBot="1" x14ac:dyDescent="0.3">
      <c r="A5397" s="30"/>
      <c r="B5397" s="30"/>
      <c r="C5397" s="30"/>
      <c r="D5397" s="30"/>
      <c r="E5397" s="30"/>
      <c r="F5397" s="30"/>
      <c r="G5397" s="30" t="s">
        <v>2098</v>
      </c>
      <c r="H5397" s="160" t="s">
        <v>2166</v>
      </c>
      <c r="I5397" s="30" t="s">
        <v>2100</v>
      </c>
      <c r="J5397" s="32">
        <v>153.85</v>
      </c>
    </row>
    <row r="5398" spans="1:10" ht="14.4" thickTop="1" x14ac:dyDescent="0.25">
      <c r="A5398" s="161"/>
      <c r="B5398" s="161"/>
      <c r="C5398" s="161"/>
      <c r="D5398" s="161"/>
      <c r="E5398" s="161"/>
      <c r="F5398" s="161"/>
      <c r="G5398" s="161"/>
      <c r="H5398" s="161"/>
      <c r="I5398" s="161"/>
      <c r="J5398" s="161"/>
    </row>
    <row r="5399" spans="1:10" x14ac:dyDescent="0.25">
      <c r="A5399" s="24" t="s">
        <v>1627</v>
      </c>
      <c r="B5399" s="25" t="s">
        <v>2</v>
      </c>
      <c r="C5399" s="24" t="s">
        <v>3</v>
      </c>
      <c r="D5399" s="24" t="s">
        <v>4</v>
      </c>
      <c r="E5399" s="294" t="s">
        <v>2075</v>
      </c>
      <c r="F5399" s="294"/>
      <c r="G5399" s="145" t="s">
        <v>5</v>
      </c>
      <c r="H5399" s="25" t="s">
        <v>6</v>
      </c>
      <c r="I5399" s="25" t="s">
        <v>7</v>
      </c>
      <c r="J5399" s="25" t="s">
        <v>9</v>
      </c>
    </row>
    <row r="5400" spans="1:10" ht="26.4" x14ac:dyDescent="0.25">
      <c r="A5400" s="146" t="s">
        <v>2076</v>
      </c>
      <c r="B5400" s="147" t="s">
        <v>1628</v>
      </c>
      <c r="C5400" s="146" t="s">
        <v>41</v>
      </c>
      <c r="D5400" s="146" t="s">
        <v>1629</v>
      </c>
      <c r="E5400" s="292" t="s">
        <v>3574</v>
      </c>
      <c r="F5400" s="292"/>
      <c r="G5400" s="148" t="s">
        <v>43</v>
      </c>
      <c r="H5400" s="149">
        <v>1</v>
      </c>
      <c r="I5400" s="150">
        <v>30.01</v>
      </c>
      <c r="J5400" s="150">
        <v>30.01</v>
      </c>
    </row>
    <row r="5401" spans="1:10" ht="26.4" x14ac:dyDescent="0.25">
      <c r="A5401" s="48" t="s">
        <v>2078</v>
      </c>
      <c r="B5401" s="50" t="s">
        <v>2083</v>
      </c>
      <c r="C5401" s="48" t="s">
        <v>41</v>
      </c>
      <c r="D5401" s="48" t="s">
        <v>2084</v>
      </c>
      <c r="E5401" s="289" t="s">
        <v>2081</v>
      </c>
      <c r="F5401" s="289"/>
      <c r="G5401" s="151" t="s">
        <v>2082</v>
      </c>
      <c r="H5401" s="152">
        <v>0.31929999999999997</v>
      </c>
      <c r="I5401" s="153">
        <v>30.42</v>
      </c>
      <c r="J5401" s="153">
        <v>9.7100000000000009</v>
      </c>
    </row>
    <row r="5402" spans="1:10" ht="26.4" x14ac:dyDescent="0.25">
      <c r="A5402" s="48" t="s">
        <v>2078</v>
      </c>
      <c r="B5402" s="50" t="s">
        <v>2085</v>
      </c>
      <c r="C5402" s="48" t="s">
        <v>41</v>
      </c>
      <c r="D5402" s="48" t="s">
        <v>2086</v>
      </c>
      <c r="E5402" s="289" t="s">
        <v>2081</v>
      </c>
      <c r="F5402" s="289"/>
      <c r="G5402" s="151" t="s">
        <v>2082</v>
      </c>
      <c r="H5402" s="152">
        <v>0.31929999999999997</v>
      </c>
      <c r="I5402" s="153">
        <v>25.7</v>
      </c>
      <c r="J5402" s="153">
        <v>8.1999999999999993</v>
      </c>
    </row>
    <row r="5403" spans="1:10" ht="26.4" x14ac:dyDescent="0.25">
      <c r="A5403" s="154" t="s">
        <v>2087</v>
      </c>
      <c r="B5403" s="155" t="s">
        <v>3770</v>
      </c>
      <c r="C5403" s="154" t="s">
        <v>41</v>
      </c>
      <c r="D5403" s="154" t="s">
        <v>3771</v>
      </c>
      <c r="E5403" s="290" t="s">
        <v>2091</v>
      </c>
      <c r="F5403" s="290"/>
      <c r="G5403" s="156" t="s">
        <v>43</v>
      </c>
      <c r="H5403" s="157">
        <v>1</v>
      </c>
      <c r="I5403" s="158">
        <v>12.1</v>
      </c>
      <c r="J5403" s="158">
        <v>12.1</v>
      </c>
    </row>
    <row r="5404" spans="1:10" x14ac:dyDescent="0.25">
      <c r="A5404" s="49"/>
      <c r="B5404" s="49"/>
      <c r="C5404" s="49"/>
      <c r="D5404" s="49"/>
      <c r="E5404" s="49" t="s">
        <v>2093</v>
      </c>
      <c r="F5404" s="159">
        <v>6.24</v>
      </c>
      <c r="G5404" s="49" t="s">
        <v>2094</v>
      </c>
      <c r="H5404" s="159">
        <v>7.17</v>
      </c>
      <c r="I5404" s="49" t="s">
        <v>2095</v>
      </c>
      <c r="J5404" s="159">
        <v>13.41</v>
      </c>
    </row>
    <row r="5405" spans="1:10" x14ac:dyDescent="0.25">
      <c r="A5405" s="49"/>
      <c r="B5405" s="49"/>
      <c r="C5405" s="49"/>
      <c r="D5405" s="49"/>
      <c r="E5405" s="49" t="s">
        <v>2096</v>
      </c>
      <c r="F5405" s="159">
        <v>6.15</v>
      </c>
      <c r="G5405" s="49"/>
      <c r="H5405" s="291" t="s">
        <v>2097</v>
      </c>
      <c r="I5405" s="291"/>
      <c r="J5405" s="159">
        <v>36.159999999999997</v>
      </c>
    </row>
    <row r="5406" spans="1:10" ht="14.4" thickBot="1" x14ac:dyDescent="0.3">
      <c r="A5406" s="30"/>
      <c r="B5406" s="30"/>
      <c r="C5406" s="30"/>
      <c r="D5406" s="30"/>
      <c r="E5406" s="30"/>
      <c r="F5406" s="30"/>
      <c r="G5406" s="30" t="s">
        <v>2098</v>
      </c>
      <c r="H5406" s="160" t="s">
        <v>2925</v>
      </c>
      <c r="I5406" s="30" t="s">
        <v>2100</v>
      </c>
      <c r="J5406" s="32">
        <v>397.76</v>
      </c>
    </row>
    <row r="5407" spans="1:10" ht="14.4" thickTop="1" x14ac:dyDescent="0.25">
      <c r="A5407" s="161"/>
      <c r="B5407" s="161"/>
      <c r="C5407" s="161"/>
      <c r="D5407" s="161"/>
      <c r="E5407" s="161"/>
      <c r="F5407" s="161"/>
      <c r="G5407" s="161"/>
      <c r="H5407" s="161"/>
      <c r="I5407" s="161"/>
      <c r="J5407" s="161"/>
    </row>
    <row r="5408" spans="1:10" x14ac:dyDescent="0.25">
      <c r="A5408" s="24" t="s">
        <v>1630</v>
      </c>
      <c r="B5408" s="25" t="s">
        <v>2</v>
      </c>
      <c r="C5408" s="24" t="s">
        <v>3</v>
      </c>
      <c r="D5408" s="24" t="s">
        <v>4</v>
      </c>
      <c r="E5408" s="294" t="s">
        <v>2075</v>
      </c>
      <c r="F5408" s="294"/>
      <c r="G5408" s="145" t="s">
        <v>5</v>
      </c>
      <c r="H5408" s="25" t="s">
        <v>6</v>
      </c>
      <c r="I5408" s="25" t="s">
        <v>7</v>
      </c>
      <c r="J5408" s="25" t="s">
        <v>9</v>
      </c>
    </row>
    <row r="5409" spans="1:10" ht="26.4" x14ac:dyDescent="0.25">
      <c r="A5409" s="146" t="s">
        <v>2076</v>
      </c>
      <c r="B5409" s="147" t="s">
        <v>1631</v>
      </c>
      <c r="C5409" s="146" t="s">
        <v>19</v>
      </c>
      <c r="D5409" s="146" t="s">
        <v>1632</v>
      </c>
      <c r="E5409" s="292" t="s">
        <v>2077</v>
      </c>
      <c r="F5409" s="292"/>
      <c r="G5409" s="148" t="s">
        <v>91</v>
      </c>
      <c r="H5409" s="149">
        <v>1</v>
      </c>
      <c r="I5409" s="150">
        <v>2.0099999999999998</v>
      </c>
      <c r="J5409" s="150">
        <v>2.0099999999999998</v>
      </c>
    </row>
    <row r="5410" spans="1:10" ht="26.4" x14ac:dyDescent="0.25">
      <c r="A5410" s="48" t="s">
        <v>2078</v>
      </c>
      <c r="B5410" s="50" t="s">
        <v>2083</v>
      </c>
      <c r="C5410" s="48" t="s">
        <v>41</v>
      </c>
      <c r="D5410" s="48" t="s">
        <v>2084</v>
      </c>
      <c r="E5410" s="289" t="s">
        <v>2081</v>
      </c>
      <c r="F5410" s="289"/>
      <c r="G5410" s="151" t="s">
        <v>2082</v>
      </c>
      <c r="H5410" s="152">
        <v>3.5999999999999997E-2</v>
      </c>
      <c r="I5410" s="153">
        <v>30.42</v>
      </c>
      <c r="J5410" s="153">
        <v>1.0900000000000001</v>
      </c>
    </row>
    <row r="5411" spans="1:10" ht="26.4" x14ac:dyDescent="0.25">
      <c r="A5411" s="48" t="s">
        <v>2078</v>
      </c>
      <c r="B5411" s="50" t="s">
        <v>2085</v>
      </c>
      <c r="C5411" s="48" t="s">
        <v>41</v>
      </c>
      <c r="D5411" s="48" t="s">
        <v>2086</v>
      </c>
      <c r="E5411" s="289" t="s">
        <v>2081</v>
      </c>
      <c r="F5411" s="289"/>
      <c r="G5411" s="151" t="s">
        <v>2082</v>
      </c>
      <c r="H5411" s="152">
        <v>3.5999999999999997E-2</v>
      </c>
      <c r="I5411" s="153">
        <v>25.7</v>
      </c>
      <c r="J5411" s="153">
        <v>0.92</v>
      </c>
    </row>
    <row r="5412" spans="1:10" x14ac:dyDescent="0.25">
      <c r="A5412" s="49"/>
      <c r="B5412" s="49"/>
      <c r="C5412" s="49"/>
      <c r="D5412" s="49"/>
      <c r="E5412" s="49" t="s">
        <v>2093</v>
      </c>
      <c r="F5412" s="159">
        <v>0.7</v>
      </c>
      <c r="G5412" s="49" t="s">
        <v>2094</v>
      </c>
      <c r="H5412" s="159">
        <v>0.81</v>
      </c>
      <c r="I5412" s="49" t="s">
        <v>2095</v>
      </c>
      <c r="J5412" s="159">
        <v>1.51</v>
      </c>
    </row>
    <row r="5413" spans="1:10" x14ac:dyDescent="0.25">
      <c r="A5413" s="49"/>
      <c r="B5413" s="49"/>
      <c r="C5413" s="49"/>
      <c r="D5413" s="49"/>
      <c r="E5413" s="49" t="s">
        <v>2096</v>
      </c>
      <c r="F5413" s="159">
        <v>0.41</v>
      </c>
      <c r="G5413" s="49"/>
      <c r="H5413" s="291" t="s">
        <v>2097</v>
      </c>
      <c r="I5413" s="291"/>
      <c r="J5413" s="159">
        <v>2.42</v>
      </c>
    </row>
    <row r="5414" spans="1:10" ht="14.4" thickBot="1" x14ac:dyDescent="0.3">
      <c r="A5414" s="30"/>
      <c r="B5414" s="30"/>
      <c r="C5414" s="30"/>
      <c r="D5414" s="30"/>
      <c r="E5414" s="30"/>
      <c r="F5414" s="30"/>
      <c r="G5414" s="30" t="s">
        <v>2098</v>
      </c>
      <c r="H5414" s="160" t="s">
        <v>3772</v>
      </c>
      <c r="I5414" s="30" t="s">
        <v>2100</v>
      </c>
      <c r="J5414" s="32">
        <v>2320.7800000000002</v>
      </c>
    </row>
    <row r="5415" spans="1:10" ht="14.4" thickTop="1" x14ac:dyDescent="0.25">
      <c r="A5415" s="161"/>
      <c r="B5415" s="161"/>
      <c r="C5415" s="161"/>
      <c r="D5415" s="161"/>
      <c r="E5415" s="161"/>
      <c r="F5415" s="161"/>
      <c r="G5415" s="161"/>
      <c r="H5415" s="161"/>
      <c r="I5415" s="161"/>
      <c r="J5415" s="161"/>
    </row>
    <row r="5416" spans="1:10" x14ac:dyDescent="0.25">
      <c r="A5416" s="24" t="s">
        <v>1633</v>
      </c>
      <c r="B5416" s="25" t="s">
        <v>2</v>
      </c>
      <c r="C5416" s="24" t="s">
        <v>3</v>
      </c>
      <c r="D5416" s="24" t="s">
        <v>4</v>
      </c>
      <c r="E5416" s="294" t="s">
        <v>2075</v>
      </c>
      <c r="F5416" s="294"/>
      <c r="G5416" s="145" t="s">
        <v>5</v>
      </c>
      <c r="H5416" s="25" t="s">
        <v>6</v>
      </c>
      <c r="I5416" s="25" t="s">
        <v>7</v>
      </c>
      <c r="J5416" s="25" t="s">
        <v>9</v>
      </c>
    </row>
    <row r="5417" spans="1:10" ht="26.4" x14ac:dyDescent="0.25">
      <c r="A5417" s="146" t="s">
        <v>2076</v>
      </c>
      <c r="B5417" s="147" t="s">
        <v>1634</v>
      </c>
      <c r="C5417" s="146" t="s">
        <v>19</v>
      </c>
      <c r="D5417" s="146" t="s">
        <v>1635</v>
      </c>
      <c r="E5417" s="292" t="s">
        <v>2077</v>
      </c>
      <c r="F5417" s="292"/>
      <c r="G5417" s="148" t="s">
        <v>91</v>
      </c>
      <c r="H5417" s="149">
        <v>1</v>
      </c>
      <c r="I5417" s="150">
        <v>64.11</v>
      </c>
      <c r="J5417" s="150">
        <v>64.11</v>
      </c>
    </row>
    <row r="5418" spans="1:10" ht="26.4" x14ac:dyDescent="0.25">
      <c r="A5418" s="48" t="s">
        <v>2078</v>
      </c>
      <c r="B5418" s="50" t="s">
        <v>2083</v>
      </c>
      <c r="C5418" s="48" t="s">
        <v>41</v>
      </c>
      <c r="D5418" s="48" t="s">
        <v>2084</v>
      </c>
      <c r="E5418" s="289" t="s">
        <v>2081</v>
      </c>
      <c r="F5418" s="289"/>
      <c r="G5418" s="151" t="s">
        <v>2082</v>
      </c>
      <c r="H5418" s="152">
        <v>3.5999999999999997E-2</v>
      </c>
      <c r="I5418" s="153">
        <v>30.42</v>
      </c>
      <c r="J5418" s="153">
        <v>1.0900000000000001</v>
      </c>
    </row>
    <row r="5419" spans="1:10" ht="26.4" x14ac:dyDescent="0.25">
      <c r="A5419" s="48" t="s">
        <v>2078</v>
      </c>
      <c r="B5419" s="50" t="s">
        <v>2085</v>
      </c>
      <c r="C5419" s="48" t="s">
        <v>41</v>
      </c>
      <c r="D5419" s="48" t="s">
        <v>2086</v>
      </c>
      <c r="E5419" s="289" t="s">
        <v>2081</v>
      </c>
      <c r="F5419" s="289"/>
      <c r="G5419" s="151" t="s">
        <v>2082</v>
      </c>
      <c r="H5419" s="152">
        <v>3.5999999999999997E-2</v>
      </c>
      <c r="I5419" s="153">
        <v>25.7</v>
      </c>
      <c r="J5419" s="153">
        <v>0.92</v>
      </c>
    </row>
    <row r="5420" spans="1:10" x14ac:dyDescent="0.25">
      <c r="A5420" s="154" t="s">
        <v>2087</v>
      </c>
      <c r="B5420" s="155" t="s">
        <v>3773</v>
      </c>
      <c r="C5420" s="154" t="s">
        <v>41</v>
      </c>
      <c r="D5420" s="154" t="s">
        <v>3774</v>
      </c>
      <c r="E5420" s="290" t="s">
        <v>2091</v>
      </c>
      <c r="F5420" s="290"/>
      <c r="G5420" s="156" t="s">
        <v>91</v>
      </c>
      <c r="H5420" s="157">
        <v>1</v>
      </c>
      <c r="I5420" s="158">
        <v>62.1</v>
      </c>
      <c r="J5420" s="158">
        <v>62.1</v>
      </c>
    </row>
    <row r="5421" spans="1:10" x14ac:dyDescent="0.25">
      <c r="A5421" s="49"/>
      <c r="B5421" s="49"/>
      <c r="C5421" s="49"/>
      <c r="D5421" s="49"/>
      <c r="E5421" s="49" t="s">
        <v>2093</v>
      </c>
      <c r="F5421" s="159">
        <v>0.7</v>
      </c>
      <c r="G5421" s="49" t="s">
        <v>2094</v>
      </c>
      <c r="H5421" s="159">
        <v>0.81</v>
      </c>
      <c r="I5421" s="49" t="s">
        <v>2095</v>
      </c>
      <c r="J5421" s="159">
        <v>1.51</v>
      </c>
    </row>
    <row r="5422" spans="1:10" x14ac:dyDescent="0.25">
      <c r="A5422" s="49"/>
      <c r="B5422" s="49"/>
      <c r="C5422" s="49"/>
      <c r="D5422" s="49"/>
      <c r="E5422" s="49" t="s">
        <v>2096</v>
      </c>
      <c r="F5422" s="159">
        <v>13.14</v>
      </c>
      <c r="G5422" s="49"/>
      <c r="H5422" s="291" t="s">
        <v>2097</v>
      </c>
      <c r="I5422" s="291"/>
      <c r="J5422" s="159">
        <v>77.25</v>
      </c>
    </row>
    <row r="5423" spans="1:10" ht="14.4" thickBot="1" x14ac:dyDescent="0.3">
      <c r="A5423" s="30"/>
      <c r="B5423" s="30"/>
      <c r="C5423" s="30"/>
      <c r="D5423" s="30"/>
      <c r="E5423" s="30"/>
      <c r="F5423" s="30"/>
      <c r="G5423" s="30" t="s">
        <v>2098</v>
      </c>
      <c r="H5423" s="160" t="s">
        <v>3775</v>
      </c>
      <c r="I5423" s="30" t="s">
        <v>2100</v>
      </c>
      <c r="J5423" s="32">
        <v>27632.32</v>
      </c>
    </row>
    <row r="5424" spans="1:10" ht="14.4" thickTop="1" x14ac:dyDescent="0.25">
      <c r="A5424" s="161"/>
      <c r="B5424" s="161"/>
      <c r="C5424" s="161"/>
      <c r="D5424" s="161"/>
      <c r="E5424" s="161"/>
      <c r="F5424" s="161"/>
      <c r="G5424" s="161"/>
      <c r="H5424" s="161"/>
      <c r="I5424" s="161"/>
      <c r="J5424" s="161"/>
    </row>
    <row r="5425" spans="1:10" x14ac:dyDescent="0.25">
      <c r="A5425" s="24" t="s">
        <v>1636</v>
      </c>
      <c r="B5425" s="25" t="s">
        <v>2</v>
      </c>
      <c r="C5425" s="24" t="s">
        <v>3</v>
      </c>
      <c r="D5425" s="24" t="s">
        <v>4</v>
      </c>
      <c r="E5425" s="294" t="s">
        <v>2075</v>
      </c>
      <c r="F5425" s="294"/>
      <c r="G5425" s="145" t="s">
        <v>5</v>
      </c>
      <c r="H5425" s="25" t="s">
        <v>6</v>
      </c>
      <c r="I5425" s="25" t="s">
        <v>7</v>
      </c>
      <c r="J5425" s="25" t="s">
        <v>9</v>
      </c>
    </row>
    <row r="5426" spans="1:10" ht="26.4" x14ac:dyDescent="0.25">
      <c r="A5426" s="146" t="s">
        <v>2076</v>
      </c>
      <c r="B5426" s="147" t="s">
        <v>1637</v>
      </c>
      <c r="C5426" s="146" t="s">
        <v>41</v>
      </c>
      <c r="D5426" s="146" t="s">
        <v>1638</v>
      </c>
      <c r="E5426" s="292" t="s">
        <v>2172</v>
      </c>
      <c r="F5426" s="292"/>
      <c r="G5426" s="148" t="s">
        <v>43</v>
      </c>
      <c r="H5426" s="149">
        <v>1</v>
      </c>
      <c r="I5426" s="150">
        <v>61.98</v>
      </c>
      <c r="J5426" s="150">
        <v>61.98</v>
      </c>
    </row>
    <row r="5427" spans="1:10" ht="26.4" x14ac:dyDescent="0.25">
      <c r="A5427" s="48" t="s">
        <v>2078</v>
      </c>
      <c r="B5427" s="50" t="s">
        <v>2085</v>
      </c>
      <c r="C5427" s="48" t="s">
        <v>41</v>
      </c>
      <c r="D5427" s="48" t="s">
        <v>2086</v>
      </c>
      <c r="E5427" s="289" t="s">
        <v>2081</v>
      </c>
      <c r="F5427" s="289"/>
      <c r="G5427" s="151" t="s">
        <v>2082</v>
      </c>
      <c r="H5427" s="152">
        <v>0.74529999999999996</v>
      </c>
      <c r="I5427" s="153">
        <v>25.7</v>
      </c>
      <c r="J5427" s="153">
        <v>19.149999999999999</v>
      </c>
    </row>
    <row r="5428" spans="1:10" ht="26.4" x14ac:dyDescent="0.25">
      <c r="A5428" s="48" t="s">
        <v>2078</v>
      </c>
      <c r="B5428" s="50" t="s">
        <v>2083</v>
      </c>
      <c r="C5428" s="48" t="s">
        <v>41</v>
      </c>
      <c r="D5428" s="48" t="s">
        <v>2084</v>
      </c>
      <c r="E5428" s="289" t="s">
        <v>2081</v>
      </c>
      <c r="F5428" s="289"/>
      <c r="G5428" s="151" t="s">
        <v>2082</v>
      </c>
      <c r="H5428" s="152">
        <v>0.74529999999999996</v>
      </c>
      <c r="I5428" s="153">
        <v>30.42</v>
      </c>
      <c r="J5428" s="153">
        <v>22.67</v>
      </c>
    </row>
    <row r="5429" spans="1:10" x14ac:dyDescent="0.25">
      <c r="A5429" s="154" t="s">
        <v>2087</v>
      </c>
      <c r="B5429" s="155" t="s">
        <v>3776</v>
      </c>
      <c r="C5429" s="154" t="s">
        <v>41</v>
      </c>
      <c r="D5429" s="154" t="s">
        <v>3777</v>
      </c>
      <c r="E5429" s="290" t="s">
        <v>2091</v>
      </c>
      <c r="F5429" s="290"/>
      <c r="G5429" s="156" t="s">
        <v>91</v>
      </c>
      <c r="H5429" s="157">
        <v>3</v>
      </c>
      <c r="I5429" s="158">
        <v>6.72</v>
      </c>
      <c r="J5429" s="158">
        <v>20.16</v>
      </c>
    </row>
    <row r="5430" spans="1:10" x14ac:dyDescent="0.25">
      <c r="A5430" s="49"/>
      <c r="B5430" s="49"/>
      <c r="C5430" s="49"/>
      <c r="D5430" s="49"/>
      <c r="E5430" s="49" t="s">
        <v>2093</v>
      </c>
      <c r="F5430" s="159">
        <v>14.58</v>
      </c>
      <c r="G5430" s="49" t="s">
        <v>2094</v>
      </c>
      <c r="H5430" s="159">
        <v>16.72</v>
      </c>
      <c r="I5430" s="49" t="s">
        <v>2095</v>
      </c>
      <c r="J5430" s="159">
        <v>31.3</v>
      </c>
    </row>
    <row r="5431" spans="1:10" x14ac:dyDescent="0.25">
      <c r="A5431" s="49"/>
      <c r="B5431" s="49"/>
      <c r="C5431" s="49"/>
      <c r="D5431" s="49"/>
      <c r="E5431" s="49" t="s">
        <v>2096</v>
      </c>
      <c r="F5431" s="159">
        <v>12.7</v>
      </c>
      <c r="G5431" s="49"/>
      <c r="H5431" s="291" t="s">
        <v>2097</v>
      </c>
      <c r="I5431" s="291"/>
      <c r="J5431" s="159">
        <v>74.680000000000007</v>
      </c>
    </row>
    <row r="5432" spans="1:10" ht="14.4" thickBot="1" x14ac:dyDescent="0.3">
      <c r="A5432" s="30"/>
      <c r="B5432" s="30"/>
      <c r="C5432" s="30"/>
      <c r="D5432" s="30"/>
      <c r="E5432" s="30"/>
      <c r="F5432" s="30"/>
      <c r="G5432" s="30" t="s">
        <v>2098</v>
      </c>
      <c r="H5432" s="160" t="s">
        <v>2874</v>
      </c>
      <c r="I5432" s="30" t="s">
        <v>2100</v>
      </c>
      <c r="J5432" s="32">
        <v>2464.44</v>
      </c>
    </row>
    <row r="5433" spans="1:10" ht="14.4" thickTop="1" x14ac:dyDescent="0.25">
      <c r="A5433" s="161"/>
      <c r="B5433" s="161"/>
      <c r="C5433" s="161"/>
      <c r="D5433" s="161"/>
      <c r="E5433" s="161"/>
      <c r="F5433" s="161"/>
      <c r="G5433" s="161"/>
      <c r="H5433" s="161"/>
      <c r="I5433" s="161"/>
      <c r="J5433" s="161"/>
    </row>
    <row r="5434" spans="1:10" x14ac:dyDescent="0.25">
      <c r="A5434" s="24" t="s">
        <v>1639</v>
      </c>
      <c r="B5434" s="25" t="s">
        <v>2</v>
      </c>
      <c r="C5434" s="24" t="s">
        <v>3</v>
      </c>
      <c r="D5434" s="24" t="s">
        <v>4</v>
      </c>
      <c r="E5434" s="294" t="s">
        <v>2075</v>
      </c>
      <c r="F5434" s="294"/>
      <c r="G5434" s="145" t="s">
        <v>5</v>
      </c>
      <c r="H5434" s="25" t="s">
        <v>6</v>
      </c>
      <c r="I5434" s="25" t="s">
        <v>7</v>
      </c>
      <c r="J5434" s="25" t="s">
        <v>9</v>
      </c>
    </row>
    <row r="5435" spans="1:10" ht="26.4" x14ac:dyDescent="0.25">
      <c r="A5435" s="146" t="s">
        <v>2076</v>
      </c>
      <c r="B5435" s="147" t="s">
        <v>1640</v>
      </c>
      <c r="C5435" s="146" t="s">
        <v>41</v>
      </c>
      <c r="D5435" s="146" t="s">
        <v>1641</v>
      </c>
      <c r="E5435" s="292" t="s">
        <v>2169</v>
      </c>
      <c r="F5435" s="292"/>
      <c r="G5435" s="148" t="s">
        <v>43</v>
      </c>
      <c r="H5435" s="149">
        <v>1</v>
      </c>
      <c r="I5435" s="150">
        <v>7.29</v>
      </c>
      <c r="J5435" s="150">
        <v>7.29</v>
      </c>
    </row>
    <row r="5436" spans="1:10" ht="26.4" x14ac:dyDescent="0.25">
      <c r="A5436" s="48" t="s">
        <v>2078</v>
      </c>
      <c r="B5436" s="50" t="s">
        <v>2083</v>
      </c>
      <c r="C5436" s="48" t="s">
        <v>41</v>
      </c>
      <c r="D5436" s="48" t="s">
        <v>2084</v>
      </c>
      <c r="E5436" s="289" t="s">
        <v>2081</v>
      </c>
      <c r="F5436" s="289"/>
      <c r="G5436" s="151" t="s">
        <v>2082</v>
      </c>
      <c r="H5436" s="152">
        <v>5.57E-2</v>
      </c>
      <c r="I5436" s="153">
        <v>30.42</v>
      </c>
      <c r="J5436" s="153">
        <v>1.69</v>
      </c>
    </row>
    <row r="5437" spans="1:10" ht="26.4" x14ac:dyDescent="0.25">
      <c r="A5437" s="48" t="s">
        <v>2078</v>
      </c>
      <c r="B5437" s="50" t="s">
        <v>2085</v>
      </c>
      <c r="C5437" s="48" t="s">
        <v>41</v>
      </c>
      <c r="D5437" s="48" t="s">
        <v>2086</v>
      </c>
      <c r="E5437" s="289" t="s">
        <v>2081</v>
      </c>
      <c r="F5437" s="289"/>
      <c r="G5437" s="151" t="s">
        <v>2082</v>
      </c>
      <c r="H5437" s="152">
        <v>1.1140000000000001E-2</v>
      </c>
      <c r="I5437" s="153">
        <v>25.7</v>
      </c>
      <c r="J5437" s="153">
        <v>0.28000000000000003</v>
      </c>
    </row>
    <row r="5438" spans="1:10" ht="26.4" x14ac:dyDescent="0.25">
      <c r="A5438" s="154" t="s">
        <v>2087</v>
      </c>
      <c r="B5438" s="155" t="s">
        <v>2199</v>
      </c>
      <c r="C5438" s="154" t="s">
        <v>41</v>
      </c>
      <c r="D5438" s="154" t="s">
        <v>2200</v>
      </c>
      <c r="E5438" s="290" t="s">
        <v>2091</v>
      </c>
      <c r="F5438" s="290"/>
      <c r="G5438" s="156" t="s">
        <v>43</v>
      </c>
      <c r="H5438" s="157">
        <v>1</v>
      </c>
      <c r="I5438" s="158">
        <v>5.32</v>
      </c>
      <c r="J5438" s="158">
        <v>5.32</v>
      </c>
    </row>
    <row r="5439" spans="1:10" x14ac:dyDescent="0.25">
      <c r="A5439" s="49"/>
      <c r="B5439" s="49"/>
      <c r="C5439" s="49"/>
      <c r="D5439" s="49"/>
      <c r="E5439" s="49" t="s">
        <v>2093</v>
      </c>
      <c r="F5439" s="159">
        <v>0.69</v>
      </c>
      <c r="G5439" s="49" t="s">
        <v>2094</v>
      </c>
      <c r="H5439" s="159">
        <v>0.81</v>
      </c>
      <c r="I5439" s="49" t="s">
        <v>2095</v>
      </c>
      <c r="J5439" s="159">
        <v>1.5</v>
      </c>
    </row>
    <row r="5440" spans="1:10" x14ac:dyDescent="0.25">
      <c r="A5440" s="49"/>
      <c r="B5440" s="49"/>
      <c r="C5440" s="49"/>
      <c r="D5440" s="49"/>
      <c r="E5440" s="49" t="s">
        <v>2096</v>
      </c>
      <c r="F5440" s="159">
        <v>1.49</v>
      </c>
      <c r="G5440" s="49"/>
      <c r="H5440" s="291" t="s">
        <v>2097</v>
      </c>
      <c r="I5440" s="291"/>
      <c r="J5440" s="159">
        <v>8.7799999999999994</v>
      </c>
    </row>
    <row r="5441" spans="1:10" ht="14.4" thickBot="1" x14ac:dyDescent="0.3">
      <c r="A5441" s="30"/>
      <c r="B5441" s="30"/>
      <c r="C5441" s="30"/>
      <c r="D5441" s="30"/>
      <c r="E5441" s="30"/>
      <c r="F5441" s="30"/>
      <c r="G5441" s="30" t="s">
        <v>2098</v>
      </c>
      <c r="H5441" s="160" t="s">
        <v>3358</v>
      </c>
      <c r="I5441" s="30" t="s">
        <v>2100</v>
      </c>
      <c r="J5441" s="32">
        <v>333.64</v>
      </c>
    </row>
    <row r="5442" spans="1:10" ht="14.4" thickTop="1" x14ac:dyDescent="0.25">
      <c r="A5442" s="161"/>
      <c r="B5442" s="161"/>
      <c r="C5442" s="161"/>
      <c r="D5442" s="161"/>
      <c r="E5442" s="161"/>
      <c r="F5442" s="161"/>
      <c r="G5442" s="161"/>
      <c r="H5442" s="161"/>
      <c r="I5442" s="161"/>
      <c r="J5442" s="161"/>
    </row>
    <row r="5443" spans="1:10" x14ac:dyDescent="0.25">
      <c r="A5443" s="26" t="s">
        <v>1642</v>
      </c>
      <c r="B5443" s="26"/>
      <c r="C5443" s="26"/>
      <c r="D5443" s="26" t="s">
        <v>1643</v>
      </c>
      <c r="E5443" s="26"/>
      <c r="F5443" s="293"/>
      <c r="G5443" s="293"/>
      <c r="H5443" s="27"/>
      <c r="I5443" s="26"/>
      <c r="J5443" s="28">
        <v>2583716.94</v>
      </c>
    </row>
    <row r="5444" spans="1:10" x14ac:dyDescent="0.25">
      <c r="A5444" s="26" t="s">
        <v>1644</v>
      </c>
      <c r="B5444" s="26"/>
      <c r="C5444" s="26"/>
      <c r="D5444" s="26" t="s">
        <v>1166</v>
      </c>
      <c r="E5444" s="26"/>
      <c r="F5444" s="293"/>
      <c r="G5444" s="293"/>
      <c r="H5444" s="27"/>
      <c r="I5444" s="26"/>
      <c r="J5444" s="28">
        <v>1155810</v>
      </c>
    </row>
    <row r="5445" spans="1:10" x14ac:dyDescent="0.25">
      <c r="A5445" s="24" t="s">
        <v>1645</v>
      </c>
      <c r="B5445" s="25" t="s">
        <v>2</v>
      </c>
      <c r="C5445" s="24" t="s">
        <v>3</v>
      </c>
      <c r="D5445" s="24" t="s">
        <v>4</v>
      </c>
      <c r="E5445" s="294" t="s">
        <v>2075</v>
      </c>
      <c r="F5445" s="294"/>
      <c r="G5445" s="145" t="s">
        <v>5</v>
      </c>
      <c r="H5445" s="25" t="s">
        <v>6</v>
      </c>
      <c r="I5445" s="25" t="s">
        <v>7</v>
      </c>
      <c r="J5445" s="25" t="s">
        <v>9</v>
      </c>
    </row>
    <row r="5446" spans="1:10" ht="26.4" x14ac:dyDescent="0.25">
      <c r="A5446" s="146" t="s">
        <v>2076</v>
      </c>
      <c r="B5446" s="147" t="s">
        <v>1646</v>
      </c>
      <c r="C5446" s="146" t="s">
        <v>19</v>
      </c>
      <c r="D5446" s="146" t="s">
        <v>1647</v>
      </c>
      <c r="E5446" s="292" t="s">
        <v>2077</v>
      </c>
      <c r="F5446" s="292"/>
      <c r="G5446" s="148" t="s">
        <v>43</v>
      </c>
      <c r="H5446" s="149">
        <v>1</v>
      </c>
      <c r="I5446" s="150">
        <v>71.14</v>
      </c>
      <c r="J5446" s="150">
        <v>71.14</v>
      </c>
    </row>
    <row r="5447" spans="1:10" ht="26.4" x14ac:dyDescent="0.25">
      <c r="A5447" s="48" t="s">
        <v>2078</v>
      </c>
      <c r="B5447" s="50" t="s">
        <v>2116</v>
      </c>
      <c r="C5447" s="48" t="s">
        <v>41</v>
      </c>
      <c r="D5447" s="48" t="s">
        <v>2117</v>
      </c>
      <c r="E5447" s="289" t="s">
        <v>2081</v>
      </c>
      <c r="F5447" s="289"/>
      <c r="G5447" s="151" t="s">
        <v>2082</v>
      </c>
      <c r="H5447" s="152">
        <v>1.022</v>
      </c>
      <c r="I5447" s="153">
        <v>25.28</v>
      </c>
      <c r="J5447" s="153">
        <v>25.83</v>
      </c>
    </row>
    <row r="5448" spans="1:10" ht="26.4" x14ac:dyDescent="0.25">
      <c r="A5448" s="48" t="s">
        <v>2078</v>
      </c>
      <c r="B5448" s="50" t="s">
        <v>3778</v>
      </c>
      <c r="C5448" s="48" t="s">
        <v>41</v>
      </c>
      <c r="D5448" s="48" t="s">
        <v>3779</v>
      </c>
      <c r="E5448" s="289" t="s">
        <v>2081</v>
      </c>
      <c r="F5448" s="289"/>
      <c r="G5448" s="151" t="s">
        <v>2082</v>
      </c>
      <c r="H5448" s="152">
        <v>1.022</v>
      </c>
      <c r="I5448" s="153">
        <v>30.64</v>
      </c>
      <c r="J5448" s="153">
        <v>31.31</v>
      </c>
    </row>
    <row r="5449" spans="1:10" x14ac:dyDescent="0.25">
      <c r="A5449" s="154" t="s">
        <v>2087</v>
      </c>
      <c r="B5449" s="155" t="s">
        <v>3780</v>
      </c>
      <c r="C5449" s="154" t="s">
        <v>2254</v>
      </c>
      <c r="D5449" s="154" t="s">
        <v>3781</v>
      </c>
      <c r="E5449" s="290" t="s">
        <v>2091</v>
      </c>
      <c r="F5449" s="290"/>
      <c r="G5449" s="156" t="s">
        <v>43</v>
      </c>
      <c r="H5449" s="157">
        <v>1</v>
      </c>
      <c r="I5449" s="158">
        <v>14</v>
      </c>
      <c r="J5449" s="158">
        <v>14</v>
      </c>
    </row>
    <row r="5450" spans="1:10" x14ac:dyDescent="0.25">
      <c r="A5450" s="49"/>
      <c r="B5450" s="49"/>
      <c r="C5450" s="49"/>
      <c r="D5450" s="49"/>
      <c r="E5450" s="49" t="s">
        <v>2093</v>
      </c>
      <c r="F5450" s="159">
        <v>19.95</v>
      </c>
      <c r="G5450" s="49" t="s">
        <v>2094</v>
      </c>
      <c r="H5450" s="159">
        <v>22.88</v>
      </c>
      <c r="I5450" s="49" t="s">
        <v>2095</v>
      </c>
      <c r="J5450" s="159">
        <v>42.83</v>
      </c>
    </row>
    <row r="5451" spans="1:10" x14ac:dyDescent="0.25">
      <c r="A5451" s="49"/>
      <c r="B5451" s="49"/>
      <c r="C5451" s="49"/>
      <c r="D5451" s="49"/>
      <c r="E5451" s="49" t="s">
        <v>2096</v>
      </c>
      <c r="F5451" s="159">
        <v>14.58</v>
      </c>
      <c r="G5451" s="49"/>
      <c r="H5451" s="291" t="s">
        <v>2097</v>
      </c>
      <c r="I5451" s="291"/>
      <c r="J5451" s="159">
        <v>85.72</v>
      </c>
    </row>
    <row r="5452" spans="1:10" ht="14.4" thickBot="1" x14ac:dyDescent="0.3">
      <c r="A5452" s="30"/>
      <c r="B5452" s="30"/>
      <c r="C5452" s="30"/>
      <c r="D5452" s="30"/>
      <c r="E5452" s="30"/>
      <c r="F5452" s="30"/>
      <c r="G5452" s="30" t="s">
        <v>2098</v>
      </c>
      <c r="H5452" s="160" t="s">
        <v>2874</v>
      </c>
      <c r="I5452" s="30" t="s">
        <v>2100</v>
      </c>
      <c r="J5452" s="32">
        <v>2828.76</v>
      </c>
    </row>
    <row r="5453" spans="1:10" ht="14.4" thickTop="1" x14ac:dyDescent="0.25">
      <c r="A5453" s="161"/>
      <c r="B5453" s="161"/>
      <c r="C5453" s="161"/>
      <c r="D5453" s="161"/>
      <c r="E5453" s="161"/>
      <c r="F5453" s="161"/>
      <c r="G5453" s="161"/>
      <c r="H5453" s="161"/>
      <c r="I5453" s="161"/>
      <c r="J5453" s="161"/>
    </row>
    <row r="5454" spans="1:10" x14ac:dyDescent="0.25">
      <c r="A5454" s="24" t="s">
        <v>1648</v>
      </c>
      <c r="B5454" s="25" t="s">
        <v>2</v>
      </c>
      <c r="C5454" s="24" t="s">
        <v>3</v>
      </c>
      <c r="D5454" s="24" t="s">
        <v>4</v>
      </c>
      <c r="E5454" s="294" t="s">
        <v>2075</v>
      </c>
      <c r="F5454" s="294"/>
      <c r="G5454" s="145" t="s">
        <v>5</v>
      </c>
      <c r="H5454" s="25" t="s">
        <v>6</v>
      </c>
      <c r="I5454" s="25" t="s">
        <v>7</v>
      </c>
      <c r="J5454" s="25" t="s">
        <v>9</v>
      </c>
    </row>
    <row r="5455" spans="1:10" ht="26.4" x14ac:dyDescent="0.25">
      <c r="A5455" s="146" t="s">
        <v>2076</v>
      </c>
      <c r="B5455" s="147" t="s">
        <v>1649</v>
      </c>
      <c r="C5455" s="146" t="s">
        <v>19</v>
      </c>
      <c r="D5455" s="146" t="s">
        <v>1650</v>
      </c>
      <c r="E5455" s="292" t="s">
        <v>2077</v>
      </c>
      <c r="F5455" s="292"/>
      <c r="G5455" s="148" t="s">
        <v>43</v>
      </c>
      <c r="H5455" s="149">
        <v>1</v>
      </c>
      <c r="I5455" s="150">
        <v>31.31</v>
      </c>
      <c r="J5455" s="150">
        <v>31.31</v>
      </c>
    </row>
    <row r="5456" spans="1:10" ht="26.4" x14ac:dyDescent="0.25">
      <c r="A5456" s="48" t="s">
        <v>2078</v>
      </c>
      <c r="B5456" s="50" t="s">
        <v>3778</v>
      </c>
      <c r="C5456" s="48" t="s">
        <v>41</v>
      </c>
      <c r="D5456" s="48" t="s">
        <v>3779</v>
      </c>
      <c r="E5456" s="289" t="s">
        <v>2081</v>
      </c>
      <c r="F5456" s="289"/>
      <c r="G5456" s="151" t="s">
        <v>2082</v>
      </c>
      <c r="H5456" s="152">
        <v>1.022</v>
      </c>
      <c r="I5456" s="153">
        <v>30.64</v>
      </c>
      <c r="J5456" s="153">
        <v>31.31</v>
      </c>
    </row>
    <row r="5457" spans="1:10" x14ac:dyDescent="0.25">
      <c r="A5457" s="49"/>
      <c r="B5457" s="49"/>
      <c r="C5457" s="49"/>
      <c r="D5457" s="49"/>
      <c r="E5457" s="49" t="s">
        <v>2093</v>
      </c>
      <c r="F5457" s="159">
        <v>11.22</v>
      </c>
      <c r="G5457" s="49" t="s">
        <v>2094</v>
      </c>
      <c r="H5457" s="159">
        <v>12.88</v>
      </c>
      <c r="I5457" s="49" t="s">
        <v>2095</v>
      </c>
      <c r="J5457" s="159">
        <v>24.1</v>
      </c>
    </row>
    <row r="5458" spans="1:10" x14ac:dyDescent="0.25">
      <c r="A5458" s="49"/>
      <c r="B5458" s="49"/>
      <c r="C5458" s="49"/>
      <c r="D5458" s="49"/>
      <c r="E5458" s="49" t="s">
        <v>2096</v>
      </c>
      <c r="F5458" s="159">
        <v>6.41</v>
      </c>
      <c r="G5458" s="49"/>
      <c r="H5458" s="291" t="s">
        <v>2097</v>
      </c>
      <c r="I5458" s="291"/>
      <c r="J5458" s="159">
        <v>37.72</v>
      </c>
    </row>
    <row r="5459" spans="1:10" ht="14.4" thickBot="1" x14ac:dyDescent="0.3">
      <c r="A5459" s="30"/>
      <c r="B5459" s="30"/>
      <c r="C5459" s="30"/>
      <c r="D5459" s="30"/>
      <c r="E5459" s="30"/>
      <c r="F5459" s="30"/>
      <c r="G5459" s="30" t="s">
        <v>2098</v>
      </c>
      <c r="H5459" s="160" t="s">
        <v>3299</v>
      </c>
      <c r="I5459" s="30" t="s">
        <v>2100</v>
      </c>
      <c r="J5459" s="32">
        <v>2451.8000000000002</v>
      </c>
    </row>
    <row r="5460" spans="1:10" ht="14.4" thickTop="1" x14ac:dyDescent="0.25">
      <c r="A5460" s="161"/>
      <c r="B5460" s="161"/>
      <c r="C5460" s="161"/>
      <c r="D5460" s="161"/>
      <c r="E5460" s="161"/>
      <c r="F5460" s="161"/>
      <c r="G5460" s="161"/>
      <c r="H5460" s="161"/>
      <c r="I5460" s="161"/>
      <c r="J5460" s="161"/>
    </row>
    <row r="5461" spans="1:10" x14ac:dyDescent="0.25">
      <c r="A5461" s="24" t="s">
        <v>1651</v>
      </c>
      <c r="B5461" s="25" t="s">
        <v>2</v>
      </c>
      <c r="C5461" s="24" t="s">
        <v>3</v>
      </c>
      <c r="D5461" s="24" t="s">
        <v>4</v>
      </c>
      <c r="E5461" s="294" t="s">
        <v>2075</v>
      </c>
      <c r="F5461" s="294"/>
      <c r="G5461" s="145" t="s">
        <v>5</v>
      </c>
      <c r="H5461" s="25" t="s">
        <v>6</v>
      </c>
      <c r="I5461" s="25" t="s">
        <v>7</v>
      </c>
      <c r="J5461" s="25" t="s">
        <v>9</v>
      </c>
    </row>
    <row r="5462" spans="1:10" ht="26.4" x14ac:dyDescent="0.25">
      <c r="A5462" s="146" t="s">
        <v>2076</v>
      </c>
      <c r="B5462" s="147" t="s">
        <v>1652</v>
      </c>
      <c r="C5462" s="146" t="s">
        <v>19</v>
      </c>
      <c r="D5462" s="146" t="s">
        <v>1653</v>
      </c>
      <c r="E5462" s="292" t="s">
        <v>2077</v>
      </c>
      <c r="F5462" s="292"/>
      <c r="G5462" s="148" t="s">
        <v>43</v>
      </c>
      <c r="H5462" s="149">
        <v>1</v>
      </c>
      <c r="I5462" s="150">
        <v>78.14</v>
      </c>
      <c r="J5462" s="150">
        <v>78.14</v>
      </c>
    </row>
    <row r="5463" spans="1:10" ht="26.4" x14ac:dyDescent="0.25">
      <c r="A5463" s="48" t="s">
        <v>2078</v>
      </c>
      <c r="B5463" s="50" t="s">
        <v>3778</v>
      </c>
      <c r="C5463" s="48" t="s">
        <v>41</v>
      </c>
      <c r="D5463" s="48" t="s">
        <v>3779</v>
      </c>
      <c r="E5463" s="289" t="s">
        <v>2081</v>
      </c>
      <c r="F5463" s="289"/>
      <c r="G5463" s="151" t="s">
        <v>2082</v>
      </c>
      <c r="H5463" s="152">
        <v>1.022</v>
      </c>
      <c r="I5463" s="153">
        <v>30.64</v>
      </c>
      <c r="J5463" s="153">
        <v>31.31</v>
      </c>
    </row>
    <row r="5464" spans="1:10" ht="26.4" x14ac:dyDescent="0.25">
      <c r="A5464" s="48" t="s">
        <v>2078</v>
      </c>
      <c r="B5464" s="50" t="s">
        <v>2116</v>
      </c>
      <c r="C5464" s="48" t="s">
        <v>41</v>
      </c>
      <c r="D5464" s="48" t="s">
        <v>2117</v>
      </c>
      <c r="E5464" s="289" t="s">
        <v>2081</v>
      </c>
      <c r="F5464" s="289"/>
      <c r="G5464" s="151" t="s">
        <v>2082</v>
      </c>
      <c r="H5464" s="152">
        <v>1.022</v>
      </c>
      <c r="I5464" s="153">
        <v>25.28</v>
      </c>
      <c r="J5464" s="153">
        <v>25.83</v>
      </c>
    </row>
    <row r="5465" spans="1:10" x14ac:dyDescent="0.25">
      <c r="A5465" s="154" t="s">
        <v>2087</v>
      </c>
      <c r="B5465" s="155" t="s">
        <v>3782</v>
      </c>
      <c r="C5465" s="154" t="s">
        <v>2254</v>
      </c>
      <c r="D5465" s="154" t="s">
        <v>3783</v>
      </c>
      <c r="E5465" s="290" t="s">
        <v>2091</v>
      </c>
      <c r="F5465" s="290"/>
      <c r="G5465" s="156" t="s">
        <v>43</v>
      </c>
      <c r="H5465" s="157">
        <v>1</v>
      </c>
      <c r="I5465" s="158">
        <v>21</v>
      </c>
      <c r="J5465" s="158">
        <v>21</v>
      </c>
    </row>
    <row r="5466" spans="1:10" x14ac:dyDescent="0.25">
      <c r="A5466" s="49"/>
      <c r="B5466" s="49"/>
      <c r="C5466" s="49"/>
      <c r="D5466" s="49"/>
      <c r="E5466" s="49" t="s">
        <v>2093</v>
      </c>
      <c r="F5466" s="159">
        <v>19.95</v>
      </c>
      <c r="G5466" s="49" t="s">
        <v>2094</v>
      </c>
      <c r="H5466" s="159">
        <v>22.88</v>
      </c>
      <c r="I5466" s="49" t="s">
        <v>2095</v>
      </c>
      <c r="J5466" s="159">
        <v>42.83</v>
      </c>
    </row>
    <row r="5467" spans="1:10" x14ac:dyDescent="0.25">
      <c r="A5467" s="49"/>
      <c r="B5467" s="49"/>
      <c r="C5467" s="49"/>
      <c r="D5467" s="49"/>
      <c r="E5467" s="49" t="s">
        <v>2096</v>
      </c>
      <c r="F5467" s="159">
        <v>16.010000000000002</v>
      </c>
      <c r="G5467" s="49"/>
      <c r="H5467" s="291" t="s">
        <v>2097</v>
      </c>
      <c r="I5467" s="291"/>
      <c r="J5467" s="159">
        <v>94.15</v>
      </c>
    </row>
    <row r="5468" spans="1:10" ht="14.4" thickBot="1" x14ac:dyDescent="0.3">
      <c r="A5468" s="30"/>
      <c r="B5468" s="30"/>
      <c r="C5468" s="30"/>
      <c r="D5468" s="30"/>
      <c r="E5468" s="30"/>
      <c r="F5468" s="30"/>
      <c r="G5468" s="30" t="s">
        <v>2098</v>
      </c>
      <c r="H5468" s="160" t="s">
        <v>3544</v>
      </c>
      <c r="I5468" s="30" t="s">
        <v>2100</v>
      </c>
      <c r="J5468" s="32">
        <v>1788.85</v>
      </c>
    </row>
    <row r="5469" spans="1:10" ht="14.4" thickTop="1" x14ac:dyDescent="0.25">
      <c r="A5469" s="161"/>
      <c r="B5469" s="161"/>
      <c r="C5469" s="161"/>
      <c r="D5469" s="161"/>
      <c r="E5469" s="161"/>
      <c r="F5469" s="161"/>
      <c r="G5469" s="161"/>
      <c r="H5469" s="161"/>
      <c r="I5469" s="161"/>
      <c r="J5469" s="161"/>
    </row>
    <row r="5470" spans="1:10" x14ac:dyDescent="0.25">
      <c r="A5470" s="24" t="s">
        <v>1654</v>
      </c>
      <c r="B5470" s="25" t="s">
        <v>2</v>
      </c>
      <c r="C5470" s="24" t="s">
        <v>3</v>
      </c>
      <c r="D5470" s="24" t="s">
        <v>4</v>
      </c>
      <c r="E5470" s="294" t="s">
        <v>2075</v>
      </c>
      <c r="F5470" s="294"/>
      <c r="G5470" s="145" t="s">
        <v>5</v>
      </c>
      <c r="H5470" s="25" t="s">
        <v>6</v>
      </c>
      <c r="I5470" s="25" t="s">
        <v>7</v>
      </c>
      <c r="J5470" s="25" t="s">
        <v>9</v>
      </c>
    </row>
    <row r="5471" spans="1:10" ht="26.4" x14ac:dyDescent="0.25">
      <c r="A5471" s="146" t="s">
        <v>2076</v>
      </c>
      <c r="B5471" s="147" t="s">
        <v>1655</v>
      </c>
      <c r="C5471" s="146" t="s">
        <v>19</v>
      </c>
      <c r="D5471" s="146" t="s">
        <v>1656</v>
      </c>
      <c r="E5471" s="292" t="s">
        <v>2077</v>
      </c>
      <c r="F5471" s="292"/>
      <c r="G5471" s="148" t="s">
        <v>43</v>
      </c>
      <c r="H5471" s="149">
        <v>1</v>
      </c>
      <c r="I5471" s="150">
        <v>57.14</v>
      </c>
      <c r="J5471" s="150">
        <v>57.14</v>
      </c>
    </row>
    <row r="5472" spans="1:10" ht="26.4" x14ac:dyDescent="0.25">
      <c r="A5472" s="48" t="s">
        <v>2078</v>
      </c>
      <c r="B5472" s="50" t="s">
        <v>3778</v>
      </c>
      <c r="C5472" s="48" t="s">
        <v>41</v>
      </c>
      <c r="D5472" s="48" t="s">
        <v>3779</v>
      </c>
      <c r="E5472" s="289" t="s">
        <v>2081</v>
      </c>
      <c r="F5472" s="289"/>
      <c r="G5472" s="151" t="s">
        <v>2082</v>
      </c>
      <c r="H5472" s="152">
        <v>1.022</v>
      </c>
      <c r="I5472" s="153">
        <v>30.64</v>
      </c>
      <c r="J5472" s="153">
        <v>31.31</v>
      </c>
    </row>
    <row r="5473" spans="1:10" ht="26.4" x14ac:dyDescent="0.25">
      <c r="A5473" s="48" t="s">
        <v>2078</v>
      </c>
      <c r="B5473" s="50" t="s">
        <v>2116</v>
      </c>
      <c r="C5473" s="48" t="s">
        <v>41</v>
      </c>
      <c r="D5473" s="48" t="s">
        <v>2117</v>
      </c>
      <c r="E5473" s="289" t="s">
        <v>2081</v>
      </c>
      <c r="F5473" s="289"/>
      <c r="G5473" s="151" t="s">
        <v>2082</v>
      </c>
      <c r="H5473" s="152">
        <v>1.022</v>
      </c>
      <c r="I5473" s="153">
        <v>25.28</v>
      </c>
      <c r="J5473" s="153">
        <v>25.83</v>
      </c>
    </row>
    <row r="5474" spans="1:10" x14ac:dyDescent="0.25">
      <c r="A5474" s="49"/>
      <c r="B5474" s="49"/>
      <c r="C5474" s="49"/>
      <c r="D5474" s="49"/>
      <c r="E5474" s="49" t="s">
        <v>2093</v>
      </c>
      <c r="F5474" s="159">
        <v>19.95</v>
      </c>
      <c r="G5474" s="49" t="s">
        <v>2094</v>
      </c>
      <c r="H5474" s="159">
        <v>22.88</v>
      </c>
      <c r="I5474" s="49" t="s">
        <v>2095</v>
      </c>
      <c r="J5474" s="159">
        <v>42.83</v>
      </c>
    </row>
    <row r="5475" spans="1:10" x14ac:dyDescent="0.25">
      <c r="A5475" s="49"/>
      <c r="B5475" s="49"/>
      <c r="C5475" s="49"/>
      <c r="D5475" s="49"/>
      <c r="E5475" s="49" t="s">
        <v>2096</v>
      </c>
      <c r="F5475" s="159">
        <v>11.71</v>
      </c>
      <c r="G5475" s="49"/>
      <c r="H5475" s="291" t="s">
        <v>2097</v>
      </c>
      <c r="I5475" s="291"/>
      <c r="J5475" s="159">
        <v>68.849999999999994</v>
      </c>
    </row>
    <row r="5476" spans="1:10" ht="14.4" thickBot="1" x14ac:dyDescent="0.3">
      <c r="A5476" s="30"/>
      <c r="B5476" s="30"/>
      <c r="C5476" s="30"/>
      <c r="D5476" s="30"/>
      <c r="E5476" s="30"/>
      <c r="F5476" s="30"/>
      <c r="G5476" s="30" t="s">
        <v>2098</v>
      </c>
      <c r="H5476" s="160" t="s">
        <v>2122</v>
      </c>
      <c r="I5476" s="30" t="s">
        <v>2100</v>
      </c>
      <c r="J5476" s="32">
        <v>1101.5999999999999</v>
      </c>
    </row>
    <row r="5477" spans="1:10" ht="14.4" thickTop="1" x14ac:dyDescent="0.25">
      <c r="A5477" s="161"/>
      <c r="B5477" s="161"/>
      <c r="C5477" s="161"/>
      <c r="D5477" s="161"/>
      <c r="E5477" s="161"/>
      <c r="F5477" s="161"/>
      <c r="G5477" s="161"/>
      <c r="H5477" s="161"/>
      <c r="I5477" s="161"/>
      <c r="J5477" s="161"/>
    </row>
    <row r="5478" spans="1:10" x14ac:dyDescent="0.25">
      <c r="A5478" s="24" t="s">
        <v>1657</v>
      </c>
      <c r="B5478" s="25" t="s">
        <v>2</v>
      </c>
      <c r="C5478" s="24" t="s">
        <v>3</v>
      </c>
      <c r="D5478" s="24" t="s">
        <v>4</v>
      </c>
      <c r="E5478" s="294" t="s">
        <v>2075</v>
      </c>
      <c r="F5478" s="294"/>
      <c r="G5478" s="145" t="s">
        <v>5</v>
      </c>
      <c r="H5478" s="25" t="s">
        <v>6</v>
      </c>
      <c r="I5478" s="25" t="s">
        <v>7</v>
      </c>
      <c r="J5478" s="25" t="s">
        <v>9</v>
      </c>
    </row>
    <row r="5479" spans="1:10" ht="26.4" x14ac:dyDescent="0.25">
      <c r="A5479" s="146" t="s">
        <v>2076</v>
      </c>
      <c r="B5479" s="147" t="s">
        <v>1658</v>
      </c>
      <c r="C5479" s="146" t="s">
        <v>19</v>
      </c>
      <c r="D5479" s="146" t="s">
        <v>1659</v>
      </c>
      <c r="E5479" s="292" t="s">
        <v>2077</v>
      </c>
      <c r="F5479" s="292"/>
      <c r="G5479" s="148" t="s">
        <v>43</v>
      </c>
      <c r="H5479" s="149">
        <v>1</v>
      </c>
      <c r="I5479" s="150">
        <v>57.64</v>
      </c>
      <c r="J5479" s="150">
        <v>57.64</v>
      </c>
    </row>
    <row r="5480" spans="1:10" ht="26.4" x14ac:dyDescent="0.25">
      <c r="A5480" s="48" t="s">
        <v>2078</v>
      </c>
      <c r="B5480" s="50" t="s">
        <v>3778</v>
      </c>
      <c r="C5480" s="48" t="s">
        <v>41</v>
      </c>
      <c r="D5480" s="48" t="s">
        <v>3779</v>
      </c>
      <c r="E5480" s="289" t="s">
        <v>2081</v>
      </c>
      <c r="F5480" s="289"/>
      <c r="G5480" s="151" t="s">
        <v>2082</v>
      </c>
      <c r="H5480" s="152">
        <v>1.0309999999999999</v>
      </c>
      <c r="I5480" s="153">
        <v>30.64</v>
      </c>
      <c r="J5480" s="153">
        <v>31.58</v>
      </c>
    </row>
    <row r="5481" spans="1:10" ht="26.4" x14ac:dyDescent="0.25">
      <c r="A5481" s="48" t="s">
        <v>2078</v>
      </c>
      <c r="B5481" s="50" t="s">
        <v>2116</v>
      </c>
      <c r="C5481" s="48" t="s">
        <v>41</v>
      </c>
      <c r="D5481" s="48" t="s">
        <v>2117</v>
      </c>
      <c r="E5481" s="289" t="s">
        <v>2081</v>
      </c>
      <c r="F5481" s="289"/>
      <c r="G5481" s="151" t="s">
        <v>2082</v>
      </c>
      <c r="H5481" s="152">
        <v>1.0309999999999999</v>
      </c>
      <c r="I5481" s="153">
        <v>25.28</v>
      </c>
      <c r="J5481" s="153">
        <v>26.06</v>
      </c>
    </row>
    <row r="5482" spans="1:10" x14ac:dyDescent="0.25">
      <c r="A5482" s="49"/>
      <c r="B5482" s="49"/>
      <c r="C5482" s="49"/>
      <c r="D5482" s="49"/>
      <c r="E5482" s="49" t="s">
        <v>2093</v>
      </c>
      <c r="F5482" s="159">
        <v>20.13</v>
      </c>
      <c r="G5482" s="49" t="s">
        <v>2094</v>
      </c>
      <c r="H5482" s="159">
        <v>23.08</v>
      </c>
      <c r="I5482" s="49" t="s">
        <v>2095</v>
      </c>
      <c r="J5482" s="159">
        <v>43.21</v>
      </c>
    </row>
    <row r="5483" spans="1:10" x14ac:dyDescent="0.25">
      <c r="A5483" s="49"/>
      <c r="B5483" s="49"/>
      <c r="C5483" s="49"/>
      <c r="D5483" s="49"/>
      <c r="E5483" s="49" t="s">
        <v>2096</v>
      </c>
      <c r="F5483" s="159">
        <v>11.81</v>
      </c>
      <c r="G5483" s="49"/>
      <c r="H5483" s="291" t="s">
        <v>2097</v>
      </c>
      <c r="I5483" s="291"/>
      <c r="J5483" s="159">
        <v>69.45</v>
      </c>
    </row>
    <row r="5484" spans="1:10" ht="14.4" thickBot="1" x14ac:dyDescent="0.3">
      <c r="A5484" s="30"/>
      <c r="B5484" s="30"/>
      <c r="C5484" s="30"/>
      <c r="D5484" s="30"/>
      <c r="E5484" s="30"/>
      <c r="F5484" s="30"/>
      <c r="G5484" s="30" t="s">
        <v>2098</v>
      </c>
      <c r="H5484" s="160" t="s">
        <v>3054</v>
      </c>
      <c r="I5484" s="30" t="s">
        <v>2100</v>
      </c>
      <c r="J5484" s="32">
        <v>1389</v>
      </c>
    </row>
    <row r="5485" spans="1:10" ht="14.4" thickTop="1" x14ac:dyDescent="0.25">
      <c r="A5485" s="161"/>
      <c r="B5485" s="161"/>
      <c r="C5485" s="161"/>
      <c r="D5485" s="161"/>
      <c r="E5485" s="161"/>
      <c r="F5485" s="161"/>
      <c r="G5485" s="161"/>
      <c r="H5485" s="161"/>
      <c r="I5485" s="161"/>
      <c r="J5485" s="161"/>
    </row>
    <row r="5486" spans="1:10" x14ac:dyDescent="0.25">
      <c r="A5486" s="24" t="s">
        <v>1660</v>
      </c>
      <c r="B5486" s="25" t="s">
        <v>2</v>
      </c>
      <c r="C5486" s="24" t="s">
        <v>3</v>
      </c>
      <c r="D5486" s="24" t="s">
        <v>4</v>
      </c>
      <c r="E5486" s="294" t="s">
        <v>2075</v>
      </c>
      <c r="F5486" s="294"/>
      <c r="G5486" s="145" t="s">
        <v>5</v>
      </c>
      <c r="H5486" s="25" t="s">
        <v>6</v>
      </c>
      <c r="I5486" s="25" t="s">
        <v>7</v>
      </c>
      <c r="J5486" s="25" t="s">
        <v>9</v>
      </c>
    </row>
    <row r="5487" spans="1:10" ht="26.4" x14ac:dyDescent="0.25">
      <c r="A5487" s="146" t="s">
        <v>2076</v>
      </c>
      <c r="B5487" s="147" t="s">
        <v>1661</v>
      </c>
      <c r="C5487" s="146" t="s">
        <v>19</v>
      </c>
      <c r="D5487" s="146" t="s">
        <v>1662</v>
      </c>
      <c r="E5487" s="292" t="s">
        <v>2077</v>
      </c>
      <c r="F5487" s="292"/>
      <c r="G5487" s="148" t="s">
        <v>43</v>
      </c>
      <c r="H5487" s="149">
        <v>1</v>
      </c>
      <c r="I5487" s="150">
        <v>144.15</v>
      </c>
      <c r="J5487" s="150">
        <v>144.15</v>
      </c>
    </row>
    <row r="5488" spans="1:10" ht="26.4" x14ac:dyDescent="0.25">
      <c r="A5488" s="48" t="s">
        <v>2078</v>
      </c>
      <c r="B5488" s="50" t="s">
        <v>3778</v>
      </c>
      <c r="C5488" s="48" t="s">
        <v>41</v>
      </c>
      <c r="D5488" s="48" t="s">
        <v>3779</v>
      </c>
      <c r="E5488" s="289" t="s">
        <v>2081</v>
      </c>
      <c r="F5488" s="289"/>
      <c r="G5488" s="151" t="s">
        <v>2082</v>
      </c>
      <c r="H5488" s="152">
        <v>2.5779999999999998</v>
      </c>
      <c r="I5488" s="153">
        <v>30.64</v>
      </c>
      <c r="J5488" s="153">
        <v>78.98</v>
      </c>
    </row>
    <row r="5489" spans="1:10" ht="26.4" x14ac:dyDescent="0.25">
      <c r="A5489" s="48" t="s">
        <v>2078</v>
      </c>
      <c r="B5489" s="50" t="s">
        <v>2116</v>
      </c>
      <c r="C5489" s="48" t="s">
        <v>41</v>
      </c>
      <c r="D5489" s="48" t="s">
        <v>2117</v>
      </c>
      <c r="E5489" s="289" t="s">
        <v>2081</v>
      </c>
      <c r="F5489" s="289"/>
      <c r="G5489" s="151" t="s">
        <v>2082</v>
      </c>
      <c r="H5489" s="152">
        <v>2.5779999999999998</v>
      </c>
      <c r="I5489" s="153">
        <v>25.28</v>
      </c>
      <c r="J5489" s="153">
        <v>65.17</v>
      </c>
    </row>
    <row r="5490" spans="1:10" x14ac:dyDescent="0.25">
      <c r="A5490" s="49"/>
      <c r="B5490" s="49"/>
      <c r="C5490" s="49"/>
      <c r="D5490" s="49"/>
      <c r="E5490" s="49" t="s">
        <v>2093</v>
      </c>
      <c r="F5490" s="159">
        <v>50.34</v>
      </c>
      <c r="G5490" s="49" t="s">
        <v>2094</v>
      </c>
      <c r="H5490" s="159">
        <v>57.72</v>
      </c>
      <c r="I5490" s="49" t="s">
        <v>2095</v>
      </c>
      <c r="J5490" s="159">
        <v>108.06</v>
      </c>
    </row>
    <row r="5491" spans="1:10" x14ac:dyDescent="0.25">
      <c r="A5491" s="49"/>
      <c r="B5491" s="49"/>
      <c r="C5491" s="49"/>
      <c r="D5491" s="49"/>
      <c r="E5491" s="49" t="s">
        <v>2096</v>
      </c>
      <c r="F5491" s="159">
        <v>29.55</v>
      </c>
      <c r="G5491" s="49"/>
      <c r="H5491" s="291" t="s">
        <v>2097</v>
      </c>
      <c r="I5491" s="291"/>
      <c r="J5491" s="159">
        <v>173.7</v>
      </c>
    </row>
    <row r="5492" spans="1:10" ht="14.4" thickBot="1" x14ac:dyDescent="0.3">
      <c r="A5492" s="30"/>
      <c r="B5492" s="30"/>
      <c r="C5492" s="30"/>
      <c r="D5492" s="30"/>
      <c r="E5492" s="30"/>
      <c r="F5492" s="30"/>
      <c r="G5492" s="30" t="s">
        <v>2098</v>
      </c>
      <c r="H5492" s="160" t="s">
        <v>2223</v>
      </c>
      <c r="I5492" s="30" t="s">
        <v>2100</v>
      </c>
      <c r="J5492" s="32">
        <v>1042.2</v>
      </c>
    </row>
    <row r="5493" spans="1:10" ht="14.4" thickTop="1" x14ac:dyDescent="0.25">
      <c r="A5493" s="161"/>
      <c r="B5493" s="161"/>
      <c r="C5493" s="161"/>
      <c r="D5493" s="161"/>
      <c r="E5493" s="161"/>
      <c r="F5493" s="161"/>
      <c r="G5493" s="161"/>
      <c r="H5493" s="161"/>
      <c r="I5493" s="161"/>
      <c r="J5493" s="161"/>
    </row>
    <row r="5494" spans="1:10" x14ac:dyDescent="0.25">
      <c r="A5494" s="24" t="s">
        <v>1663</v>
      </c>
      <c r="B5494" s="25" t="s">
        <v>2</v>
      </c>
      <c r="C5494" s="24" t="s">
        <v>3</v>
      </c>
      <c r="D5494" s="24" t="s">
        <v>4</v>
      </c>
      <c r="E5494" s="294" t="s">
        <v>2075</v>
      </c>
      <c r="F5494" s="294"/>
      <c r="G5494" s="145" t="s">
        <v>5</v>
      </c>
      <c r="H5494" s="25" t="s">
        <v>6</v>
      </c>
      <c r="I5494" s="25" t="s">
        <v>7</v>
      </c>
      <c r="J5494" s="25" t="s">
        <v>9</v>
      </c>
    </row>
    <row r="5495" spans="1:10" ht="26.4" x14ac:dyDescent="0.25">
      <c r="A5495" s="146" t="s">
        <v>2076</v>
      </c>
      <c r="B5495" s="147" t="s">
        <v>1664</v>
      </c>
      <c r="C5495" s="146" t="s">
        <v>19</v>
      </c>
      <c r="D5495" s="146" t="s">
        <v>1665</v>
      </c>
      <c r="E5495" s="292" t="s">
        <v>2077</v>
      </c>
      <c r="F5495" s="292"/>
      <c r="G5495" s="148" t="s">
        <v>43</v>
      </c>
      <c r="H5495" s="149">
        <v>1</v>
      </c>
      <c r="I5495" s="150">
        <v>142.87</v>
      </c>
      <c r="J5495" s="150">
        <v>142.87</v>
      </c>
    </row>
    <row r="5496" spans="1:10" ht="26.4" x14ac:dyDescent="0.25">
      <c r="A5496" s="48" t="s">
        <v>2078</v>
      </c>
      <c r="B5496" s="50" t="s">
        <v>2116</v>
      </c>
      <c r="C5496" s="48" t="s">
        <v>41</v>
      </c>
      <c r="D5496" s="48" t="s">
        <v>2117</v>
      </c>
      <c r="E5496" s="289" t="s">
        <v>2081</v>
      </c>
      <c r="F5496" s="289"/>
      <c r="G5496" s="151" t="s">
        <v>2082</v>
      </c>
      <c r="H5496" s="152">
        <v>2.5550000000000002</v>
      </c>
      <c r="I5496" s="153">
        <v>25.28</v>
      </c>
      <c r="J5496" s="153">
        <v>64.59</v>
      </c>
    </row>
    <row r="5497" spans="1:10" ht="26.4" x14ac:dyDescent="0.25">
      <c r="A5497" s="48" t="s">
        <v>2078</v>
      </c>
      <c r="B5497" s="50" t="s">
        <v>3778</v>
      </c>
      <c r="C5497" s="48" t="s">
        <v>41</v>
      </c>
      <c r="D5497" s="48" t="s">
        <v>3779</v>
      </c>
      <c r="E5497" s="289" t="s">
        <v>2081</v>
      </c>
      <c r="F5497" s="289"/>
      <c r="G5497" s="151" t="s">
        <v>2082</v>
      </c>
      <c r="H5497" s="152">
        <v>2.5550000000000002</v>
      </c>
      <c r="I5497" s="153">
        <v>30.64</v>
      </c>
      <c r="J5497" s="153">
        <v>78.28</v>
      </c>
    </row>
    <row r="5498" spans="1:10" x14ac:dyDescent="0.25">
      <c r="A5498" s="49"/>
      <c r="B5498" s="49"/>
      <c r="C5498" s="49"/>
      <c r="D5498" s="49"/>
      <c r="E5498" s="49" t="s">
        <v>2093</v>
      </c>
      <c r="F5498" s="159">
        <v>49.89</v>
      </c>
      <c r="G5498" s="49" t="s">
        <v>2094</v>
      </c>
      <c r="H5498" s="159">
        <v>57.21</v>
      </c>
      <c r="I5498" s="49" t="s">
        <v>2095</v>
      </c>
      <c r="J5498" s="159">
        <v>107.1</v>
      </c>
    </row>
    <row r="5499" spans="1:10" x14ac:dyDescent="0.25">
      <c r="A5499" s="49"/>
      <c r="B5499" s="49"/>
      <c r="C5499" s="49"/>
      <c r="D5499" s="49"/>
      <c r="E5499" s="49" t="s">
        <v>2096</v>
      </c>
      <c r="F5499" s="159">
        <v>29.28</v>
      </c>
      <c r="G5499" s="49"/>
      <c r="H5499" s="291" t="s">
        <v>2097</v>
      </c>
      <c r="I5499" s="291"/>
      <c r="J5499" s="159">
        <v>172.15</v>
      </c>
    </row>
    <row r="5500" spans="1:10" ht="14.4" thickBot="1" x14ac:dyDescent="0.3">
      <c r="A5500" s="30"/>
      <c r="B5500" s="30"/>
      <c r="C5500" s="30"/>
      <c r="D5500" s="30"/>
      <c r="E5500" s="30"/>
      <c r="F5500" s="30"/>
      <c r="G5500" s="30" t="s">
        <v>2098</v>
      </c>
      <c r="H5500" s="160" t="s">
        <v>2277</v>
      </c>
      <c r="I5500" s="30" t="s">
        <v>2100</v>
      </c>
      <c r="J5500" s="32">
        <v>2410.1</v>
      </c>
    </row>
    <row r="5501" spans="1:10" ht="14.4" thickTop="1" x14ac:dyDescent="0.25">
      <c r="A5501" s="161"/>
      <c r="B5501" s="161"/>
      <c r="C5501" s="161"/>
      <c r="D5501" s="161"/>
      <c r="E5501" s="161"/>
      <c r="F5501" s="161"/>
      <c r="G5501" s="161"/>
      <c r="H5501" s="161"/>
      <c r="I5501" s="161"/>
      <c r="J5501" s="161"/>
    </row>
    <row r="5502" spans="1:10" x14ac:dyDescent="0.25">
      <c r="A5502" s="24" t="s">
        <v>1666</v>
      </c>
      <c r="B5502" s="25" t="s">
        <v>2</v>
      </c>
      <c r="C5502" s="24" t="s">
        <v>3</v>
      </c>
      <c r="D5502" s="24" t="s">
        <v>4</v>
      </c>
      <c r="E5502" s="294" t="s">
        <v>2075</v>
      </c>
      <c r="F5502" s="294"/>
      <c r="G5502" s="145" t="s">
        <v>5</v>
      </c>
      <c r="H5502" s="25" t="s">
        <v>6</v>
      </c>
      <c r="I5502" s="25" t="s">
        <v>7</v>
      </c>
      <c r="J5502" s="25" t="s">
        <v>9</v>
      </c>
    </row>
    <row r="5503" spans="1:10" ht="26.4" x14ac:dyDescent="0.25">
      <c r="A5503" s="146" t="s">
        <v>2076</v>
      </c>
      <c r="B5503" s="147" t="s">
        <v>1667</v>
      </c>
      <c r="C5503" s="146" t="s">
        <v>19</v>
      </c>
      <c r="D5503" s="146" t="s">
        <v>1668</v>
      </c>
      <c r="E5503" s="292" t="s">
        <v>2077</v>
      </c>
      <c r="F5503" s="292"/>
      <c r="G5503" s="148" t="s">
        <v>43</v>
      </c>
      <c r="H5503" s="149">
        <v>1</v>
      </c>
      <c r="I5503" s="150">
        <v>2.6</v>
      </c>
      <c r="J5503" s="150">
        <v>2.6</v>
      </c>
    </row>
    <row r="5504" spans="1:10" ht="26.4" x14ac:dyDescent="0.25">
      <c r="A5504" s="48" t="s">
        <v>2078</v>
      </c>
      <c r="B5504" s="50" t="s">
        <v>2085</v>
      </c>
      <c r="C5504" s="48" t="s">
        <v>41</v>
      </c>
      <c r="D5504" s="48" t="s">
        <v>2086</v>
      </c>
      <c r="E5504" s="289" t="s">
        <v>2081</v>
      </c>
      <c r="F5504" s="289"/>
      <c r="G5504" s="151" t="s">
        <v>2082</v>
      </c>
      <c r="H5504" s="152">
        <v>0.03</v>
      </c>
      <c r="I5504" s="153">
        <v>25.7</v>
      </c>
      <c r="J5504" s="153">
        <v>0.77</v>
      </c>
    </row>
    <row r="5505" spans="1:10" ht="26.4" x14ac:dyDescent="0.25">
      <c r="A5505" s="48" t="s">
        <v>2078</v>
      </c>
      <c r="B5505" s="50" t="s">
        <v>2083</v>
      </c>
      <c r="C5505" s="48" t="s">
        <v>41</v>
      </c>
      <c r="D5505" s="48" t="s">
        <v>2084</v>
      </c>
      <c r="E5505" s="289" t="s">
        <v>2081</v>
      </c>
      <c r="F5505" s="289"/>
      <c r="G5505" s="151" t="s">
        <v>2082</v>
      </c>
      <c r="H5505" s="152">
        <v>0.03</v>
      </c>
      <c r="I5505" s="153">
        <v>30.42</v>
      </c>
      <c r="J5505" s="153">
        <v>0.91</v>
      </c>
    </row>
    <row r="5506" spans="1:10" ht="26.4" x14ac:dyDescent="0.25">
      <c r="A5506" s="154" t="s">
        <v>2087</v>
      </c>
      <c r="B5506" s="155" t="s">
        <v>3784</v>
      </c>
      <c r="C5506" s="154" t="s">
        <v>3480</v>
      </c>
      <c r="D5506" s="154" t="s">
        <v>3785</v>
      </c>
      <c r="E5506" s="290" t="s">
        <v>2091</v>
      </c>
      <c r="F5506" s="290"/>
      <c r="G5506" s="156" t="s">
        <v>592</v>
      </c>
      <c r="H5506" s="157">
        <v>1</v>
      </c>
      <c r="I5506" s="158">
        <v>0.92</v>
      </c>
      <c r="J5506" s="158">
        <v>0.92</v>
      </c>
    </row>
    <row r="5507" spans="1:10" x14ac:dyDescent="0.25">
      <c r="A5507" s="49"/>
      <c r="B5507" s="49"/>
      <c r="C5507" s="49"/>
      <c r="D5507" s="49"/>
      <c r="E5507" s="49" t="s">
        <v>2093</v>
      </c>
      <c r="F5507" s="159">
        <v>0.57999999999999996</v>
      </c>
      <c r="G5507" s="49" t="s">
        <v>2094</v>
      </c>
      <c r="H5507" s="159">
        <v>0.67</v>
      </c>
      <c r="I5507" s="49" t="s">
        <v>2095</v>
      </c>
      <c r="J5507" s="159">
        <v>1.25</v>
      </c>
    </row>
    <row r="5508" spans="1:10" x14ac:dyDescent="0.25">
      <c r="A5508" s="49"/>
      <c r="B5508" s="49"/>
      <c r="C5508" s="49"/>
      <c r="D5508" s="49"/>
      <c r="E5508" s="49" t="s">
        <v>2096</v>
      </c>
      <c r="F5508" s="159">
        <v>0.53</v>
      </c>
      <c r="G5508" s="49"/>
      <c r="H5508" s="291" t="s">
        <v>2097</v>
      </c>
      <c r="I5508" s="291"/>
      <c r="J5508" s="159">
        <v>3.13</v>
      </c>
    </row>
    <row r="5509" spans="1:10" ht="14.4" thickBot="1" x14ac:dyDescent="0.3">
      <c r="A5509" s="30"/>
      <c r="B5509" s="30"/>
      <c r="C5509" s="30"/>
      <c r="D5509" s="30"/>
      <c r="E5509" s="30"/>
      <c r="F5509" s="30"/>
      <c r="G5509" s="30" t="s">
        <v>2098</v>
      </c>
      <c r="H5509" s="160" t="s">
        <v>2571</v>
      </c>
      <c r="I5509" s="30" t="s">
        <v>2100</v>
      </c>
      <c r="J5509" s="32">
        <v>28.17</v>
      </c>
    </row>
    <row r="5510" spans="1:10" ht="14.4" thickTop="1" x14ac:dyDescent="0.25">
      <c r="A5510" s="161"/>
      <c r="B5510" s="161"/>
      <c r="C5510" s="161"/>
      <c r="D5510" s="161"/>
      <c r="E5510" s="161"/>
      <c r="F5510" s="161"/>
      <c r="G5510" s="161"/>
      <c r="H5510" s="161"/>
      <c r="I5510" s="161"/>
      <c r="J5510" s="161"/>
    </row>
    <row r="5511" spans="1:10" x14ac:dyDescent="0.25">
      <c r="A5511" s="24" t="s">
        <v>1669</v>
      </c>
      <c r="B5511" s="25" t="s">
        <v>2</v>
      </c>
      <c r="C5511" s="24" t="s">
        <v>3</v>
      </c>
      <c r="D5511" s="24" t="s">
        <v>4</v>
      </c>
      <c r="E5511" s="294" t="s">
        <v>2075</v>
      </c>
      <c r="F5511" s="294"/>
      <c r="G5511" s="145" t="s">
        <v>5</v>
      </c>
      <c r="H5511" s="25" t="s">
        <v>6</v>
      </c>
      <c r="I5511" s="25" t="s">
        <v>7</v>
      </c>
      <c r="J5511" s="25" t="s">
        <v>9</v>
      </c>
    </row>
    <row r="5512" spans="1:10" ht="26.4" x14ac:dyDescent="0.25">
      <c r="A5512" s="146" t="s">
        <v>2076</v>
      </c>
      <c r="B5512" s="147" t="s">
        <v>1670</v>
      </c>
      <c r="C5512" s="146" t="s">
        <v>19</v>
      </c>
      <c r="D5512" s="146" t="s">
        <v>1671</v>
      </c>
      <c r="E5512" s="292" t="s">
        <v>2077</v>
      </c>
      <c r="F5512" s="292"/>
      <c r="G5512" s="148" t="s">
        <v>43</v>
      </c>
      <c r="H5512" s="149">
        <v>1</v>
      </c>
      <c r="I5512" s="150">
        <v>142.87</v>
      </c>
      <c r="J5512" s="150">
        <v>142.87</v>
      </c>
    </row>
    <row r="5513" spans="1:10" ht="26.4" x14ac:dyDescent="0.25">
      <c r="A5513" s="48" t="s">
        <v>2078</v>
      </c>
      <c r="B5513" s="50" t="s">
        <v>3778</v>
      </c>
      <c r="C5513" s="48" t="s">
        <v>41</v>
      </c>
      <c r="D5513" s="48" t="s">
        <v>3779</v>
      </c>
      <c r="E5513" s="289" t="s">
        <v>2081</v>
      </c>
      <c r="F5513" s="289"/>
      <c r="G5513" s="151" t="s">
        <v>2082</v>
      </c>
      <c r="H5513" s="152">
        <v>2.5550000000000002</v>
      </c>
      <c r="I5513" s="153">
        <v>30.64</v>
      </c>
      <c r="J5513" s="153">
        <v>78.28</v>
      </c>
    </row>
    <row r="5514" spans="1:10" ht="26.4" x14ac:dyDescent="0.25">
      <c r="A5514" s="48" t="s">
        <v>2078</v>
      </c>
      <c r="B5514" s="50" t="s">
        <v>2116</v>
      </c>
      <c r="C5514" s="48" t="s">
        <v>41</v>
      </c>
      <c r="D5514" s="48" t="s">
        <v>2117</v>
      </c>
      <c r="E5514" s="289" t="s">
        <v>2081</v>
      </c>
      <c r="F5514" s="289"/>
      <c r="G5514" s="151" t="s">
        <v>2082</v>
      </c>
      <c r="H5514" s="152">
        <v>2.5550000000000002</v>
      </c>
      <c r="I5514" s="153">
        <v>25.28</v>
      </c>
      <c r="J5514" s="153">
        <v>64.59</v>
      </c>
    </row>
    <row r="5515" spans="1:10" x14ac:dyDescent="0.25">
      <c r="A5515" s="49"/>
      <c r="B5515" s="49"/>
      <c r="C5515" s="49"/>
      <c r="D5515" s="49"/>
      <c r="E5515" s="49" t="s">
        <v>2093</v>
      </c>
      <c r="F5515" s="159">
        <v>49.89</v>
      </c>
      <c r="G5515" s="49" t="s">
        <v>2094</v>
      </c>
      <c r="H5515" s="159">
        <v>57.21</v>
      </c>
      <c r="I5515" s="49" t="s">
        <v>2095</v>
      </c>
      <c r="J5515" s="159">
        <v>107.1</v>
      </c>
    </row>
    <row r="5516" spans="1:10" x14ac:dyDescent="0.25">
      <c r="A5516" s="49"/>
      <c r="B5516" s="49"/>
      <c r="C5516" s="49"/>
      <c r="D5516" s="49"/>
      <c r="E5516" s="49" t="s">
        <v>2096</v>
      </c>
      <c r="F5516" s="159">
        <v>29.28</v>
      </c>
      <c r="G5516" s="49"/>
      <c r="H5516" s="291" t="s">
        <v>2097</v>
      </c>
      <c r="I5516" s="291"/>
      <c r="J5516" s="159">
        <v>172.15</v>
      </c>
    </row>
    <row r="5517" spans="1:10" ht="14.4" thickBot="1" x14ac:dyDescent="0.3">
      <c r="A5517" s="30"/>
      <c r="B5517" s="30"/>
      <c r="C5517" s="30"/>
      <c r="D5517" s="30"/>
      <c r="E5517" s="30"/>
      <c r="F5517" s="30"/>
      <c r="G5517" s="30" t="s">
        <v>2098</v>
      </c>
      <c r="H5517" s="160" t="s">
        <v>3020</v>
      </c>
      <c r="I5517" s="30" t="s">
        <v>2100</v>
      </c>
      <c r="J5517" s="32">
        <v>1377.2</v>
      </c>
    </row>
    <row r="5518" spans="1:10" ht="14.4" thickTop="1" x14ac:dyDescent="0.25">
      <c r="A5518" s="161"/>
      <c r="B5518" s="161"/>
      <c r="C5518" s="161"/>
      <c r="D5518" s="161"/>
      <c r="E5518" s="161"/>
      <c r="F5518" s="161"/>
      <c r="G5518" s="161"/>
      <c r="H5518" s="161"/>
      <c r="I5518" s="161"/>
      <c r="J5518" s="161"/>
    </row>
    <row r="5519" spans="1:10" x14ac:dyDescent="0.25">
      <c r="A5519" s="24" t="s">
        <v>1672</v>
      </c>
      <c r="B5519" s="25" t="s">
        <v>2</v>
      </c>
      <c r="C5519" s="24" t="s">
        <v>3</v>
      </c>
      <c r="D5519" s="24" t="s">
        <v>4</v>
      </c>
      <c r="E5519" s="294" t="s">
        <v>2075</v>
      </c>
      <c r="F5519" s="294"/>
      <c r="G5519" s="145" t="s">
        <v>5</v>
      </c>
      <c r="H5519" s="25" t="s">
        <v>6</v>
      </c>
      <c r="I5519" s="25" t="s">
        <v>7</v>
      </c>
      <c r="J5519" s="25" t="s">
        <v>9</v>
      </c>
    </row>
    <row r="5520" spans="1:10" ht="26.4" x14ac:dyDescent="0.25">
      <c r="A5520" s="146" t="s">
        <v>2076</v>
      </c>
      <c r="B5520" s="147" t="s">
        <v>1673</v>
      </c>
      <c r="C5520" s="146" t="s">
        <v>19</v>
      </c>
      <c r="D5520" s="146" t="s">
        <v>1674</v>
      </c>
      <c r="E5520" s="292" t="s">
        <v>2077</v>
      </c>
      <c r="F5520" s="292"/>
      <c r="G5520" s="148" t="s">
        <v>43</v>
      </c>
      <c r="H5520" s="149">
        <v>1</v>
      </c>
      <c r="I5520" s="150">
        <v>142.87</v>
      </c>
      <c r="J5520" s="150">
        <v>142.87</v>
      </c>
    </row>
    <row r="5521" spans="1:10" ht="26.4" x14ac:dyDescent="0.25">
      <c r="A5521" s="48" t="s">
        <v>2078</v>
      </c>
      <c r="B5521" s="50" t="s">
        <v>3778</v>
      </c>
      <c r="C5521" s="48" t="s">
        <v>41</v>
      </c>
      <c r="D5521" s="48" t="s">
        <v>3779</v>
      </c>
      <c r="E5521" s="289" t="s">
        <v>2081</v>
      </c>
      <c r="F5521" s="289"/>
      <c r="G5521" s="151" t="s">
        <v>2082</v>
      </c>
      <c r="H5521" s="152">
        <v>2.5550000000000002</v>
      </c>
      <c r="I5521" s="153">
        <v>30.64</v>
      </c>
      <c r="J5521" s="153">
        <v>78.28</v>
      </c>
    </row>
    <row r="5522" spans="1:10" ht="26.4" x14ac:dyDescent="0.25">
      <c r="A5522" s="48" t="s">
        <v>2078</v>
      </c>
      <c r="B5522" s="50" t="s">
        <v>2116</v>
      </c>
      <c r="C5522" s="48" t="s">
        <v>41</v>
      </c>
      <c r="D5522" s="48" t="s">
        <v>2117</v>
      </c>
      <c r="E5522" s="289" t="s">
        <v>2081</v>
      </c>
      <c r="F5522" s="289"/>
      <c r="G5522" s="151" t="s">
        <v>2082</v>
      </c>
      <c r="H5522" s="152">
        <v>2.5550000000000002</v>
      </c>
      <c r="I5522" s="153">
        <v>25.28</v>
      </c>
      <c r="J5522" s="153">
        <v>64.59</v>
      </c>
    </row>
    <row r="5523" spans="1:10" x14ac:dyDescent="0.25">
      <c r="A5523" s="49"/>
      <c r="B5523" s="49"/>
      <c r="C5523" s="49"/>
      <c r="D5523" s="49"/>
      <c r="E5523" s="49" t="s">
        <v>2093</v>
      </c>
      <c r="F5523" s="159">
        <v>49.89</v>
      </c>
      <c r="G5523" s="49" t="s">
        <v>2094</v>
      </c>
      <c r="H5523" s="159">
        <v>57.21</v>
      </c>
      <c r="I5523" s="49" t="s">
        <v>2095</v>
      </c>
      <c r="J5523" s="159">
        <v>107.1</v>
      </c>
    </row>
    <row r="5524" spans="1:10" x14ac:dyDescent="0.25">
      <c r="A5524" s="49"/>
      <c r="B5524" s="49"/>
      <c r="C5524" s="49"/>
      <c r="D5524" s="49"/>
      <c r="E5524" s="49" t="s">
        <v>2096</v>
      </c>
      <c r="F5524" s="159">
        <v>29.28</v>
      </c>
      <c r="G5524" s="49"/>
      <c r="H5524" s="291" t="s">
        <v>2097</v>
      </c>
      <c r="I5524" s="291"/>
      <c r="J5524" s="159">
        <v>172.15</v>
      </c>
    </row>
    <row r="5525" spans="1:10" ht="14.4" thickBot="1" x14ac:dyDescent="0.3">
      <c r="A5525" s="30"/>
      <c r="B5525" s="30"/>
      <c r="C5525" s="30"/>
      <c r="D5525" s="30"/>
      <c r="E5525" s="30"/>
      <c r="F5525" s="30"/>
      <c r="G5525" s="30" t="s">
        <v>2098</v>
      </c>
      <c r="H5525" s="160" t="s">
        <v>2643</v>
      </c>
      <c r="I5525" s="30" t="s">
        <v>2100</v>
      </c>
      <c r="J5525" s="32">
        <v>516.45000000000005</v>
      </c>
    </row>
    <row r="5526" spans="1:10" ht="14.4" thickTop="1" x14ac:dyDescent="0.25">
      <c r="A5526" s="161"/>
      <c r="B5526" s="161"/>
      <c r="C5526" s="161"/>
      <c r="D5526" s="161"/>
      <c r="E5526" s="161"/>
      <c r="F5526" s="161"/>
      <c r="G5526" s="161"/>
      <c r="H5526" s="161"/>
      <c r="I5526" s="161"/>
      <c r="J5526" s="161"/>
    </row>
    <row r="5527" spans="1:10" x14ac:dyDescent="0.25">
      <c r="A5527" s="24" t="s">
        <v>1675</v>
      </c>
      <c r="B5527" s="25" t="s">
        <v>2</v>
      </c>
      <c r="C5527" s="24" t="s">
        <v>3</v>
      </c>
      <c r="D5527" s="24" t="s">
        <v>4</v>
      </c>
      <c r="E5527" s="294" t="s">
        <v>2075</v>
      </c>
      <c r="F5527" s="294"/>
      <c r="G5527" s="145" t="s">
        <v>5</v>
      </c>
      <c r="H5527" s="25" t="s">
        <v>6</v>
      </c>
      <c r="I5527" s="25" t="s">
        <v>7</v>
      </c>
      <c r="J5527" s="25" t="s">
        <v>9</v>
      </c>
    </row>
    <row r="5528" spans="1:10" ht="39.6" x14ac:dyDescent="0.25">
      <c r="A5528" s="146" t="s">
        <v>2076</v>
      </c>
      <c r="B5528" s="147" t="s">
        <v>325</v>
      </c>
      <c r="C5528" s="146" t="s">
        <v>41</v>
      </c>
      <c r="D5528" s="146" t="s">
        <v>326</v>
      </c>
      <c r="E5528" s="292" t="s">
        <v>2549</v>
      </c>
      <c r="F5528" s="292"/>
      <c r="G5528" s="148" t="s">
        <v>25</v>
      </c>
      <c r="H5528" s="149">
        <v>1</v>
      </c>
      <c r="I5528" s="150">
        <v>594.08000000000004</v>
      </c>
      <c r="J5528" s="150">
        <v>594.08000000000004</v>
      </c>
    </row>
    <row r="5529" spans="1:10" ht="26.4" x14ac:dyDescent="0.25">
      <c r="A5529" s="48" t="s">
        <v>2078</v>
      </c>
      <c r="B5529" s="50" t="s">
        <v>2315</v>
      </c>
      <c r="C5529" s="48" t="s">
        <v>41</v>
      </c>
      <c r="D5529" s="48" t="s">
        <v>2316</v>
      </c>
      <c r="E5529" s="289" t="s">
        <v>2081</v>
      </c>
      <c r="F5529" s="289"/>
      <c r="G5529" s="151" t="s">
        <v>2082</v>
      </c>
      <c r="H5529" s="152">
        <v>0.55487889999999995</v>
      </c>
      <c r="I5529" s="153">
        <v>29.98</v>
      </c>
      <c r="J5529" s="153">
        <v>16.63</v>
      </c>
    </row>
    <row r="5530" spans="1:10" ht="26.4" x14ac:dyDescent="0.25">
      <c r="A5530" s="48" t="s">
        <v>2078</v>
      </c>
      <c r="B5530" s="50" t="s">
        <v>2079</v>
      </c>
      <c r="C5530" s="48" t="s">
        <v>41</v>
      </c>
      <c r="D5530" s="48" t="s">
        <v>2080</v>
      </c>
      <c r="E5530" s="289" t="s">
        <v>2081</v>
      </c>
      <c r="F5530" s="289"/>
      <c r="G5530" s="151" t="s">
        <v>2082</v>
      </c>
      <c r="H5530" s="152">
        <v>0.1568136</v>
      </c>
      <c r="I5530" s="153">
        <v>24.25</v>
      </c>
      <c r="J5530" s="153">
        <v>3.8</v>
      </c>
    </row>
    <row r="5531" spans="1:10" ht="26.4" x14ac:dyDescent="0.25">
      <c r="A5531" s="154" t="s">
        <v>2087</v>
      </c>
      <c r="B5531" s="155" t="s">
        <v>2612</v>
      </c>
      <c r="C5531" s="154" t="s">
        <v>41</v>
      </c>
      <c r="D5531" s="154" t="s">
        <v>2613</v>
      </c>
      <c r="E5531" s="290" t="s">
        <v>2091</v>
      </c>
      <c r="F5531" s="290"/>
      <c r="G5531" s="156" t="s">
        <v>2614</v>
      </c>
      <c r="H5531" s="157">
        <v>0.88290000000000002</v>
      </c>
      <c r="I5531" s="158">
        <v>37.89</v>
      </c>
      <c r="J5531" s="158">
        <v>33.450000000000003</v>
      </c>
    </row>
    <row r="5532" spans="1:10" ht="39.6" x14ac:dyDescent="0.25">
      <c r="A5532" s="154" t="s">
        <v>2087</v>
      </c>
      <c r="B5532" s="155" t="s">
        <v>2616</v>
      </c>
      <c r="C5532" s="154" t="s">
        <v>41</v>
      </c>
      <c r="D5532" s="154" t="s">
        <v>2617</v>
      </c>
      <c r="E5532" s="290" t="s">
        <v>2091</v>
      </c>
      <c r="F5532" s="290"/>
      <c r="G5532" s="156" t="s">
        <v>43</v>
      </c>
      <c r="H5532" s="157">
        <v>0.54730000000000001</v>
      </c>
      <c r="I5532" s="158">
        <v>623.02</v>
      </c>
      <c r="J5532" s="158">
        <v>340.97</v>
      </c>
    </row>
    <row r="5533" spans="1:10" ht="39.6" x14ac:dyDescent="0.25">
      <c r="A5533" s="154" t="s">
        <v>2087</v>
      </c>
      <c r="B5533" s="155" t="s">
        <v>2610</v>
      </c>
      <c r="C5533" s="154" t="s">
        <v>41</v>
      </c>
      <c r="D5533" s="154" t="s">
        <v>2611</v>
      </c>
      <c r="E5533" s="290" t="s">
        <v>2091</v>
      </c>
      <c r="F5533" s="290"/>
      <c r="G5533" s="156" t="s">
        <v>43</v>
      </c>
      <c r="H5533" s="157">
        <v>4.8166000000000002</v>
      </c>
      <c r="I5533" s="158">
        <v>0.86</v>
      </c>
      <c r="J5533" s="158">
        <v>4.1399999999999997</v>
      </c>
    </row>
    <row r="5534" spans="1:10" ht="39.6" x14ac:dyDescent="0.25">
      <c r="A5534" s="154" t="s">
        <v>2087</v>
      </c>
      <c r="B5534" s="155" t="s">
        <v>2608</v>
      </c>
      <c r="C5534" s="154" t="s">
        <v>41</v>
      </c>
      <c r="D5534" s="154" t="s">
        <v>2609</v>
      </c>
      <c r="E5534" s="290" t="s">
        <v>2091</v>
      </c>
      <c r="F5534" s="290"/>
      <c r="G5534" s="156" t="s">
        <v>91</v>
      </c>
      <c r="H5534" s="157">
        <v>6.8503999999999996</v>
      </c>
      <c r="I5534" s="158">
        <v>28.48</v>
      </c>
      <c r="J5534" s="158">
        <v>195.09</v>
      </c>
    </row>
    <row r="5535" spans="1:10" x14ac:dyDescent="0.25">
      <c r="A5535" s="49"/>
      <c r="B5535" s="49"/>
      <c r="C5535" s="49"/>
      <c r="D5535" s="49"/>
      <c r="E5535" s="49" t="s">
        <v>2093</v>
      </c>
      <c r="F5535" s="159">
        <v>7.2</v>
      </c>
      <c r="G5535" s="49" t="s">
        <v>2094</v>
      </c>
      <c r="H5535" s="159">
        <v>8.27</v>
      </c>
      <c r="I5535" s="49" t="s">
        <v>2095</v>
      </c>
      <c r="J5535" s="159">
        <v>15.47</v>
      </c>
    </row>
    <row r="5536" spans="1:10" x14ac:dyDescent="0.25">
      <c r="A5536" s="49"/>
      <c r="B5536" s="49"/>
      <c r="C5536" s="49"/>
      <c r="D5536" s="49"/>
      <c r="E5536" s="49" t="s">
        <v>2096</v>
      </c>
      <c r="F5536" s="159">
        <v>121.78</v>
      </c>
      <c r="G5536" s="49"/>
      <c r="H5536" s="291" t="s">
        <v>2097</v>
      </c>
      <c r="I5536" s="291"/>
      <c r="J5536" s="159">
        <v>715.86</v>
      </c>
    </row>
    <row r="5537" spans="1:10" ht="14.4" thickBot="1" x14ac:dyDescent="0.3">
      <c r="A5537" s="30"/>
      <c r="B5537" s="30"/>
      <c r="C5537" s="30"/>
      <c r="D5537" s="30"/>
      <c r="E5537" s="30"/>
      <c r="F5537" s="30"/>
      <c r="G5537" s="30" t="s">
        <v>2098</v>
      </c>
      <c r="H5537" s="160" t="s">
        <v>3786</v>
      </c>
      <c r="I5537" s="30" t="s">
        <v>2100</v>
      </c>
      <c r="J5537" s="32">
        <v>4109.03</v>
      </c>
    </row>
    <row r="5538" spans="1:10" ht="14.4" thickTop="1" x14ac:dyDescent="0.25">
      <c r="A5538" s="161"/>
      <c r="B5538" s="161"/>
      <c r="C5538" s="161"/>
      <c r="D5538" s="161"/>
      <c r="E5538" s="161"/>
      <c r="F5538" s="161"/>
      <c r="G5538" s="161"/>
      <c r="H5538" s="161"/>
      <c r="I5538" s="161"/>
      <c r="J5538" s="161"/>
    </row>
    <row r="5539" spans="1:10" x14ac:dyDescent="0.25">
      <c r="A5539" s="24" t="s">
        <v>1676</v>
      </c>
      <c r="B5539" s="25" t="s">
        <v>2</v>
      </c>
      <c r="C5539" s="24" t="s">
        <v>3</v>
      </c>
      <c r="D5539" s="24" t="s">
        <v>4</v>
      </c>
      <c r="E5539" s="294" t="s">
        <v>2075</v>
      </c>
      <c r="F5539" s="294"/>
      <c r="G5539" s="145" t="s">
        <v>5</v>
      </c>
      <c r="H5539" s="25" t="s">
        <v>6</v>
      </c>
      <c r="I5539" s="25" t="s">
        <v>7</v>
      </c>
      <c r="J5539" s="25" t="s">
        <v>9</v>
      </c>
    </row>
    <row r="5540" spans="1:10" ht="79.2" x14ac:dyDescent="0.25">
      <c r="A5540" s="146" t="s">
        <v>2076</v>
      </c>
      <c r="B5540" s="147" t="s">
        <v>1677</v>
      </c>
      <c r="C5540" s="146" t="s">
        <v>19</v>
      </c>
      <c r="D5540" s="146" t="s">
        <v>1678</v>
      </c>
      <c r="E5540" s="292" t="s">
        <v>2077</v>
      </c>
      <c r="F5540" s="292"/>
      <c r="G5540" s="148" t="s">
        <v>107</v>
      </c>
      <c r="H5540" s="149">
        <v>1</v>
      </c>
      <c r="I5540" s="150">
        <v>56.19</v>
      </c>
      <c r="J5540" s="150">
        <v>56.19</v>
      </c>
    </row>
    <row r="5541" spans="1:10" ht="26.4" x14ac:dyDescent="0.25">
      <c r="A5541" s="48" t="s">
        <v>2078</v>
      </c>
      <c r="B5541" s="50" t="s">
        <v>2634</v>
      </c>
      <c r="C5541" s="48" t="s">
        <v>41</v>
      </c>
      <c r="D5541" s="48" t="s">
        <v>2635</v>
      </c>
      <c r="E5541" s="289" t="s">
        <v>2081</v>
      </c>
      <c r="F5541" s="289"/>
      <c r="G5541" s="151" t="s">
        <v>2082</v>
      </c>
      <c r="H5541" s="152">
        <v>0.5</v>
      </c>
      <c r="I5541" s="153">
        <v>29.76</v>
      </c>
      <c r="J5541" s="153">
        <v>14.88</v>
      </c>
    </row>
    <row r="5542" spans="1:10" ht="26.4" x14ac:dyDescent="0.25">
      <c r="A5542" s="48" t="s">
        <v>2078</v>
      </c>
      <c r="B5542" s="50" t="s">
        <v>2251</v>
      </c>
      <c r="C5542" s="48" t="s">
        <v>41</v>
      </c>
      <c r="D5542" s="48" t="s">
        <v>2252</v>
      </c>
      <c r="E5542" s="289" t="s">
        <v>2081</v>
      </c>
      <c r="F5542" s="289"/>
      <c r="G5542" s="151" t="s">
        <v>2082</v>
      </c>
      <c r="H5542" s="152">
        <v>0.1</v>
      </c>
      <c r="I5542" s="153">
        <v>31.5</v>
      </c>
      <c r="J5542" s="153">
        <v>3.15</v>
      </c>
    </row>
    <row r="5543" spans="1:10" ht="26.4" x14ac:dyDescent="0.25">
      <c r="A5543" s="48" t="s">
        <v>2078</v>
      </c>
      <c r="B5543" s="50" t="s">
        <v>2116</v>
      </c>
      <c r="C5543" s="48" t="s">
        <v>41</v>
      </c>
      <c r="D5543" s="48" t="s">
        <v>2117</v>
      </c>
      <c r="E5543" s="289" t="s">
        <v>2081</v>
      </c>
      <c r="F5543" s="289"/>
      <c r="G5543" s="151" t="s">
        <v>2082</v>
      </c>
      <c r="H5543" s="152">
        <v>0.5</v>
      </c>
      <c r="I5543" s="153">
        <v>25.28</v>
      </c>
      <c r="J5543" s="153">
        <v>12.64</v>
      </c>
    </row>
    <row r="5544" spans="1:10" ht="26.4" x14ac:dyDescent="0.25">
      <c r="A5544" s="154" t="s">
        <v>2087</v>
      </c>
      <c r="B5544" s="155" t="s">
        <v>3787</v>
      </c>
      <c r="C5544" s="154" t="s">
        <v>2717</v>
      </c>
      <c r="D5544" s="154" t="s">
        <v>3788</v>
      </c>
      <c r="E5544" s="290" t="s">
        <v>2091</v>
      </c>
      <c r="F5544" s="290"/>
      <c r="G5544" s="156" t="s">
        <v>25</v>
      </c>
      <c r="H5544" s="157">
        <v>0.19</v>
      </c>
      <c r="I5544" s="158">
        <v>21.16</v>
      </c>
      <c r="J5544" s="158">
        <v>4.0199999999999996</v>
      </c>
    </row>
    <row r="5545" spans="1:10" ht="26.4" x14ac:dyDescent="0.25">
      <c r="A5545" s="154" t="s">
        <v>2087</v>
      </c>
      <c r="B5545" s="155" t="s">
        <v>3789</v>
      </c>
      <c r="C5545" s="154" t="s">
        <v>2717</v>
      </c>
      <c r="D5545" s="154" t="s">
        <v>3790</v>
      </c>
      <c r="E5545" s="290" t="s">
        <v>2091</v>
      </c>
      <c r="F5545" s="290"/>
      <c r="G5545" s="156" t="s">
        <v>43</v>
      </c>
      <c r="H5545" s="157">
        <v>0.04</v>
      </c>
      <c r="I5545" s="158">
        <v>110.13</v>
      </c>
      <c r="J5545" s="158">
        <v>4.4000000000000004</v>
      </c>
    </row>
    <row r="5546" spans="1:10" ht="26.4" x14ac:dyDescent="0.25">
      <c r="A5546" s="154" t="s">
        <v>2087</v>
      </c>
      <c r="B5546" s="155" t="s">
        <v>3791</v>
      </c>
      <c r="C5546" s="154" t="s">
        <v>2717</v>
      </c>
      <c r="D5546" s="154" t="s">
        <v>3792</v>
      </c>
      <c r="E5546" s="290" t="s">
        <v>2091</v>
      </c>
      <c r="F5546" s="290"/>
      <c r="G5546" s="156" t="s">
        <v>43</v>
      </c>
      <c r="H5546" s="157">
        <v>0.06</v>
      </c>
      <c r="I5546" s="158">
        <v>285.08539999999999</v>
      </c>
      <c r="J5546" s="158">
        <v>17.100000000000001</v>
      </c>
    </row>
    <row r="5547" spans="1:10" x14ac:dyDescent="0.25">
      <c r="A5547" s="49"/>
      <c r="B5547" s="49"/>
      <c r="C5547" s="49"/>
      <c r="D5547" s="49"/>
      <c r="E5547" s="49" t="s">
        <v>2093</v>
      </c>
      <c r="F5547" s="159">
        <v>10.63</v>
      </c>
      <c r="G5547" s="49" t="s">
        <v>2094</v>
      </c>
      <c r="H5547" s="159">
        <v>12.2</v>
      </c>
      <c r="I5547" s="49" t="s">
        <v>2095</v>
      </c>
      <c r="J5547" s="159">
        <v>22.83</v>
      </c>
    </row>
    <row r="5548" spans="1:10" x14ac:dyDescent="0.25">
      <c r="A5548" s="49"/>
      <c r="B5548" s="49"/>
      <c r="C5548" s="49"/>
      <c r="D5548" s="49"/>
      <c r="E5548" s="49" t="s">
        <v>2096</v>
      </c>
      <c r="F5548" s="159">
        <v>11.51</v>
      </c>
      <c r="G5548" s="49"/>
      <c r="H5548" s="291" t="s">
        <v>2097</v>
      </c>
      <c r="I5548" s="291"/>
      <c r="J5548" s="159">
        <v>67.7</v>
      </c>
    </row>
    <row r="5549" spans="1:10" ht="14.4" thickBot="1" x14ac:dyDescent="0.3">
      <c r="A5549" s="30"/>
      <c r="B5549" s="30"/>
      <c r="C5549" s="30"/>
      <c r="D5549" s="30"/>
      <c r="E5549" s="30"/>
      <c r="F5549" s="30"/>
      <c r="G5549" s="30" t="s">
        <v>2098</v>
      </c>
      <c r="H5549" s="160" t="s">
        <v>3793</v>
      </c>
      <c r="I5549" s="30" t="s">
        <v>2100</v>
      </c>
      <c r="J5549" s="32">
        <v>376682.8</v>
      </c>
    </row>
    <row r="5550" spans="1:10" ht="14.4" thickTop="1" x14ac:dyDescent="0.25">
      <c r="A5550" s="161"/>
      <c r="B5550" s="161"/>
      <c r="C5550" s="161"/>
      <c r="D5550" s="161"/>
      <c r="E5550" s="161"/>
      <c r="F5550" s="161"/>
      <c r="G5550" s="161"/>
      <c r="H5550" s="161"/>
      <c r="I5550" s="161"/>
      <c r="J5550" s="161"/>
    </row>
    <row r="5551" spans="1:10" x14ac:dyDescent="0.25">
      <c r="A5551" s="24" t="s">
        <v>1679</v>
      </c>
      <c r="B5551" s="25" t="s">
        <v>2</v>
      </c>
      <c r="C5551" s="24" t="s">
        <v>3</v>
      </c>
      <c r="D5551" s="24" t="s">
        <v>4</v>
      </c>
      <c r="E5551" s="294" t="s">
        <v>2075</v>
      </c>
      <c r="F5551" s="294"/>
      <c r="G5551" s="145" t="s">
        <v>5</v>
      </c>
      <c r="H5551" s="25" t="s">
        <v>6</v>
      </c>
      <c r="I5551" s="25" t="s">
        <v>7</v>
      </c>
      <c r="J5551" s="25" t="s">
        <v>9</v>
      </c>
    </row>
    <row r="5552" spans="1:10" ht="66" x14ac:dyDescent="0.25">
      <c r="A5552" s="146" t="s">
        <v>2076</v>
      </c>
      <c r="B5552" s="147" t="s">
        <v>1680</v>
      </c>
      <c r="C5552" s="146" t="s">
        <v>19</v>
      </c>
      <c r="D5552" s="146" t="s">
        <v>1681</v>
      </c>
      <c r="E5552" s="292" t="s">
        <v>2077</v>
      </c>
      <c r="F5552" s="292"/>
      <c r="G5552" s="148" t="s">
        <v>107</v>
      </c>
      <c r="H5552" s="149">
        <v>1</v>
      </c>
      <c r="I5552" s="150">
        <v>52</v>
      </c>
      <c r="J5552" s="150">
        <v>52</v>
      </c>
    </row>
    <row r="5553" spans="1:10" ht="26.4" x14ac:dyDescent="0.25">
      <c r="A5553" s="48" t="s">
        <v>2078</v>
      </c>
      <c r="B5553" s="50" t="s">
        <v>2079</v>
      </c>
      <c r="C5553" s="48" t="s">
        <v>41</v>
      </c>
      <c r="D5553" s="48" t="s">
        <v>2080</v>
      </c>
      <c r="E5553" s="289" t="s">
        <v>2081</v>
      </c>
      <c r="F5553" s="289"/>
      <c r="G5553" s="151" t="s">
        <v>2082</v>
      </c>
      <c r="H5553" s="152">
        <v>0.5</v>
      </c>
      <c r="I5553" s="153">
        <v>24.25</v>
      </c>
      <c r="J5553" s="153">
        <v>12.12</v>
      </c>
    </row>
    <row r="5554" spans="1:10" ht="26.4" x14ac:dyDescent="0.25">
      <c r="A5554" s="48" t="s">
        <v>2078</v>
      </c>
      <c r="B5554" s="50" t="s">
        <v>2634</v>
      </c>
      <c r="C5554" s="48" t="s">
        <v>41</v>
      </c>
      <c r="D5554" s="48" t="s">
        <v>2635</v>
      </c>
      <c r="E5554" s="289" t="s">
        <v>2081</v>
      </c>
      <c r="F5554" s="289"/>
      <c r="G5554" s="151" t="s">
        <v>2082</v>
      </c>
      <c r="H5554" s="152">
        <v>0.5</v>
      </c>
      <c r="I5554" s="153">
        <v>29.76</v>
      </c>
      <c r="J5554" s="153">
        <v>14.88</v>
      </c>
    </row>
    <row r="5555" spans="1:10" ht="26.4" x14ac:dyDescent="0.25">
      <c r="A5555" s="48" t="s">
        <v>2078</v>
      </c>
      <c r="B5555" s="50" t="s">
        <v>2251</v>
      </c>
      <c r="C5555" s="48" t="s">
        <v>41</v>
      </c>
      <c r="D5555" s="48" t="s">
        <v>2252</v>
      </c>
      <c r="E5555" s="289" t="s">
        <v>2081</v>
      </c>
      <c r="F5555" s="289"/>
      <c r="G5555" s="151" t="s">
        <v>2082</v>
      </c>
      <c r="H5555" s="152">
        <v>0.1</v>
      </c>
      <c r="I5555" s="153">
        <v>31.5</v>
      </c>
      <c r="J5555" s="153">
        <v>3.15</v>
      </c>
    </row>
    <row r="5556" spans="1:10" ht="26.4" x14ac:dyDescent="0.25">
      <c r="A5556" s="154" t="s">
        <v>2087</v>
      </c>
      <c r="B5556" s="155" t="s">
        <v>3791</v>
      </c>
      <c r="C5556" s="154" t="s">
        <v>2717</v>
      </c>
      <c r="D5556" s="154" t="s">
        <v>3792</v>
      </c>
      <c r="E5556" s="290" t="s">
        <v>2091</v>
      </c>
      <c r="F5556" s="290"/>
      <c r="G5556" s="156" t="s">
        <v>43</v>
      </c>
      <c r="H5556" s="157">
        <v>0.06</v>
      </c>
      <c r="I5556" s="158">
        <v>285.08539999999999</v>
      </c>
      <c r="J5556" s="158">
        <v>17.100000000000001</v>
      </c>
    </row>
    <row r="5557" spans="1:10" ht="26.4" x14ac:dyDescent="0.25">
      <c r="A5557" s="154" t="s">
        <v>2087</v>
      </c>
      <c r="B5557" s="155" t="s">
        <v>3794</v>
      </c>
      <c r="C5557" s="154" t="s">
        <v>41</v>
      </c>
      <c r="D5557" s="154" t="s">
        <v>3795</v>
      </c>
      <c r="E5557" s="290" t="s">
        <v>2091</v>
      </c>
      <c r="F5557" s="290"/>
      <c r="G5557" s="156" t="s">
        <v>2472</v>
      </c>
      <c r="H5557" s="157">
        <v>3.5000000000000001E-3</v>
      </c>
      <c r="I5557" s="158">
        <v>44.15</v>
      </c>
      <c r="J5557" s="158">
        <v>0.15</v>
      </c>
    </row>
    <row r="5558" spans="1:10" ht="26.4" x14ac:dyDescent="0.25">
      <c r="A5558" s="154" t="s">
        <v>2087</v>
      </c>
      <c r="B5558" s="155" t="s">
        <v>3796</v>
      </c>
      <c r="C5558" s="154" t="s">
        <v>41</v>
      </c>
      <c r="D5558" s="154" t="s">
        <v>3797</v>
      </c>
      <c r="E5558" s="290" t="s">
        <v>2091</v>
      </c>
      <c r="F5558" s="290"/>
      <c r="G5558" s="156" t="s">
        <v>107</v>
      </c>
      <c r="H5558" s="157">
        <v>2.5000000000000001E-2</v>
      </c>
      <c r="I5558" s="158">
        <v>8.02</v>
      </c>
      <c r="J5558" s="158">
        <v>0.2</v>
      </c>
    </row>
    <row r="5559" spans="1:10" ht="26.4" x14ac:dyDescent="0.25">
      <c r="A5559" s="154" t="s">
        <v>2087</v>
      </c>
      <c r="B5559" s="155" t="s">
        <v>3789</v>
      </c>
      <c r="C5559" s="154" t="s">
        <v>2717</v>
      </c>
      <c r="D5559" s="154" t="s">
        <v>3790</v>
      </c>
      <c r="E5559" s="290" t="s">
        <v>2091</v>
      </c>
      <c r="F5559" s="290"/>
      <c r="G5559" s="156" t="s">
        <v>43</v>
      </c>
      <c r="H5559" s="157">
        <v>0.04</v>
      </c>
      <c r="I5559" s="158">
        <v>110.13</v>
      </c>
      <c r="J5559" s="158">
        <v>4.4000000000000004</v>
      </c>
    </row>
    <row r="5560" spans="1:10" x14ac:dyDescent="0.25">
      <c r="A5560" s="49"/>
      <c r="B5560" s="49"/>
      <c r="C5560" s="49"/>
      <c r="D5560" s="49"/>
      <c r="E5560" s="49" t="s">
        <v>2093</v>
      </c>
      <c r="F5560" s="159">
        <v>10.39</v>
      </c>
      <c r="G5560" s="49" t="s">
        <v>2094</v>
      </c>
      <c r="H5560" s="159">
        <v>11.93</v>
      </c>
      <c r="I5560" s="49" t="s">
        <v>2095</v>
      </c>
      <c r="J5560" s="159">
        <v>22.32</v>
      </c>
    </row>
    <row r="5561" spans="1:10" x14ac:dyDescent="0.25">
      <c r="A5561" s="49"/>
      <c r="B5561" s="49"/>
      <c r="C5561" s="49"/>
      <c r="D5561" s="49"/>
      <c r="E5561" s="49" t="s">
        <v>2096</v>
      </c>
      <c r="F5561" s="159">
        <v>10.66</v>
      </c>
      <c r="G5561" s="49"/>
      <c r="H5561" s="291" t="s">
        <v>2097</v>
      </c>
      <c r="I5561" s="291"/>
      <c r="J5561" s="159">
        <v>62.66</v>
      </c>
    </row>
    <row r="5562" spans="1:10" ht="14.4" thickBot="1" x14ac:dyDescent="0.3">
      <c r="A5562" s="30"/>
      <c r="B5562" s="30"/>
      <c r="C5562" s="30"/>
      <c r="D5562" s="30"/>
      <c r="E5562" s="30"/>
      <c r="F5562" s="30"/>
      <c r="G5562" s="30" t="s">
        <v>2098</v>
      </c>
      <c r="H5562" s="160" t="s">
        <v>3798</v>
      </c>
      <c r="I5562" s="30" t="s">
        <v>2100</v>
      </c>
      <c r="J5562" s="32">
        <v>179583.56</v>
      </c>
    </row>
    <row r="5563" spans="1:10" ht="14.4" thickTop="1" x14ac:dyDescent="0.25">
      <c r="A5563" s="161"/>
      <c r="B5563" s="161"/>
      <c r="C5563" s="161"/>
      <c r="D5563" s="161"/>
      <c r="E5563" s="161"/>
      <c r="F5563" s="161"/>
      <c r="G5563" s="161"/>
      <c r="H5563" s="161"/>
      <c r="I5563" s="161"/>
      <c r="J5563" s="161"/>
    </row>
    <row r="5564" spans="1:10" x14ac:dyDescent="0.25">
      <c r="A5564" s="24" t="s">
        <v>1682</v>
      </c>
      <c r="B5564" s="25" t="s">
        <v>2</v>
      </c>
      <c r="C5564" s="24" t="s">
        <v>3</v>
      </c>
      <c r="D5564" s="24" t="s">
        <v>4</v>
      </c>
      <c r="E5564" s="294" t="s">
        <v>2075</v>
      </c>
      <c r="F5564" s="294"/>
      <c r="G5564" s="145" t="s">
        <v>5</v>
      </c>
      <c r="H5564" s="25" t="s">
        <v>6</v>
      </c>
      <c r="I5564" s="25" t="s">
        <v>7</v>
      </c>
      <c r="J5564" s="25" t="s">
        <v>9</v>
      </c>
    </row>
    <row r="5565" spans="1:10" ht="26.4" x14ac:dyDescent="0.25">
      <c r="A5565" s="146" t="s">
        <v>2076</v>
      </c>
      <c r="B5565" s="147" t="s">
        <v>1683</v>
      </c>
      <c r="C5565" s="146" t="s">
        <v>19</v>
      </c>
      <c r="D5565" s="146" t="s">
        <v>1684</v>
      </c>
      <c r="E5565" s="292" t="s">
        <v>2077</v>
      </c>
      <c r="F5565" s="292"/>
      <c r="G5565" s="148" t="s">
        <v>91</v>
      </c>
      <c r="H5565" s="149">
        <v>1</v>
      </c>
      <c r="I5565" s="150">
        <v>19.559999999999999</v>
      </c>
      <c r="J5565" s="150">
        <v>19.559999999999999</v>
      </c>
    </row>
    <row r="5566" spans="1:10" ht="26.4" x14ac:dyDescent="0.25">
      <c r="A5566" s="48" t="s">
        <v>2078</v>
      </c>
      <c r="B5566" s="50" t="s">
        <v>2505</v>
      </c>
      <c r="C5566" s="48" t="s">
        <v>41</v>
      </c>
      <c r="D5566" s="48" t="s">
        <v>2506</v>
      </c>
      <c r="E5566" s="289" t="s">
        <v>2081</v>
      </c>
      <c r="F5566" s="289"/>
      <c r="G5566" s="151" t="s">
        <v>2082</v>
      </c>
      <c r="H5566" s="152">
        <v>0.40899999999999997</v>
      </c>
      <c r="I5566" s="153">
        <v>22.58</v>
      </c>
      <c r="J5566" s="153">
        <v>9.23</v>
      </c>
    </row>
    <row r="5567" spans="1:10" ht="26.4" x14ac:dyDescent="0.25">
      <c r="A5567" s="48" t="s">
        <v>2078</v>
      </c>
      <c r="B5567" s="50" t="s">
        <v>2116</v>
      </c>
      <c r="C5567" s="48" t="s">
        <v>41</v>
      </c>
      <c r="D5567" s="48" t="s">
        <v>2117</v>
      </c>
      <c r="E5567" s="289" t="s">
        <v>2081</v>
      </c>
      <c r="F5567" s="289"/>
      <c r="G5567" s="151" t="s">
        <v>2082</v>
      </c>
      <c r="H5567" s="152">
        <v>0.40899999999999997</v>
      </c>
      <c r="I5567" s="153">
        <v>25.28</v>
      </c>
      <c r="J5567" s="153">
        <v>10.33</v>
      </c>
    </row>
    <row r="5568" spans="1:10" x14ac:dyDescent="0.25">
      <c r="A5568" s="49"/>
      <c r="B5568" s="49"/>
      <c r="C5568" s="49"/>
      <c r="D5568" s="49"/>
      <c r="E5568" s="49" t="s">
        <v>2093</v>
      </c>
      <c r="F5568" s="159">
        <v>6.67</v>
      </c>
      <c r="G5568" s="49" t="s">
        <v>2094</v>
      </c>
      <c r="H5568" s="159">
        <v>7.66</v>
      </c>
      <c r="I5568" s="49" t="s">
        <v>2095</v>
      </c>
      <c r="J5568" s="159">
        <v>14.33</v>
      </c>
    </row>
    <row r="5569" spans="1:10" x14ac:dyDescent="0.25">
      <c r="A5569" s="49"/>
      <c r="B5569" s="49"/>
      <c r="C5569" s="49"/>
      <c r="D5569" s="49"/>
      <c r="E5569" s="49" t="s">
        <v>2096</v>
      </c>
      <c r="F5569" s="159">
        <v>4</v>
      </c>
      <c r="G5569" s="49"/>
      <c r="H5569" s="291" t="s">
        <v>2097</v>
      </c>
      <c r="I5569" s="291"/>
      <c r="J5569" s="159">
        <v>23.56</v>
      </c>
    </row>
    <row r="5570" spans="1:10" ht="14.4" thickBot="1" x14ac:dyDescent="0.3">
      <c r="A5570" s="30"/>
      <c r="B5570" s="30"/>
      <c r="C5570" s="30"/>
      <c r="D5570" s="30"/>
      <c r="E5570" s="30"/>
      <c r="F5570" s="30"/>
      <c r="G5570" s="30" t="s">
        <v>2098</v>
      </c>
      <c r="H5570" s="160" t="s">
        <v>3799</v>
      </c>
      <c r="I5570" s="30" t="s">
        <v>2100</v>
      </c>
      <c r="J5570" s="32">
        <v>848.16</v>
      </c>
    </row>
    <row r="5571" spans="1:10" ht="14.4" thickTop="1" x14ac:dyDescent="0.25">
      <c r="A5571" s="161"/>
      <c r="B5571" s="161"/>
      <c r="C5571" s="161"/>
      <c r="D5571" s="161"/>
      <c r="E5571" s="161"/>
      <c r="F5571" s="161"/>
      <c r="G5571" s="161"/>
      <c r="H5571" s="161"/>
      <c r="I5571" s="161"/>
      <c r="J5571" s="161"/>
    </row>
    <row r="5572" spans="1:10" x14ac:dyDescent="0.25">
      <c r="A5572" s="24" t="s">
        <v>1685</v>
      </c>
      <c r="B5572" s="25" t="s">
        <v>2</v>
      </c>
      <c r="C5572" s="24" t="s">
        <v>3</v>
      </c>
      <c r="D5572" s="24" t="s">
        <v>4</v>
      </c>
      <c r="E5572" s="294" t="s">
        <v>2075</v>
      </c>
      <c r="F5572" s="294"/>
      <c r="G5572" s="145" t="s">
        <v>5</v>
      </c>
      <c r="H5572" s="25" t="s">
        <v>6</v>
      </c>
      <c r="I5572" s="25" t="s">
        <v>7</v>
      </c>
      <c r="J5572" s="25" t="s">
        <v>9</v>
      </c>
    </row>
    <row r="5573" spans="1:10" ht="26.4" x14ac:dyDescent="0.25">
      <c r="A5573" s="146" t="s">
        <v>2076</v>
      </c>
      <c r="B5573" s="147" t="s">
        <v>1686</v>
      </c>
      <c r="C5573" s="146" t="s">
        <v>19</v>
      </c>
      <c r="D5573" s="146" t="s">
        <v>1687</v>
      </c>
      <c r="E5573" s="292" t="s">
        <v>2077</v>
      </c>
      <c r="F5573" s="292"/>
      <c r="G5573" s="148" t="s">
        <v>43</v>
      </c>
      <c r="H5573" s="149">
        <v>1</v>
      </c>
      <c r="I5573" s="150">
        <v>20.89</v>
      </c>
      <c r="J5573" s="150">
        <v>20.89</v>
      </c>
    </row>
    <row r="5574" spans="1:10" ht="26.4" x14ac:dyDescent="0.25">
      <c r="A5574" s="48" t="s">
        <v>2078</v>
      </c>
      <c r="B5574" s="50" t="s">
        <v>2116</v>
      </c>
      <c r="C5574" s="48" t="s">
        <v>41</v>
      </c>
      <c r="D5574" s="48" t="s">
        <v>2117</v>
      </c>
      <c r="E5574" s="289" t="s">
        <v>2081</v>
      </c>
      <c r="F5574" s="289"/>
      <c r="G5574" s="151" t="s">
        <v>2082</v>
      </c>
      <c r="H5574" s="152">
        <v>0.41199999999999998</v>
      </c>
      <c r="I5574" s="153">
        <v>25.28</v>
      </c>
      <c r="J5574" s="153">
        <v>10.41</v>
      </c>
    </row>
    <row r="5575" spans="1:10" ht="26.4" x14ac:dyDescent="0.25">
      <c r="A5575" s="48" t="s">
        <v>2078</v>
      </c>
      <c r="B5575" s="50" t="s">
        <v>3800</v>
      </c>
      <c r="C5575" s="48" t="s">
        <v>41</v>
      </c>
      <c r="D5575" s="48" t="s">
        <v>3801</v>
      </c>
      <c r="E5575" s="289" t="s">
        <v>2081</v>
      </c>
      <c r="F5575" s="289"/>
      <c r="G5575" s="151" t="s">
        <v>2082</v>
      </c>
      <c r="H5575" s="152">
        <v>0.41199999999999998</v>
      </c>
      <c r="I5575" s="153">
        <v>25.46</v>
      </c>
      <c r="J5575" s="153">
        <v>10.48</v>
      </c>
    </row>
    <row r="5576" spans="1:10" x14ac:dyDescent="0.25">
      <c r="A5576" s="49"/>
      <c r="B5576" s="49"/>
      <c r="C5576" s="49"/>
      <c r="D5576" s="49"/>
      <c r="E5576" s="49" t="s">
        <v>2093</v>
      </c>
      <c r="F5576" s="159">
        <v>7.27</v>
      </c>
      <c r="G5576" s="49" t="s">
        <v>2094</v>
      </c>
      <c r="H5576" s="159">
        <v>8.35</v>
      </c>
      <c r="I5576" s="49" t="s">
        <v>2095</v>
      </c>
      <c r="J5576" s="159">
        <v>15.62</v>
      </c>
    </row>
    <row r="5577" spans="1:10" x14ac:dyDescent="0.25">
      <c r="A5577" s="49"/>
      <c r="B5577" s="49"/>
      <c r="C5577" s="49"/>
      <c r="D5577" s="49"/>
      <c r="E5577" s="49" t="s">
        <v>2096</v>
      </c>
      <c r="F5577" s="159">
        <v>4.28</v>
      </c>
      <c r="G5577" s="49"/>
      <c r="H5577" s="291" t="s">
        <v>2097</v>
      </c>
      <c r="I5577" s="291"/>
      <c r="J5577" s="159">
        <v>25.17</v>
      </c>
    </row>
    <row r="5578" spans="1:10" ht="14.4" thickBot="1" x14ac:dyDescent="0.3">
      <c r="A5578" s="30"/>
      <c r="B5578" s="30"/>
      <c r="C5578" s="30"/>
      <c r="D5578" s="30"/>
      <c r="E5578" s="30"/>
      <c r="F5578" s="30"/>
      <c r="G5578" s="30" t="s">
        <v>2098</v>
      </c>
      <c r="H5578" s="160" t="s">
        <v>3064</v>
      </c>
      <c r="I5578" s="30" t="s">
        <v>2100</v>
      </c>
      <c r="J5578" s="32">
        <v>3473.46</v>
      </c>
    </row>
    <row r="5579" spans="1:10" ht="14.4" thickTop="1" x14ac:dyDescent="0.25">
      <c r="A5579" s="161"/>
      <c r="B5579" s="161"/>
      <c r="C5579" s="161"/>
      <c r="D5579" s="161"/>
      <c r="E5579" s="161"/>
      <c r="F5579" s="161"/>
      <c r="G5579" s="161"/>
      <c r="H5579" s="161"/>
      <c r="I5579" s="161"/>
      <c r="J5579" s="161"/>
    </row>
    <row r="5580" spans="1:10" x14ac:dyDescent="0.25">
      <c r="A5580" s="24" t="s">
        <v>1688</v>
      </c>
      <c r="B5580" s="25" t="s">
        <v>2</v>
      </c>
      <c r="C5580" s="24" t="s">
        <v>3</v>
      </c>
      <c r="D5580" s="24" t="s">
        <v>4</v>
      </c>
      <c r="E5580" s="294" t="s">
        <v>2075</v>
      </c>
      <c r="F5580" s="294"/>
      <c r="G5580" s="145" t="s">
        <v>5</v>
      </c>
      <c r="H5580" s="25" t="s">
        <v>6</v>
      </c>
      <c r="I5580" s="25" t="s">
        <v>7</v>
      </c>
      <c r="J5580" s="25" t="s">
        <v>9</v>
      </c>
    </row>
    <row r="5581" spans="1:10" ht="26.4" x14ac:dyDescent="0.25">
      <c r="A5581" s="146" t="s">
        <v>2076</v>
      </c>
      <c r="B5581" s="147" t="s">
        <v>1689</v>
      </c>
      <c r="C5581" s="146" t="s">
        <v>19</v>
      </c>
      <c r="D5581" s="146" t="s">
        <v>1690</v>
      </c>
      <c r="E5581" s="292" t="s">
        <v>2077</v>
      </c>
      <c r="F5581" s="292"/>
      <c r="G5581" s="148" t="s">
        <v>91</v>
      </c>
      <c r="H5581" s="149">
        <v>1</v>
      </c>
      <c r="I5581" s="150">
        <v>20.74</v>
      </c>
      <c r="J5581" s="150">
        <v>20.74</v>
      </c>
    </row>
    <row r="5582" spans="1:10" ht="26.4" x14ac:dyDescent="0.25">
      <c r="A5582" s="48" t="s">
        <v>2078</v>
      </c>
      <c r="B5582" s="50" t="s">
        <v>3800</v>
      </c>
      <c r="C5582" s="48" t="s">
        <v>41</v>
      </c>
      <c r="D5582" s="48" t="s">
        <v>3801</v>
      </c>
      <c r="E5582" s="289" t="s">
        <v>2081</v>
      </c>
      <c r="F5582" s="289"/>
      <c r="G5582" s="151" t="s">
        <v>2082</v>
      </c>
      <c r="H5582" s="152">
        <v>0.40899999999999997</v>
      </c>
      <c r="I5582" s="153">
        <v>25.46</v>
      </c>
      <c r="J5582" s="153">
        <v>10.41</v>
      </c>
    </row>
    <row r="5583" spans="1:10" ht="26.4" x14ac:dyDescent="0.25">
      <c r="A5583" s="48" t="s">
        <v>2078</v>
      </c>
      <c r="B5583" s="50" t="s">
        <v>2116</v>
      </c>
      <c r="C5583" s="48" t="s">
        <v>41</v>
      </c>
      <c r="D5583" s="48" t="s">
        <v>2117</v>
      </c>
      <c r="E5583" s="289" t="s">
        <v>2081</v>
      </c>
      <c r="F5583" s="289"/>
      <c r="G5583" s="151" t="s">
        <v>2082</v>
      </c>
      <c r="H5583" s="152">
        <v>0.40899999999999997</v>
      </c>
      <c r="I5583" s="153">
        <v>25.28</v>
      </c>
      <c r="J5583" s="153">
        <v>10.33</v>
      </c>
    </row>
    <row r="5584" spans="1:10" x14ac:dyDescent="0.25">
      <c r="A5584" s="49"/>
      <c r="B5584" s="49"/>
      <c r="C5584" s="49"/>
      <c r="D5584" s="49"/>
      <c r="E5584" s="49" t="s">
        <v>2093</v>
      </c>
      <c r="F5584" s="159">
        <v>7.22</v>
      </c>
      <c r="G5584" s="49" t="s">
        <v>2094</v>
      </c>
      <c r="H5584" s="159">
        <v>8.2899999999999991</v>
      </c>
      <c r="I5584" s="49" t="s">
        <v>2095</v>
      </c>
      <c r="J5584" s="159">
        <v>15.51</v>
      </c>
    </row>
    <row r="5585" spans="1:10" x14ac:dyDescent="0.25">
      <c r="A5585" s="49"/>
      <c r="B5585" s="49"/>
      <c r="C5585" s="49"/>
      <c r="D5585" s="49"/>
      <c r="E5585" s="49" t="s">
        <v>2096</v>
      </c>
      <c r="F5585" s="159">
        <v>4.25</v>
      </c>
      <c r="G5585" s="49"/>
      <c r="H5585" s="291" t="s">
        <v>2097</v>
      </c>
      <c r="I5585" s="291"/>
      <c r="J5585" s="159">
        <v>24.99</v>
      </c>
    </row>
    <row r="5586" spans="1:10" ht="14.4" thickBot="1" x14ac:dyDescent="0.3">
      <c r="A5586" s="30"/>
      <c r="B5586" s="30"/>
      <c r="C5586" s="30"/>
      <c r="D5586" s="30"/>
      <c r="E5586" s="30"/>
      <c r="F5586" s="30"/>
      <c r="G5586" s="30" t="s">
        <v>2098</v>
      </c>
      <c r="H5586" s="160" t="s">
        <v>3092</v>
      </c>
      <c r="I5586" s="30" t="s">
        <v>2100</v>
      </c>
      <c r="J5586" s="32">
        <v>749.7</v>
      </c>
    </row>
    <row r="5587" spans="1:10" ht="14.4" thickTop="1" x14ac:dyDescent="0.25">
      <c r="A5587" s="161"/>
      <c r="B5587" s="161"/>
      <c r="C5587" s="161"/>
      <c r="D5587" s="161"/>
      <c r="E5587" s="161"/>
      <c r="F5587" s="161"/>
      <c r="G5587" s="161"/>
      <c r="H5587" s="161"/>
      <c r="I5587" s="161"/>
      <c r="J5587" s="161"/>
    </row>
    <row r="5588" spans="1:10" x14ac:dyDescent="0.25">
      <c r="A5588" s="24" t="s">
        <v>1691</v>
      </c>
      <c r="B5588" s="25" t="s">
        <v>2</v>
      </c>
      <c r="C5588" s="24" t="s">
        <v>3</v>
      </c>
      <c r="D5588" s="24" t="s">
        <v>4</v>
      </c>
      <c r="E5588" s="294" t="s">
        <v>2075</v>
      </c>
      <c r="F5588" s="294"/>
      <c r="G5588" s="145" t="s">
        <v>5</v>
      </c>
      <c r="H5588" s="25" t="s">
        <v>6</v>
      </c>
      <c r="I5588" s="25" t="s">
        <v>7</v>
      </c>
      <c r="J5588" s="25" t="s">
        <v>9</v>
      </c>
    </row>
    <row r="5589" spans="1:10" ht="26.4" x14ac:dyDescent="0.25">
      <c r="A5589" s="146" t="s">
        <v>2076</v>
      </c>
      <c r="B5589" s="147" t="s">
        <v>1692</v>
      </c>
      <c r="C5589" s="146" t="s">
        <v>19</v>
      </c>
      <c r="D5589" s="146" t="s">
        <v>1693</v>
      </c>
      <c r="E5589" s="292" t="s">
        <v>2077</v>
      </c>
      <c r="F5589" s="292"/>
      <c r="G5589" s="148" t="s">
        <v>91</v>
      </c>
      <c r="H5589" s="149">
        <v>1</v>
      </c>
      <c r="I5589" s="150">
        <v>20.38</v>
      </c>
      <c r="J5589" s="150">
        <v>20.38</v>
      </c>
    </row>
    <row r="5590" spans="1:10" ht="26.4" x14ac:dyDescent="0.25">
      <c r="A5590" s="48" t="s">
        <v>2078</v>
      </c>
      <c r="B5590" s="50" t="s">
        <v>2116</v>
      </c>
      <c r="C5590" s="48" t="s">
        <v>41</v>
      </c>
      <c r="D5590" s="48" t="s">
        <v>2117</v>
      </c>
      <c r="E5590" s="289" t="s">
        <v>2081</v>
      </c>
      <c r="F5590" s="289"/>
      <c r="G5590" s="151" t="s">
        <v>2082</v>
      </c>
      <c r="H5590" s="152">
        <v>0.40899999999999997</v>
      </c>
      <c r="I5590" s="153">
        <v>25.28</v>
      </c>
      <c r="J5590" s="153">
        <v>10.33</v>
      </c>
    </row>
    <row r="5591" spans="1:10" ht="26.4" x14ac:dyDescent="0.25">
      <c r="A5591" s="48" t="s">
        <v>2078</v>
      </c>
      <c r="B5591" s="50" t="s">
        <v>3802</v>
      </c>
      <c r="C5591" s="48" t="s">
        <v>41</v>
      </c>
      <c r="D5591" s="48" t="s">
        <v>3803</v>
      </c>
      <c r="E5591" s="289" t="s">
        <v>2081</v>
      </c>
      <c r="F5591" s="289"/>
      <c r="G5591" s="151" t="s">
        <v>2082</v>
      </c>
      <c r="H5591" s="152">
        <v>0.40899999999999997</v>
      </c>
      <c r="I5591" s="153">
        <v>24.59</v>
      </c>
      <c r="J5591" s="153">
        <v>10.050000000000001</v>
      </c>
    </row>
    <row r="5592" spans="1:10" x14ac:dyDescent="0.25">
      <c r="A5592" s="49"/>
      <c r="B5592" s="49"/>
      <c r="C5592" s="49"/>
      <c r="D5592" s="49"/>
      <c r="E5592" s="49" t="s">
        <v>2093</v>
      </c>
      <c r="F5592" s="159">
        <v>6.83</v>
      </c>
      <c r="G5592" s="49" t="s">
        <v>2094</v>
      </c>
      <c r="H5592" s="159">
        <v>7.83</v>
      </c>
      <c r="I5592" s="49" t="s">
        <v>2095</v>
      </c>
      <c r="J5592" s="159">
        <v>14.66</v>
      </c>
    </row>
    <row r="5593" spans="1:10" x14ac:dyDescent="0.25">
      <c r="A5593" s="49"/>
      <c r="B5593" s="49"/>
      <c r="C5593" s="49"/>
      <c r="D5593" s="49"/>
      <c r="E5593" s="49" t="s">
        <v>2096</v>
      </c>
      <c r="F5593" s="159">
        <v>4.17</v>
      </c>
      <c r="G5593" s="49"/>
      <c r="H5593" s="291" t="s">
        <v>2097</v>
      </c>
      <c r="I5593" s="291"/>
      <c r="J5593" s="159">
        <v>24.55</v>
      </c>
    </row>
    <row r="5594" spans="1:10" ht="14.4" thickBot="1" x14ac:dyDescent="0.3">
      <c r="A5594" s="30"/>
      <c r="B5594" s="30"/>
      <c r="C5594" s="30"/>
      <c r="D5594" s="30"/>
      <c r="E5594" s="30"/>
      <c r="F5594" s="30"/>
      <c r="G5594" s="30" t="s">
        <v>2098</v>
      </c>
      <c r="H5594" s="160" t="s">
        <v>2122</v>
      </c>
      <c r="I5594" s="30" t="s">
        <v>2100</v>
      </c>
      <c r="J5594" s="32">
        <v>392.8</v>
      </c>
    </row>
    <row r="5595" spans="1:10" ht="14.4" thickTop="1" x14ac:dyDescent="0.25">
      <c r="A5595" s="161"/>
      <c r="B5595" s="161"/>
      <c r="C5595" s="161"/>
      <c r="D5595" s="161"/>
      <c r="E5595" s="161"/>
      <c r="F5595" s="161"/>
      <c r="G5595" s="161"/>
      <c r="H5595" s="161"/>
      <c r="I5595" s="161"/>
      <c r="J5595" s="161"/>
    </row>
    <row r="5596" spans="1:10" x14ac:dyDescent="0.25">
      <c r="A5596" s="24" t="s">
        <v>1694</v>
      </c>
      <c r="B5596" s="25" t="s">
        <v>2</v>
      </c>
      <c r="C5596" s="24" t="s">
        <v>3</v>
      </c>
      <c r="D5596" s="24" t="s">
        <v>4</v>
      </c>
      <c r="E5596" s="294" t="s">
        <v>2075</v>
      </c>
      <c r="F5596" s="294"/>
      <c r="G5596" s="145" t="s">
        <v>5</v>
      </c>
      <c r="H5596" s="25" t="s">
        <v>6</v>
      </c>
      <c r="I5596" s="25" t="s">
        <v>7</v>
      </c>
      <c r="J5596" s="25" t="s">
        <v>9</v>
      </c>
    </row>
    <row r="5597" spans="1:10" ht="26.4" x14ac:dyDescent="0.25">
      <c r="A5597" s="146" t="s">
        <v>2076</v>
      </c>
      <c r="B5597" s="147" t="s">
        <v>1695</v>
      </c>
      <c r="C5597" s="146" t="s">
        <v>19</v>
      </c>
      <c r="D5597" s="146" t="s">
        <v>1696</v>
      </c>
      <c r="E5597" s="292" t="s">
        <v>2077</v>
      </c>
      <c r="F5597" s="292"/>
      <c r="G5597" s="148" t="s">
        <v>91</v>
      </c>
      <c r="H5597" s="149">
        <v>1</v>
      </c>
      <c r="I5597" s="150">
        <v>20.89</v>
      </c>
      <c r="J5597" s="150">
        <v>20.89</v>
      </c>
    </row>
    <row r="5598" spans="1:10" ht="26.4" x14ac:dyDescent="0.25">
      <c r="A5598" s="48" t="s">
        <v>2078</v>
      </c>
      <c r="B5598" s="50" t="s">
        <v>2116</v>
      </c>
      <c r="C5598" s="48" t="s">
        <v>41</v>
      </c>
      <c r="D5598" s="48" t="s">
        <v>2117</v>
      </c>
      <c r="E5598" s="289" t="s">
        <v>2081</v>
      </c>
      <c r="F5598" s="289"/>
      <c r="G5598" s="151" t="s">
        <v>2082</v>
      </c>
      <c r="H5598" s="152">
        <v>0.41199999999999998</v>
      </c>
      <c r="I5598" s="153">
        <v>25.28</v>
      </c>
      <c r="J5598" s="153">
        <v>10.41</v>
      </c>
    </row>
    <row r="5599" spans="1:10" ht="26.4" x14ac:dyDescent="0.25">
      <c r="A5599" s="48" t="s">
        <v>2078</v>
      </c>
      <c r="B5599" s="50" t="s">
        <v>3800</v>
      </c>
      <c r="C5599" s="48" t="s">
        <v>41</v>
      </c>
      <c r="D5599" s="48" t="s">
        <v>3801</v>
      </c>
      <c r="E5599" s="289" t="s">
        <v>2081</v>
      </c>
      <c r="F5599" s="289"/>
      <c r="G5599" s="151" t="s">
        <v>2082</v>
      </c>
      <c r="H5599" s="152">
        <v>0.41199999999999998</v>
      </c>
      <c r="I5599" s="153">
        <v>25.46</v>
      </c>
      <c r="J5599" s="153">
        <v>10.48</v>
      </c>
    </row>
    <row r="5600" spans="1:10" x14ac:dyDescent="0.25">
      <c r="A5600" s="49"/>
      <c r="B5600" s="49"/>
      <c r="C5600" s="49"/>
      <c r="D5600" s="49"/>
      <c r="E5600" s="49" t="s">
        <v>2093</v>
      </c>
      <c r="F5600" s="159">
        <v>7.27</v>
      </c>
      <c r="G5600" s="49" t="s">
        <v>2094</v>
      </c>
      <c r="H5600" s="159">
        <v>8.35</v>
      </c>
      <c r="I5600" s="49" t="s">
        <v>2095</v>
      </c>
      <c r="J5600" s="159">
        <v>15.62</v>
      </c>
    </row>
    <row r="5601" spans="1:10" x14ac:dyDescent="0.25">
      <c r="A5601" s="49"/>
      <c r="B5601" s="49"/>
      <c r="C5601" s="49"/>
      <c r="D5601" s="49"/>
      <c r="E5601" s="49" t="s">
        <v>2096</v>
      </c>
      <c r="F5601" s="159">
        <v>4.28</v>
      </c>
      <c r="G5601" s="49"/>
      <c r="H5601" s="291" t="s">
        <v>2097</v>
      </c>
      <c r="I5601" s="291"/>
      <c r="J5601" s="159">
        <v>25.17</v>
      </c>
    </row>
    <row r="5602" spans="1:10" ht="14.4" thickBot="1" x14ac:dyDescent="0.3">
      <c r="A5602" s="30"/>
      <c r="B5602" s="30"/>
      <c r="C5602" s="30"/>
      <c r="D5602" s="30"/>
      <c r="E5602" s="30"/>
      <c r="F5602" s="30"/>
      <c r="G5602" s="30" t="s">
        <v>2098</v>
      </c>
      <c r="H5602" s="160" t="s">
        <v>2901</v>
      </c>
      <c r="I5602" s="30" t="s">
        <v>2100</v>
      </c>
      <c r="J5602" s="32">
        <v>1057.1400000000001</v>
      </c>
    </row>
    <row r="5603" spans="1:10" ht="14.4" thickTop="1" x14ac:dyDescent="0.25">
      <c r="A5603" s="161"/>
      <c r="B5603" s="161"/>
      <c r="C5603" s="161"/>
      <c r="D5603" s="161"/>
      <c r="E5603" s="161"/>
      <c r="F5603" s="161"/>
      <c r="G5603" s="161"/>
      <c r="H5603" s="161"/>
      <c r="I5603" s="161"/>
      <c r="J5603" s="161"/>
    </row>
    <row r="5604" spans="1:10" x14ac:dyDescent="0.25">
      <c r="A5604" s="24" t="s">
        <v>1697</v>
      </c>
      <c r="B5604" s="25" t="s">
        <v>2</v>
      </c>
      <c r="C5604" s="24" t="s">
        <v>3</v>
      </c>
      <c r="D5604" s="24" t="s">
        <v>4</v>
      </c>
      <c r="E5604" s="294" t="s">
        <v>2075</v>
      </c>
      <c r="F5604" s="294"/>
      <c r="G5604" s="145" t="s">
        <v>5</v>
      </c>
      <c r="H5604" s="25" t="s">
        <v>6</v>
      </c>
      <c r="I5604" s="25" t="s">
        <v>7</v>
      </c>
      <c r="J5604" s="25" t="s">
        <v>9</v>
      </c>
    </row>
    <row r="5605" spans="1:10" ht="26.4" x14ac:dyDescent="0.25">
      <c r="A5605" s="146" t="s">
        <v>2076</v>
      </c>
      <c r="B5605" s="147" t="s">
        <v>1698</v>
      </c>
      <c r="C5605" s="146" t="s">
        <v>19</v>
      </c>
      <c r="D5605" s="146" t="s">
        <v>1699</v>
      </c>
      <c r="E5605" s="292" t="s">
        <v>2077</v>
      </c>
      <c r="F5605" s="292"/>
      <c r="G5605" s="148" t="s">
        <v>91</v>
      </c>
      <c r="H5605" s="149">
        <v>1</v>
      </c>
      <c r="I5605" s="150">
        <v>466.75</v>
      </c>
      <c r="J5605" s="150">
        <v>466.75</v>
      </c>
    </row>
    <row r="5606" spans="1:10" ht="26.4" x14ac:dyDescent="0.25">
      <c r="A5606" s="48" t="s">
        <v>2078</v>
      </c>
      <c r="B5606" s="50" t="s">
        <v>2114</v>
      </c>
      <c r="C5606" s="48" t="s">
        <v>41</v>
      </c>
      <c r="D5606" s="48" t="s">
        <v>2115</v>
      </c>
      <c r="E5606" s="289" t="s">
        <v>2081</v>
      </c>
      <c r="F5606" s="289"/>
      <c r="G5606" s="151" t="s">
        <v>2082</v>
      </c>
      <c r="H5606" s="152">
        <v>2.5</v>
      </c>
      <c r="I5606" s="153">
        <v>24.83</v>
      </c>
      <c r="J5606" s="153">
        <v>62.07</v>
      </c>
    </row>
    <row r="5607" spans="1:10" ht="26.4" x14ac:dyDescent="0.25">
      <c r="A5607" s="48" t="s">
        <v>2078</v>
      </c>
      <c r="B5607" s="50" t="s">
        <v>2118</v>
      </c>
      <c r="C5607" s="48" t="s">
        <v>41</v>
      </c>
      <c r="D5607" s="48" t="s">
        <v>2119</v>
      </c>
      <c r="E5607" s="289" t="s">
        <v>2081</v>
      </c>
      <c r="F5607" s="289"/>
      <c r="G5607" s="151" t="s">
        <v>2082</v>
      </c>
      <c r="H5607" s="152">
        <v>2.5</v>
      </c>
      <c r="I5607" s="153">
        <v>29.46</v>
      </c>
      <c r="J5607" s="153">
        <v>73.650000000000006</v>
      </c>
    </row>
    <row r="5608" spans="1:10" ht="39.6" x14ac:dyDescent="0.25">
      <c r="A5608" s="154" t="s">
        <v>2087</v>
      </c>
      <c r="B5608" s="155" t="s">
        <v>3804</v>
      </c>
      <c r="C5608" s="154" t="s">
        <v>2089</v>
      </c>
      <c r="D5608" s="154" t="s">
        <v>3805</v>
      </c>
      <c r="E5608" s="290" t="s">
        <v>2091</v>
      </c>
      <c r="F5608" s="290"/>
      <c r="G5608" s="156" t="s">
        <v>2595</v>
      </c>
      <c r="H5608" s="157">
        <v>1.3</v>
      </c>
      <c r="I5608" s="158">
        <v>254.18</v>
      </c>
      <c r="J5608" s="158">
        <v>330.43</v>
      </c>
    </row>
    <row r="5609" spans="1:10" ht="39.6" x14ac:dyDescent="0.25">
      <c r="A5609" s="154" t="s">
        <v>2087</v>
      </c>
      <c r="B5609" s="155" t="s">
        <v>2870</v>
      </c>
      <c r="C5609" s="154" t="s">
        <v>2089</v>
      </c>
      <c r="D5609" s="154" t="s">
        <v>2871</v>
      </c>
      <c r="E5609" s="290" t="s">
        <v>2091</v>
      </c>
      <c r="F5609" s="290"/>
      <c r="G5609" s="156" t="s">
        <v>2595</v>
      </c>
      <c r="H5609" s="157">
        <v>3.1901999999999999</v>
      </c>
      <c r="I5609" s="158">
        <v>0.19</v>
      </c>
      <c r="J5609" s="158">
        <v>0.6</v>
      </c>
    </row>
    <row r="5610" spans="1:10" x14ac:dyDescent="0.25">
      <c r="A5610" s="49"/>
      <c r="B5610" s="49"/>
      <c r="C5610" s="49"/>
      <c r="D5610" s="49"/>
      <c r="E5610" s="49" t="s">
        <v>2093</v>
      </c>
      <c r="F5610" s="159">
        <v>48.02</v>
      </c>
      <c r="G5610" s="49" t="s">
        <v>2094</v>
      </c>
      <c r="H5610" s="159">
        <v>55.05</v>
      </c>
      <c r="I5610" s="49" t="s">
        <v>2095</v>
      </c>
      <c r="J5610" s="159">
        <v>103.07</v>
      </c>
    </row>
    <row r="5611" spans="1:10" x14ac:dyDescent="0.25">
      <c r="A5611" s="49"/>
      <c r="B5611" s="49"/>
      <c r="C5611" s="49"/>
      <c r="D5611" s="49"/>
      <c r="E5611" s="49" t="s">
        <v>2096</v>
      </c>
      <c r="F5611" s="159">
        <v>95.68</v>
      </c>
      <c r="G5611" s="49"/>
      <c r="H5611" s="291" t="s">
        <v>2097</v>
      </c>
      <c r="I5611" s="291"/>
      <c r="J5611" s="159">
        <v>562.42999999999995</v>
      </c>
    </row>
    <row r="5612" spans="1:10" ht="14.4" thickBot="1" x14ac:dyDescent="0.3">
      <c r="A5612" s="30"/>
      <c r="B5612" s="30"/>
      <c r="C5612" s="30"/>
      <c r="D5612" s="30"/>
      <c r="E5612" s="30"/>
      <c r="F5612" s="30"/>
      <c r="G5612" s="30" t="s">
        <v>2098</v>
      </c>
      <c r="H5612" s="160" t="s">
        <v>3806</v>
      </c>
      <c r="I5612" s="30" t="s">
        <v>2100</v>
      </c>
      <c r="J5612" s="32">
        <v>65241.88</v>
      </c>
    </row>
    <row r="5613" spans="1:10" ht="14.4" thickTop="1" x14ac:dyDescent="0.25">
      <c r="A5613" s="161"/>
      <c r="B5613" s="161"/>
      <c r="C5613" s="161"/>
      <c r="D5613" s="161"/>
      <c r="E5613" s="161"/>
      <c r="F5613" s="161"/>
      <c r="G5613" s="161"/>
      <c r="H5613" s="161"/>
      <c r="I5613" s="161"/>
      <c r="J5613" s="161"/>
    </row>
    <row r="5614" spans="1:10" x14ac:dyDescent="0.25">
      <c r="A5614" s="24" t="s">
        <v>1700</v>
      </c>
      <c r="B5614" s="25" t="s">
        <v>2</v>
      </c>
      <c r="C5614" s="24" t="s">
        <v>3</v>
      </c>
      <c r="D5614" s="24" t="s">
        <v>4</v>
      </c>
      <c r="E5614" s="294" t="s">
        <v>2075</v>
      </c>
      <c r="F5614" s="294"/>
      <c r="G5614" s="145" t="s">
        <v>5</v>
      </c>
      <c r="H5614" s="25" t="s">
        <v>6</v>
      </c>
      <c r="I5614" s="25" t="s">
        <v>7</v>
      </c>
      <c r="J5614" s="25" t="s">
        <v>9</v>
      </c>
    </row>
    <row r="5615" spans="1:10" ht="26.4" x14ac:dyDescent="0.25">
      <c r="A5615" s="146" t="s">
        <v>2076</v>
      </c>
      <c r="B5615" s="147" t="s">
        <v>1701</v>
      </c>
      <c r="C5615" s="146" t="s">
        <v>19</v>
      </c>
      <c r="D5615" s="146" t="s">
        <v>1702</v>
      </c>
      <c r="E5615" s="292" t="s">
        <v>2077</v>
      </c>
      <c r="F5615" s="292"/>
      <c r="G5615" s="148" t="s">
        <v>91</v>
      </c>
      <c r="H5615" s="149">
        <v>1</v>
      </c>
      <c r="I5615" s="150">
        <v>357.35</v>
      </c>
      <c r="J5615" s="150">
        <v>357.35</v>
      </c>
    </row>
    <row r="5616" spans="1:10" ht="26.4" x14ac:dyDescent="0.25">
      <c r="A5616" s="48" t="s">
        <v>2078</v>
      </c>
      <c r="B5616" s="50" t="s">
        <v>2118</v>
      </c>
      <c r="C5616" s="48" t="s">
        <v>41</v>
      </c>
      <c r="D5616" s="48" t="s">
        <v>2119</v>
      </c>
      <c r="E5616" s="289" t="s">
        <v>2081</v>
      </c>
      <c r="F5616" s="289"/>
      <c r="G5616" s="151" t="s">
        <v>2082</v>
      </c>
      <c r="H5616" s="152">
        <v>2.25</v>
      </c>
      <c r="I5616" s="153">
        <v>29.46</v>
      </c>
      <c r="J5616" s="153">
        <v>66.28</v>
      </c>
    </row>
    <row r="5617" spans="1:10" ht="26.4" x14ac:dyDescent="0.25">
      <c r="A5617" s="48" t="s">
        <v>2078</v>
      </c>
      <c r="B5617" s="50" t="s">
        <v>2114</v>
      </c>
      <c r="C5617" s="48" t="s">
        <v>41</v>
      </c>
      <c r="D5617" s="48" t="s">
        <v>2115</v>
      </c>
      <c r="E5617" s="289" t="s">
        <v>2081</v>
      </c>
      <c r="F5617" s="289"/>
      <c r="G5617" s="151" t="s">
        <v>2082</v>
      </c>
      <c r="H5617" s="152">
        <v>2.25</v>
      </c>
      <c r="I5617" s="153">
        <v>24.83</v>
      </c>
      <c r="J5617" s="153">
        <v>55.86</v>
      </c>
    </row>
    <row r="5618" spans="1:10" ht="39.6" x14ac:dyDescent="0.25">
      <c r="A5618" s="154" t="s">
        <v>2087</v>
      </c>
      <c r="B5618" s="155" t="s">
        <v>2870</v>
      </c>
      <c r="C5618" s="154" t="s">
        <v>2089</v>
      </c>
      <c r="D5618" s="154" t="s">
        <v>2871</v>
      </c>
      <c r="E5618" s="290" t="s">
        <v>2091</v>
      </c>
      <c r="F5618" s="290"/>
      <c r="G5618" s="156" t="s">
        <v>2595</v>
      </c>
      <c r="H5618" s="157">
        <v>2.3927</v>
      </c>
      <c r="I5618" s="158">
        <v>0.19</v>
      </c>
      <c r="J5618" s="158">
        <v>0.45</v>
      </c>
    </row>
    <row r="5619" spans="1:10" ht="39.6" x14ac:dyDescent="0.25">
      <c r="A5619" s="154" t="s">
        <v>2087</v>
      </c>
      <c r="B5619" s="155" t="s">
        <v>3807</v>
      </c>
      <c r="C5619" s="154" t="s">
        <v>2089</v>
      </c>
      <c r="D5619" s="154" t="s">
        <v>3808</v>
      </c>
      <c r="E5619" s="290" t="s">
        <v>2091</v>
      </c>
      <c r="F5619" s="290"/>
      <c r="G5619" s="156" t="s">
        <v>2595</v>
      </c>
      <c r="H5619" s="157">
        <v>1.3</v>
      </c>
      <c r="I5619" s="158">
        <v>180.59</v>
      </c>
      <c r="J5619" s="158">
        <v>234.76</v>
      </c>
    </row>
    <row r="5620" spans="1:10" x14ac:dyDescent="0.25">
      <c r="A5620" s="49"/>
      <c r="B5620" s="49"/>
      <c r="C5620" s="49"/>
      <c r="D5620" s="49"/>
      <c r="E5620" s="49" t="s">
        <v>2093</v>
      </c>
      <c r="F5620" s="159">
        <v>43.21</v>
      </c>
      <c r="G5620" s="49" t="s">
        <v>2094</v>
      </c>
      <c r="H5620" s="159">
        <v>49.55</v>
      </c>
      <c r="I5620" s="49" t="s">
        <v>2095</v>
      </c>
      <c r="J5620" s="159">
        <v>92.76</v>
      </c>
    </row>
    <row r="5621" spans="1:10" x14ac:dyDescent="0.25">
      <c r="A5621" s="49"/>
      <c r="B5621" s="49"/>
      <c r="C5621" s="49"/>
      <c r="D5621" s="49"/>
      <c r="E5621" s="49" t="s">
        <v>2096</v>
      </c>
      <c r="F5621" s="159">
        <v>73.25</v>
      </c>
      <c r="G5621" s="49"/>
      <c r="H5621" s="291" t="s">
        <v>2097</v>
      </c>
      <c r="I5621" s="291"/>
      <c r="J5621" s="159">
        <v>430.6</v>
      </c>
    </row>
    <row r="5622" spans="1:10" ht="14.4" thickBot="1" x14ac:dyDescent="0.3">
      <c r="A5622" s="30"/>
      <c r="B5622" s="30"/>
      <c r="C5622" s="30"/>
      <c r="D5622" s="30"/>
      <c r="E5622" s="30"/>
      <c r="F5622" s="30"/>
      <c r="G5622" s="30" t="s">
        <v>2098</v>
      </c>
      <c r="H5622" s="160" t="s">
        <v>3558</v>
      </c>
      <c r="I5622" s="30" t="s">
        <v>2100</v>
      </c>
      <c r="J5622" s="32">
        <v>24974.799999999999</v>
      </c>
    </row>
    <row r="5623" spans="1:10" ht="14.4" thickTop="1" x14ac:dyDescent="0.25">
      <c r="A5623" s="161"/>
      <c r="B5623" s="161"/>
      <c r="C5623" s="161"/>
      <c r="D5623" s="161"/>
      <c r="E5623" s="161"/>
      <c r="F5623" s="161"/>
      <c r="G5623" s="161"/>
      <c r="H5623" s="161"/>
      <c r="I5623" s="161"/>
      <c r="J5623" s="161"/>
    </row>
    <row r="5624" spans="1:10" x14ac:dyDescent="0.25">
      <c r="A5624" s="24" t="s">
        <v>1703</v>
      </c>
      <c r="B5624" s="25" t="s">
        <v>2</v>
      </c>
      <c r="C5624" s="24" t="s">
        <v>3</v>
      </c>
      <c r="D5624" s="24" t="s">
        <v>4</v>
      </c>
      <c r="E5624" s="294" t="s">
        <v>2075</v>
      </c>
      <c r="F5624" s="294"/>
      <c r="G5624" s="145" t="s">
        <v>5</v>
      </c>
      <c r="H5624" s="25" t="s">
        <v>6</v>
      </c>
      <c r="I5624" s="25" t="s">
        <v>7</v>
      </c>
      <c r="J5624" s="25" t="s">
        <v>9</v>
      </c>
    </row>
    <row r="5625" spans="1:10" ht="39.6" x14ac:dyDescent="0.25">
      <c r="A5625" s="146" t="s">
        <v>2076</v>
      </c>
      <c r="B5625" s="147" t="s">
        <v>1704</v>
      </c>
      <c r="C5625" s="146" t="s">
        <v>41</v>
      </c>
      <c r="D5625" s="146" t="s">
        <v>1705</v>
      </c>
      <c r="E5625" s="292" t="s">
        <v>3034</v>
      </c>
      <c r="F5625" s="292"/>
      <c r="G5625" s="148" t="s">
        <v>91</v>
      </c>
      <c r="H5625" s="149">
        <v>1</v>
      </c>
      <c r="I5625" s="150">
        <v>104.66</v>
      </c>
      <c r="J5625" s="150">
        <v>104.66</v>
      </c>
    </row>
    <row r="5626" spans="1:10" ht="26.4" x14ac:dyDescent="0.25">
      <c r="A5626" s="48" t="s">
        <v>2078</v>
      </c>
      <c r="B5626" s="50" t="s">
        <v>2118</v>
      </c>
      <c r="C5626" s="48" t="s">
        <v>41</v>
      </c>
      <c r="D5626" s="48" t="s">
        <v>2119</v>
      </c>
      <c r="E5626" s="289" t="s">
        <v>2081</v>
      </c>
      <c r="F5626" s="289"/>
      <c r="G5626" s="151" t="s">
        <v>2082</v>
      </c>
      <c r="H5626" s="152">
        <v>0.38314300000000001</v>
      </c>
      <c r="I5626" s="153">
        <v>29.46</v>
      </c>
      <c r="J5626" s="153">
        <v>11.28</v>
      </c>
    </row>
    <row r="5627" spans="1:10" ht="26.4" x14ac:dyDescent="0.25">
      <c r="A5627" s="48" t="s">
        <v>2078</v>
      </c>
      <c r="B5627" s="50" t="s">
        <v>2114</v>
      </c>
      <c r="C5627" s="48" t="s">
        <v>41</v>
      </c>
      <c r="D5627" s="48" t="s">
        <v>2115</v>
      </c>
      <c r="E5627" s="289" t="s">
        <v>2081</v>
      </c>
      <c r="F5627" s="289"/>
      <c r="G5627" s="151" t="s">
        <v>2082</v>
      </c>
      <c r="H5627" s="152">
        <v>0.38314300000000001</v>
      </c>
      <c r="I5627" s="153">
        <v>24.83</v>
      </c>
      <c r="J5627" s="153">
        <v>9.51</v>
      </c>
    </row>
    <row r="5628" spans="1:10" ht="26.4" x14ac:dyDescent="0.25">
      <c r="A5628" s="154" t="s">
        <v>2087</v>
      </c>
      <c r="B5628" s="155" t="s">
        <v>2721</v>
      </c>
      <c r="C5628" s="154" t="s">
        <v>41</v>
      </c>
      <c r="D5628" s="154" t="s">
        <v>2722</v>
      </c>
      <c r="E5628" s="290" t="s">
        <v>2091</v>
      </c>
      <c r="F5628" s="290"/>
      <c r="G5628" s="156" t="s">
        <v>91</v>
      </c>
      <c r="H5628" s="157">
        <v>1.0357749999999999</v>
      </c>
      <c r="I5628" s="158">
        <v>80.98</v>
      </c>
      <c r="J5628" s="158">
        <v>83.87</v>
      </c>
    </row>
    <row r="5629" spans="1:10" x14ac:dyDescent="0.25">
      <c r="A5629" s="49"/>
      <c r="B5629" s="49"/>
      <c r="C5629" s="49"/>
      <c r="D5629" s="49"/>
      <c r="E5629" s="49" t="s">
        <v>2093</v>
      </c>
      <c r="F5629" s="159">
        <v>7.35</v>
      </c>
      <c r="G5629" s="49" t="s">
        <v>2094</v>
      </c>
      <c r="H5629" s="159">
        <v>8.44</v>
      </c>
      <c r="I5629" s="49" t="s">
        <v>2095</v>
      </c>
      <c r="J5629" s="159">
        <v>15.79</v>
      </c>
    </row>
    <row r="5630" spans="1:10" x14ac:dyDescent="0.25">
      <c r="A5630" s="49"/>
      <c r="B5630" s="49"/>
      <c r="C5630" s="49"/>
      <c r="D5630" s="49"/>
      <c r="E5630" s="49" t="s">
        <v>2096</v>
      </c>
      <c r="F5630" s="159">
        <v>21.45</v>
      </c>
      <c r="G5630" s="49"/>
      <c r="H5630" s="291" t="s">
        <v>2097</v>
      </c>
      <c r="I5630" s="291"/>
      <c r="J5630" s="159">
        <v>126.11</v>
      </c>
    </row>
    <row r="5631" spans="1:10" ht="14.4" thickBot="1" x14ac:dyDescent="0.3">
      <c r="A5631" s="30"/>
      <c r="B5631" s="30"/>
      <c r="C5631" s="30"/>
      <c r="D5631" s="30"/>
      <c r="E5631" s="30"/>
      <c r="F5631" s="30"/>
      <c r="G5631" s="30" t="s">
        <v>2098</v>
      </c>
      <c r="H5631" s="160" t="s">
        <v>3809</v>
      </c>
      <c r="I5631" s="30" t="s">
        <v>2100</v>
      </c>
      <c r="J5631" s="32">
        <v>9332.14</v>
      </c>
    </row>
    <row r="5632" spans="1:10" ht="14.4" thickTop="1" x14ac:dyDescent="0.25">
      <c r="A5632" s="161"/>
      <c r="B5632" s="161"/>
      <c r="C5632" s="161"/>
      <c r="D5632" s="161"/>
      <c r="E5632" s="161"/>
      <c r="F5632" s="161"/>
      <c r="G5632" s="161"/>
      <c r="H5632" s="161"/>
      <c r="I5632" s="161"/>
      <c r="J5632" s="161"/>
    </row>
    <row r="5633" spans="1:10" x14ac:dyDescent="0.25">
      <c r="A5633" s="24" t="s">
        <v>1706</v>
      </c>
      <c r="B5633" s="25" t="s">
        <v>2</v>
      </c>
      <c r="C5633" s="24" t="s">
        <v>3</v>
      </c>
      <c r="D5633" s="24" t="s">
        <v>4</v>
      </c>
      <c r="E5633" s="294" t="s">
        <v>2075</v>
      </c>
      <c r="F5633" s="294"/>
      <c r="G5633" s="145" t="s">
        <v>5</v>
      </c>
      <c r="H5633" s="25" t="s">
        <v>6</v>
      </c>
      <c r="I5633" s="25" t="s">
        <v>7</v>
      </c>
      <c r="J5633" s="25" t="s">
        <v>9</v>
      </c>
    </row>
    <row r="5634" spans="1:10" ht="39.6" x14ac:dyDescent="0.25">
      <c r="A5634" s="146" t="s">
        <v>2076</v>
      </c>
      <c r="B5634" s="147" t="s">
        <v>1707</v>
      </c>
      <c r="C5634" s="146" t="s">
        <v>41</v>
      </c>
      <c r="D5634" s="146" t="s">
        <v>1708</v>
      </c>
      <c r="E5634" s="292" t="s">
        <v>3034</v>
      </c>
      <c r="F5634" s="292"/>
      <c r="G5634" s="148" t="s">
        <v>91</v>
      </c>
      <c r="H5634" s="149">
        <v>1</v>
      </c>
      <c r="I5634" s="150">
        <v>85.54</v>
      </c>
      <c r="J5634" s="150">
        <v>85.54</v>
      </c>
    </row>
    <row r="5635" spans="1:10" ht="26.4" x14ac:dyDescent="0.25">
      <c r="A5635" s="48" t="s">
        <v>2078</v>
      </c>
      <c r="B5635" s="50" t="s">
        <v>2118</v>
      </c>
      <c r="C5635" s="48" t="s">
        <v>41</v>
      </c>
      <c r="D5635" s="48" t="s">
        <v>2119</v>
      </c>
      <c r="E5635" s="289" t="s">
        <v>2081</v>
      </c>
      <c r="F5635" s="289"/>
      <c r="G5635" s="151" t="s">
        <v>2082</v>
      </c>
      <c r="H5635" s="152">
        <v>0.33079500000000001</v>
      </c>
      <c r="I5635" s="153">
        <v>29.46</v>
      </c>
      <c r="J5635" s="153">
        <v>9.74</v>
      </c>
    </row>
    <row r="5636" spans="1:10" ht="26.4" x14ac:dyDescent="0.25">
      <c r="A5636" s="48" t="s">
        <v>2078</v>
      </c>
      <c r="B5636" s="50" t="s">
        <v>2114</v>
      </c>
      <c r="C5636" s="48" t="s">
        <v>41</v>
      </c>
      <c r="D5636" s="48" t="s">
        <v>2115</v>
      </c>
      <c r="E5636" s="289" t="s">
        <v>2081</v>
      </c>
      <c r="F5636" s="289"/>
      <c r="G5636" s="151" t="s">
        <v>2082</v>
      </c>
      <c r="H5636" s="152">
        <v>0.33079500000000001</v>
      </c>
      <c r="I5636" s="153">
        <v>24.83</v>
      </c>
      <c r="J5636" s="153">
        <v>8.2100000000000009</v>
      </c>
    </row>
    <row r="5637" spans="1:10" ht="26.4" x14ac:dyDescent="0.25">
      <c r="A5637" s="154" t="s">
        <v>2087</v>
      </c>
      <c r="B5637" s="155" t="s">
        <v>3810</v>
      </c>
      <c r="C5637" s="154" t="s">
        <v>41</v>
      </c>
      <c r="D5637" s="154" t="s">
        <v>3811</v>
      </c>
      <c r="E5637" s="290" t="s">
        <v>2091</v>
      </c>
      <c r="F5637" s="290"/>
      <c r="G5637" s="156" t="s">
        <v>91</v>
      </c>
      <c r="H5637" s="157">
        <v>1.0357749999999999</v>
      </c>
      <c r="I5637" s="158">
        <v>65.260000000000005</v>
      </c>
      <c r="J5637" s="158">
        <v>67.59</v>
      </c>
    </row>
    <row r="5638" spans="1:10" x14ac:dyDescent="0.25">
      <c r="A5638" s="49"/>
      <c r="B5638" s="49"/>
      <c r="C5638" s="49"/>
      <c r="D5638" s="49"/>
      <c r="E5638" s="49" t="s">
        <v>2093</v>
      </c>
      <c r="F5638" s="159">
        <v>6.35</v>
      </c>
      <c r="G5638" s="49" t="s">
        <v>2094</v>
      </c>
      <c r="H5638" s="159">
        <v>7.28</v>
      </c>
      <c r="I5638" s="49" t="s">
        <v>2095</v>
      </c>
      <c r="J5638" s="159">
        <v>13.63</v>
      </c>
    </row>
    <row r="5639" spans="1:10" x14ac:dyDescent="0.25">
      <c r="A5639" s="49"/>
      <c r="B5639" s="49"/>
      <c r="C5639" s="49"/>
      <c r="D5639" s="49"/>
      <c r="E5639" s="49" t="s">
        <v>2096</v>
      </c>
      <c r="F5639" s="159">
        <v>17.53</v>
      </c>
      <c r="G5639" s="49"/>
      <c r="H5639" s="291" t="s">
        <v>2097</v>
      </c>
      <c r="I5639" s="291"/>
      <c r="J5639" s="159">
        <v>103.07</v>
      </c>
    </row>
    <row r="5640" spans="1:10" ht="14.4" thickBot="1" x14ac:dyDescent="0.3">
      <c r="A5640" s="30"/>
      <c r="B5640" s="30"/>
      <c r="C5640" s="30"/>
      <c r="D5640" s="30"/>
      <c r="E5640" s="30"/>
      <c r="F5640" s="30"/>
      <c r="G5640" s="30" t="s">
        <v>2098</v>
      </c>
      <c r="H5640" s="160" t="s">
        <v>3812</v>
      </c>
      <c r="I5640" s="30" t="s">
        <v>2100</v>
      </c>
      <c r="J5640" s="32">
        <v>24118.38</v>
      </c>
    </row>
    <row r="5641" spans="1:10" ht="14.4" thickTop="1" x14ac:dyDescent="0.25">
      <c r="A5641" s="161"/>
      <c r="B5641" s="161"/>
      <c r="C5641" s="161"/>
      <c r="D5641" s="161"/>
      <c r="E5641" s="161"/>
      <c r="F5641" s="161"/>
      <c r="G5641" s="161"/>
      <c r="H5641" s="161"/>
      <c r="I5641" s="161"/>
      <c r="J5641" s="161"/>
    </row>
    <row r="5642" spans="1:10" x14ac:dyDescent="0.25">
      <c r="A5642" s="24" t="s">
        <v>1709</v>
      </c>
      <c r="B5642" s="25" t="s">
        <v>2</v>
      </c>
      <c r="C5642" s="24" t="s">
        <v>3</v>
      </c>
      <c r="D5642" s="24" t="s">
        <v>4</v>
      </c>
      <c r="E5642" s="294" t="s">
        <v>2075</v>
      </c>
      <c r="F5642" s="294"/>
      <c r="G5642" s="145" t="s">
        <v>5</v>
      </c>
      <c r="H5642" s="25" t="s">
        <v>6</v>
      </c>
      <c r="I5642" s="25" t="s">
        <v>7</v>
      </c>
      <c r="J5642" s="25" t="s">
        <v>9</v>
      </c>
    </row>
    <row r="5643" spans="1:10" ht="39.6" x14ac:dyDescent="0.25">
      <c r="A5643" s="146" t="s">
        <v>2076</v>
      </c>
      <c r="B5643" s="147" t="s">
        <v>1710</v>
      </c>
      <c r="C5643" s="146" t="s">
        <v>41</v>
      </c>
      <c r="D5643" s="146" t="s">
        <v>1711</v>
      </c>
      <c r="E5643" s="292" t="s">
        <v>3034</v>
      </c>
      <c r="F5643" s="292"/>
      <c r="G5643" s="148" t="s">
        <v>91</v>
      </c>
      <c r="H5643" s="149">
        <v>1</v>
      </c>
      <c r="I5643" s="150">
        <v>62.91</v>
      </c>
      <c r="J5643" s="150">
        <v>62.91</v>
      </c>
    </row>
    <row r="5644" spans="1:10" ht="26.4" x14ac:dyDescent="0.25">
      <c r="A5644" s="48" t="s">
        <v>2078</v>
      </c>
      <c r="B5644" s="50" t="s">
        <v>2118</v>
      </c>
      <c r="C5644" s="48" t="s">
        <v>41</v>
      </c>
      <c r="D5644" s="48" t="s">
        <v>2119</v>
      </c>
      <c r="E5644" s="289" t="s">
        <v>2081</v>
      </c>
      <c r="F5644" s="289"/>
      <c r="G5644" s="151" t="s">
        <v>2082</v>
      </c>
      <c r="H5644" s="152">
        <v>0.29589700000000002</v>
      </c>
      <c r="I5644" s="153">
        <v>29.46</v>
      </c>
      <c r="J5644" s="153">
        <v>8.7100000000000009</v>
      </c>
    </row>
    <row r="5645" spans="1:10" ht="26.4" x14ac:dyDescent="0.25">
      <c r="A5645" s="48" t="s">
        <v>2078</v>
      </c>
      <c r="B5645" s="50" t="s">
        <v>2114</v>
      </c>
      <c r="C5645" s="48" t="s">
        <v>41</v>
      </c>
      <c r="D5645" s="48" t="s">
        <v>2115</v>
      </c>
      <c r="E5645" s="289" t="s">
        <v>2081</v>
      </c>
      <c r="F5645" s="289"/>
      <c r="G5645" s="151" t="s">
        <v>2082</v>
      </c>
      <c r="H5645" s="152">
        <v>0.29589700000000002</v>
      </c>
      <c r="I5645" s="153">
        <v>24.83</v>
      </c>
      <c r="J5645" s="153">
        <v>7.34</v>
      </c>
    </row>
    <row r="5646" spans="1:10" ht="26.4" x14ac:dyDescent="0.25">
      <c r="A5646" s="154" t="s">
        <v>2087</v>
      </c>
      <c r="B5646" s="155" t="s">
        <v>3035</v>
      </c>
      <c r="C5646" s="154" t="s">
        <v>41</v>
      </c>
      <c r="D5646" s="154" t="s">
        <v>3036</v>
      </c>
      <c r="E5646" s="290" t="s">
        <v>2091</v>
      </c>
      <c r="F5646" s="290"/>
      <c r="G5646" s="156" t="s">
        <v>91</v>
      </c>
      <c r="H5646" s="157">
        <v>1.0357749999999999</v>
      </c>
      <c r="I5646" s="158">
        <v>45.25</v>
      </c>
      <c r="J5646" s="158">
        <v>46.86</v>
      </c>
    </row>
    <row r="5647" spans="1:10" x14ac:dyDescent="0.25">
      <c r="A5647" s="49"/>
      <c r="B5647" s="49"/>
      <c r="C5647" s="49"/>
      <c r="D5647" s="49"/>
      <c r="E5647" s="49" t="s">
        <v>2093</v>
      </c>
      <c r="F5647" s="159">
        <v>5.67</v>
      </c>
      <c r="G5647" s="49" t="s">
        <v>2094</v>
      </c>
      <c r="H5647" s="159">
        <v>6.52</v>
      </c>
      <c r="I5647" s="49" t="s">
        <v>2095</v>
      </c>
      <c r="J5647" s="159">
        <v>12.19</v>
      </c>
    </row>
    <row r="5648" spans="1:10" x14ac:dyDescent="0.25">
      <c r="A5648" s="49"/>
      <c r="B5648" s="49"/>
      <c r="C5648" s="49"/>
      <c r="D5648" s="49"/>
      <c r="E5648" s="49" t="s">
        <v>2096</v>
      </c>
      <c r="F5648" s="159">
        <v>12.89</v>
      </c>
      <c r="G5648" s="49"/>
      <c r="H5648" s="291" t="s">
        <v>2097</v>
      </c>
      <c r="I5648" s="291"/>
      <c r="J5648" s="159">
        <v>75.8</v>
      </c>
    </row>
    <row r="5649" spans="1:10" ht="14.4" thickBot="1" x14ac:dyDescent="0.3">
      <c r="A5649" s="30"/>
      <c r="B5649" s="30"/>
      <c r="C5649" s="30"/>
      <c r="D5649" s="30"/>
      <c r="E5649" s="30"/>
      <c r="F5649" s="30"/>
      <c r="G5649" s="30" t="s">
        <v>2098</v>
      </c>
      <c r="H5649" s="160" t="s">
        <v>3813</v>
      </c>
      <c r="I5649" s="30" t="s">
        <v>2100</v>
      </c>
      <c r="J5649" s="32">
        <v>18646.8</v>
      </c>
    </row>
    <row r="5650" spans="1:10" ht="14.4" thickTop="1" x14ac:dyDescent="0.25">
      <c r="A5650" s="161"/>
      <c r="B5650" s="161"/>
      <c r="C5650" s="161"/>
      <c r="D5650" s="161"/>
      <c r="E5650" s="161"/>
      <c r="F5650" s="161"/>
      <c r="G5650" s="161"/>
      <c r="H5650" s="161"/>
      <c r="I5650" s="161"/>
      <c r="J5650" s="161"/>
    </row>
    <row r="5651" spans="1:10" x14ac:dyDescent="0.25">
      <c r="A5651" s="24" t="s">
        <v>1712</v>
      </c>
      <c r="B5651" s="25" t="s">
        <v>2</v>
      </c>
      <c r="C5651" s="24" t="s">
        <v>3</v>
      </c>
      <c r="D5651" s="24" t="s">
        <v>4</v>
      </c>
      <c r="E5651" s="294" t="s">
        <v>2075</v>
      </c>
      <c r="F5651" s="294"/>
      <c r="G5651" s="145" t="s">
        <v>5</v>
      </c>
      <c r="H5651" s="25" t="s">
        <v>6</v>
      </c>
      <c r="I5651" s="25" t="s">
        <v>7</v>
      </c>
      <c r="J5651" s="25" t="s">
        <v>9</v>
      </c>
    </row>
    <row r="5652" spans="1:10" ht="39.6" x14ac:dyDescent="0.25">
      <c r="A5652" s="146" t="s">
        <v>2076</v>
      </c>
      <c r="B5652" s="147" t="s">
        <v>1713</v>
      </c>
      <c r="C5652" s="146" t="s">
        <v>41</v>
      </c>
      <c r="D5652" s="146" t="s">
        <v>1714</v>
      </c>
      <c r="E5652" s="292" t="s">
        <v>3034</v>
      </c>
      <c r="F5652" s="292"/>
      <c r="G5652" s="148" t="s">
        <v>91</v>
      </c>
      <c r="H5652" s="149">
        <v>1</v>
      </c>
      <c r="I5652" s="150">
        <v>54.88</v>
      </c>
      <c r="J5652" s="150">
        <v>54.88</v>
      </c>
    </row>
    <row r="5653" spans="1:10" ht="26.4" x14ac:dyDescent="0.25">
      <c r="A5653" s="48" t="s">
        <v>2078</v>
      </c>
      <c r="B5653" s="50" t="s">
        <v>2114</v>
      </c>
      <c r="C5653" s="48" t="s">
        <v>41</v>
      </c>
      <c r="D5653" s="48" t="s">
        <v>2115</v>
      </c>
      <c r="E5653" s="289" t="s">
        <v>2081</v>
      </c>
      <c r="F5653" s="289"/>
      <c r="G5653" s="151" t="s">
        <v>2082</v>
      </c>
      <c r="H5653" s="152">
        <v>0.26797799999999999</v>
      </c>
      <c r="I5653" s="153">
        <v>24.83</v>
      </c>
      <c r="J5653" s="153">
        <v>6.65</v>
      </c>
    </row>
    <row r="5654" spans="1:10" ht="26.4" x14ac:dyDescent="0.25">
      <c r="A5654" s="48" t="s">
        <v>2078</v>
      </c>
      <c r="B5654" s="50" t="s">
        <v>2118</v>
      </c>
      <c r="C5654" s="48" t="s">
        <v>41</v>
      </c>
      <c r="D5654" s="48" t="s">
        <v>2119</v>
      </c>
      <c r="E5654" s="289" t="s">
        <v>2081</v>
      </c>
      <c r="F5654" s="289"/>
      <c r="G5654" s="151" t="s">
        <v>2082</v>
      </c>
      <c r="H5654" s="152">
        <v>0.26797799999999999</v>
      </c>
      <c r="I5654" s="153">
        <v>29.46</v>
      </c>
      <c r="J5654" s="153">
        <v>7.89</v>
      </c>
    </row>
    <row r="5655" spans="1:10" ht="26.4" x14ac:dyDescent="0.25">
      <c r="A5655" s="154" t="s">
        <v>2087</v>
      </c>
      <c r="B5655" s="155" t="s">
        <v>3438</v>
      </c>
      <c r="C5655" s="154" t="s">
        <v>41</v>
      </c>
      <c r="D5655" s="154" t="s">
        <v>3439</v>
      </c>
      <c r="E5655" s="290" t="s">
        <v>2091</v>
      </c>
      <c r="F5655" s="290"/>
      <c r="G5655" s="156" t="s">
        <v>91</v>
      </c>
      <c r="H5655" s="157">
        <v>1.0357749999999999</v>
      </c>
      <c r="I5655" s="158">
        <v>38.950000000000003</v>
      </c>
      <c r="J5655" s="158">
        <v>40.340000000000003</v>
      </c>
    </row>
    <row r="5656" spans="1:10" x14ac:dyDescent="0.25">
      <c r="A5656" s="49"/>
      <c r="B5656" s="49"/>
      <c r="C5656" s="49"/>
      <c r="D5656" s="49"/>
      <c r="E5656" s="49" t="s">
        <v>2093</v>
      </c>
      <c r="F5656" s="159">
        <v>5.14</v>
      </c>
      <c r="G5656" s="49" t="s">
        <v>2094</v>
      </c>
      <c r="H5656" s="159">
        <v>5.9</v>
      </c>
      <c r="I5656" s="49" t="s">
        <v>2095</v>
      </c>
      <c r="J5656" s="159">
        <v>11.04</v>
      </c>
    </row>
    <row r="5657" spans="1:10" x14ac:dyDescent="0.25">
      <c r="A5657" s="49"/>
      <c r="B5657" s="49"/>
      <c r="C5657" s="49"/>
      <c r="D5657" s="49"/>
      <c r="E5657" s="49" t="s">
        <v>2096</v>
      </c>
      <c r="F5657" s="159">
        <v>11.25</v>
      </c>
      <c r="G5657" s="49"/>
      <c r="H5657" s="291" t="s">
        <v>2097</v>
      </c>
      <c r="I5657" s="291"/>
      <c r="J5657" s="159">
        <v>66.13</v>
      </c>
    </row>
    <row r="5658" spans="1:10" ht="14.4" thickBot="1" x14ac:dyDescent="0.3">
      <c r="A5658" s="30"/>
      <c r="B5658" s="30"/>
      <c r="C5658" s="30"/>
      <c r="D5658" s="30"/>
      <c r="E5658" s="30"/>
      <c r="F5658" s="30"/>
      <c r="G5658" s="30" t="s">
        <v>2098</v>
      </c>
      <c r="H5658" s="160" t="s">
        <v>3814</v>
      </c>
      <c r="I5658" s="30" t="s">
        <v>2100</v>
      </c>
      <c r="J5658" s="32">
        <v>7935.6</v>
      </c>
    </row>
    <row r="5659" spans="1:10" ht="14.4" thickTop="1" x14ac:dyDescent="0.25">
      <c r="A5659" s="161"/>
      <c r="B5659" s="161"/>
      <c r="C5659" s="161"/>
      <c r="D5659" s="161"/>
      <c r="E5659" s="161"/>
      <c r="F5659" s="161"/>
      <c r="G5659" s="161"/>
      <c r="H5659" s="161"/>
      <c r="I5659" s="161"/>
      <c r="J5659" s="161"/>
    </row>
    <row r="5660" spans="1:10" x14ac:dyDescent="0.25">
      <c r="A5660" s="24" t="s">
        <v>1715</v>
      </c>
      <c r="B5660" s="25" t="s">
        <v>2</v>
      </c>
      <c r="C5660" s="24" t="s">
        <v>3</v>
      </c>
      <c r="D5660" s="24" t="s">
        <v>4</v>
      </c>
      <c r="E5660" s="294" t="s">
        <v>2075</v>
      </c>
      <c r="F5660" s="294"/>
      <c r="G5660" s="145" t="s">
        <v>5</v>
      </c>
      <c r="H5660" s="25" t="s">
        <v>6</v>
      </c>
      <c r="I5660" s="25" t="s">
        <v>7</v>
      </c>
      <c r="J5660" s="25" t="s">
        <v>9</v>
      </c>
    </row>
    <row r="5661" spans="1:10" ht="39.6" x14ac:dyDescent="0.25">
      <c r="A5661" s="146" t="s">
        <v>2076</v>
      </c>
      <c r="B5661" s="147" t="s">
        <v>1716</v>
      </c>
      <c r="C5661" s="146" t="s">
        <v>41</v>
      </c>
      <c r="D5661" s="146" t="s">
        <v>1717</v>
      </c>
      <c r="E5661" s="292" t="s">
        <v>3034</v>
      </c>
      <c r="F5661" s="292"/>
      <c r="G5661" s="148" t="s">
        <v>91</v>
      </c>
      <c r="H5661" s="149">
        <v>1</v>
      </c>
      <c r="I5661" s="150">
        <v>45.2</v>
      </c>
      <c r="J5661" s="150">
        <v>45.2</v>
      </c>
    </row>
    <row r="5662" spans="1:10" ht="26.4" x14ac:dyDescent="0.25">
      <c r="A5662" s="48" t="s">
        <v>2078</v>
      </c>
      <c r="B5662" s="50" t="s">
        <v>2118</v>
      </c>
      <c r="C5662" s="48" t="s">
        <v>41</v>
      </c>
      <c r="D5662" s="48" t="s">
        <v>2119</v>
      </c>
      <c r="E5662" s="289" t="s">
        <v>2081</v>
      </c>
      <c r="F5662" s="289"/>
      <c r="G5662" s="151" t="s">
        <v>2082</v>
      </c>
      <c r="H5662" s="152">
        <v>0.24354899999999999</v>
      </c>
      <c r="I5662" s="153">
        <v>29.46</v>
      </c>
      <c r="J5662" s="153">
        <v>7.17</v>
      </c>
    </row>
    <row r="5663" spans="1:10" ht="26.4" x14ac:dyDescent="0.25">
      <c r="A5663" s="48" t="s">
        <v>2078</v>
      </c>
      <c r="B5663" s="50" t="s">
        <v>2114</v>
      </c>
      <c r="C5663" s="48" t="s">
        <v>41</v>
      </c>
      <c r="D5663" s="48" t="s">
        <v>2115</v>
      </c>
      <c r="E5663" s="289" t="s">
        <v>2081</v>
      </c>
      <c r="F5663" s="289"/>
      <c r="G5663" s="151" t="s">
        <v>2082</v>
      </c>
      <c r="H5663" s="152">
        <v>0.24354899999999999</v>
      </c>
      <c r="I5663" s="153">
        <v>24.83</v>
      </c>
      <c r="J5663" s="153">
        <v>6.04</v>
      </c>
    </row>
    <row r="5664" spans="1:10" ht="26.4" x14ac:dyDescent="0.25">
      <c r="A5664" s="154" t="s">
        <v>2087</v>
      </c>
      <c r="B5664" s="155" t="s">
        <v>3815</v>
      </c>
      <c r="C5664" s="154" t="s">
        <v>41</v>
      </c>
      <c r="D5664" s="154" t="s">
        <v>3816</v>
      </c>
      <c r="E5664" s="290" t="s">
        <v>2091</v>
      </c>
      <c r="F5664" s="290"/>
      <c r="G5664" s="156" t="s">
        <v>91</v>
      </c>
      <c r="H5664" s="157">
        <v>1.0357749999999999</v>
      </c>
      <c r="I5664" s="158">
        <v>30.89</v>
      </c>
      <c r="J5664" s="158">
        <v>31.99</v>
      </c>
    </row>
    <row r="5665" spans="1:10" x14ac:dyDescent="0.25">
      <c r="A5665" s="49"/>
      <c r="B5665" s="49"/>
      <c r="C5665" s="49"/>
      <c r="D5665" s="49"/>
      <c r="E5665" s="49" t="s">
        <v>2093</v>
      </c>
      <c r="F5665" s="159">
        <v>4.67</v>
      </c>
      <c r="G5665" s="49" t="s">
        <v>2094</v>
      </c>
      <c r="H5665" s="159">
        <v>5.36</v>
      </c>
      <c r="I5665" s="49" t="s">
        <v>2095</v>
      </c>
      <c r="J5665" s="159">
        <v>10.029999999999999</v>
      </c>
    </row>
    <row r="5666" spans="1:10" x14ac:dyDescent="0.25">
      <c r="A5666" s="49"/>
      <c r="B5666" s="49"/>
      <c r="C5666" s="49"/>
      <c r="D5666" s="49"/>
      <c r="E5666" s="49" t="s">
        <v>2096</v>
      </c>
      <c r="F5666" s="159">
        <v>9.26</v>
      </c>
      <c r="G5666" s="49"/>
      <c r="H5666" s="291" t="s">
        <v>2097</v>
      </c>
      <c r="I5666" s="291"/>
      <c r="J5666" s="159">
        <v>54.46</v>
      </c>
    </row>
    <row r="5667" spans="1:10" ht="14.4" thickBot="1" x14ac:dyDescent="0.3">
      <c r="A5667" s="30"/>
      <c r="B5667" s="30"/>
      <c r="C5667" s="30"/>
      <c r="D5667" s="30"/>
      <c r="E5667" s="30"/>
      <c r="F5667" s="30"/>
      <c r="G5667" s="30" t="s">
        <v>2098</v>
      </c>
      <c r="H5667" s="160" t="s">
        <v>3817</v>
      </c>
      <c r="I5667" s="30" t="s">
        <v>2100</v>
      </c>
      <c r="J5667" s="32">
        <v>11654.44</v>
      </c>
    </row>
    <row r="5668" spans="1:10" ht="14.4" thickTop="1" x14ac:dyDescent="0.25">
      <c r="A5668" s="161"/>
      <c r="B5668" s="161"/>
      <c r="C5668" s="161"/>
      <c r="D5668" s="161"/>
      <c r="E5668" s="161"/>
      <c r="F5668" s="161"/>
      <c r="G5668" s="161"/>
      <c r="H5668" s="161"/>
      <c r="I5668" s="161"/>
      <c r="J5668" s="161"/>
    </row>
    <row r="5669" spans="1:10" x14ac:dyDescent="0.25">
      <c r="A5669" s="24" t="s">
        <v>1718</v>
      </c>
      <c r="B5669" s="25" t="s">
        <v>2</v>
      </c>
      <c r="C5669" s="24" t="s">
        <v>3</v>
      </c>
      <c r="D5669" s="24" t="s">
        <v>4</v>
      </c>
      <c r="E5669" s="294" t="s">
        <v>2075</v>
      </c>
      <c r="F5669" s="294"/>
      <c r="G5669" s="145" t="s">
        <v>5</v>
      </c>
      <c r="H5669" s="25" t="s">
        <v>6</v>
      </c>
      <c r="I5669" s="25" t="s">
        <v>7</v>
      </c>
      <c r="J5669" s="25" t="s">
        <v>9</v>
      </c>
    </row>
    <row r="5670" spans="1:10" ht="39.6" x14ac:dyDescent="0.25">
      <c r="A5670" s="146" t="s">
        <v>2076</v>
      </c>
      <c r="B5670" s="147" t="s">
        <v>1719</v>
      </c>
      <c r="C5670" s="146" t="s">
        <v>41</v>
      </c>
      <c r="D5670" s="146" t="s">
        <v>1720</v>
      </c>
      <c r="E5670" s="292" t="s">
        <v>3034</v>
      </c>
      <c r="F5670" s="292"/>
      <c r="G5670" s="148" t="s">
        <v>91</v>
      </c>
      <c r="H5670" s="149">
        <v>1</v>
      </c>
      <c r="I5670" s="150">
        <v>36.729999999999997</v>
      </c>
      <c r="J5670" s="150">
        <v>36.729999999999997</v>
      </c>
    </row>
    <row r="5671" spans="1:10" ht="26.4" x14ac:dyDescent="0.25">
      <c r="A5671" s="48" t="s">
        <v>2078</v>
      </c>
      <c r="B5671" s="50" t="s">
        <v>2114</v>
      </c>
      <c r="C5671" s="48" t="s">
        <v>41</v>
      </c>
      <c r="D5671" s="48" t="s">
        <v>2115</v>
      </c>
      <c r="E5671" s="289" t="s">
        <v>2081</v>
      </c>
      <c r="F5671" s="289"/>
      <c r="G5671" s="151" t="s">
        <v>2082</v>
      </c>
      <c r="H5671" s="152">
        <v>0.27959299999999998</v>
      </c>
      <c r="I5671" s="153">
        <v>24.83</v>
      </c>
      <c r="J5671" s="153">
        <v>6.94</v>
      </c>
    </row>
    <row r="5672" spans="1:10" ht="26.4" x14ac:dyDescent="0.25">
      <c r="A5672" s="48" t="s">
        <v>2078</v>
      </c>
      <c r="B5672" s="50" t="s">
        <v>2118</v>
      </c>
      <c r="C5672" s="48" t="s">
        <v>41</v>
      </c>
      <c r="D5672" s="48" t="s">
        <v>2119</v>
      </c>
      <c r="E5672" s="289" t="s">
        <v>2081</v>
      </c>
      <c r="F5672" s="289"/>
      <c r="G5672" s="151" t="s">
        <v>2082</v>
      </c>
      <c r="H5672" s="152">
        <v>0.27959299999999998</v>
      </c>
      <c r="I5672" s="153">
        <v>29.46</v>
      </c>
      <c r="J5672" s="153">
        <v>8.23</v>
      </c>
    </row>
    <row r="5673" spans="1:10" ht="26.4" x14ac:dyDescent="0.25">
      <c r="A5673" s="154" t="s">
        <v>2087</v>
      </c>
      <c r="B5673" s="155" t="s">
        <v>3818</v>
      </c>
      <c r="C5673" s="154" t="s">
        <v>41</v>
      </c>
      <c r="D5673" s="154" t="s">
        <v>3819</v>
      </c>
      <c r="E5673" s="290" t="s">
        <v>2091</v>
      </c>
      <c r="F5673" s="290"/>
      <c r="G5673" s="156" t="s">
        <v>91</v>
      </c>
      <c r="H5673" s="157">
        <v>1.0357749999999999</v>
      </c>
      <c r="I5673" s="158">
        <v>20.82</v>
      </c>
      <c r="J5673" s="158">
        <v>21.56</v>
      </c>
    </row>
    <row r="5674" spans="1:10" x14ac:dyDescent="0.25">
      <c r="A5674" s="49"/>
      <c r="B5674" s="49"/>
      <c r="C5674" s="49"/>
      <c r="D5674" s="49"/>
      <c r="E5674" s="49" t="s">
        <v>2093</v>
      </c>
      <c r="F5674" s="159">
        <v>5.36</v>
      </c>
      <c r="G5674" s="49" t="s">
        <v>2094</v>
      </c>
      <c r="H5674" s="159">
        <v>6.16</v>
      </c>
      <c r="I5674" s="49" t="s">
        <v>2095</v>
      </c>
      <c r="J5674" s="159">
        <v>11.52</v>
      </c>
    </row>
    <row r="5675" spans="1:10" x14ac:dyDescent="0.25">
      <c r="A5675" s="49"/>
      <c r="B5675" s="49"/>
      <c r="C5675" s="49"/>
      <c r="D5675" s="49"/>
      <c r="E5675" s="49" t="s">
        <v>2096</v>
      </c>
      <c r="F5675" s="159">
        <v>7.52</v>
      </c>
      <c r="G5675" s="49"/>
      <c r="H5675" s="291" t="s">
        <v>2097</v>
      </c>
      <c r="I5675" s="291"/>
      <c r="J5675" s="159">
        <v>44.25</v>
      </c>
    </row>
    <row r="5676" spans="1:10" ht="14.4" thickBot="1" x14ac:dyDescent="0.3">
      <c r="A5676" s="30"/>
      <c r="B5676" s="30"/>
      <c r="C5676" s="30"/>
      <c r="D5676" s="30"/>
      <c r="E5676" s="30"/>
      <c r="F5676" s="30"/>
      <c r="G5676" s="30" t="s">
        <v>2098</v>
      </c>
      <c r="H5676" s="160" t="s">
        <v>3820</v>
      </c>
      <c r="I5676" s="30" t="s">
        <v>2100</v>
      </c>
      <c r="J5676" s="32">
        <v>54958.5</v>
      </c>
    </row>
    <row r="5677" spans="1:10" ht="14.4" thickTop="1" x14ac:dyDescent="0.25">
      <c r="A5677" s="161"/>
      <c r="B5677" s="161"/>
      <c r="C5677" s="161"/>
      <c r="D5677" s="161"/>
      <c r="E5677" s="161"/>
      <c r="F5677" s="161"/>
      <c r="G5677" s="161"/>
      <c r="H5677" s="161"/>
      <c r="I5677" s="161"/>
      <c r="J5677" s="161"/>
    </row>
    <row r="5678" spans="1:10" x14ac:dyDescent="0.25">
      <c r="A5678" s="24" t="s">
        <v>1721</v>
      </c>
      <c r="B5678" s="25" t="s">
        <v>2</v>
      </c>
      <c r="C5678" s="24" t="s">
        <v>3</v>
      </c>
      <c r="D5678" s="24" t="s">
        <v>4</v>
      </c>
      <c r="E5678" s="294" t="s">
        <v>2075</v>
      </c>
      <c r="F5678" s="294"/>
      <c r="G5678" s="145" t="s">
        <v>5</v>
      </c>
      <c r="H5678" s="25" t="s">
        <v>6</v>
      </c>
      <c r="I5678" s="25" t="s">
        <v>7</v>
      </c>
      <c r="J5678" s="25" t="s">
        <v>9</v>
      </c>
    </row>
    <row r="5679" spans="1:10" ht="26.4" x14ac:dyDescent="0.25">
      <c r="A5679" s="146" t="s">
        <v>2076</v>
      </c>
      <c r="B5679" s="147" t="s">
        <v>1722</v>
      </c>
      <c r="C5679" s="146" t="s">
        <v>19</v>
      </c>
      <c r="D5679" s="146" t="s">
        <v>1723</v>
      </c>
      <c r="E5679" s="292" t="s">
        <v>2077</v>
      </c>
      <c r="F5679" s="292"/>
      <c r="G5679" s="148" t="s">
        <v>91</v>
      </c>
      <c r="H5679" s="149">
        <v>1</v>
      </c>
      <c r="I5679" s="150">
        <v>47.55</v>
      </c>
      <c r="J5679" s="150">
        <v>47.55</v>
      </c>
    </row>
    <row r="5680" spans="1:10" ht="26.4" x14ac:dyDescent="0.25">
      <c r="A5680" s="48" t="s">
        <v>2078</v>
      </c>
      <c r="B5680" s="50" t="s">
        <v>3778</v>
      </c>
      <c r="C5680" s="48" t="s">
        <v>41</v>
      </c>
      <c r="D5680" s="48" t="s">
        <v>3779</v>
      </c>
      <c r="E5680" s="289" t="s">
        <v>2081</v>
      </c>
      <c r="F5680" s="289"/>
      <c r="G5680" s="151" t="s">
        <v>2082</v>
      </c>
      <c r="H5680" s="152">
        <v>0.3</v>
      </c>
      <c r="I5680" s="153">
        <v>30.64</v>
      </c>
      <c r="J5680" s="153">
        <v>9.19</v>
      </c>
    </row>
    <row r="5681" spans="1:10" x14ac:dyDescent="0.25">
      <c r="A5681" s="154" t="s">
        <v>2087</v>
      </c>
      <c r="B5681" s="155" t="s">
        <v>3821</v>
      </c>
      <c r="C5681" s="154" t="s">
        <v>2461</v>
      </c>
      <c r="D5681" s="154" t="s">
        <v>3822</v>
      </c>
      <c r="E5681" s="290" t="s">
        <v>2091</v>
      </c>
      <c r="F5681" s="290"/>
      <c r="G5681" s="156" t="s">
        <v>2595</v>
      </c>
      <c r="H5681" s="157">
        <v>1.01</v>
      </c>
      <c r="I5681" s="158">
        <v>37.99</v>
      </c>
      <c r="J5681" s="158">
        <v>38.36</v>
      </c>
    </row>
    <row r="5682" spans="1:10" x14ac:dyDescent="0.25">
      <c r="A5682" s="49"/>
      <c r="B5682" s="49"/>
      <c r="C5682" s="49"/>
      <c r="D5682" s="49"/>
      <c r="E5682" s="49" t="s">
        <v>2093</v>
      </c>
      <c r="F5682" s="159">
        <v>3.29</v>
      </c>
      <c r="G5682" s="49" t="s">
        <v>2094</v>
      </c>
      <c r="H5682" s="159">
        <v>3.78</v>
      </c>
      <c r="I5682" s="49" t="s">
        <v>2095</v>
      </c>
      <c r="J5682" s="159">
        <v>7.07</v>
      </c>
    </row>
    <row r="5683" spans="1:10" x14ac:dyDescent="0.25">
      <c r="A5683" s="49"/>
      <c r="B5683" s="49"/>
      <c r="C5683" s="49"/>
      <c r="D5683" s="49"/>
      <c r="E5683" s="49" t="s">
        <v>2096</v>
      </c>
      <c r="F5683" s="159">
        <v>9.74</v>
      </c>
      <c r="G5683" s="49"/>
      <c r="H5683" s="291" t="s">
        <v>2097</v>
      </c>
      <c r="I5683" s="291"/>
      <c r="J5683" s="159">
        <v>57.29</v>
      </c>
    </row>
    <row r="5684" spans="1:10" ht="14.4" thickBot="1" x14ac:dyDescent="0.3">
      <c r="A5684" s="30"/>
      <c r="B5684" s="30"/>
      <c r="C5684" s="30"/>
      <c r="D5684" s="30"/>
      <c r="E5684" s="30"/>
      <c r="F5684" s="30"/>
      <c r="G5684" s="30" t="s">
        <v>2098</v>
      </c>
      <c r="H5684" s="160" t="s">
        <v>3823</v>
      </c>
      <c r="I5684" s="30" t="s">
        <v>2100</v>
      </c>
      <c r="J5684" s="32">
        <v>28645</v>
      </c>
    </row>
    <row r="5685" spans="1:10" ht="14.4" thickTop="1" x14ac:dyDescent="0.25">
      <c r="A5685" s="161"/>
      <c r="B5685" s="161"/>
      <c r="C5685" s="161"/>
      <c r="D5685" s="161"/>
      <c r="E5685" s="161"/>
      <c r="F5685" s="161"/>
      <c r="G5685" s="161"/>
      <c r="H5685" s="161"/>
      <c r="I5685" s="161"/>
      <c r="J5685" s="161"/>
    </row>
    <row r="5686" spans="1:10" x14ac:dyDescent="0.25">
      <c r="A5686" s="24" t="s">
        <v>1724</v>
      </c>
      <c r="B5686" s="25" t="s">
        <v>2</v>
      </c>
      <c r="C5686" s="24" t="s">
        <v>3</v>
      </c>
      <c r="D5686" s="24" t="s">
        <v>4</v>
      </c>
      <c r="E5686" s="294" t="s">
        <v>2075</v>
      </c>
      <c r="F5686" s="294"/>
      <c r="G5686" s="145" t="s">
        <v>5</v>
      </c>
      <c r="H5686" s="25" t="s">
        <v>6</v>
      </c>
      <c r="I5686" s="25" t="s">
        <v>7</v>
      </c>
      <c r="J5686" s="25" t="s">
        <v>9</v>
      </c>
    </row>
    <row r="5687" spans="1:10" ht="26.4" x14ac:dyDescent="0.25">
      <c r="A5687" s="146" t="s">
        <v>2076</v>
      </c>
      <c r="B5687" s="147" t="s">
        <v>1725</v>
      </c>
      <c r="C5687" s="146" t="s">
        <v>19</v>
      </c>
      <c r="D5687" s="146" t="s">
        <v>1726</v>
      </c>
      <c r="E5687" s="292" t="s">
        <v>2077</v>
      </c>
      <c r="F5687" s="292"/>
      <c r="G5687" s="148" t="s">
        <v>91</v>
      </c>
      <c r="H5687" s="149">
        <v>1</v>
      </c>
      <c r="I5687" s="150">
        <v>40.64</v>
      </c>
      <c r="J5687" s="150">
        <v>40.64</v>
      </c>
    </row>
    <row r="5688" spans="1:10" ht="26.4" x14ac:dyDescent="0.25">
      <c r="A5688" s="48" t="s">
        <v>2078</v>
      </c>
      <c r="B5688" s="50" t="s">
        <v>3778</v>
      </c>
      <c r="C5688" s="48" t="s">
        <v>41</v>
      </c>
      <c r="D5688" s="48" t="s">
        <v>3779</v>
      </c>
      <c r="E5688" s="289" t="s">
        <v>2081</v>
      </c>
      <c r="F5688" s="289"/>
      <c r="G5688" s="151" t="s">
        <v>2082</v>
      </c>
      <c r="H5688" s="152">
        <v>0.3</v>
      </c>
      <c r="I5688" s="153">
        <v>30.64</v>
      </c>
      <c r="J5688" s="153">
        <v>9.19</v>
      </c>
    </row>
    <row r="5689" spans="1:10" x14ac:dyDescent="0.25">
      <c r="A5689" s="154" t="s">
        <v>2087</v>
      </c>
      <c r="B5689" s="155" t="s">
        <v>3824</v>
      </c>
      <c r="C5689" s="154" t="s">
        <v>2461</v>
      </c>
      <c r="D5689" s="154" t="s">
        <v>3825</v>
      </c>
      <c r="E5689" s="290" t="s">
        <v>2091</v>
      </c>
      <c r="F5689" s="290"/>
      <c r="G5689" s="156" t="s">
        <v>2595</v>
      </c>
      <c r="H5689" s="157">
        <v>1.01</v>
      </c>
      <c r="I5689" s="158">
        <v>31.14</v>
      </c>
      <c r="J5689" s="158">
        <v>31.45</v>
      </c>
    </row>
    <row r="5690" spans="1:10" x14ac:dyDescent="0.25">
      <c r="A5690" s="49"/>
      <c r="B5690" s="49"/>
      <c r="C5690" s="49"/>
      <c r="D5690" s="49"/>
      <c r="E5690" s="49" t="s">
        <v>2093</v>
      </c>
      <c r="F5690" s="159">
        <v>3.29</v>
      </c>
      <c r="G5690" s="49" t="s">
        <v>2094</v>
      </c>
      <c r="H5690" s="159">
        <v>3.78</v>
      </c>
      <c r="I5690" s="49" t="s">
        <v>2095</v>
      </c>
      <c r="J5690" s="159">
        <v>7.07</v>
      </c>
    </row>
    <row r="5691" spans="1:10" x14ac:dyDescent="0.25">
      <c r="A5691" s="49"/>
      <c r="B5691" s="49"/>
      <c r="C5691" s="49"/>
      <c r="D5691" s="49"/>
      <c r="E5691" s="49" t="s">
        <v>2096</v>
      </c>
      <c r="F5691" s="159">
        <v>8.33</v>
      </c>
      <c r="G5691" s="49"/>
      <c r="H5691" s="291" t="s">
        <v>2097</v>
      </c>
      <c r="I5691" s="291"/>
      <c r="J5691" s="159">
        <v>48.97</v>
      </c>
    </row>
    <row r="5692" spans="1:10" ht="14.4" thickBot="1" x14ac:dyDescent="0.3">
      <c r="A5692" s="30"/>
      <c r="B5692" s="30"/>
      <c r="C5692" s="30"/>
      <c r="D5692" s="30"/>
      <c r="E5692" s="30"/>
      <c r="F5692" s="30"/>
      <c r="G5692" s="30" t="s">
        <v>2098</v>
      </c>
      <c r="H5692" s="160" t="s">
        <v>3826</v>
      </c>
      <c r="I5692" s="30" t="s">
        <v>2100</v>
      </c>
      <c r="J5692" s="32">
        <v>12242.5</v>
      </c>
    </row>
    <row r="5693" spans="1:10" ht="14.4" thickTop="1" x14ac:dyDescent="0.25">
      <c r="A5693" s="161"/>
      <c r="B5693" s="161"/>
      <c r="C5693" s="161"/>
      <c r="D5693" s="161"/>
      <c r="E5693" s="161"/>
      <c r="F5693" s="161"/>
      <c r="G5693" s="161"/>
      <c r="H5693" s="161"/>
      <c r="I5693" s="161"/>
      <c r="J5693" s="161"/>
    </row>
    <row r="5694" spans="1:10" x14ac:dyDescent="0.25">
      <c r="A5694" s="24" t="s">
        <v>1727</v>
      </c>
      <c r="B5694" s="25" t="s">
        <v>2</v>
      </c>
      <c r="C5694" s="24" t="s">
        <v>3</v>
      </c>
      <c r="D5694" s="24" t="s">
        <v>4</v>
      </c>
      <c r="E5694" s="294" t="s">
        <v>2075</v>
      </c>
      <c r="F5694" s="294"/>
      <c r="G5694" s="145" t="s">
        <v>5</v>
      </c>
      <c r="H5694" s="25" t="s">
        <v>6</v>
      </c>
      <c r="I5694" s="25" t="s">
        <v>7</v>
      </c>
      <c r="J5694" s="25" t="s">
        <v>9</v>
      </c>
    </row>
    <row r="5695" spans="1:10" ht="26.4" x14ac:dyDescent="0.25">
      <c r="A5695" s="146" t="s">
        <v>2076</v>
      </c>
      <c r="B5695" s="147" t="s">
        <v>1728</v>
      </c>
      <c r="C5695" s="146" t="s">
        <v>19</v>
      </c>
      <c r="D5695" s="146" t="s">
        <v>1729</v>
      </c>
      <c r="E5695" s="292" t="s">
        <v>2077</v>
      </c>
      <c r="F5695" s="292"/>
      <c r="G5695" s="148" t="s">
        <v>91</v>
      </c>
      <c r="H5695" s="149">
        <v>1</v>
      </c>
      <c r="I5695" s="150">
        <v>38.49</v>
      </c>
      <c r="J5695" s="150">
        <v>38.49</v>
      </c>
    </row>
    <row r="5696" spans="1:10" ht="26.4" x14ac:dyDescent="0.25">
      <c r="A5696" s="48" t="s">
        <v>2078</v>
      </c>
      <c r="B5696" s="50" t="s">
        <v>3778</v>
      </c>
      <c r="C5696" s="48" t="s">
        <v>41</v>
      </c>
      <c r="D5696" s="48" t="s">
        <v>3779</v>
      </c>
      <c r="E5696" s="289" t="s">
        <v>2081</v>
      </c>
      <c r="F5696" s="289"/>
      <c r="G5696" s="151" t="s">
        <v>2082</v>
      </c>
      <c r="H5696" s="152">
        <v>0.3</v>
      </c>
      <c r="I5696" s="153">
        <v>30.64</v>
      </c>
      <c r="J5696" s="153">
        <v>9.19</v>
      </c>
    </row>
    <row r="5697" spans="1:10" x14ac:dyDescent="0.25">
      <c r="A5697" s="154" t="s">
        <v>2087</v>
      </c>
      <c r="B5697" s="155" t="s">
        <v>3827</v>
      </c>
      <c r="C5697" s="154" t="s">
        <v>2461</v>
      </c>
      <c r="D5697" s="154" t="s">
        <v>3828</v>
      </c>
      <c r="E5697" s="290" t="s">
        <v>2091</v>
      </c>
      <c r="F5697" s="290"/>
      <c r="G5697" s="156" t="s">
        <v>2595</v>
      </c>
      <c r="H5697" s="157">
        <v>1.01</v>
      </c>
      <c r="I5697" s="158">
        <v>29.01</v>
      </c>
      <c r="J5697" s="158">
        <v>29.3</v>
      </c>
    </row>
    <row r="5698" spans="1:10" x14ac:dyDescent="0.25">
      <c r="A5698" s="49"/>
      <c r="B5698" s="49"/>
      <c r="C5698" s="49"/>
      <c r="D5698" s="49"/>
      <c r="E5698" s="49" t="s">
        <v>2093</v>
      </c>
      <c r="F5698" s="159">
        <v>3.29</v>
      </c>
      <c r="G5698" s="49" t="s">
        <v>2094</v>
      </c>
      <c r="H5698" s="159">
        <v>3.78</v>
      </c>
      <c r="I5698" s="49" t="s">
        <v>2095</v>
      </c>
      <c r="J5698" s="159">
        <v>7.07</v>
      </c>
    </row>
    <row r="5699" spans="1:10" x14ac:dyDescent="0.25">
      <c r="A5699" s="49"/>
      <c r="B5699" s="49"/>
      <c r="C5699" s="49"/>
      <c r="D5699" s="49"/>
      <c r="E5699" s="49" t="s">
        <v>2096</v>
      </c>
      <c r="F5699" s="159">
        <v>7.89</v>
      </c>
      <c r="G5699" s="49"/>
      <c r="H5699" s="291" t="s">
        <v>2097</v>
      </c>
      <c r="I5699" s="291"/>
      <c r="J5699" s="159">
        <v>46.38</v>
      </c>
    </row>
    <row r="5700" spans="1:10" ht="14.4" thickBot="1" x14ac:dyDescent="0.3">
      <c r="A5700" s="30"/>
      <c r="B5700" s="30"/>
      <c r="C5700" s="30"/>
      <c r="D5700" s="30"/>
      <c r="E5700" s="30"/>
      <c r="F5700" s="30"/>
      <c r="G5700" s="30" t="s">
        <v>2098</v>
      </c>
      <c r="H5700" s="160" t="s">
        <v>3583</v>
      </c>
      <c r="I5700" s="30" t="s">
        <v>2100</v>
      </c>
      <c r="J5700" s="32">
        <v>6029.4</v>
      </c>
    </row>
    <row r="5701" spans="1:10" ht="14.4" thickTop="1" x14ac:dyDescent="0.25">
      <c r="A5701" s="161"/>
      <c r="B5701" s="161"/>
      <c r="C5701" s="161"/>
      <c r="D5701" s="161"/>
      <c r="E5701" s="161"/>
      <c r="F5701" s="161"/>
      <c r="G5701" s="161"/>
      <c r="H5701" s="161"/>
      <c r="I5701" s="161"/>
      <c r="J5701" s="161"/>
    </row>
    <row r="5702" spans="1:10" x14ac:dyDescent="0.25">
      <c r="A5702" s="24" t="s">
        <v>1730</v>
      </c>
      <c r="B5702" s="25" t="s">
        <v>2</v>
      </c>
      <c r="C5702" s="24" t="s">
        <v>3</v>
      </c>
      <c r="D5702" s="24" t="s">
        <v>4</v>
      </c>
      <c r="E5702" s="294" t="s">
        <v>2075</v>
      </c>
      <c r="F5702" s="294"/>
      <c r="G5702" s="145" t="s">
        <v>5</v>
      </c>
      <c r="H5702" s="25" t="s">
        <v>6</v>
      </c>
      <c r="I5702" s="25" t="s">
        <v>7</v>
      </c>
      <c r="J5702" s="25" t="s">
        <v>9</v>
      </c>
    </row>
    <row r="5703" spans="1:10" ht="26.4" x14ac:dyDescent="0.25">
      <c r="A5703" s="146" t="s">
        <v>2076</v>
      </c>
      <c r="B5703" s="147" t="s">
        <v>1731</v>
      </c>
      <c r="C5703" s="146" t="s">
        <v>19</v>
      </c>
      <c r="D5703" s="146" t="s">
        <v>1732</v>
      </c>
      <c r="E5703" s="292" t="s">
        <v>2077</v>
      </c>
      <c r="F5703" s="292"/>
      <c r="G5703" s="148" t="s">
        <v>91</v>
      </c>
      <c r="H5703" s="149">
        <v>1</v>
      </c>
      <c r="I5703" s="150">
        <v>85.43</v>
      </c>
      <c r="J5703" s="150">
        <v>85.43</v>
      </c>
    </row>
    <row r="5704" spans="1:10" ht="26.4" x14ac:dyDescent="0.25">
      <c r="A5704" s="48" t="s">
        <v>2078</v>
      </c>
      <c r="B5704" s="50" t="s">
        <v>3778</v>
      </c>
      <c r="C5704" s="48" t="s">
        <v>41</v>
      </c>
      <c r="D5704" s="48" t="s">
        <v>3779</v>
      </c>
      <c r="E5704" s="289" t="s">
        <v>2081</v>
      </c>
      <c r="F5704" s="289"/>
      <c r="G5704" s="151" t="s">
        <v>2082</v>
      </c>
      <c r="H5704" s="152">
        <v>0.3</v>
      </c>
      <c r="I5704" s="153">
        <v>30.64</v>
      </c>
      <c r="J5704" s="153">
        <v>9.19</v>
      </c>
    </row>
    <row r="5705" spans="1:10" x14ac:dyDescent="0.25">
      <c r="A5705" s="154" t="s">
        <v>2087</v>
      </c>
      <c r="B5705" s="155" t="s">
        <v>3829</v>
      </c>
      <c r="C5705" s="154" t="s">
        <v>2461</v>
      </c>
      <c r="D5705" s="154" t="s">
        <v>3830</v>
      </c>
      <c r="E5705" s="290" t="s">
        <v>2091</v>
      </c>
      <c r="F5705" s="290"/>
      <c r="G5705" s="156" t="s">
        <v>2595</v>
      </c>
      <c r="H5705" s="157">
        <v>1.01</v>
      </c>
      <c r="I5705" s="158">
        <v>75.489999999999995</v>
      </c>
      <c r="J5705" s="158">
        <v>76.239999999999995</v>
      </c>
    </row>
    <row r="5706" spans="1:10" x14ac:dyDescent="0.25">
      <c r="A5706" s="49"/>
      <c r="B5706" s="49"/>
      <c r="C5706" s="49"/>
      <c r="D5706" s="49"/>
      <c r="E5706" s="49" t="s">
        <v>2093</v>
      </c>
      <c r="F5706" s="159">
        <v>3.29</v>
      </c>
      <c r="G5706" s="49" t="s">
        <v>2094</v>
      </c>
      <c r="H5706" s="159">
        <v>3.78</v>
      </c>
      <c r="I5706" s="49" t="s">
        <v>2095</v>
      </c>
      <c r="J5706" s="159">
        <v>7.07</v>
      </c>
    </row>
    <row r="5707" spans="1:10" x14ac:dyDescent="0.25">
      <c r="A5707" s="49"/>
      <c r="B5707" s="49"/>
      <c r="C5707" s="49"/>
      <c r="D5707" s="49"/>
      <c r="E5707" s="49" t="s">
        <v>2096</v>
      </c>
      <c r="F5707" s="159">
        <v>17.510000000000002</v>
      </c>
      <c r="G5707" s="49"/>
      <c r="H5707" s="291" t="s">
        <v>2097</v>
      </c>
      <c r="I5707" s="291"/>
      <c r="J5707" s="159">
        <v>102.94</v>
      </c>
    </row>
    <row r="5708" spans="1:10" ht="14.4" thickBot="1" x14ac:dyDescent="0.3">
      <c r="A5708" s="30"/>
      <c r="B5708" s="30"/>
      <c r="C5708" s="30"/>
      <c r="D5708" s="30"/>
      <c r="E5708" s="30"/>
      <c r="F5708" s="30"/>
      <c r="G5708" s="30" t="s">
        <v>2098</v>
      </c>
      <c r="H5708" s="160" t="s">
        <v>2671</v>
      </c>
      <c r="I5708" s="30" t="s">
        <v>2100</v>
      </c>
      <c r="J5708" s="32">
        <v>22646.799999999999</v>
      </c>
    </row>
    <row r="5709" spans="1:10" ht="14.4" thickTop="1" x14ac:dyDescent="0.25">
      <c r="A5709" s="161"/>
      <c r="B5709" s="161"/>
      <c r="C5709" s="161"/>
      <c r="D5709" s="161"/>
      <c r="E5709" s="161"/>
      <c r="F5709" s="161"/>
      <c r="G5709" s="161"/>
      <c r="H5709" s="161"/>
      <c r="I5709" s="161"/>
      <c r="J5709" s="161"/>
    </row>
    <row r="5710" spans="1:10" x14ac:dyDescent="0.25">
      <c r="A5710" s="24" t="s">
        <v>1733</v>
      </c>
      <c r="B5710" s="25" t="s">
        <v>2</v>
      </c>
      <c r="C5710" s="24" t="s">
        <v>3</v>
      </c>
      <c r="D5710" s="24" t="s">
        <v>4</v>
      </c>
      <c r="E5710" s="294" t="s">
        <v>2075</v>
      </c>
      <c r="F5710" s="294"/>
      <c r="G5710" s="145" t="s">
        <v>5</v>
      </c>
      <c r="H5710" s="25" t="s">
        <v>6</v>
      </c>
      <c r="I5710" s="25" t="s">
        <v>7</v>
      </c>
      <c r="J5710" s="25" t="s">
        <v>9</v>
      </c>
    </row>
    <row r="5711" spans="1:10" ht="26.4" x14ac:dyDescent="0.25">
      <c r="A5711" s="146" t="s">
        <v>2076</v>
      </c>
      <c r="B5711" s="147" t="s">
        <v>1734</v>
      </c>
      <c r="C5711" s="146" t="s">
        <v>19</v>
      </c>
      <c r="D5711" s="146" t="s">
        <v>1735</v>
      </c>
      <c r="E5711" s="292" t="s">
        <v>2077</v>
      </c>
      <c r="F5711" s="292"/>
      <c r="G5711" s="148" t="s">
        <v>91</v>
      </c>
      <c r="H5711" s="149">
        <v>1</v>
      </c>
      <c r="I5711" s="150">
        <v>82.4</v>
      </c>
      <c r="J5711" s="150">
        <v>82.4</v>
      </c>
    </row>
    <row r="5712" spans="1:10" ht="26.4" x14ac:dyDescent="0.25">
      <c r="A5712" s="48" t="s">
        <v>2078</v>
      </c>
      <c r="B5712" s="50" t="s">
        <v>3778</v>
      </c>
      <c r="C5712" s="48" t="s">
        <v>41</v>
      </c>
      <c r="D5712" s="48" t="s">
        <v>3779</v>
      </c>
      <c r="E5712" s="289" t="s">
        <v>2081</v>
      </c>
      <c r="F5712" s="289"/>
      <c r="G5712" s="151" t="s">
        <v>2082</v>
      </c>
      <c r="H5712" s="152">
        <v>0.3</v>
      </c>
      <c r="I5712" s="153">
        <v>30.64</v>
      </c>
      <c r="J5712" s="153">
        <v>9.19</v>
      </c>
    </row>
    <row r="5713" spans="1:10" x14ac:dyDescent="0.25">
      <c r="A5713" s="154" t="s">
        <v>2087</v>
      </c>
      <c r="B5713" s="155" t="s">
        <v>3831</v>
      </c>
      <c r="C5713" s="154" t="s">
        <v>2461</v>
      </c>
      <c r="D5713" s="154" t="s">
        <v>3832</v>
      </c>
      <c r="E5713" s="290" t="s">
        <v>2091</v>
      </c>
      <c r="F5713" s="290"/>
      <c r="G5713" s="156" t="s">
        <v>2595</v>
      </c>
      <c r="H5713" s="157">
        <v>1.01</v>
      </c>
      <c r="I5713" s="158">
        <v>72.489999999999995</v>
      </c>
      <c r="J5713" s="158">
        <v>73.209999999999994</v>
      </c>
    </row>
    <row r="5714" spans="1:10" x14ac:dyDescent="0.25">
      <c r="A5714" s="49"/>
      <c r="B5714" s="49"/>
      <c r="C5714" s="49"/>
      <c r="D5714" s="49"/>
      <c r="E5714" s="49" t="s">
        <v>2093</v>
      </c>
      <c r="F5714" s="159">
        <v>3.29</v>
      </c>
      <c r="G5714" s="49" t="s">
        <v>2094</v>
      </c>
      <c r="H5714" s="159">
        <v>3.78</v>
      </c>
      <c r="I5714" s="49" t="s">
        <v>2095</v>
      </c>
      <c r="J5714" s="159">
        <v>7.07</v>
      </c>
    </row>
    <row r="5715" spans="1:10" x14ac:dyDescent="0.25">
      <c r="A5715" s="49"/>
      <c r="B5715" s="49"/>
      <c r="C5715" s="49"/>
      <c r="D5715" s="49"/>
      <c r="E5715" s="49" t="s">
        <v>2096</v>
      </c>
      <c r="F5715" s="159">
        <v>16.89</v>
      </c>
      <c r="G5715" s="49"/>
      <c r="H5715" s="291" t="s">
        <v>2097</v>
      </c>
      <c r="I5715" s="291"/>
      <c r="J5715" s="159">
        <v>99.29</v>
      </c>
    </row>
    <row r="5716" spans="1:10" ht="14.4" thickBot="1" x14ac:dyDescent="0.3">
      <c r="A5716" s="30"/>
      <c r="B5716" s="30"/>
      <c r="C5716" s="30"/>
      <c r="D5716" s="30"/>
      <c r="E5716" s="30"/>
      <c r="F5716" s="30"/>
      <c r="G5716" s="30" t="s">
        <v>2098</v>
      </c>
      <c r="H5716" s="160" t="s">
        <v>3833</v>
      </c>
      <c r="I5716" s="30" t="s">
        <v>2100</v>
      </c>
      <c r="J5716" s="32">
        <v>134041.5</v>
      </c>
    </row>
    <row r="5717" spans="1:10" ht="14.4" thickTop="1" x14ac:dyDescent="0.25">
      <c r="A5717" s="161"/>
      <c r="B5717" s="161"/>
      <c r="C5717" s="161"/>
      <c r="D5717" s="161"/>
      <c r="E5717" s="161"/>
      <c r="F5717" s="161"/>
      <c r="G5717" s="161"/>
      <c r="H5717" s="161"/>
      <c r="I5717" s="161"/>
      <c r="J5717" s="161"/>
    </row>
    <row r="5718" spans="1:10" x14ac:dyDescent="0.25">
      <c r="A5718" s="24" t="s">
        <v>1736</v>
      </c>
      <c r="B5718" s="25" t="s">
        <v>2</v>
      </c>
      <c r="C5718" s="24" t="s">
        <v>3</v>
      </c>
      <c r="D5718" s="24" t="s">
        <v>4</v>
      </c>
      <c r="E5718" s="294" t="s">
        <v>2075</v>
      </c>
      <c r="F5718" s="294"/>
      <c r="G5718" s="145" t="s">
        <v>5</v>
      </c>
      <c r="H5718" s="25" t="s">
        <v>6</v>
      </c>
      <c r="I5718" s="25" t="s">
        <v>7</v>
      </c>
      <c r="J5718" s="25" t="s">
        <v>9</v>
      </c>
    </row>
    <row r="5719" spans="1:10" ht="26.4" x14ac:dyDescent="0.25">
      <c r="A5719" s="146" t="s">
        <v>2076</v>
      </c>
      <c r="B5719" s="147" t="s">
        <v>1737</v>
      </c>
      <c r="C5719" s="146" t="s">
        <v>19</v>
      </c>
      <c r="D5719" s="146" t="s">
        <v>1738</v>
      </c>
      <c r="E5719" s="292" t="s">
        <v>2077</v>
      </c>
      <c r="F5719" s="292"/>
      <c r="G5719" s="148" t="s">
        <v>43</v>
      </c>
      <c r="H5719" s="149">
        <v>1</v>
      </c>
      <c r="I5719" s="150">
        <v>2527.48</v>
      </c>
      <c r="J5719" s="150">
        <v>2527.48</v>
      </c>
    </row>
    <row r="5720" spans="1:10" ht="26.4" x14ac:dyDescent="0.25">
      <c r="A5720" s="48" t="s">
        <v>2078</v>
      </c>
      <c r="B5720" s="50" t="s">
        <v>2085</v>
      </c>
      <c r="C5720" s="48" t="s">
        <v>41</v>
      </c>
      <c r="D5720" s="48" t="s">
        <v>2086</v>
      </c>
      <c r="E5720" s="289" t="s">
        <v>2081</v>
      </c>
      <c r="F5720" s="289"/>
      <c r="G5720" s="151" t="s">
        <v>2082</v>
      </c>
      <c r="H5720" s="152">
        <v>0.25</v>
      </c>
      <c r="I5720" s="153">
        <v>25.7</v>
      </c>
      <c r="J5720" s="153">
        <v>6.42</v>
      </c>
    </row>
    <row r="5721" spans="1:10" ht="26.4" x14ac:dyDescent="0.25">
      <c r="A5721" s="48" t="s">
        <v>2078</v>
      </c>
      <c r="B5721" s="50" t="s">
        <v>3802</v>
      </c>
      <c r="C5721" s="48" t="s">
        <v>41</v>
      </c>
      <c r="D5721" s="48" t="s">
        <v>3803</v>
      </c>
      <c r="E5721" s="289" t="s">
        <v>2081</v>
      </c>
      <c r="F5721" s="289"/>
      <c r="G5721" s="151" t="s">
        <v>2082</v>
      </c>
      <c r="H5721" s="152">
        <v>0.25</v>
      </c>
      <c r="I5721" s="153">
        <v>24.59</v>
      </c>
      <c r="J5721" s="153">
        <v>6.14</v>
      </c>
    </row>
    <row r="5722" spans="1:10" ht="39.6" x14ac:dyDescent="0.25">
      <c r="A5722" s="154" t="s">
        <v>2087</v>
      </c>
      <c r="B5722" s="155" t="s">
        <v>3834</v>
      </c>
      <c r="C5722" s="154" t="s">
        <v>2089</v>
      </c>
      <c r="D5722" s="154" t="s">
        <v>3835</v>
      </c>
      <c r="E5722" s="290" t="s">
        <v>2091</v>
      </c>
      <c r="F5722" s="290"/>
      <c r="G5722" s="156" t="s">
        <v>592</v>
      </c>
      <c r="H5722" s="157">
        <v>1</v>
      </c>
      <c r="I5722" s="158">
        <v>2514.92</v>
      </c>
      <c r="J5722" s="158">
        <v>2514.92</v>
      </c>
    </row>
    <row r="5723" spans="1:10" x14ac:dyDescent="0.25">
      <c r="A5723" s="49"/>
      <c r="B5723" s="49"/>
      <c r="C5723" s="49"/>
      <c r="D5723" s="49"/>
      <c r="E5723" s="49" t="s">
        <v>2093</v>
      </c>
      <c r="F5723" s="159">
        <v>4.21</v>
      </c>
      <c r="G5723" s="49" t="s">
        <v>2094</v>
      </c>
      <c r="H5723" s="159">
        <v>4.83</v>
      </c>
      <c r="I5723" s="49" t="s">
        <v>2095</v>
      </c>
      <c r="J5723" s="159">
        <v>9.0399999999999991</v>
      </c>
    </row>
    <row r="5724" spans="1:10" x14ac:dyDescent="0.25">
      <c r="A5724" s="49"/>
      <c r="B5724" s="49"/>
      <c r="C5724" s="49"/>
      <c r="D5724" s="49"/>
      <c r="E5724" s="49" t="s">
        <v>2096</v>
      </c>
      <c r="F5724" s="159">
        <v>518.13</v>
      </c>
      <c r="G5724" s="49"/>
      <c r="H5724" s="291" t="s">
        <v>2097</v>
      </c>
      <c r="I5724" s="291"/>
      <c r="J5724" s="159">
        <v>3045.61</v>
      </c>
    </row>
    <row r="5725" spans="1:10" ht="14.4" thickBot="1" x14ac:dyDescent="0.3">
      <c r="A5725" s="30"/>
      <c r="B5725" s="30"/>
      <c r="C5725" s="30"/>
      <c r="D5725" s="30"/>
      <c r="E5725" s="30"/>
      <c r="F5725" s="30"/>
      <c r="G5725" s="30" t="s">
        <v>2098</v>
      </c>
      <c r="H5725" s="160" t="s">
        <v>2166</v>
      </c>
      <c r="I5725" s="30" t="s">
        <v>2100</v>
      </c>
      <c r="J5725" s="32">
        <v>3045.61</v>
      </c>
    </row>
    <row r="5726" spans="1:10" ht="14.4" thickTop="1" x14ac:dyDescent="0.25">
      <c r="A5726" s="161"/>
      <c r="B5726" s="161"/>
      <c r="C5726" s="161"/>
      <c r="D5726" s="161"/>
      <c r="E5726" s="161"/>
      <c r="F5726" s="161"/>
      <c r="G5726" s="161"/>
      <c r="H5726" s="161"/>
      <c r="I5726" s="161"/>
      <c r="J5726" s="161"/>
    </row>
    <row r="5727" spans="1:10" x14ac:dyDescent="0.25">
      <c r="A5727" s="24" t="s">
        <v>1739</v>
      </c>
      <c r="B5727" s="25" t="s">
        <v>2</v>
      </c>
      <c r="C5727" s="24" t="s">
        <v>3</v>
      </c>
      <c r="D5727" s="24" t="s">
        <v>4</v>
      </c>
      <c r="E5727" s="294" t="s">
        <v>2075</v>
      </c>
      <c r="F5727" s="294"/>
      <c r="G5727" s="145" t="s">
        <v>5</v>
      </c>
      <c r="H5727" s="25" t="s">
        <v>6</v>
      </c>
      <c r="I5727" s="25" t="s">
        <v>7</v>
      </c>
      <c r="J5727" s="25" t="s">
        <v>9</v>
      </c>
    </row>
    <row r="5728" spans="1:10" ht="26.4" x14ac:dyDescent="0.25">
      <c r="A5728" s="146" t="s">
        <v>2076</v>
      </c>
      <c r="B5728" s="147" t="s">
        <v>1740</v>
      </c>
      <c r="C5728" s="146" t="s">
        <v>19</v>
      </c>
      <c r="D5728" s="146" t="s">
        <v>1741</v>
      </c>
      <c r="E5728" s="292" t="s">
        <v>2077</v>
      </c>
      <c r="F5728" s="292"/>
      <c r="G5728" s="148" t="s">
        <v>43</v>
      </c>
      <c r="H5728" s="149">
        <v>1</v>
      </c>
      <c r="I5728" s="150">
        <v>37.270000000000003</v>
      </c>
      <c r="J5728" s="150">
        <v>37.270000000000003</v>
      </c>
    </row>
    <row r="5729" spans="1:10" ht="26.4" x14ac:dyDescent="0.25">
      <c r="A5729" s="48" t="s">
        <v>2078</v>
      </c>
      <c r="B5729" s="50" t="s">
        <v>2118</v>
      </c>
      <c r="C5729" s="48" t="s">
        <v>41</v>
      </c>
      <c r="D5729" s="48" t="s">
        <v>2119</v>
      </c>
      <c r="E5729" s="289" t="s">
        <v>2081</v>
      </c>
      <c r="F5729" s="289"/>
      <c r="G5729" s="151" t="s">
        <v>2082</v>
      </c>
      <c r="H5729" s="152">
        <v>0.65200000000000002</v>
      </c>
      <c r="I5729" s="153">
        <v>29.46</v>
      </c>
      <c r="J5729" s="153">
        <v>19.2</v>
      </c>
    </row>
    <row r="5730" spans="1:10" ht="26.4" x14ac:dyDescent="0.25">
      <c r="A5730" s="48" t="s">
        <v>2078</v>
      </c>
      <c r="B5730" s="50" t="s">
        <v>2114</v>
      </c>
      <c r="C5730" s="48" t="s">
        <v>41</v>
      </c>
      <c r="D5730" s="48" t="s">
        <v>2115</v>
      </c>
      <c r="E5730" s="289" t="s">
        <v>2081</v>
      </c>
      <c r="F5730" s="289"/>
      <c r="G5730" s="151" t="s">
        <v>2082</v>
      </c>
      <c r="H5730" s="152">
        <v>0.72799999999999998</v>
      </c>
      <c r="I5730" s="153">
        <v>24.83</v>
      </c>
      <c r="J5730" s="153">
        <v>18.07</v>
      </c>
    </row>
    <row r="5731" spans="1:10" x14ac:dyDescent="0.25">
      <c r="A5731" s="49"/>
      <c r="B5731" s="49"/>
      <c r="C5731" s="49"/>
      <c r="D5731" s="49"/>
      <c r="E5731" s="49" t="s">
        <v>2093</v>
      </c>
      <c r="F5731" s="159">
        <v>13.17</v>
      </c>
      <c r="G5731" s="49" t="s">
        <v>2094</v>
      </c>
      <c r="H5731" s="159">
        <v>15.1</v>
      </c>
      <c r="I5731" s="49" t="s">
        <v>2095</v>
      </c>
      <c r="J5731" s="159">
        <v>28.27</v>
      </c>
    </row>
    <row r="5732" spans="1:10" x14ac:dyDescent="0.25">
      <c r="A5732" s="49"/>
      <c r="B5732" s="49"/>
      <c r="C5732" s="49"/>
      <c r="D5732" s="49"/>
      <c r="E5732" s="49" t="s">
        <v>2096</v>
      </c>
      <c r="F5732" s="159">
        <v>7.64</v>
      </c>
      <c r="G5732" s="49"/>
      <c r="H5732" s="291" t="s">
        <v>2097</v>
      </c>
      <c r="I5732" s="291"/>
      <c r="J5732" s="159">
        <v>44.91</v>
      </c>
    </row>
    <row r="5733" spans="1:10" ht="14.4" thickBot="1" x14ac:dyDescent="0.3">
      <c r="A5733" s="30"/>
      <c r="B5733" s="30"/>
      <c r="C5733" s="30"/>
      <c r="D5733" s="30"/>
      <c r="E5733" s="30"/>
      <c r="F5733" s="30"/>
      <c r="G5733" s="30" t="s">
        <v>2098</v>
      </c>
      <c r="H5733" s="160" t="s">
        <v>2572</v>
      </c>
      <c r="I5733" s="30" t="s">
        <v>2100</v>
      </c>
      <c r="J5733" s="32">
        <v>89.82</v>
      </c>
    </row>
    <row r="5734" spans="1:10" ht="14.4" thickTop="1" x14ac:dyDescent="0.25">
      <c r="A5734" s="161"/>
      <c r="B5734" s="161"/>
      <c r="C5734" s="161"/>
      <c r="D5734" s="161"/>
      <c r="E5734" s="161"/>
      <c r="F5734" s="161"/>
      <c r="G5734" s="161"/>
      <c r="H5734" s="161"/>
      <c r="I5734" s="161"/>
      <c r="J5734" s="161"/>
    </row>
    <row r="5735" spans="1:10" x14ac:dyDescent="0.25">
      <c r="A5735" s="24" t="s">
        <v>1742</v>
      </c>
      <c r="B5735" s="25" t="s">
        <v>2</v>
      </c>
      <c r="C5735" s="24" t="s">
        <v>3</v>
      </c>
      <c r="D5735" s="24" t="s">
        <v>4</v>
      </c>
      <c r="E5735" s="294" t="s">
        <v>2075</v>
      </c>
      <c r="F5735" s="294"/>
      <c r="G5735" s="145" t="s">
        <v>5</v>
      </c>
      <c r="H5735" s="25" t="s">
        <v>6</v>
      </c>
      <c r="I5735" s="25" t="s">
        <v>7</v>
      </c>
      <c r="J5735" s="25" t="s">
        <v>9</v>
      </c>
    </row>
    <row r="5736" spans="1:10" ht="26.4" x14ac:dyDescent="0.25">
      <c r="A5736" s="146" t="s">
        <v>2076</v>
      </c>
      <c r="B5736" s="147" t="s">
        <v>1743</v>
      </c>
      <c r="C5736" s="146" t="s">
        <v>19</v>
      </c>
      <c r="D5736" s="146" t="s">
        <v>1744</v>
      </c>
      <c r="E5736" s="292" t="s">
        <v>2077</v>
      </c>
      <c r="F5736" s="292"/>
      <c r="G5736" s="148" t="s">
        <v>43</v>
      </c>
      <c r="H5736" s="149">
        <v>1</v>
      </c>
      <c r="I5736" s="150">
        <v>2574.06</v>
      </c>
      <c r="J5736" s="150">
        <v>2574.06</v>
      </c>
    </row>
    <row r="5737" spans="1:10" ht="26.4" x14ac:dyDescent="0.25">
      <c r="A5737" s="48" t="s">
        <v>2078</v>
      </c>
      <c r="B5737" s="50" t="s">
        <v>3802</v>
      </c>
      <c r="C5737" s="48" t="s">
        <v>41</v>
      </c>
      <c r="D5737" s="48" t="s">
        <v>3803</v>
      </c>
      <c r="E5737" s="289" t="s">
        <v>2081</v>
      </c>
      <c r="F5737" s="289"/>
      <c r="G5737" s="151" t="s">
        <v>2082</v>
      </c>
      <c r="H5737" s="152">
        <v>0.25</v>
      </c>
      <c r="I5737" s="153">
        <v>24.59</v>
      </c>
      <c r="J5737" s="153">
        <v>6.14</v>
      </c>
    </row>
    <row r="5738" spans="1:10" ht="26.4" x14ac:dyDescent="0.25">
      <c r="A5738" s="48" t="s">
        <v>2078</v>
      </c>
      <c r="B5738" s="50" t="s">
        <v>2085</v>
      </c>
      <c r="C5738" s="48" t="s">
        <v>41</v>
      </c>
      <c r="D5738" s="48" t="s">
        <v>2086</v>
      </c>
      <c r="E5738" s="289" t="s">
        <v>2081</v>
      </c>
      <c r="F5738" s="289"/>
      <c r="G5738" s="151" t="s">
        <v>2082</v>
      </c>
      <c r="H5738" s="152">
        <v>0.25</v>
      </c>
      <c r="I5738" s="153">
        <v>25.7</v>
      </c>
      <c r="J5738" s="153">
        <v>6.42</v>
      </c>
    </row>
    <row r="5739" spans="1:10" ht="52.8" x14ac:dyDescent="0.25">
      <c r="A5739" s="154" t="s">
        <v>2087</v>
      </c>
      <c r="B5739" s="155" t="s">
        <v>3836</v>
      </c>
      <c r="C5739" s="154" t="s">
        <v>2089</v>
      </c>
      <c r="D5739" s="154" t="s">
        <v>3837</v>
      </c>
      <c r="E5739" s="290" t="s">
        <v>2091</v>
      </c>
      <c r="F5739" s="290"/>
      <c r="G5739" s="156" t="s">
        <v>592</v>
      </c>
      <c r="H5739" s="157">
        <v>1</v>
      </c>
      <c r="I5739" s="158">
        <v>2561.5</v>
      </c>
      <c r="J5739" s="158">
        <v>2561.5</v>
      </c>
    </row>
    <row r="5740" spans="1:10" x14ac:dyDescent="0.25">
      <c r="A5740" s="49"/>
      <c r="B5740" s="49"/>
      <c r="C5740" s="49"/>
      <c r="D5740" s="49"/>
      <c r="E5740" s="49" t="s">
        <v>2093</v>
      </c>
      <c r="F5740" s="159">
        <v>4.21</v>
      </c>
      <c r="G5740" s="49" t="s">
        <v>2094</v>
      </c>
      <c r="H5740" s="159">
        <v>4.83</v>
      </c>
      <c r="I5740" s="49" t="s">
        <v>2095</v>
      </c>
      <c r="J5740" s="159">
        <v>9.0399999999999991</v>
      </c>
    </row>
    <row r="5741" spans="1:10" x14ac:dyDescent="0.25">
      <c r="A5741" s="49"/>
      <c r="B5741" s="49"/>
      <c r="C5741" s="49"/>
      <c r="D5741" s="49"/>
      <c r="E5741" s="49" t="s">
        <v>2096</v>
      </c>
      <c r="F5741" s="159">
        <v>527.67999999999995</v>
      </c>
      <c r="G5741" s="49"/>
      <c r="H5741" s="291" t="s">
        <v>2097</v>
      </c>
      <c r="I5741" s="291"/>
      <c r="J5741" s="159">
        <v>3101.74</v>
      </c>
    </row>
    <row r="5742" spans="1:10" ht="14.4" thickBot="1" x14ac:dyDescent="0.3">
      <c r="A5742" s="30"/>
      <c r="B5742" s="30"/>
      <c r="C5742" s="30"/>
      <c r="D5742" s="30"/>
      <c r="E5742" s="30"/>
      <c r="F5742" s="30"/>
      <c r="G5742" s="30" t="s">
        <v>2098</v>
      </c>
      <c r="H5742" s="160" t="s">
        <v>2852</v>
      </c>
      <c r="I5742" s="30" t="s">
        <v>2100</v>
      </c>
      <c r="J5742" s="32">
        <v>15508.7</v>
      </c>
    </row>
    <row r="5743" spans="1:10" ht="14.4" thickTop="1" x14ac:dyDescent="0.25">
      <c r="A5743" s="161"/>
      <c r="B5743" s="161"/>
      <c r="C5743" s="161"/>
      <c r="D5743" s="161"/>
      <c r="E5743" s="161"/>
      <c r="F5743" s="161"/>
      <c r="G5743" s="161"/>
      <c r="H5743" s="161"/>
      <c r="I5743" s="161"/>
      <c r="J5743" s="161"/>
    </row>
    <row r="5744" spans="1:10" x14ac:dyDescent="0.25">
      <c r="A5744" s="24" t="s">
        <v>1745</v>
      </c>
      <c r="B5744" s="25" t="s">
        <v>2</v>
      </c>
      <c r="C5744" s="24" t="s">
        <v>3</v>
      </c>
      <c r="D5744" s="24" t="s">
        <v>4</v>
      </c>
      <c r="E5744" s="294" t="s">
        <v>2075</v>
      </c>
      <c r="F5744" s="294"/>
      <c r="G5744" s="145" t="s">
        <v>5</v>
      </c>
      <c r="H5744" s="25" t="s">
        <v>6</v>
      </c>
      <c r="I5744" s="25" t="s">
        <v>7</v>
      </c>
      <c r="J5744" s="25" t="s">
        <v>9</v>
      </c>
    </row>
    <row r="5745" spans="1:10" ht="26.4" x14ac:dyDescent="0.25">
      <c r="A5745" s="146" t="s">
        <v>2076</v>
      </c>
      <c r="B5745" s="147" t="s">
        <v>1746</v>
      </c>
      <c r="C5745" s="146" t="s">
        <v>19</v>
      </c>
      <c r="D5745" s="146" t="s">
        <v>1747</v>
      </c>
      <c r="E5745" s="292" t="s">
        <v>2077</v>
      </c>
      <c r="F5745" s="292"/>
      <c r="G5745" s="148" t="s">
        <v>43</v>
      </c>
      <c r="H5745" s="149">
        <v>1</v>
      </c>
      <c r="I5745" s="150">
        <v>182.85</v>
      </c>
      <c r="J5745" s="150">
        <v>182.85</v>
      </c>
    </row>
    <row r="5746" spans="1:10" ht="26.4" x14ac:dyDescent="0.25">
      <c r="A5746" s="48" t="s">
        <v>2078</v>
      </c>
      <c r="B5746" s="50" t="s">
        <v>3778</v>
      </c>
      <c r="C5746" s="48" t="s">
        <v>41</v>
      </c>
      <c r="D5746" s="48" t="s">
        <v>3779</v>
      </c>
      <c r="E5746" s="289" t="s">
        <v>2081</v>
      </c>
      <c r="F5746" s="289"/>
      <c r="G5746" s="151" t="s">
        <v>2082</v>
      </c>
      <c r="H5746" s="152">
        <v>3.27</v>
      </c>
      <c r="I5746" s="153">
        <v>30.64</v>
      </c>
      <c r="J5746" s="153">
        <v>100.19</v>
      </c>
    </row>
    <row r="5747" spans="1:10" ht="26.4" x14ac:dyDescent="0.25">
      <c r="A5747" s="48" t="s">
        <v>2078</v>
      </c>
      <c r="B5747" s="50" t="s">
        <v>2116</v>
      </c>
      <c r="C5747" s="48" t="s">
        <v>41</v>
      </c>
      <c r="D5747" s="48" t="s">
        <v>2117</v>
      </c>
      <c r="E5747" s="289" t="s">
        <v>2081</v>
      </c>
      <c r="F5747" s="289"/>
      <c r="G5747" s="151" t="s">
        <v>2082</v>
      </c>
      <c r="H5747" s="152">
        <v>3.27</v>
      </c>
      <c r="I5747" s="153">
        <v>25.28</v>
      </c>
      <c r="J5747" s="153">
        <v>82.66</v>
      </c>
    </row>
    <row r="5748" spans="1:10" x14ac:dyDescent="0.25">
      <c r="A5748" s="49"/>
      <c r="B5748" s="49"/>
      <c r="C5748" s="49"/>
      <c r="D5748" s="49"/>
      <c r="E5748" s="49" t="s">
        <v>2093</v>
      </c>
      <c r="F5748" s="159">
        <v>63.85</v>
      </c>
      <c r="G5748" s="49" t="s">
        <v>2094</v>
      </c>
      <c r="H5748" s="159">
        <v>73.209999999999994</v>
      </c>
      <c r="I5748" s="49" t="s">
        <v>2095</v>
      </c>
      <c r="J5748" s="159">
        <v>137.06</v>
      </c>
    </row>
    <row r="5749" spans="1:10" x14ac:dyDescent="0.25">
      <c r="A5749" s="49"/>
      <c r="B5749" s="49"/>
      <c r="C5749" s="49"/>
      <c r="D5749" s="49"/>
      <c r="E5749" s="49" t="s">
        <v>2096</v>
      </c>
      <c r="F5749" s="159">
        <v>37.479999999999997</v>
      </c>
      <c r="G5749" s="49"/>
      <c r="H5749" s="291" t="s">
        <v>2097</v>
      </c>
      <c r="I5749" s="291"/>
      <c r="J5749" s="159">
        <v>220.33</v>
      </c>
    </row>
    <row r="5750" spans="1:10" ht="14.4" thickBot="1" x14ac:dyDescent="0.3">
      <c r="A5750" s="30"/>
      <c r="B5750" s="30"/>
      <c r="C5750" s="30"/>
      <c r="D5750" s="30"/>
      <c r="E5750" s="30"/>
      <c r="F5750" s="30"/>
      <c r="G5750" s="30" t="s">
        <v>2098</v>
      </c>
      <c r="H5750" s="160" t="s">
        <v>3263</v>
      </c>
      <c r="I5750" s="30" t="s">
        <v>2100</v>
      </c>
      <c r="J5750" s="32">
        <v>20490.689999999999</v>
      </c>
    </row>
    <row r="5751" spans="1:10" ht="14.4" thickTop="1" x14ac:dyDescent="0.25">
      <c r="A5751" s="161"/>
      <c r="B5751" s="161"/>
      <c r="C5751" s="161"/>
      <c r="D5751" s="161"/>
      <c r="E5751" s="161"/>
      <c r="F5751" s="161"/>
      <c r="G5751" s="161"/>
      <c r="H5751" s="161"/>
      <c r="I5751" s="161"/>
      <c r="J5751" s="161"/>
    </row>
    <row r="5752" spans="1:10" x14ac:dyDescent="0.25">
      <c r="A5752" s="24" t="s">
        <v>1748</v>
      </c>
      <c r="B5752" s="25" t="s">
        <v>2</v>
      </c>
      <c r="C5752" s="24" t="s">
        <v>3</v>
      </c>
      <c r="D5752" s="24" t="s">
        <v>4</v>
      </c>
      <c r="E5752" s="294" t="s">
        <v>2075</v>
      </c>
      <c r="F5752" s="294"/>
      <c r="G5752" s="145" t="s">
        <v>5</v>
      </c>
      <c r="H5752" s="25" t="s">
        <v>6</v>
      </c>
      <c r="I5752" s="25" t="s">
        <v>7</v>
      </c>
      <c r="J5752" s="25" t="s">
        <v>9</v>
      </c>
    </row>
    <row r="5753" spans="1:10" ht="26.4" x14ac:dyDescent="0.25">
      <c r="A5753" s="146" t="s">
        <v>2076</v>
      </c>
      <c r="B5753" s="147" t="s">
        <v>1749</v>
      </c>
      <c r="C5753" s="146" t="s">
        <v>19</v>
      </c>
      <c r="D5753" s="146" t="s">
        <v>1750</v>
      </c>
      <c r="E5753" s="292" t="s">
        <v>2077</v>
      </c>
      <c r="F5753" s="292"/>
      <c r="G5753" s="148" t="s">
        <v>43</v>
      </c>
      <c r="H5753" s="149">
        <v>1</v>
      </c>
      <c r="I5753" s="150">
        <v>43.94</v>
      </c>
      <c r="J5753" s="150">
        <v>43.94</v>
      </c>
    </row>
    <row r="5754" spans="1:10" ht="26.4" x14ac:dyDescent="0.25">
      <c r="A5754" s="48" t="s">
        <v>2078</v>
      </c>
      <c r="B5754" s="50" t="s">
        <v>2114</v>
      </c>
      <c r="C5754" s="48" t="s">
        <v>41</v>
      </c>
      <c r="D5754" s="48" t="s">
        <v>2115</v>
      </c>
      <c r="E5754" s="289" t="s">
        <v>2081</v>
      </c>
      <c r="F5754" s="289"/>
      <c r="G5754" s="151" t="s">
        <v>2082</v>
      </c>
      <c r="H5754" s="152">
        <v>0.77</v>
      </c>
      <c r="I5754" s="153">
        <v>24.83</v>
      </c>
      <c r="J5754" s="153">
        <v>19.11</v>
      </c>
    </row>
    <row r="5755" spans="1:10" ht="26.4" x14ac:dyDescent="0.25">
      <c r="A5755" s="48" t="s">
        <v>2078</v>
      </c>
      <c r="B5755" s="50" t="s">
        <v>2118</v>
      </c>
      <c r="C5755" s="48" t="s">
        <v>41</v>
      </c>
      <c r="D5755" s="48" t="s">
        <v>2119</v>
      </c>
      <c r="E5755" s="289" t="s">
        <v>2081</v>
      </c>
      <c r="F5755" s="289"/>
      <c r="G5755" s="151" t="s">
        <v>2082</v>
      </c>
      <c r="H5755" s="152">
        <v>0.84299999999999997</v>
      </c>
      <c r="I5755" s="153">
        <v>29.46</v>
      </c>
      <c r="J5755" s="153">
        <v>24.83</v>
      </c>
    </row>
    <row r="5756" spans="1:10" x14ac:dyDescent="0.25">
      <c r="A5756" s="49"/>
      <c r="B5756" s="49"/>
      <c r="C5756" s="49"/>
      <c r="D5756" s="49"/>
      <c r="E5756" s="49" t="s">
        <v>2093</v>
      </c>
      <c r="F5756" s="159">
        <v>15.56</v>
      </c>
      <c r="G5756" s="49" t="s">
        <v>2094</v>
      </c>
      <c r="H5756" s="159">
        <v>17.850000000000001</v>
      </c>
      <c r="I5756" s="49" t="s">
        <v>2095</v>
      </c>
      <c r="J5756" s="159">
        <v>33.409999999999997</v>
      </c>
    </row>
    <row r="5757" spans="1:10" x14ac:dyDescent="0.25">
      <c r="A5757" s="49"/>
      <c r="B5757" s="49"/>
      <c r="C5757" s="49"/>
      <c r="D5757" s="49"/>
      <c r="E5757" s="49" t="s">
        <v>2096</v>
      </c>
      <c r="F5757" s="159">
        <v>9</v>
      </c>
      <c r="G5757" s="49"/>
      <c r="H5757" s="291" t="s">
        <v>2097</v>
      </c>
      <c r="I5757" s="291"/>
      <c r="J5757" s="159">
        <v>52.94</v>
      </c>
    </row>
    <row r="5758" spans="1:10" ht="14.4" thickBot="1" x14ac:dyDescent="0.3">
      <c r="A5758" s="30"/>
      <c r="B5758" s="30"/>
      <c r="C5758" s="30"/>
      <c r="D5758" s="30"/>
      <c r="E5758" s="30"/>
      <c r="F5758" s="30"/>
      <c r="G5758" s="30" t="s">
        <v>2098</v>
      </c>
      <c r="H5758" s="160" t="s">
        <v>3799</v>
      </c>
      <c r="I5758" s="30" t="s">
        <v>2100</v>
      </c>
      <c r="J5758" s="32">
        <v>1905.84</v>
      </c>
    </row>
    <row r="5759" spans="1:10" ht="14.4" thickTop="1" x14ac:dyDescent="0.25">
      <c r="A5759" s="161"/>
      <c r="B5759" s="161"/>
      <c r="C5759" s="161"/>
      <c r="D5759" s="161"/>
      <c r="E5759" s="161"/>
      <c r="F5759" s="161"/>
      <c r="G5759" s="161"/>
      <c r="H5759" s="161"/>
      <c r="I5759" s="161"/>
      <c r="J5759" s="161"/>
    </row>
    <row r="5760" spans="1:10" x14ac:dyDescent="0.25">
      <c r="A5760" s="24" t="s">
        <v>1751</v>
      </c>
      <c r="B5760" s="25" t="s">
        <v>2</v>
      </c>
      <c r="C5760" s="24" t="s">
        <v>3</v>
      </c>
      <c r="D5760" s="24" t="s">
        <v>4</v>
      </c>
      <c r="E5760" s="294" t="s">
        <v>2075</v>
      </c>
      <c r="F5760" s="294"/>
      <c r="G5760" s="145" t="s">
        <v>5</v>
      </c>
      <c r="H5760" s="25" t="s">
        <v>6</v>
      </c>
      <c r="I5760" s="25" t="s">
        <v>7</v>
      </c>
      <c r="J5760" s="25" t="s">
        <v>9</v>
      </c>
    </row>
    <row r="5761" spans="1:10" ht="26.4" x14ac:dyDescent="0.25">
      <c r="A5761" s="146" t="s">
        <v>2076</v>
      </c>
      <c r="B5761" s="147" t="s">
        <v>1752</v>
      </c>
      <c r="C5761" s="146" t="s">
        <v>19</v>
      </c>
      <c r="D5761" s="146" t="s">
        <v>1753</v>
      </c>
      <c r="E5761" s="292" t="s">
        <v>2077</v>
      </c>
      <c r="F5761" s="292"/>
      <c r="G5761" s="148" t="s">
        <v>43</v>
      </c>
      <c r="H5761" s="149">
        <v>1</v>
      </c>
      <c r="I5761" s="150">
        <v>32.299999999999997</v>
      </c>
      <c r="J5761" s="150">
        <v>32.299999999999997</v>
      </c>
    </row>
    <row r="5762" spans="1:10" ht="26.4" x14ac:dyDescent="0.25">
      <c r="A5762" s="48" t="s">
        <v>2078</v>
      </c>
      <c r="B5762" s="50" t="s">
        <v>2114</v>
      </c>
      <c r="C5762" s="48" t="s">
        <v>41</v>
      </c>
      <c r="D5762" s="48" t="s">
        <v>2115</v>
      </c>
      <c r="E5762" s="289" t="s">
        <v>2081</v>
      </c>
      <c r="F5762" s="289"/>
      <c r="G5762" s="151" t="s">
        <v>2082</v>
      </c>
      <c r="H5762" s="152">
        <v>0.63100000000000001</v>
      </c>
      <c r="I5762" s="153">
        <v>24.83</v>
      </c>
      <c r="J5762" s="153">
        <v>15.66</v>
      </c>
    </row>
    <row r="5763" spans="1:10" ht="26.4" x14ac:dyDescent="0.25">
      <c r="A5763" s="48" t="s">
        <v>2078</v>
      </c>
      <c r="B5763" s="50" t="s">
        <v>2118</v>
      </c>
      <c r="C5763" s="48" t="s">
        <v>41</v>
      </c>
      <c r="D5763" s="48" t="s">
        <v>2119</v>
      </c>
      <c r="E5763" s="289" t="s">
        <v>2081</v>
      </c>
      <c r="F5763" s="289"/>
      <c r="G5763" s="151" t="s">
        <v>2082</v>
      </c>
      <c r="H5763" s="152">
        <v>0.56499999999999995</v>
      </c>
      <c r="I5763" s="153">
        <v>29.46</v>
      </c>
      <c r="J5763" s="153">
        <v>16.64</v>
      </c>
    </row>
    <row r="5764" spans="1:10" x14ac:dyDescent="0.25">
      <c r="A5764" s="49"/>
      <c r="B5764" s="49"/>
      <c r="C5764" s="49"/>
      <c r="D5764" s="49"/>
      <c r="E5764" s="49" t="s">
        <v>2093</v>
      </c>
      <c r="F5764" s="159">
        <v>11.41</v>
      </c>
      <c r="G5764" s="49" t="s">
        <v>2094</v>
      </c>
      <c r="H5764" s="159">
        <v>13.08</v>
      </c>
      <c r="I5764" s="49" t="s">
        <v>2095</v>
      </c>
      <c r="J5764" s="159">
        <v>24.49</v>
      </c>
    </row>
    <row r="5765" spans="1:10" x14ac:dyDescent="0.25">
      <c r="A5765" s="49"/>
      <c r="B5765" s="49"/>
      <c r="C5765" s="49"/>
      <c r="D5765" s="49"/>
      <c r="E5765" s="49" t="s">
        <v>2096</v>
      </c>
      <c r="F5765" s="159">
        <v>6.62</v>
      </c>
      <c r="G5765" s="49"/>
      <c r="H5765" s="291" t="s">
        <v>2097</v>
      </c>
      <c r="I5765" s="291"/>
      <c r="J5765" s="159">
        <v>38.92</v>
      </c>
    </row>
    <row r="5766" spans="1:10" ht="14.4" thickBot="1" x14ac:dyDescent="0.3">
      <c r="A5766" s="30"/>
      <c r="B5766" s="30"/>
      <c r="C5766" s="30"/>
      <c r="D5766" s="30"/>
      <c r="E5766" s="30"/>
      <c r="F5766" s="30"/>
      <c r="G5766" s="30" t="s">
        <v>2098</v>
      </c>
      <c r="H5766" s="160" t="s">
        <v>2099</v>
      </c>
      <c r="I5766" s="30" t="s">
        <v>2100</v>
      </c>
      <c r="J5766" s="32">
        <v>1245.44</v>
      </c>
    </row>
    <row r="5767" spans="1:10" ht="14.4" thickTop="1" x14ac:dyDescent="0.25">
      <c r="A5767" s="161"/>
      <c r="B5767" s="161"/>
      <c r="C5767" s="161"/>
      <c r="D5767" s="161"/>
      <c r="E5767" s="161"/>
      <c r="F5767" s="161"/>
      <c r="G5767" s="161"/>
      <c r="H5767" s="161"/>
      <c r="I5767" s="161"/>
      <c r="J5767" s="161"/>
    </row>
    <row r="5768" spans="1:10" x14ac:dyDescent="0.25">
      <c r="A5768" s="24" t="s">
        <v>1754</v>
      </c>
      <c r="B5768" s="25" t="s">
        <v>2</v>
      </c>
      <c r="C5768" s="24" t="s">
        <v>3</v>
      </c>
      <c r="D5768" s="24" t="s">
        <v>4</v>
      </c>
      <c r="E5768" s="294" t="s">
        <v>2075</v>
      </c>
      <c r="F5768" s="294"/>
      <c r="G5768" s="145" t="s">
        <v>5</v>
      </c>
      <c r="H5768" s="25" t="s">
        <v>6</v>
      </c>
      <c r="I5768" s="25" t="s">
        <v>7</v>
      </c>
      <c r="J5768" s="25" t="s">
        <v>9</v>
      </c>
    </row>
    <row r="5769" spans="1:10" ht="26.4" x14ac:dyDescent="0.25">
      <c r="A5769" s="146" t="s">
        <v>2076</v>
      </c>
      <c r="B5769" s="147" t="s">
        <v>1755</v>
      </c>
      <c r="C5769" s="146" t="s">
        <v>19</v>
      </c>
      <c r="D5769" s="146" t="s">
        <v>1756</v>
      </c>
      <c r="E5769" s="292" t="s">
        <v>2077</v>
      </c>
      <c r="F5769" s="292"/>
      <c r="G5769" s="148" t="s">
        <v>43</v>
      </c>
      <c r="H5769" s="149">
        <v>1</v>
      </c>
      <c r="I5769" s="150">
        <v>21.44</v>
      </c>
      <c r="J5769" s="150">
        <v>21.44</v>
      </c>
    </row>
    <row r="5770" spans="1:10" ht="26.4" x14ac:dyDescent="0.25">
      <c r="A5770" s="48" t="s">
        <v>2078</v>
      </c>
      <c r="B5770" s="50" t="s">
        <v>2114</v>
      </c>
      <c r="C5770" s="48" t="s">
        <v>41</v>
      </c>
      <c r="D5770" s="48" t="s">
        <v>2115</v>
      </c>
      <c r="E5770" s="289" t="s">
        <v>2081</v>
      </c>
      <c r="F5770" s="289"/>
      <c r="G5770" s="151" t="s">
        <v>2082</v>
      </c>
      <c r="H5770" s="152">
        <v>0.41299999999999998</v>
      </c>
      <c r="I5770" s="153">
        <v>24.83</v>
      </c>
      <c r="J5770" s="153">
        <v>10.25</v>
      </c>
    </row>
    <row r="5771" spans="1:10" ht="26.4" x14ac:dyDescent="0.25">
      <c r="A5771" s="48" t="s">
        <v>2078</v>
      </c>
      <c r="B5771" s="50" t="s">
        <v>2118</v>
      </c>
      <c r="C5771" s="48" t="s">
        <v>41</v>
      </c>
      <c r="D5771" s="48" t="s">
        <v>2119</v>
      </c>
      <c r="E5771" s="289" t="s">
        <v>2081</v>
      </c>
      <c r="F5771" s="289"/>
      <c r="G5771" s="151" t="s">
        <v>2082</v>
      </c>
      <c r="H5771" s="152">
        <v>0.38</v>
      </c>
      <c r="I5771" s="153">
        <v>29.46</v>
      </c>
      <c r="J5771" s="153">
        <v>11.19</v>
      </c>
    </row>
    <row r="5772" spans="1:10" x14ac:dyDescent="0.25">
      <c r="A5772" s="49"/>
      <c r="B5772" s="49"/>
      <c r="C5772" s="49"/>
      <c r="D5772" s="49"/>
      <c r="E5772" s="49" t="s">
        <v>2093</v>
      </c>
      <c r="F5772" s="159">
        <v>7.57</v>
      </c>
      <c r="G5772" s="49" t="s">
        <v>2094</v>
      </c>
      <c r="H5772" s="159">
        <v>8.69</v>
      </c>
      <c r="I5772" s="49" t="s">
        <v>2095</v>
      </c>
      <c r="J5772" s="159">
        <v>16.260000000000002</v>
      </c>
    </row>
    <row r="5773" spans="1:10" x14ac:dyDescent="0.25">
      <c r="A5773" s="49"/>
      <c r="B5773" s="49"/>
      <c r="C5773" s="49"/>
      <c r="D5773" s="49"/>
      <c r="E5773" s="49" t="s">
        <v>2096</v>
      </c>
      <c r="F5773" s="159">
        <v>4.3899999999999997</v>
      </c>
      <c r="G5773" s="49"/>
      <c r="H5773" s="291" t="s">
        <v>2097</v>
      </c>
      <c r="I5773" s="291"/>
      <c r="J5773" s="159">
        <v>25.83</v>
      </c>
    </row>
    <row r="5774" spans="1:10" ht="14.4" thickBot="1" x14ac:dyDescent="0.3">
      <c r="A5774" s="30"/>
      <c r="B5774" s="30"/>
      <c r="C5774" s="30"/>
      <c r="D5774" s="30"/>
      <c r="E5774" s="30"/>
      <c r="F5774" s="30"/>
      <c r="G5774" s="30" t="s">
        <v>2098</v>
      </c>
      <c r="H5774" s="160" t="s">
        <v>3838</v>
      </c>
      <c r="I5774" s="30" t="s">
        <v>2100</v>
      </c>
      <c r="J5774" s="32">
        <v>4546.08</v>
      </c>
    </row>
    <row r="5775" spans="1:10" ht="14.4" thickTop="1" x14ac:dyDescent="0.25">
      <c r="A5775" s="161"/>
      <c r="B5775" s="161"/>
      <c r="C5775" s="161"/>
      <c r="D5775" s="161"/>
      <c r="E5775" s="161"/>
      <c r="F5775" s="161"/>
      <c r="G5775" s="161"/>
      <c r="H5775" s="161"/>
      <c r="I5775" s="161"/>
      <c r="J5775" s="161"/>
    </row>
    <row r="5776" spans="1:10" x14ac:dyDescent="0.25">
      <c r="A5776" s="24" t="s">
        <v>1757</v>
      </c>
      <c r="B5776" s="25" t="s">
        <v>2</v>
      </c>
      <c r="C5776" s="24" t="s">
        <v>3</v>
      </c>
      <c r="D5776" s="24" t="s">
        <v>4</v>
      </c>
      <c r="E5776" s="294" t="s">
        <v>2075</v>
      </c>
      <c r="F5776" s="294"/>
      <c r="G5776" s="145" t="s">
        <v>5</v>
      </c>
      <c r="H5776" s="25" t="s">
        <v>6</v>
      </c>
      <c r="I5776" s="25" t="s">
        <v>7</v>
      </c>
      <c r="J5776" s="25" t="s">
        <v>9</v>
      </c>
    </row>
    <row r="5777" spans="1:10" ht="26.4" x14ac:dyDescent="0.25">
      <c r="A5777" s="146" t="s">
        <v>2076</v>
      </c>
      <c r="B5777" s="147" t="s">
        <v>1758</v>
      </c>
      <c r="C5777" s="146" t="s">
        <v>19</v>
      </c>
      <c r="D5777" s="146" t="s">
        <v>1759</v>
      </c>
      <c r="E5777" s="292" t="s">
        <v>2077</v>
      </c>
      <c r="F5777" s="292"/>
      <c r="G5777" s="148" t="s">
        <v>43</v>
      </c>
      <c r="H5777" s="149">
        <v>1</v>
      </c>
      <c r="I5777" s="150">
        <v>2489.65</v>
      </c>
      <c r="J5777" s="150">
        <v>2489.65</v>
      </c>
    </row>
    <row r="5778" spans="1:10" ht="26.4" x14ac:dyDescent="0.25">
      <c r="A5778" s="48" t="s">
        <v>2078</v>
      </c>
      <c r="B5778" s="50" t="s">
        <v>2114</v>
      </c>
      <c r="C5778" s="48" t="s">
        <v>41</v>
      </c>
      <c r="D5778" s="48" t="s">
        <v>2115</v>
      </c>
      <c r="E5778" s="289" t="s">
        <v>2081</v>
      </c>
      <c r="F5778" s="289"/>
      <c r="G5778" s="151" t="s">
        <v>2082</v>
      </c>
      <c r="H5778" s="152">
        <v>1.25</v>
      </c>
      <c r="I5778" s="153">
        <v>24.83</v>
      </c>
      <c r="J5778" s="153">
        <v>31.03</v>
      </c>
    </row>
    <row r="5779" spans="1:10" ht="26.4" x14ac:dyDescent="0.25">
      <c r="A5779" s="48" t="s">
        <v>2078</v>
      </c>
      <c r="B5779" s="50" t="s">
        <v>2118</v>
      </c>
      <c r="C5779" s="48" t="s">
        <v>41</v>
      </c>
      <c r="D5779" s="48" t="s">
        <v>2119</v>
      </c>
      <c r="E5779" s="289" t="s">
        <v>2081</v>
      </c>
      <c r="F5779" s="289"/>
      <c r="G5779" s="151" t="s">
        <v>2082</v>
      </c>
      <c r="H5779" s="152">
        <v>1.25</v>
      </c>
      <c r="I5779" s="153">
        <v>29.46</v>
      </c>
      <c r="J5779" s="153">
        <v>36.82</v>
      </c>
    </row>
    <row r="5780" spans="1:10" x14ac:dyDescent="0.25">
      <c r="A5780" s="154" t="s">
        <v>2087</v>
      </c>
      <c r="B5780" s="155" t="s">
        <v>3839</v>
      </c>
      <c r="C5780" s="154" t="s">
        <v>3840</v>
      </c>
      <c r="D5780" s="154" t="s">
        <v>3841</v>
      </c>
      <c r="E5780" s="290" t="s">
        <v>2261</v>
      </c>
      <c r="F5780" s="290"/>
      <c r="G5780" s="156" t="s">
        <v>43</v>
      </c>
      <c r="H5780" s="157">
        <v>1</v>
      </c>
      <c r="I5780" s="158">
        <v>2421.5700000000002</v>
      </c>
      <c r="J5780" s="158">
        <v>2421.5700000000002</v>
      </c>
    </row>
    <row r="5781" spans="1:10" ht="39.6" x14ac:dyDescent="0.25">
      <c r="A5781" s="154" t="s">
        <v>2087</v>
      </c>
      <c r="B5781" s="155" t="s">
        <v>2870</v>
      </c>
      <c r="C5781" s="154" t="s">
        <v>2089</v>
      </c>
      <c r="D5781" s="154" t="s">
        <v>2871</v>
      </c>
      <c r="E5781" s="290" t="s">
        <v>2091</v>
      </c>
      <c r="F5781" s="290"/>
      <c r="G5781" s="156" t="s">
        <v>2595</v>
      </c>
      <c r="H5781" s="157">
        <v>1.25</v>
      </c>
      <c r="I5781" s="158">
        <v>0.19</v>
      </c>
      <c r="J5781" s="158">
        <v>0.23</v>
      </c>
    </row>
    <row r="5782" spans="1:10" x14ac:dyDescent="0.25">
      <c r="A5782" s="49"/>
      <c r="B5782" s="49"/>
      <c r="C5782" s="49"/>
      <c r="D5782" s="49"/>
      <c r="E5782" s="49" t="s">
        <v>2093</v>
      </c>
      <c r="F5782" s="159">
        <v>24</v>
      </c>
      <c r="G5782" s="49" t="s">
        <v>2094</v>
      </c>
      <c r="H5782" s="159">
        <v>27.53</v>
      </c>
      <c r="I5782" s="49" t="s">
        <v>2095</v>
      </c>
      <c r="J5782" s="159">
        <v>51.53</v>
      </c>
    </row>
    <row r="5783" spans="1:10" x14ac:dyDescent="0.25">
      <c r="A5783" s="49"/>
      <c r="B5783" s="49"/>
      <c r="C5783" s="49"/>
      <c r="D5783" s="49"/>
      <c r="E5783" s="49" t="s">
        <v>2096</v>
      </c>
      <c r="F5783" s="159">
        <v>510.37</v>
      </c>
      <c r="G5783" s="49"/>
      <c r="H5783" s="291" t="s">
        <v>2097</v>
      </c>
      <c r="I5783" s="291"/>
      <c r="J5783" s="159">
        <v>3000.02</v>
      </c>
    </row>
    <row r="5784" spans="1:10" ht="14.4" thickBot="1" x14ac:dyDescent="0.3">
      <c r="A5784" s="30"/>
      <c r="B5784" s="30"/>
      <c r="C5784" s="30"/>
      <c r="D5784" s="30"/>
      <c r="E5784" s="30"/>
      <c r="F5784" s="30"/>
      <c r="G5784" s="30" t="s">
        <v>2098</v>
      </c>
      <c r="H5784" s="160" t="s">
        <v>2166</v>
      </c>
      <c r="I5784" s="30" t="s">
        <v>2100</v>
      </c>
      <c r="J5784" s="32">
        <v>3000.02</v>
      </c>
    </row>
    <row r="5785" spans="1:10" ht="14.4" thickTop="1" x14ac:dyDescent="0.25">
      <c r="A5785" s="161"/>
      <c r="B5785" s="161"/>
      <c r="C5785" s="161"/>
      <c r="D5785" s="161"/>
      <c r="E5785" s="161"/>
      <c r="F5785" s="161"/>
      <c r="G5785" s="161"/>
      <c r="H5785" s="161"/>
      <c r="I5785" s="161"/>
      <c r="J5785" s="161"/>
    </row>
    <row r="5786" spans="1:10" x14ac:dyDescent="0.25">
      <c r="A5786" s="24" t="s">
        <v>1760</v>
      </c>
      <c r="B5786" s="25" t="s">
        <v>2</v>
      </c>
      <c r="C5786" s="24" t="s">
        <v>3</v>
      </c>
      <c r="D5786" s="24" t="s">
        <v>4</v>
      </c>
      <c r="E5786" s="294" t="s">
        <v>2075</v>
      </c>
      <c r="F5786" s="294"/>
      <c r="G5786" s="145" t="s">
        <v>5</v>
      </c>
      <c r="H5786" s="25" t="s">
        <v>6</v>
      </c>
      <c r="I5786" s="25" t="s">
        <v>7</v>
      </c>
      <c r="J5786" s="25" t="s">
        <v>9</v>
      </c>
    </row>
    <row r="5787" spans="1:10" ht="26.4" x14ac:dyDescent="0.25">
      <c r="A5787" s="146" t="s">
        <v>2076</v>
      </c>
      <c r="B5787" s="147" t="s">
        <v>827</v>
      </c>
      <c r="C5787" s="146" t="s">
        <v>19</v>
      </c>
      <c r="D5787" s="146" t="s">
        <v>828</v>
      </c>
      <c r="E5787" s="292" t="s">
        <v>2077</v>
      </c>
      <c r="F5787" s="292"/>
      <c r="G5787" s="148" t="s">
        <v>43</v>
      </c>
      <c r="H5787" s="149">
        <v>1</v>
      </c>
      <c r="I5787" s="150">
        <v>392.94</v>
      </c>
      <c r="J5787" s="150">
        <v>392.94</v>
      </c>
    </row>
    <row r="5788" spans="1:10" ht="26.4" x14ac:dyDescent="0.25">
      <c r="A5788" s="48" t="s">
        <v>2078</v>
      </c>
      <c r="B5788" s="50" t="s">
        <v>2114</v>
      </c>
      <c r="C5788" s="48" t="s">
        <v>41</v>
      </c>
      <c r="D5788" s="48" t="s">
        <v>2115</v>
      </c>
      <c r="E5788" s="289" t="s">
        <v>2081</v>
      </c>
      <c r="F5788" s="289"/>
      <c r="G5788" s="151" t="s">
        <v>2082</v>
      </c>
      <c r="H5788" s="152">
        <v>1.25</v>
      </c>
      <c r="I5788" s="153">
        <v>24.83</v>
      </c>
      <c r="J5788" s="153">
        <v>31.03</v>
      </c>
    </row>
    <row r="5789" spans="1:10" ht="26.4" x14ac:dyDescent="0.25">
      <c r="A5789" s="48" t="s">
        <v>2078</v>
      </c>
      <c r="B5789" s="50" t="s">
        <v>2118</v>
      </c>
      <c r="C5789" s="48" t="s">
        <v>41</v>
      </c>
      <c r="D5789" s="48" t="s">
        <v>2119</v>
      </c>
      <c r="E5789" s="289" t="s">
        <v>2081</v>
      </c>
      <c r="F5789" s="289"/>
      <c r="G5789" s="151" t="s">
        <v>2082</v>
      </c>
      <c r="H5789" s="152">
        <v>1.25</v>
      </c>
      <c r="I5789" s="153">
        <v>29.46</v>
      </c>
      <c r="J5789" s="153">
        <v>36.82</v>
      </c>
    </row>
    <row r="5790" spans="1:10" ht="39.6" x14ac:dyDescent="0.25">
      <c r="A5790" s="154" t="s">
        <v>2087</v>
      </c>
      <c r="B5790" s="155" t="s">
        <v>2870</v>
      </c>
      <c r="C5790" s="154" t="s">
        <v>2089</v>
      </c>
      <c r="D5790" s="154" t="s">
        <v>2871</v>
      </c>
      <c r="E5790" s="290" t="s">
        <v>2091</v>
      </c>
      <c r="F5790" s="290"/>
      <c r="G5790" s="156" t="s">
        <v>2595</v>
      </c>
      <c r="H5790" s="157">
        <v>0.96</v>
      </c>
      <c r="I5790" s="158">
        <v>0.19</v>
      </c>
      <c r="J5790" s="158">
        <v>0.18</v>
      </c>
    </row>
    <row r="5791" spans="1:10" ht="39.6" x14ac:dyDescent="0.25">
      <c r="A5791" s="154" t="s">
        <v>2087</v>
      </c>
      <c r="B5791" s="155" t="s">
        <v>3128</v>
      </c>
      <c r="C5791" s="154" t="s">
        <v>2089</v>
      </c>
      <c r="D5791" s="154" t="s">
        <v>828</v>
      </c>
      <c r="E5791" s="290" t="s">
        <v>2091</v>
      </c>
      <c r="F5791" s="290"/>
      <c r="G5791" s="156" t="s">
        <v>592</v>
      </c>
      <c r="H5791" s="157">
        <v>1</v>
      </c>
      <c r="I5791" s="158">
        <v>324.91000000000003</v>
      </c>
      <c r="J5791" s="158">
        <v>324.91000000000003</v>
      </c>
    </row>
    <row r="5792" spans="1:10" x14ac:dyDescent="0.25">
      <c r="A5792" s="49"/>
      <c r="B5792" s="49"/>
      <c r="C5792" s="49"/>
      <c r="D5792" s="49"/>
      <c r="E5792" s="49" t="s">
        <v>2093</v>
      </c>
      <c r="F5792" s="159">
        <v>24</v>
      </c>
      <c r="G5792" s="49" t="s">
        <v>2094</v>
      </c>
      <c r="H5792" s="159">
        <v>27.53</v>
      </c>
      <c r="I5792" s="49" t="s">
        <v>2095</v>
      </c>
      <c r="J5792" s="159">
        <v>51.53</v>
      </c>
    </row>
    <row r="5793" spans="1:10" x14ac:dyDescent="0.25">
      <c r="A5793" s="49"/>
      <c r="B5793" s="49"/>
      <c r="C5793" s="49"/>
      <c r="D5793" s="49"/>
      <c r="E5793" s="49" t="s">
        <v>2096</v>
      </c>
      <c r="F5793" s="159">
        <v>80.55</v>
      </c>
      <c r="G5793" s="49"/>
      <c r="H5793" s="291" t="s">
        <v>2097</v>
      </c>
      <c r="I5793" s="291"/>
      <c r="J5793" s="159">
        <v>473.49</v>
      </c>
    </row>
    <row r="5794" spans="1:10" ht="14.4" thickBot="1" x14ac:dyDescent="0.3">
      <c r="A5794" s="30"/>
      <c r="B5794" s="30"/>
      <c r="C5794" s="30"/>
      <c r="D5794" s="30"/>
      <c r="E5794" s="30"/>
      <c r="F5794" s="30"/>
      <c r="G5794" s="30" t="s">
        <v>2098</v>
      </c>
      <c r="H5794" s="160" t="s">
        <v>3842</v>
      </c>
      <c r="I5794" s="30" t="s">
        <v>2100</v>
      </c>
      <c r="J5794" s="32">
        <v>47349</v>
      </c>
    </row>
    <row r="5795" spans="1:10" ht="14.4" thickTop="1" x14ac:dyDescent="0.25">
      <c r="A5795" s="161"/>
      <c r="B5795" s="161"/>
      <c r="C5795" s="161"/>
      <c r="D5795" s="161"/>
      <c r="E5795" s="161"/>
      <c r="F5795" s="161"/>
      <c r="G5795" s="161"/>
      <c r="H5795" s="161"/>
      <c r="I5795" s="161"/>
      <c r="J5795" s="161"/>
    </row>
    <row r="5796" spans="1:10" x14ac:dyDescent="0.25">
      <c r="A5796" s="24" t="s">
        <v>1761</v>
      </c>
      <c r="B5796" s="25" t="s">
        <v>2</v>
      </c>
      <c r="C5796" s="24" t="s">
        <v>3</v>
      </c>
      <c r="D5796" s="24" t="s">
        <v>4</v>
      </c>
      <c r="E5796" s="294" t="s">
        <v>2075</v>
      </c>
      <c r="F5796" s="294"/>
      <c r="G5796" s="145" t="s">
        <v>5</v>
      </c>
      <c r="H5796" s="25" t="s">
        <v>6</v>
      </c>
      <c r="I5796" s="25" t="s">
        <v>7</v>
      </c>
      <c r="J5796" s="25" t="s">
        <v>9</v>
      </c>
    </row>
    <row r="5797" spans="1:10" ht="26.4" x14ac:dyDescent="0.25">
      <c r="A5797" s="146" t="s">
        <v>2076</v>
      </c>
      <c r="B5797" s="147" t="s">
        <v>1130</v>
      </c>
      <c r="C5797" s="146" t="s">
        <v>41</v>
      </c>
      <c r="D5797" s="146" t="s">
        <v>1131</v>
      </c>
      <c r="E5797" s="292" t="s">
        <v>3034</v>
      </c>
      <c r="F5797" s="292"/>
      <c r="G5797" s="148" t="s">
        <v>43</v>
      </c>
      <c r="H5797" s="149">
        <v>1</v>
      </c>
      <c r="I5797" s="150">
        <v>178.36</v>
      </c>
      <c r="J5797" s="150">
        <v>178.36</v>
      </c>
    </row>
    <row r="5798" spans="1:10" ht="26.4" x14ac:dyDescent="0.25">
      <c r="A5798" s="48" t="s">
        <v>2078</v>
      </c>
      <c r="B5798" s="50" t="s">
        <v>2118</v>
      </c>
      <c r="C5798" s="48" t="s">
        <v>41</v>
      </c>
      <c r="D5798" s="48" t="s">
        <v>2119</v>
      </c>
      <c r="E5798" s="289" t="s">
        <v>2081</v>
      </c>
      <c r="F5798" s="289"/>
      <c r="G5798" s="151" t="s">
        <v>2082</v>
      </c>
      <c r="H5798" s="152">
        <v>0.79042000000000001</v>
      </c>
      <c r="I5798" s="153">
        <v>29.46</v>
      </c>
      <c r="J5798" s="153">
        <v>23.28</v>
      </c>
    </row>
    <row r="5799" spans="1:10" ht="26.4" x14ac:dyDescent="0.25">
      <c r="A5799" s="48" t="s">
        <v>2078</v>
      </c>
      <c r="B5799" s="50" t="s">
        <v>2114</v>
      </c>
      <c r="C5799" s="48" t="s">
        <v>41</v>
      </c>
      <c r="D5799" s="48" t="s">
        <v>2115</v>
      </c>
      <c r="E5799" s="289" t="s">
        <v>2081</v>
      </c>
      <c r="F5799" s="289"/>
      <c r="G5799" s="151" t="s">
        <v>2082</v>
      </c>
      <c r="H5799" s="152">
        <v>0.79042000000000001</v>
      </c>
      <c r="I5799" s="153">
        <v>24.83</v>
      </c>
      <c r="J5799" s="153">
        <v>19.62</v>
      </c>
    </row>
    <row r="5800" spans="1:10" ht="26.4" x14ac:dyDescent="0.25">
      <c r="A5800" s="154" t="s">
        <v>2087</v>
      </c>
      <c r="B5800" s="155" t="s">
        <v>3429</v>
      </c>
      <c r="C5800" s="154" t="s">
        <v>41</v>
      </c>
      <c r="D5800" s="154" t="s">
        <v>3430</v>
      </c>
      <c r="E5800" s="290" t="s">
        <v>2091</v>
      </c>
      <c r="F5800" s="290"/>
      <c r="G5800" s="156" t="s">
        <v>43</v>
      </c>
      <c r="H5800" s="157">
        <v>1</v>
      </c>
      <c r="I5800" s="158">
        <v>135.22</v>
      </c>
      <c r="J5800" s="158">
        <v>135.22</v>
      </c>
    </row>
    <row r="5801" spans="1:10" x14ac:dyDescent="0.25">
      <c r="A5801" s="154" t="s">
        <v>2087</v>
      </c>
      <c r="B5801" s="155" t="s">
        <v>2148</v>
      </c>
      <c r="C5801" s="154" t="s">
        <v>41</v>
      </c>
      <c r="D5801" s="154" t="s">
        <v>2149</v>
      </c>
      <c r="E5801" s="290" t="s">
        <v>2091</v>
      </c>
      <c r="F5801" s="290"/>
      <c r="G5801" s="156" t="s">
        <v>43</v>
      </c>
      <c r="H5801" s="157">
        <v>1.2E-2</v>
      </c>
      <c r="I5801" s="158">
        <v>20.66</v>
      </c>
      <c r="J5801" s="158">
        <v>0.24</v>
      </c>
    </row>
    <row r="5802" spans="1:10" x14ac:dyDescent="0.25">
      <c r="A5802" s="49"/>
      <c r="B5802" s="49"/>
      <c r="C5802" s="49"/>
      <c r="D5802" s="49"/>
      <c r="E5802" s="49" t="s">
        <v>2093</v>
      </c>
      <c r="F5802" s="159">
        <v>15.17</v>
      </c>
      <c r="G5802" s="49" t="s">
        <v>2094</v>
      </c>
      <c r="H5802" s="159">
        <v>17.41</v>
      </c>
      <c r="I5802" s="49" t="s">
        <v>2095</v>
      </c>
      <c r="J5802" s="159">
        <v>32.58</v>
      </c>
    </row>
    <row r="5803" spans="1:10" x14ac:dyDescent="0.25">
      <c r="A5803" s="49"/>
      <c r="B5803" s="49"/>
      <c r="C5803" s="49"/>
      <c r="D5803" s="49"/>
      <c r="E5803" s="49" t="s">
        <v>2096</v>
      </c>
      <c r="F5803" s="159">
        <v>36.56</v>
      </c>
      <c r="G5803" s="49"/>
      <c r="H5803" s="291" t="s">
        <v>2097</v>
      </c>
      <c r="I5803" s="291"/>
      <c r="J5803" s="159">
        <v>214.92</v>
      </c>
    </row>
    <row r="5804" spans="1:10" ht="14.4" thickBot="1" x14ac:dyDescent="0.3">
      <c r="A5804" s="30"/>
      <c r="B5804" s="30"/>
      <c r="C5804" s="30"/>
      <c r="D5804" s="30"/>
      <c r="E5804" s="30"/>
      <c r="F5804" s="30"/>
      <c r="G5804" s="30" t="s">
        <v>2098</v>
      </c>
      <c r="H5804" s="160" t="s">
        <v>2901</v>
      </c>
      <c r="I5804" s="30" t="s">
        <v>2100</v>
      </c>
      <c r="J5804" s="32">
        <v>9026.64</v>
      </c>
    </row>
    <row r="5805" spans="1:10" ht="14.4" thickTop="1" x14ac:dyDescent="0.25">
      <c r="A5805" s="161"/>
      <c r="B5805" s="161"/>
      <c r="C5805" s="161"/>
      <c r="D5805" s="161"/>
      <c r="E5805" s="161"/>
      <c r="F5805" s="161"/>
      <c r="G5805" s="161"/>
      <c r="H5805" s="161"/>
      <c r="I5805" s="161"/>
      <c r="J5805" s="161"/>
    </row>
    <row r="5806" spans="1:10" x14ac:dyDescent="0.25">
      <c r="A5806" s="24" t="s">
        <v>1762</v>
      </c>
      <c r="B5806" s="25" t="s">
        <v>2</v>
      </c>
      <c r="C5806" s="24" t="s">
        <v>3</v>
      </c>
      <c r="D5806" s="24" t="s">
        <v>4</v>
      </c>
      <c r="E5806" s="294" t="s">
        <v>2075</v>
      </c>
      <c r="F5806" s="294"/>
      <c r="G5806" s="145" t="s">
        <v>5</v>
      </c>
      <c r="H5806" s="25" t="s">
        <v>6</v>
      </c>
      <c r="I5806" s="25" t="s">
        <v>7</v>
      </c>
      <c r="J5806" s="25" t="s">
        <v>9</v>
      </c>
    </row>
    <row r="5807" spans="1:10" ht="26.4" x14ac:dyDescent="0.25">
      <c r="A5807" s="146" t="s">
        <v>2076</v>
      </c>
      <c r="B5807" s="147" t="s">
        <v>1763</v>
      </c>
      <c r="C5807" s="146" t="s">
        <v>19</v>
      </c>
      <c r="D5807" s="146" t="s">
        <v>1764</v>
      </c>
      <c r="E5807" s="292" t="s">
        <v>2077</v>
      </c>
      <c r="F5807" s="292"/>
      <c r="G5807" s="148" t="s">
        <v>43</v>
      </c>
      <c r="H5807" s="149">
        <v>1</v>
      </c>
      <c r="I5807" s="150">
        <v>14.11</v>
      </c>
      <c r="J5807" s="150">
        <v>14.11</v>
      </c>
    </row>
    <row r="5808" spans="1:10" ht="26.4" x14ac:dyDescent="0.25">
      <c r="A5808" s="48" t="s">
        <v>2078</v>
      </c>
      <c r="B5808" s="50" t="s">
        <v>2085</v>
      </c>
      <c r="C5808" s="48" t="s">
        <v>41</v>
      </c>
      <c r="D5808" s="48" t="s">
        <v>2086</v>
      </c>
      <c r="E5808" s="289" t="s">
        <v>2081</v>
      </c>
      <c r="F5808" s="289"/>
      <c r="G5808" s="151" t="s">
        <v>2082</v>
      </c>
      <c r="H5808" s="152">
        <v>0.25600000000000001</v>
      </c>
      <c r="I5808" s="153">
        <v>25.7</v>
      </c>
      <c r="J5808" s="153">
        <v>6.57</v>
      </c>
    </row>
    <row r="5809" spans="1:10" ht="26.4" x14ac:dyDescent="0.25">
      <c r="A5809" s="48" t="s">
        <v>2078</v>
      </c>
      <c r="B5809" s="50" t="s">
        <v>2118</v>
      </c>
      <c r="C5809" s="48" t="s">
        <v>41</v>
      </c>
      <c r="D5809" s="48" t="s">
        <v>2119</v>
      </c>
      <c r="E5809" s="289" t="s">
        <v>2081</v>
      </c>
      <c r="F5809" s="289"/>
      <c r="G5809" s="151" t="s">
        <v>2082</v>
      </c>
      <c r="H5809" s="152">
        <v>0.25600000000000001</v>
      </c>
      <c r="I5809" s="153">
        <v>29.46</v>
      </c>
      <c r="J5809" s="153">
        <v>7.54</v>
      </c>
    </row>
    <row r="5810" spans="1:10" x14ac:dyDescent="0.25">
      <c r="A5810" s="49"/>
      <c r="B5810" s="49"/>
      <c r="C5810" s="49"/>
      <c r="D5810" s="49"/>
      <c r="E5810" s="49" t="s">
        <v>2093</v>
      </c>
      <c r="F5810" s="159">
        <v>4.95</v>
      </c>
      <c r="G5810" s="49" t="s">
        <v>2094</v>
      </c>
      <c r="H5810" s="159">
        <v>5.69</v>
      </c>
      <c r="I5810" s="49" t="s">
        <v>2095</v>
      </c>
      <c r="J5810" s="159">
        <v>10.64</v>
      </c>
    </row>
    <row r="5811" spans="1:10" x14ac:dyDescent="0.25">
      <c r="A5811" s="49"/>
      <c r="B5811" s="49"/>
      <c r="C5811" s="49"/>
      <c r="D5811" s="49"/>
      <c r="E5811" s="49" t="s">
        <v>2096</v>
      </c>
      <c r="F5811" s="159">
        <v>2.89</v>
      </c>
      <c r="G5811" s="49"/>
      <c r="H5811" s="291" t="s">
        <v>2097</v>
      </c>
      <c r="I5811" s="291"/>
      <c r="J5811" s="159">
        <v>17</v>
      </c>
    </row>
    <row r="5812" spans="1:10" ht="14.4" thickBot="1" x14ac:dyDescent="0.3">
      <c r="A5812" s="30"/>
      <c r="B5812" s="30"/>
      <c r="C5812" s="30"/>
      <c r="D5812" s="30"/>
      <c r="E5812" s="30"/>
      <c r="F5812" s="30"/>
      <c r="G5812" s="30" t="s">
        <v>2098</v>
      </c>
      <c r="H5812" s="160" t="s">
        <v>2901</v>
      </c>
      <c r="I5812" s="30" t="s">
        <v>2100</v>
      </c>
      <c r="J5812" s="32">
        <v>714</v>
      </c>
    </row>
    <row r="5813" spans="1:10" ht="14.4" thickTop="1" x14ac:dyDescent="0.25">
      <c r="A5813" s="161"/>
      <c r="B5813" s="161"/>
      <c r="C5813" s="161"/>
      <c r="D5813" s="161"/>
      <c r="E5813" s="161"/>
      <c r="F5813" s="161"/>
      <c r="G5813" s="161"/>
      <c r="H5813" s="161"/>
      <c r="I5813" s="161"/>
      <c r="J5813" s="161"/>
    </row>
    <row r="5814" spans="1:10" x14ac:dyDescent="0.25">
      <c r="A5814" s="24" t="s">
        <v>1765</v>
      </c>
      <c r="B5814" s="25" t="s">
        <v>2</v>
      </c>
      <c r="C5814" s="24" t="s">
        <v>3</v>
      </c>
      <c r="D5814" s="24" t="s">
        <v>4</v>
      </c>
      <c r="E5814" s="294" t="s">
        <v>2075</v>
      </c>
      <c r="F5814" s="294"/>
      <c r="G5814" s="145" t="s">
        <v>5</v>
      </c>
      <c r="H5814" s="25" t="s">
        <v>6</v>
      </c>
      <c r="I5814" s="25" t="s">
        <v>7</v>
      </c>
      <c r="J5814" s="25" t="s">
        <v>9</v>
      </c>
    </row>
    <row r="5815" spans="1:10" ht="26.4" x14ac:dyDescent="0.25">
      <c r="A5815" s="146" t="s">
        <v>2076</v>
      </c>
      <c r="B5815" s="147" t="s">
        <v>1766</v>
      </c>
      <c r="C5815" s="146" t="s">
        <v>19</v>
      </c>
      <c r="D5815" s="146" t="s">
        <v>1767</v>
      </c>
      <c r="E5815" s="292" t="s">
        <v>2077</v>
      </c>
      <c r="F5815" s="292"/>
      <c r="G5815" s="148" t="s">
        <v>43</v>
      </c>
      <c r="H5815" s="149">
        <v>1</v>
      </c>
      <c r="I5815" s="150">
        <v>203.97</v>
      </c>
      <c r="J5815" s="150">
        <v>203.97</v>
      </c>
    </row>
    <row r="5816" spans="1:10" ht="26.4" x14ac:dyDescent="0.25">
      <c r="A5816" s="48" t="s">
        <v>2078</v>
      </c>
      <c r="B5816" s="50" t="s">
        <v>2114</v>
      </c>
      <c r="C5816" s="48" t="s">
        <v>41</v>
      </c>
      <c r="D5816" s="48" t="s">
        <v>2115</v>
      </c>
      <c r="E5816" s="289" t="s">
        <v>2081</v>
      </c>
      <c r="F5816" s="289"/>
      <c r="G5816" s="151" t="s">
        <v>2082</v>
      </c>
      <c r="H5816" s="152">
        <v>1.425</v>
      </c>
      <c r="I5816" s="153">
        <v>24.83</v>
      </c>
      <c r="J5816" s="153">
        <v>35.380000000000003</v>
      </c>
    </row>
    <row r="5817" spans="1:10" ht="26.4" x14ac:dyDescent="0.25">
      <c r="A5817" s="48" t="s">
        <v>2078</v>
      </c>
      <c r="B5817" s="50" t="s">
        <v>2118</v>
      </c>
      <c r="C5817" s="48" t="s">
        <v>41</v>
      </c>
      <c r="D5817" s="48" t="s">
        <v>2119</v>
      </c>
      <c r="E5817" s="289" t="s">
        <v>2081</v>
      </c>
      <c r="F5817" s="289"/>
      <c r="G5817" s="151" t="s">
        <v>2082</v>
      </c>
      <c r="H5817" s="152">
        <v>1.83</v>
      </c>
      <c r="I5817" s="153">
        <v>29.46</v>
      </c>
      <c r="J5817" s="153">
        <v>53.91</v>
      </c>
    </row>
    <row r="5818" spans="1:10" x14ac:dyDescent="0.25">
      <c r="A5818" s="154" t="s">
        <v>2087</v>
      </c>
      <c r="B5818" s="155" t="s">
        <v>3843</v>
      </c>
      <c r="C5818" s="154" t="s">
        <v>2254</v>
      </c>
      <c r="D5818" s="154" t="s">
        <v>3844</v>
      </c>
      <c r="E5818" s="290" t="s">
        <v>2091</v>
      </c>
      <c r="F5818" s="290"/>
      <c r="G5818" s="156" t="s">
        <v>43</v>
      </c>
      <c r="H5818" s="157">
        <v>1</v>
      </c>
      <c r="I5818" s="158">
        <v>114.68</v>
      </c>
      <c r="J5818" s="158">
        <v>114.68</v>
      </c>
    </row>
    <row r="5819" spans="1:10" x14ac:dyDescent="0.25">
      <c r="A5819" s="49"/>
      <c r="B5819" s="49"/>
      <c r="C5819" s="49"/>
      <c r="D5819" s="49"/>
      <c r="E5819" s="49" t="s">
        <v>2093</v>
      </c>
      <c r="F5819" s="159">
        <v>31.69</v>
      </c>
      <c r="G5819" s="49" t="s">
        <v>2094</v>
      </c>
      <c r="H5819" s="159">
        <v>36.340000000000003</v>
      </c>
      <c r="I5819" s="49" t="s">
        <v>2095</v>
      </c>
      <c r="J5819" s="159">
        <v>68.03</v>
      </c>
    </row>
    <row r="5820" spans="1:10" x14ac:dyDescent="0.25">
      <c r="A5820" s="49"/>
      <c r="B5820" s="49"/>
      <c r="C5820" s="49"/>
      <c r="D5820" s="49"/>
      <c r="E5820" s="49" t="s">
        <v>2096</v>
      </c>
      <c r="F5820" s="159">
        <v>41.81</v>
      </c>
      <c r="G5820" s="49"/>
      <c r="H5820" s="291" t="s">
        <v>2097</v>
      </c>
      <c r="I5820" s="291"/>
      <c r="J5820" s="159">
        <v>245.78</v>
      </c>
    </row>
    <row r="5821" spans="1:10" ht="14.4" thickBot="1" x14ac:dyDescent="0.3">
      <c r="A5821" s="30"/>
      <c r="B5821" s="30"/>
      <c r="C5821" s="30"/>
      <c r="D5821" s="30"/>
      <c r="E5821" s="30"/>
      <c r="F5821" s="30"/>
      <c r="G5821" s="30" t="s">
        <v>2098</v>
      </c>
      <c r="H5821" s="160" t="s">
        <v>2901</v>
      </c>
      <c r="I5821" s="30" t="s">
        <v>2100</v>
      </c>
      <c r="J5821" s="32">
        <v>10322.76</v>
      </c>
    </row>
    <row r="5822" spans="1:10" ht="14.4" thickTop="1" x14ac:dyDescent="0.25">
      <c r="A5822" s="161"/>
      <c r="B5822" s="161"/>
      <c r="C5822" s="161"/>
      <c r="D5822" s="161"/>
      <c r="E5822" s="161"/>
      <c r="F5822" s="161"/>
      <c r="G5822" s="161"/>
      <c r="H5822" s="161"/>
      <c r="I5822" s="161"/>
      <c r="J5822" s="161"/>
    </row>
    <row r="5823" spans="1:10" x14ac:dyDescent="0.25">
      <c r="A5823" s="24" t="s">
        <v>1768</v>
      </c>
      <c r="B5823" s="25" t="s">
        <v>2</v>
      </c>
      <c r="C5823" s="24" t="s">
        <v>3</v>
      </c>
      <c r="D5823" s="24" t="s">
        <v>4</v>
      </c>
      <c r="E5823" s="294" t="s">
        <v>2075</v>
      </c>
      <c r="F5823" s="294"/>
      <c r="G5823" s="145" t="s">
        <v>5</v>
      </c>
      <c r="H5823" s="25" t="s">
        <v>6</v>
      </c>
      <c r="I5823" s="25" t="s">
        <v>7</v>
      </c>
      <c r="J5823" s="25" t="s">
        <v>9</v>
      </c>
    </row>
    <row r="5824" spans="1:10" ht="39.6" x14ac:dyDescent="0.25">
      <c r="A5824" s="146" t="s">
        <v>2076</v>
      </c>
      <c r="B5824" s="147" t="s">
        <v>1769</v>
      </c>
      <c r="C5824" s="146" t="s">
        <v>41</v>
      </c>
      <c r="D5824" s="146" t="s">
        <v>1770</v>
      </c>
      <c r="E5824" s="292" t="s">
        <v>3678</v>
      </c>
      <c r="F5824" s="292"/>
      <c r="G5824" s="148" t="s">
        <v>91</v>
      </c>
      <c r="H5824" s="149">
        <v>1</v>
      </c>
      <c r="I5824" s="150">
        <v>28.8</v>
      </c>
      <c r="J5824" s="150">
        <v>28.8</v>
      </c>
    </row>
    <row r="5825" spans="1:10" ht="26.4" x14ac:dyDescent="0.25">
      <c r="A5825" s="48" t="s">
        <v>2078</v>
      </c>
      <c r="B5825" s="50" t="s">
        <v>2114</v>
      </c>
      <c r="C5825" s="48" t="s">
        <v>41</v>
      </c>
      <c r="D5825" s="48" t="s">
        <v>2115</v>
      </c>
      <c r="E5825" s="289" t="s">
        <v>2081</v>
      </c>
      <c r="F5825" s="289"/>
      <c r="G5825" s="151" t="s">
        <v>2082</v>
      </c>
      <c r="H5825" s="152">
        <v>5.9400000000000001E-2</v>
      </c>
      <c r="I5825" s="153">
        <v>24.83</v>
      </c>
      <c r="J5825" s="153">
        <v>1.47</v>
      </c>
    </row>
    <row r="5826" spans="1:10" ht="26.4" x14ac:dyDescent="0.25">
      <c r="A5826" s="48" t="s">
        <v>2078</v>
      </c>
      <c r="B5826" s="50" t="s">
        <v>2118</v>
      </c>
      <c r="C5826" s="48" t="s">
        <v>41</v>
      </c>
      <c r="D5826" s="48" t="s">
        <v>2119</v>
      </c>
      <c r="E5826" s="289" t="s">
        <v>2081</v>
      </c>
      <c r="F5826" s="289"/>
      <c r="G5826" s="151" t="s">
        <v>2082</v>
      </c>
      <c r="H5826" s="152">
        <v>0.26129999999999998</v>
      </c>
      <c r="I5826" s="153">
        <v>29.46</v>
      </c>
      <c r="J5826" s="153">
        <v>7.69</v>
      </c>
    </row>
    <row r="5827" spans="1:10" ht="26.4" x14ac:dyDescent="0.25">
      <c r="A5827" s="154" t="s">
        <v>2087</v>
      </c>
      <c r="B5827" s="155" t="s">
        <v>3845</v>
      </c>
      <c r="C5827" s="154" t="s">
        <v>41</v>
      </c>
      <c r="D5827" s="154" t="s">
        <v>3846</v>
      </c>
      <c r="E5827" s="290" t="s">
        <v>2091</v>
      </c>
      <c r="F5827" s="290"/>
      <c r="G5827" s="156" t="s">
        <v>43</v>
      </c>
      <c r="H5827" s="157">
        <v>1.7857000000000001</v>
      </c>
      <c r="I5827" s="158">
        <v>1.88</v>
      </c>
      <c r="J5827" s="158">
        <v>3.35</v>
      </c>
    </row>
    <row r="5828" spans="1:10" x14ac:dyDescent="0.25">
      <c r="A5828" s="154" t="s">
        <v>2087</v>
      </c>
      <c r="B5828" s="155" t="s">
        <v>3847</v>
      </c>
      <c r="C5828" s="154" t="s">
        <v>41</v>
      </c>
      <c r="D5828" s="154" t="s">
        <v>3848</v>
      </c>
      <c r="E5828" s="290" t="s">
        <v>2091</v>
      </c>
      <c r="F5828" s="290"/>
      <c r="G5828" s="156" t="s">
        <v>91</v>
      </c>
      <c r="H5828" s="157">
        <v>0.22320000000000001</v>
      </c>
      <c r="I5828" s="158">
        <v>9.89</v>
      </c>
      <c r="J5828" s="158">
        <v>2.2000000000000002</v>
      </c>
    </row>
    <row r="5829" spans="1:10" x14ac:dyDescent="0.25">
      <c r="A5829" s="154" t="s">
        <v>2087</v>
      </c>
      <c r="B5829" s="155" t="s">
        <v>2203</v>
      </c>
      <c r="C5829" s="154" t="s">
        <v>41</v>
      </c>
      <c r="D5829" s="154" t="s">
        <v>2204</v>
      </c>
      <c r="E5829" s="290" t="s">
        <v>2091</v>
      </c>
      <c r="F5829" s="290"/>
      <c r="G5829" s="156" t="s">
        <v>91</v>
      </c>
      <c r="H5829" s="157">
        <v>0.89290000000000003</v>
      </c>
      <c r="I5829" s="158">
        <v>4.71</v>
      </c>
      <c r="J5829" s="158">
        <v>4.2</v>
      </c>
    </row>
    <row r="5830" spans="1:10" x14ac:dyDescent="0.25">
      <c r="A5830" s="154" t="s">
        <v>2087</v>
      </c>
      <c r="B5830" s="155" t="s">
        <v>2193</v>
      </c>
      <c r="C5830" s="154" t="s">
        <v>41</v>
      </c>
      <c r="D5830" s="154" t="s">
        <v>2194</v>
      </c>
      <c r="E5830" s="290" t="s">
        <v>2091</v>
      </c>
      <c r="F5830" s="290"/>
      <c r="G5830" s="156" t="s">
        <v>43</v>
      </c>
      <c r="H5830" s="157">
        <v>5.625</v>
      </c>
      <c r="I5830" s="158">
        <v>0.47</v>
      </c>
      <c r="J5830" s="158">
        <v>2.64</v>
      </c>
    </row>
    <row r="5831" spans="1:10" ht="39.6" x14ac:dyDescent="0.25">
      <c r="A5831" s="154" t="s">
        <v>2087</v>
      </c>
      <c r="B5831" s="155" t="s">
        <v>2195</v>
      </c>
      <c r="C5831" s="154" t="s">
        <v>41</v>
      </c>
      <c r="D5831" s="154" t="s">
        <v>2196</v>
      </c>
      <c r="E5831" s="290" t="s">
        <v>2091</v>
      </c>
      <c r="F5831" s="290"/>
      <c r="G5831" s="156" t="s">
        <v>43</v>
      </c>
      <c r="H5831" s="157">
        <v>5.625</v>
      </c>
      <c r="I5831" s="158">
        <v>1.29</v>
      </c>
      <c r="J5831" s="158">
        <v>7.25</v>
      </c>
    </row>
    <row r="5832" spans="1:10" x14ac:dyDescent="0.25">
      <c r="A5832" s="49"/>
      <c r="B5832" s="49"/>
      <c r="C5832" s="49"/>
      <c r="D5832" s="49"/>
      <c r="E5832" s="49" t="s">
        <v>2093</v>
      </c>
      <c r="F5832" s="159">
        <v>3.29</v>
      </c>
      <c r="G5832" s="49" t="s">
        <v>2094</v>
      </c>
      <c r="H5832" s="159">
        <v>3.78</v>
      </c>
      <c r="I5832" s="49" t="s">
        <v>2095</v>
      </c>
      <c r="J5832" s="159">
        <v>7.07</v>
      </c>
    </row>
    <row r="5833" spans="1:10" x14ac:dyDescent="0.25">
      <c r="A5833" s="49"/>
      <c r="B5833" s="49"/>
      <c r="C5833" s="49"/>
      <c r="D5833" s="49"/>
      <c r="E5833" s="49" t="s">
        <v>2096</v>
      </c>
      <c r="F5833" s="159">
        <v>5.9</v>
      </c>
      <c r="G5833" s="49"/>
      <c r="H5833" s="291" t="s">
        <v>2097</v>
      </c>
      <c r="I5833" s="291"/>
      <c r="J5833" s="159">
        <v>34.700000000000003</v>
      </c>
    </row>
    <row r="5834" spans="1:10" ht="14.4" thickBot="1" x14ac:dyDescent="0.3">
      <c r="A5834" s="30"/>
      <c r="B5834" s="30"/>
      <c r="C5834" s="30"/>
      <c r="D5834" s="30"/>
      <c r="E5834" s="30"/>
      <c r="F5834" s="30"/>
      <c r="G5834" s="30" t="s">
        <v>2098</v>
      </c>
      <c r="H5834" s="160" t="s">
        <v>3849</v>
      </c>
      <c r="I5834" s="30" t="s">
        <v>2100</v>
      </c>
      <c r="J5834" s="32">
        <v>34006</v>
      </c>
    </row>
    <row r="5835" spans="1:10" ht="14.4" thickTop="1" x14ac:dyDescent="0.25">
      <c r="A5835" s="161"/>
      <c r="B5835" s="161"/>
      <c r="C5835" s="161"/>
      <c r="D5835" s="161"/>
      <c r="E5835" s="161"/>
      <c r="F5835" s="161"/>
      <c r="G5835" s="161"/>
      <c r="H5835" s="161"/>
      <c r="I5835" s="161"/>
      <c r="J5835" s="161"/>
    </row>
    <row r="5836" spans="1:10" x14ac:dyDescent="0.25">
      <c r="A5836" s="24" t="s">
        <v>1771</v>
      </c>
      <c r="B5836" s="25" t="s">
        <v>2</v>
      </c>
      <c r="C5836" s="24" t="s">
        <v>3</v>
      </c>
      <c r="D5836" s="24" t="s">
        <v>4</v>
      </c>
      <c r="E5836" s="294" t="s">
        <v>2075</v>
      </c>
      <c r="F5836" s="294"/>
      <c r="G5836" s="145" t="s">
        <v>5</v>
      </c>
      <c r="H5836" s="25" t="s">
        <v>6</v>
      </c>
      <c r="I5836" s="25" t="s">
        <v>7</v>
      </c>
      <c r="J5836" s="25" t="s">
        <v>9</v>
      </c>
    </row>
    <row r="5837" spans="1:10" ht="26.4" x14ac:dyDescent="0.25">
      <c r="A5837" s="146" t="s">
        <v>2076</v>
      </c>
      <c r="B5837" s="147" t="s">
        <v>1772</v>
      </c>
      <c r="C5837" s="146" t="s">
        <v>19</v>
      </c>
      <c r="D5837" s="146" t="s">
        <v>1773</v>
      </c>
      <c r="E5837" s="292" t="s">
        <v>2077</v>
      </c>
      <c r="F5837" s="292"/>
      <c r="G5837" s="148" t="s">
        <v>25</v>
      </c>
      <c r="H5837" s="149">
        <v>1</v>
      </c>
      <c r="I5837" s="150">
        <v>46.23</v>
      </c>
      <c r="J5837" s="150">
        <v>46.23</v>
      </c>
    </row>
    <row r="5838" spans="1:10" ht="26.4" x14ac:dyDescent="0.25">
      <c r="A5838" s="48" t="s">
        <v>2078</v>
      </c>
      <c r="B5838" s="50" t="s">
        <v>2114</v>
      </c>
      <c r="C5838" s="48" t="s">
        <v>41</v>
      </c>
      <c r="D5838" s="48" t="s">
        <v>2115</v>
      </c>
      <c r="E5838" s="289" t="s">
        <v>2081</v>
      </c>
      <c r="F5838" s="289"/>
      <c r="G5838" s="151" t="s">
        <v>2082</v>
      </c>
      <c r="H5838" s="152">
        <v>0.23</v>
      </c>
      <c r="I5838" s="153">
        <v>24.83</v>
      </c>
      <c r="J5838" s="153">
        <v>5.71</v>
      </c>
    </row>
    <row r="5839" spans="1:10" ht="26.4" x14ac:dyDescent="0.25">
      <c r="A5839" s="48" t="s">
        <v>2078</v>
      </c>
      <c r="B5839" s="50" t="s">
        <v>2118</v>
      </c>
      <c r="C5839" s="48" t="s">
        <v>41</v>
      </c>
      <c r="D5839" s="48" t="s">
        <v>2119</v>
      </c>
      <c r="E5839" s="289" t="s">
        <v>2081</v>
      </c>
      <c r="F5839" s="289"/>
      <c r="G5839" s="151" t="s">
        <v>2082</v>
      </c>
      <c r="H5839" s="152">
        <v>0.23</v>
      </c>
      <c r="I5839" s="153">
        <v>29.46</v>
      </c>
      <c r="J5839" s="153">
        <v>6.77</v>
      </c>
    </row>
    <row r="5840" spans="1:10" ht="39.6" x14ac:dyDescent="0.25">
      <c r="A5840" s="154" t="s">
        <v>2087</v>
      </c>
      <c r="B5840" s="155" t="s">
        <v>3850</v>
      </c>
      <c r="C5840" s="154" t="s">
        <v>2089</v>
      </c>
      <c r="D5840" s="154" t="s">
        <v>3851</v>
      </c>
      <c r="E5840" s="290" t="s">
        <v>2091</v>
      </c>
      <c r="F5840" s="290"/>
      <c r="G5840" s="156" t="s">
        <v>2595</v>
      </c>
      <c r="H5840" s="157">
        <v>1.2</v>
      </c>
      <c r="I5840" s="158">
        <v>27.13</v>
      </c>
      <c r="J5840" s="158">
        <v>32.549999999999997</v>
      </c>
    </row>
    <row r="5841" spans="1:10" ht="39.6" x14ac:dyDescent="0.25">
      <c r="A5841" s="154" t="s">
        <v>2087</v>
      </c>
      <c r="B5841" s="155" t="s">
        <v>3852</v>
      </c>
      <c r="C5841" s="154" t="s">
        <v>2089</v>
      </c>
      <c r="D5841" s="154" t="s">
        <v>3853</v>
      </c>
      <c r="E5841" s="290" t="s">
        <v>2091</v>
      </c>
      <c r="F5841" s="290"/>
      <c r="G5841" s="156" t="s">
        <v>2595</v>
      </c>
      <c r="H5841" s="157">
        <v>1.2</v>
      </c>
      <c r="I5841" s="158">
        <v>1</v>
      </c>
      <c r="J5841" s="158">
        <v>1.2</v>
      </c>
    </row>
    <row r="5842" spans="1:10" x14ac:dyDescent="0.25">
      <c r="A5842" s="49"/>
      <c r="B5842" s="49"/>
      <c r="C5842" s="49"/>
      <c r="D5842" s="49"/>
      <c r="E5842" s="49" t="s">
        <v>2093</v>
      </c>
      <c r="F5842" s="159">
        <v>4.41</v>
      </c>
      <c r="G5842" s="49" t="s">
        <v>2094</v>
      </c>
      <c r="H5842" s="159">
        <v>5.0599999999999996</v>
      </c>
      <c r="I5842" s="49" t="s">
        <v>2095</v>
      </c>
      <c r="J5842" s="159">
        <v>9.4700000000000006</v>
      </c>
    </row>
    <row r="5843" spans="1:10" x14ac:dyDescent="0.25">
      <c r="A5843" s="49"/>
      <c r="B5843" s="49"/>
      <c r="C5843" s="49"/>
      <c r="D5843" s="49"/>
      <c r="E5843" s="49" t="s">
        <v>2096</v>
      </c>
      <c r="F5843" s="159">
        <v>9.4700000000000006</v>
      </c>
      <c r="G5843" s="49"/>
      <c r="H5843" s="291" t="s">
        <v>2097</v>
      </c>
      <c r="I5843" s="291"/>
      <c r="J5843" s="159">
        <v>55.7</v>
      </c>
    </row>
    <row r="5844" spans="1:10" ht="14.4" thickBot="1" x14ac:dyDescent="0.3">
      <c r="A5844" s="30"/>
      <c r="B5844" s="30"/>
      <c r="C5844" s="30"/>
      <c r="D5844" s="30"/>
      <c r="E5844" s="30"/>
      <c r="F5844" s="30"/>
      <c r="G5844" s="30" t="s">
        <v>2098</v>
      </c>
      <c r="H5844" s="160" t="s">
        <v>2113</v>
      </c>
      <c r="I5844" s="30" t="s">
        <v>2100</v>
      </c>
      <c r="J5844" s="32">
        <v>1559.6</v>
      </c>
    </row>
    <row r="5845" spans="1:10" ht="14.4" thickTop="1" x14ac:dyDescent="0.25">
      <c r="A5845" s="161"/>
      <c r="B5845" s="161"/>
      <c r="C5845" s="161"/>
      <c r="D5845" s="161"/>
      <c r="E5845" s="161"/>
      <c r="F5845" s="161"/>
      <c r="G5845" s="161"/>
      <c r="H5845" s="161"/>
      <c r="I5845" s="161"/>
      <c r="J5845" s="161"/>
    </row>
    <row r="5846" spans="1:10" x14ac:dyDescent="0.25">
      <c r="A5846" s="24" t="s">
        <v>1774</v>
      </c>
      <c r="B5846" s="25" t="s">
        <v>2</v>
      </c>
      <c r="C5846" s="24" t="s">
        <v>3</v>
      </c>
      <c r="D5846" s="24" t="s">
        <v>4</v>
      </c>
      <c r="E5846" s="294" t="s">
        <v>2075</v>
      </c>
      <c r="F5846" s="294"/>
      <c r="G5846" s="145" t="s">
        <v>5</v>
      </c>
      <c r="H5846" s="25" t="s">
        <v>6</v>
      </c>
      <c r="I5846" s="25" t="s">
        <v>7</v>
      </c>
      <c r="J5846" s="25" t="s">
        <v>9</v>
      </c>
    </row>
    <row r="5847" spans="1:10" ht="39.6" x14ac:dyDescent="0.25">
      <c r="A5847" s="146" t="s">
        <v>2076</v>
      </c>
      <c r="B5847" s="147" t="s">
        <v>1775</v>
      </c>
      <c r="C5847" s="146" t="s">
        <v>41</v>
      </c>
      <c r="D5847" s="146" t="s">
        <v>1776</v>
      </c>
      <c r="E5847" s="292" t="s">
        <v>3854</v>
      </c>
      <c r="F5847" s="292"/>
      <c r="G5847" s="148" t="s">
        <v>43</v>
      </c>
      <c r="H5847" s="149">
        <v>1</v>
      </c>
      <c r="I5847" s="150">
        <v>581.98</v>
      </c>
      <c r="J5847" s="150">
        <v>581.98</v>
      </c>
    </row>
    <row r="5848" spans="1:10" ht="39.6" x14ac:dyDescent="0.25">
      <c r="A5848" s="48" t="s">
        <v>2078</v>
      </c>
      <c r="B5848" s="50" t="s">
        <v>3855</v>
      </c>
      <c r="C5848" s="48" t="s">
        <v>41</v>
      </c>
      <c r="D5848" s="48" t="s">
        <v>3856</v>
      </c>
      <c r="E5848" s="289" t="s">
        <v>2960</v>
      </c>
      <c r="F5848" s="289"/>
      <c r="G5848" s="151" t="s">
        <v>43</v>
      </c>
      <c r="H5848" s="152">
        <v>1</v>
      </c>
      <c r="I5848" s="153">
        <v>8.17</v>
      </c>
      <c r="J5848" s="153">
        <v>8.17</v>
      </c>
    </row>
    <row r="5849" spans="1:10" ht="26.4" x14ac:dyDescent="0.25">
      <c r="A5849" s="48" t="s">
        <v>2078</v>
      </c>
      <c r="B5849" s="50" t="s">
        <v>3857</v>
      </c>
      <c r="C5849" s="48" t="s">
        <v>41</v>
      </c>
      <c r="D5849" s="48" t="s">
        <v>3858</v>
      </c>
      <c r="E5849" s="289" t="s">
        <v>2960</v>
      </c>
      <c r="F5849" s="289"/>
      <c r="G5849" s="151" t="s">
        <v>91</v>
      </c>
      <c r="H5849" s="152">
        <v>0.85</v>
      </c>
      <c r="I5849" s="153">
        <v>13.65</v>
      </c>
      <c r="J5849" s="153">
        <v>11.6</v>
      </c>
    </row>
    <row r="5850" spans="1:10" ht="26.4" x14ac:dyDescent="0.25">
      <c r="A5850" s="48" t="s">
        <v>2078</v>
      </c>
      <c r="B5850" s="50" t="s">
        <v>3859</v>
      </c>
      <c r="C5850" s="48" t="s">
        <v>41</v>
      </c>
      <c r="D5850" s="48" t="s">
        <v>3860</v>
      </c>
      <c r="E5850" s="289" t="s">
        <v>2960</v>
      </c>
      <c r="F5850" s="289"/>
      <c r="G5850" s="151" t="s">
        <v>91</v>
      </c>
      <c r="H5850" s="152">
        <v>1.4</v>
      </c>
      <c r="I5850" s="153">
        <v>7.31</v>
      </c>
      <c r="J5850" s="153">
        <v>10.23</v>
      </c>
    </row>
    <row r="5851" spans="1:10" ht="39.6" x14ac:dyDescent="0.25">
      <c r="A5851" s="48" t="s">
        <v>2078</v>
      </c>
      <c r="B5851" s="50" t="s">
        <v>3861</v>
      </c>
      <c r="C5851" s="48" t="s">
        <v>41</v>
      </c>
      <c r="D5851" s="48" t="s">
        <v>3862</v>
      </c>
      <c r="E5851" s="289" t="s">
        <v>2960</v>
      </c>
      <c r="F5851" s="289"/>
      <c r="G5851" s="151" t="s">
        <v>43</v>
      </c>
      <c r="H5851" s="152">
        <v>2</v>
      </c>
      <c r="I5851" s="153">
        <v>6.42</v>
      </c>
      <c r="J5851" s="153">
        <v>12.84</v>
      </c>
    </row>
    <row r="5852" spans="1:10" ht="26.4" x14ac:dyDescent="0.25">
      <c r="A5852" s="48" t="s">
        <v>2078</v>
      </c>
      <c r="B5852" s="50" t="s">
        <v>3863</v>
      </c>
      <c r="C5852" s="48" t="s">
        <v>41</v>
      </c>
      <c r="D5852" s="48" t="s">
        <v>3864</v>
      </c>
      <c r="E5852" s="289" t="s">
        <v>2960</v>
      </c>
      <c r="F5852" s="289"/>
      <c r="G5852" s="151" t="s">
        <v>43</v>
      </c>
      <c r="H5852" s="152">
        <v>1</v>
      </c>
      <c r="I5852" s="153">
        <v>7.07</v>
      </c>
      <c r="J5852" s="153">
        <v>7.07</v>
      </c>
    </row>
    <row r="5853" spans="1:10" ht="26.4" x14ac:dyDescent="0.25">
      <c r="A5853" s="48" t="s">
        <v>2078</v>
      </c>
      <c r="B5853" s="50" t="s">
        <v>848</v>
      </c>
      <c r="C5853" s="48" t="s">
        <v>41</v>
      </c>
      <c r="D5853" s="48" t="s">
        <v>849</v>
      </c>
      <c r="E5853" s="289" t="s">
        <v>2960</v>
      </c>
      <c r="F5853" s="289"/>
      <c r="G5853" s="151" t="s">
        <v>43</v>
      </c>
      <c r="H5853" s="152">
        <v>1</v>
      </c>
      <c r="I5853" s="153">
        <v>11.75</v>
      </c>
      <c r="J5853" s="153">
        <v>11.75</v>
      </c>
    </row>
    <row r="5854" spans="1:10" ht="26.4" x14ac:dyDescent="0.25">
      <c r="A5854" s="48" t="s">
        <v>2078</v>
      </c>
      <c r="B5854" s="50" t="s">
        <v>3865</v>
      </c>
      <c r="C5854" s="48" t="s">
        <v>41</v>
      </c>
      <c r="D5854" s="48" t="s">
        <v>3866</v>
      </c>
      <c r="E5854" s="289" t="s">
        <v>3854</v>
      </c>
      <c r="F5854" s="289"/>
      <c r="G5854" s="151" t="s">
        <v>43</v>
      </c>
      <c r="H5854" s="152">
        <v>1</v>
      </c>
      <c r="I5854" s="153">
        <v>259.63</v>
      </c>
      <c r="J5854" s="153">
        <v>259.63</v>
      </c>
    </row>
    <row r="5855" spans="1:10" ht="26.4" x14ac:dyDescent="0.25">
      <c r="A5855" s="48" t="s">
        <v>2078</v>
      </c>
      <c r="B5855" s="50" t="s">
        <v>3867</v>
      </c>
      <c r="C5855" s="48" t="s">
        <v>41</v>
      </c>
      <c r="D5855" s="48" t="s">
        <v>3868</v>
      </c>
      <c r="E5855" s="289" t="s">
        <v>3854</v>
      </c>
      <c r="F5855" s="289"/>
      <c r="G5855" s="151" t="s">
        <v>43</v>
      </c>
      <c r="H5855" s="152">
        <v>1</v>
      </c>
      <c r="I5855" s="153">
        <v>5.24</v>
      </c>
      <c r="J5855" s="153">
        <v>5.24</v>
      </c>
    </row>
    <row r="5856" spans="1:10" ht="39.6" x14ac:dyDescent="0.25">
      <c r="A5856" s="48" t="s">
        <v>2078</v>
      </c>
      <c r="B5856" s="50" t="s">
        <v>3869</v>
      </c>
      <c r="C5856" s="48" t="s">
        <v>41</v>
      </c>
      <c r="D5856" s="48" t="s">
        <v>3870</v>
      </c>
      <c r="E5856" s="289" t="s">
        <v>2960</v>
      </c>
      <c r="F5856" s="289"/>
      <c r="G5856" s="151" t="s">
        <v>43</v>
      </c>
      <c r="H5856" s="152">
        <v>3</v>
      </c>
      <c r="I5856" s="153">
        <v>21.37</v>
      </c>
      <c r="J5856" s="153">
        <v>64.11</v>
      </c>
    </row>
    <row r="5857" spans="1:10" ht="26.4" x14ac:dyDescent="0.25">
      <c r="A5857" s="48" t="s">
        <v>2078</v>
      </c>
      <c r="B5857" s="50" t="s">
        <v>3871</v>
      </c>
      <c r="C5857" s="48" t="s">
        <v>41</v>
      </c>
      <c r="D5857" s="48" t="s">
        <v>3872</v>
      </c>
      <c r="E5857" s="289" t="s">
        <v>3854</v>
      </c>
      <c r="F5857" s="289"/>
      <c r="G5857" s="151" t="s">
        <v>43</v>
      </c>
      <c r="H5857" s="152">
        <v>3</v>
      </c>
      <c r="I5857" s="153">
        <v>4.6399999999999997</v>
      </c>
      <c r="J5857" s="153">
        <v>13.92</v>
      </c>
    </row>
    <row r="5858" spans="1:10" ht="39.6" x14ac:dyDescent="0.25">
      <c r="A5858" s="48" t="s">
        <v>2078</v>
      </c>
      <c r="B5858" s="50" t="s">
        <v>3873</v>
      </c>
      <c r="C5858" s="48" t="s">
        <v>41</v>
      </c>
      <c r="D5858" s="48" t="s">
        <v>3874</v>
      </c>
      <c r="E5858" s="289" t="s">
        <v>2960</v>
      </c>
      <c r="F5858" s="289"/>
      <c r="G5858" s="151" t="s">
        <v>43</v>
      </c>
      <c r="H5858" s="152">
        <v>1</v>
      </c>
      <c r="I5858" s="153">
        <v>28.6</v>
      </c>
      <c r="J5858" s="153">
        <v>28.6</v>
      </c>
    </row>
    <row r="5859" spans="1:10" ht="26.4" x14ac:dyDescent="0.25">
      <c r="A5859" s="48" t="s">
        <v>2078</v>
      </c>
      <c r="B5859" s="50" t="s">
        <v>3875</v>
      </c>
      <c r="C5859" s="48" t="s">
        <v>41</v>
      </c>
      <c r="D5859" s="48" t="s">
        <v>3876</v>
      </c>
      <c r="E5859" s="289" t="s">
        <v>2947</v>
      </c>
      <c r="F5859" s="289"/>
      <c r="G5859" s="151" t="s">
        <v>43</v>
      </c>
      <c r="H5859" s="152">
        <v>1</v>
      </c>
      <c r="I5859" s="153">
        <v>37.9</v>
      </c>
      <c r="J5859" s="153">
        <v>37.9</v>
      </c>
    </row>
    <row r="5860" spans="1:10" ht="26.4" x14ac:dyDescent="0.25">
      <c r="A5860" s="48" t="s">
        <v>2078</v>
      </c>
      <c r="B5860" s="50" t="s">
        <v>3877</v>
      </c>
      <c r="C5860" s="48" t="s">
        <v>41</v>
      </c>
      <c r="D5860" s="48" t="s">
        <v>3878</v>
      </c>
      <c r="E5860" s="289" t="s">
        <v>2947</v>
      </c>
      <c r="F5860" s="289"/>
      <c r="G5860" s="151" t="s">
        <v>43</v>
      </c>
      <c r="H5860" s="152">
        <v>2</v>
      </c>
      <c r="I5860" s="153">
        <v>31.88</v>
      </c>
      <c r="J5860" s="153">
        <v>63.76</v>
      </c>
    </row>
    <row r="5861" spans="1:10" ht="26.4" x14ac:dyDescent="0.25">
      <c r="A5861" s="48" t="s">
        <v>2078</v>
      </c>
      <c r="B5861" s="50" t="s">
        <v>830</v>
      </c>
      <c r="C5861" s="48" t="s">
        <v>41</v>
      </c>
      <c r="D5861" s="48" t="s">
        <v>831</v>
      </c>
      <c r="E5861" s="289" t="s">
        <v>2947</v>
      </c>
      <c r="F5861" s="289"/>
      <c r="G5861" s="151" t="s">
        <v>43</v>
      </c>
      <c r="H5861" s="152">
        <v>1</v>
      </c>
      <c r="I5861" s="153">
        <v>47.16</v>
      </c>
      <c r="J5861" s="153">
        <v>47.16</v>
      </c>
    </row>
    <row r="5862" spans="1:10" x14ac:dyDescent="0.25">
      <c r="A5862" s="49"/>
      <c r="B5862" s="49"/>
      <c r="C5862" s="49"/>
      <c r="D5862" s="49"/>
      <c r="E5862" s="49" t="s">
        <v>2093</v>
      </c>
      <c r="F5862" s="159">
        <v>36.58</v>
      </c>
      <c r="G5862" s="49" t="s">
        <v>2094</v>
      </c>
      <c r="H5862" s="159">
        <v>41.95</v>
      </c>
      <c r="I5862" s="49" t="s">
        <v>2095</v>
      </c>
      <c r="J5862" s="159">
        <v>78.53</v>
      </c>
    </row>
    <row r="5863" spans="1:10" x14ac:dyDescent="0.25">
      <c r="A5863" s="49"/>
      <c r="B5863" s="49"/>
      <c r="C5863" s="49"/>
      <c r="D5863" s="49"/>
      <c r="E5863" s="49" t="s">
        <v>2096</v>
      </c>
      <c r="F5863" s="159">
        <v>119.3</v>
      </c>
      <c r="G5863" s="49"/>
      <c r="H5863" s="291" t="s">
        <v>2097</v>
      </c>
      <c r="I5863" s="291"/>
      <c r="J5863" s="159">
        <v>701.28</v>
      </c>
    </row>
    <row r="5864" spans="1:10" ht="14.4" thickBot="1" x14ac:dyDescent="0.3">
      <c r="A5864" s="30"/>
      <c r="B5864" s="30"/>
      <c r="C5864" s="30"/>
      <c r="D5864" s="30"/>
      <c r="E5864" s="30"/>
      <c r="F5864" s="30"/>
      <c r="G5864" s="30" t="s">
        <v>2098</v>
      </c>
      <c r="H5864" s="160" t="s">
        <v>2166</v>
      </c>
      <c r="I5864" s="30" t="s">
        <v>2100</v>
      </c>
      <c r="J5864" s="32">
        <v>701.28</v>
      </c>
    </row>
    <row r="5865" spans="1:10" ht="14.4" thickTop="1" x14ac:dyDescent="0.25">
      <c r="A5865" s="161"/>
      <c r="B5865" s="161"/>
      <c r="C5865" s="161"/>
      <c r="D5865" s="161"/>
      <c r="E5865" s="161"/>
      <c r="F5865" s="161"/>
      <c r="G5865" s="161"/>
      <c r="H5865" s="161"/>
      <c r="I5865" s="161"/>
      <c r="J5865" s="161"/>
    </row>
    <row r="5866" spans="1:10" x14ac:dyDescent="0.25">
      <c r="A5866" s="26" t="s">
        <v>1777</v>
      </c>
      <c r="B5866" s="26"/>
      <c r="C5866" s="26"/>
      <c r="D5866" s="26" t="s">
        <v>543</v>
      </c>
      <c r="E5866" s="26"/>
      <c r="F5866" s="293"/>
      <c r="G5866" s="293"/>
      <c r="H5866" s="27"/>
      <c r="I5866" s="26"/>
      <c r="J5866" s="28">
        <v>1427906.94</v>
      </c>
    </row>
    <row r="5867" spans="1:10" x14ac:dyDescent="0.25">
      <c r="A5867" s="24" t="s">
        <v>1778</v>
      </c>
      <c r="B5867" s="25" t="s">
        <v>2</v>
      </c>
      <c r="C5867" s="24" t="s">
        <v>3</v>
      </c>
      <c r="D5867" s="24" t="s">
        <v>4</v>
      </c>
      <c r="E5867" s="294" t="s">
        <v>2075</v>
      </c>
      <c r="F5867" s="294"/>
      <c r="G5867" s="145" t="s">
        <v>5</v>
      </c>
      <c r="H5867" s="25" t="s">
        <v>6</v>
      </c>
      <c r="I5867" s="25" t="s">
        <v>7</v>
      </c>
      <c r="J5867" s="25" t="s">
        <v>9</v>
      </c>
    </row>
    <row r="5868" spans="1:10" ht="26.4" x14ac:dyDescent="0.25">
      <c r="A5868" s="146" t="s">
        <v>2076</v>
      </c>
      <c r="B5868" s="147" t="s">
        <v>1779</v>
      </c>
      <c r="C5868" s="146" t="s">
        <v>19</v>
      </c>
      <c r="D5868" s="146" t="s">
        <v>1780</v>
      </c>
      <c r="E5868" s="292" t="s">
        <v>2077</v>
      </c>
      <c r="F5868" s="292"/>
      <c r="G5868" s="148" t="s">
        <v>43</v>
      </c>
      <c r="H5868" s="149">
        <v>1</v>
      </c>
      <c r="I5868" s="150">
        <v>504666.59</v>
      </c>
      <c r="J5868" s="150">
        <v>504666.59</v>
      </c>
    </row>
    <row r="5869" spans="1:10" ht="26.4" x14ac:dyDescent="0.25">
      <c r="A5869" s="48" t="s">
        <v>2078</v>
      </c>
      <c r="B5869" s="50" t="s">
        <v>3802</v>
      </c>
      <c r="C5869" s="48" t="s">
        <v>41</v>
      </c>
      <c r="D5869" s="48" t="s">
        <v>3803</v>
      </c>
      <c r="E5869" s="289" t="s">
        <v>2081</v>
      </c>
      <c r="F5869" s="289"/>
      <c r="G5869" s="151" t="s">
        <v>2082</v>
      </c>
      <c r="H5869" s="152">
        <v>20</v>
      </c>
      <c r="I5869" s="153">
        <v>24.59</v>
      </c>
      <c r="J5869" s="153">
        <v>491.8</v>
      </c>
    </row>
    <row r="5870" spans="1:10" ht="26.4" x14ac:dyDescent="0.25">
      <c r="A5870" s="48" t="s">
        <v>2078</v>
      </c>
      <c r="B5870" s="50" t="s">
        <v>3879</v>
      </c>
      <c r="C5870" s="48" t="s">
        <v>41</v>
      </c>
      <c r="D5870" s="48" t="s">
        <v>3880</v>
      </c>
      <c r="E5870" s="289" t="s">
        <v>2081</v>
      </c>
      <c r="F5870" s="289"/>
      <c r="G5870" s="151" t="s">
        <v>2082</v>
      </c>
      <c r="H5870" s="152">
        <v>290</v>
      </c>
      <c r="I5870" s="153">
        <v>27.02</v>
      </c>
      <c r="J5870" s="153">
        <v>7835.8</v>
      </c>
    </row>
    <row r="5871" spans="1:10" ht="26.4" x14ac:dyDescent="0.25">
      <c r="A5871" s="48" t="s">
        <v>2078</v>
      </c>
      <c r="B5871" s="50" t="s">
        <v>2116</v>
      </c>
      <c r="C5871" s="48" t="s">
        <v>41</v>
      </c>
      <c r="D5871" s="48" t="s">
        <v>2117</v>
      </c>
      <c r="E5871" s="289" t="s">
        <v>2081</v>
      </c>
      <c r="F5871" s="289"/>
      <c r="G5871" s="151" t="s">
        <v>2082</v>
      </c>
      <c r="H5871" s="152">
        <v>870</v>
      </c>
      <c r="I5871" s="153">
        <v>25.28</v>
      </c>
      <c r="J5871" s="153">
        <v>21993.599999999999</v>
      </c>
    </row>
    <row r="5872" spans="1:10" ht="26.4" x14ac:dyDescent="0.25">
      <c r="A5872" s="48" t="s">
        <v>2078</v>
      </c>
      <c r="B5872" s="50" t="s">
        <v>2083</v>
      </c>
      <c r="C5872" s="48" t="s">
        <v>41</v>
      </c>
      <c r="D5872" s="48" t="s">
        <v>2084</v>
      </c>
      <c r="E5872" s="289" t="s">
        <v>2081</v>
      </c>
      <c r="F5872" s="289"/>
      <c r="G5872" s="151" t="s">
        <v>2082</v>
      </c>
      <c r="H5872" s="152">
        <v>25</v>
      </c>
      <c r="I5872" s="153">
        <v>30.42</v>
      </c>
      <c r="J5872" s="153">
        <v>760.5</v>
      </c>
    </row>
    <row r="5873" spans="1:10" ht="26.4" x14ac:dyDescent="0.25">
      <c r="A5873" s="48" t="s">
        <v>2078</v>
      </c>
      <c r="B5873" s="50" t="s">
        <v>2085</v>
      </c>
      <c r="C5873" s="48" t="s">
        <v>41</v>
      </c>
      <c r="D5873" s="48" t="s">
        <v>2086</v>
      </c>
      <c r="E5873" s="289" t="s">
        <v>2081</v>
      </c>
      <c r="F5873" s="289"/>
      <c r="G5873" s="151" t="s">
        <v>2082</v>
      </c>
      <c r="H5873" s="152">
        <v>25</v>
      </c>
      <c r="I5873" s="153">
        <v>25.7</v>
      </c>
      <c r="J5873" s="153">
        <v>642.5</v>
      </c>
    </row>
    <row r="5874" spans="1:10" ht="66" x14ac:dyDescent="0.25">
      <c r="A5874" s="154" t="s">
        <v>2087</v>
      </c>
      <c r="B5874" s="155" t="s">
        <v>3881</v>
      </c>
      <c r="C5874" s="154" t="s">
        <v>2089</v>
      </c>
      <c r="D5874" s="154" t="s">
        <v>3882</v>
      </c>
      <c r="E5874" s="290" t="s">
        <v>2091</v>
      </c>
      <c r="F5874" s="290"/>
      <c r="G5874" s="156" t="s">
        <v>592</v>
      </c>
      <c r="H5874" s="157">
        <v>1</v>
      </c>
      <c r="I5874" s="158">
        <v>468696.47</v>
      </c>
      <c r="J5874" s="158">
        <v>468696.47</v>
      </c>
    </row>
    <row r="5875" spans="1:10" ht="39.6" x14ac:dyDescent="0.25">
      <c r="A5875" s="154" t="s">
        <v>2087</v>
      </c>
      <c r="B5875" s="155" t="s">
        <v>3883</v>
      </c>
      <c r="C5875" s="154" t="s">
        <v>2089</v>
      </c>
      <c r="D5875" s="154" t="s">
        <v>3884</v>
      </c>
      <c r="E5875" s="290" t="s">
        <v>2091</v>
      </c>
      <c r="F5875" s="290"/>
      <c r="G5875" s="156" t="s">
        <v>3885</v>
      </c>
      <c r="H5875" s="157">
        <v>17</v>
      </c>
      <c r="I5875" s="158">
        <v>249.76</v>
      </c>
      <c r="J5875" s="158">
        <v>4245.92</v>
      </c>
    </row>
    <row r="5876" spans="1:10" x14ac:dyDescent="0.25">
      <c r="A5876" s="49"/>
      <c r="B5876" s="49"/>
      <c r="C5876" s="49"/>
      <c r="D5876" s="49"/>
      <c r="E5876" s="49" t="s">
        <v>2093</v>
      </c>
      <c r="F5876" s="159">
        <v>10781.2</v>
      </c>
      <c r="G5876" s="49" t="s">
        <v>2094</v>
      </c>
      <c r="H5876" s="159">
        <v>12358.5</v>
      </c>
      <c r="I5876" s="49" t="s">
        <v>2095</v>
      </c>
      <c r="J5876" s="159">
        <v>23139.7</v>
      </c>
    </row>
    <row r="5877" spans="1:10" x14ac:dyDescent="0.25">
      <c r="A5877" s="49"/>
      <c r="B5877" s="49"/>
      <c r="C5877" s="49"/>
      <c r="D5877" s="49"/>
      <c r="E5877" s="49" t="s">
        <v>2096</v>
      </c>
      <c r="F5877" s="159">
        <v>103456.65</v>
      </c>
      <c r="G5877" s="49"/>
      <c r="H5877" s="291" t="s">
        <v>2097</v>
      </c>
      <c r="I5877" s="291"/>
      <c r="J5877" s="159">
        <v>608123.24</v>
      </c>
    </row>
    <row r="5878" spans="1:10" ht="14.4" thickBot="1" x14ac:dyDescent="0.3">
      <c r="A5878" s="30"/>
      <c r="B5878" s="30"/>
      <c r="C5878" s="30"/>
      <c r="D5878" s="30"/>
      <c r="E5878" s="30"/>
      <c r="F5878" s="30"/>
      <c r="G5878" s="30" t="s">
        <v>2098</v>
      </c>
      <c r="H5878" s="160" t="s">
        <v>2166</v>
      </c>
      <c r="I5878" s="30" t="s">
        <v>2100</v>
      </c>
      <c r="J5878" s="32">
        <v>608123.24</v>
      </c>
    </row>
    <row r="5879" spans="1:10" ht="14.4" thickTop="1" x14ac:dyDescent="0.25">
      <c r="A5879" s="161"/>
      <c r="B5879" s="161"/>
      <c r="C5879" s="161"/>
      <c r="D5879" s="161"/>
      <c r="E5879" s="161"/>
      <c r="F5879" s="161"/>
      <c r="G5879" s="161"/>
      <c r="H5879" s="161"/>
      <c r="I5879" s="161"/>
      <c r="J5879" s="161"/>
    </row>
    <row r="5880" spans="1:10" x14ac:dyDescent="0.25">
      <c r="A5880" s="24" t="s">
        <v>1781</v>
      </c>
      <c r="B5880" s="25" t="s">
        <v>2</v>
      </c>
      <c r="C5880" s="24" t="s">
        <v>3</v>
      </c>
      <c r="D5880" s="24" t="s">
        <v>4</v>
      </c>
      <c r="E5880" s="294" t="s">
        <v>2075</v>
      </c>
      <c r="F5880" s="294"/>
      <c r="G5880" s="145" t="s">
        <v>5</v>
      </c>
      <c r="H5880" s="25" t="s">
        <v>6</v>
      </c>
      <c r="I5880" s="25" t="s">
        <v>7</v>
      </c>
      <c r="J5880" s="25" t="s">
        <v>9</v>
      </c>
    </row>
    <row r="5881" spans="1:10" ht="26.4" x14ac:dyDescent="0.25">
      <c r="A5881" s="146" t="s">
        <v>2076</v>
      </c>
      <c r="B5881" s="147" t="s">
        <v>1782</v>
      </c>
      <c r="C5881" s="146" t="s">
        <v>19</v>
      </c>
      <c r="D5881" s="146" t="s">
        <v>1783</v>
      </c>
      <c r="E5881" s="292" t="s">
        <v>2077</v>
      </c>
      <c r="F5881" s="292"/>
      <c r="G5881" s="148" t="s">
        <v>43</v>
      </c>
      <c r="H5881" s="149">
        <v>1</v>
      </c>
      <c r="I5881" s="150">
        <v>296776.17</v>
      </c>
      <c r="J5881" s="150">
        <v>296776.17</v>
      </c>
    </row>
    <row r="5882" spans="1:10" ht="26.4" x14ac:dyDescent="0.25">
      <c r="A5882" s="48" t="s">
        <v>2078</v>
      </c>
      <c r="B5882" s="50" t="s">
        <v>3879</v>
      </c>
      <c r="C5882" s="48" t="s">
        <v>41</v>
      </c>
      <c r="D5882" s="48" t="s">
        <v>3880</v>
      </c>
      <c r="E5882" s="289" t="s">
        <v>2081</v>
      </c>
      <c r="F5882" s="289"/>
      <c r="G5882" s="151" t="s">
        <v>2082</v>
      </c>
      <c r="H5882" s="152">
        <v>232</v>
      </c>
      <c r="I5882" s="153">
        <v>27.02</v>
      </c>
      <c r="J5882" s="153">
        <v>6268.64</v>
      </c>
    </row>
    <row r="5883" spans="1:10" ht="26.4" x14ac:dyDescent="0.25">
      <c r="A5883" s="48" t="s">
        <v>2078</v>
      </c>
      <c r="B5883" s="50" t="s">
        <v>2085</v>
      </c>
      <c r="C5883" s="48" t="s">
        <v>41</v>
      </c>
      <c r="D5883" s="48" t="s">
        <v>2086</v>
      </c>
      <c r="E5883" s="289" t="s">
        <v>2081</v>
      </c>
      <c r="F5883" s="289"/>
      <c r="G5883" s="151" t="s">
        <v>2082</v>
      </c>
      <c r="H5883" s="152">
        <v>20</v>
      </c>
      <c r="I5883" s="153">
        <v>25.7</v>
      </c>
      <c r="J5883" s="153">
        <v>514</v>
      </c>
    </row>
    <row r="5884" spans="1:10" ht="26.4" x14ac:dyDescent="0.25">
      <c r="A5884" s="48" t="s">
        <v>2078</v>
      </c>
      <c r="B5884" s="50" t="s">
        <v>2083</v>
      </c>
      <c r="C5884" s="48" t="s">
        <v>41</v>
      </c>
      <c r="D5884" s="48" t="s">
        <v>2084</v>
      </c>
      <c r="E5884" s="289" t="s">
        <v>2081</v>
      </c>
      <c r="F5884" s="289"/>
      <c r="G5884" s="151" t="s">
        <v>2082</v>
      </c>
      <c r="H5884" s="152">
        <v>20</v>
      </c>
      <c r="I5884" s="153">
        <v>30.42</v>
      </c>
      <c r="J5884" s="153">
        <v>608.4</v>
      </c>
    </row>
    <row r="5885" spans="1:10" ht="26.4" x14ac:dyDescent="0.25">
      <c r="A5885" s="48" t="s">
        <v>2078</v>
      </c>
      <c r="B5885" s="50" t="s">
        <v>3802</v>
      </c>
      <c r="C5885" s="48" t="s">
        <v>41</v>
      </c>
      <c r="D5885" s="48" t="s">
        <v>3803</v>
      </c>
      <c r="E5885" s="289" t="s">
        <v>2081</v>
      </c>
      <c r="F5885" s="289"/>
      <c r="G5885" s="151" t="s">
        <v>2082</v>
      </c>
      <c r="H5885" s="152">
        <v>16</v>
      </c>
      <c r="I5885" s="153">
        <v>24.59</v>
      </c>
      <c r="J5885" s="153">
        <v>393.44</v>
      </c>
    </row>
    <row r="5886" spans="1:10" ht="26.4" x14ac:dyDescent="0.25">
      <c r="A5886" s="48" t="s">
        <v>2078</v>
      </c>
      <c r="B5886" s="50" t="s">
        <v>2116</v>
      </c>
      <c r="C5886" s="48" t="s">
        <v>41</v>
      </c>
      <c r="D5886" s="48" t="s">
        <v>2117</v>
      </c>
      <c r="E5886" s="289" t="s">
        <v>2081</v>
      </c>
      <c r="F5886" s="289"/>
      <c r="G5886" s="151" t="s">
        <v>2082</v>
      </c>
      <c r="H5886" s="152">
        <v>696</v>
      </c>
      <c r="I5886" s="153">
        <v>25.28</v>
      </c>
      <c r="J5886" s="153">
        <v>17594.88</v>
      </c>
    </row>
    <row r="5887" spans="1:10" ht="52.8" x14ac:dyDescent="0.25">
      <c r="A5887" s="154" t="s">
        <v>2087</v>
      </c>
      <c r="B5887" s="155" t="s">
        <v>3886</v>
      </c>
      <c r="C5887" s="154" t="s">
        <v>2089</v>
      </c>
      <c r="D5887" s="154" t="s">
        <v>3887</v>
      </c>
      <c r="E5887" s="290" t="s">
        <v>2091</v>
      </c>
      <c r="F5887" s="290"/>
      <c r="G5887" s="156" t="s">
        <v>592</v>
      </c>
      <c r="H5887" s="157">
        <v>1</v>
      </c>
      <c r="I5887" s="158">
        <v>271396.81</v>
      </c>
      <c r="J5887" s="158">
        <v>271396.81</v>
      </c>
    </row>
    <row r="5888" spans="1:10" x14ac:dyDescent="0.25">
      <c r="A5888" s="49"/>
      <c r="B5888" s="49"/>
      <c r="C5888" s="49"/>
      <c r="D5888" s="49"/>
      <c r="E5888" s="49" t="s">
        <v>2093</v>
      </c>
      <c r="F5888" s="159">
        <v>8624.9599999999991</v>
      </c>
      <c r="G5888" s="49" t="s">
        <v>2094</v>
      </c>
      <c r="H5888" s="159">
        <v>9886.7999999999993</v>
      </c>
      <c r="I5888" s="49" t="s">
        <v>2095</v>
      </c>
      <c r="J5888" s="159">
        <v>18511.759999999998</v>
      </c>
    </row>
    <row r="5889" spans="1:10" x14ac:dyDescent="0.25">
      <c r="A5889" s="49"/>
      <c r="B5889" s="49"/>
      <c r="C5889" s="49"/>
      <c r="D5889" s="49"/>
      <c r="E5889" s="49" t="s">
        <v>2096</v>
      </c>
      <c r="F5889" s="159">
        <v>60839.11</v>
      </c>
      <c r="G5889" s="49"/>
      <c r="H5889" s="291" t="s">
        <v>2097</v>
      </c>
      <c r="I5889" s="291"/>
      <c r="J5889" s="159">
        <v>357615.28</v>
      </c>
    </row>
    <row r="5890" spans="1:10" ht="14.4" thickBot="1" x14ac:dyDescent="0.3">
      <c r="A5890" s="30"/>
      <c r="B5890" s="30"/>
      <c r="C5890" s="30"/>
      <c r="D5890" s="30"/>
      <c r="E5890" s="30"/>
      <c r="F5890" s="30"/>
      <c r="G5890" s="30" t="s">
        <v>2098</v>
      </c>
      <c r="H5890" s="160" t="s">
        <v>2166</v>
      </c>
      <c r="I5890" s="30" t="s">
        <v>2100</v>
      </c>
      <c r="J5890" s="32">
        <v>357615.28</v>
      </c>
    </row>
    <row r="5891" spans="1:10" ht="14.4" thickTop="1" x14ac:dyDescent="0.25">
      <c r="A5891" s="161"/>
      <c r="B5891" s="161"/>
      <c r="C5891" s="161"/>
      <c r="D5891" s="161"/>
      <c r="E5891" s="161"/>
      <c r="F5891" s="161"/>
      <c r="G5891" s="161"/>
      <c r="H5891" s="161"/>
      <c r="I5891" s="161"/>
      <c r="J5891" s="161"/>
    </row>
    <row r="5892" spans="1:10" x14ac:dyDescent="0.25">
      <c r="A5892" s="24" t="s">
        <v>1784</v>
      </c>
      <c r="B5892" s="25" t="s">
        <v>2</v>
      </c>
      <c r="C5892" s="24" t="s">
        <v>3</v>
      </c>
      <c r="D5892" s="24" t="s">
        <v>4</v>
      </c>
      <c r="E5892" s="294" t="s">
        <v>2075</v>
      </c>
      <c r="F5892" s="294"/>
      <c r="G5892" s="145" t="s">
        <v>5</v>
      </c>
      <c r="H5892" s="25" t="s">
        <v>6</v>
      </c>
      <c r="I5892" s="25" t="s">
        <v>7</v>
      </c>
      <c r="J5892" s="25" t="s">
        <v>9</v>
      </c>
    </row>
    <row r="5893" spans="1:10" ht="26.4" x14ac:dyDescent="0.25">
      <c r="A5893" s="146" t="s">
        <v>2076</v>
      </c>
      <c r="B5893" s="147" t="s">
        <v>1785</v>
      </c>
      <c r="C5893" s="146" t="s">
        <v>19</v>
      </c>
      <c r="D5893" s="146" t="s">
        <v>1786</v>
      </c>
      <c r="E5893" s="292" t="s">
        <v>2077</v>
      </c>
      <c r="F5893" s="292"/>
      <c r="G5893" s="148" t="s">
        <v>43</v>
      </c>
      <c r="H5893" s="149">
        <v>1</v>
      </c>
      <c r="I5893" s="150">
        <v>12379.48</v>
      </c>
      <c r="J5893" s="150">
        <v>12379.48</v>
      </c>
    </row>
    <row r="5894" spans="1:10" ht="26.4" x14ac:dyDescent="0.25">
      <c r="A5894" s="48" t="s">
        <v>2078</v>
      </c>
      <c r="B5894" s="50" t="s">
        <v>2085</v>
      </c>
      <c r="C5894" s="48" t="s">
        <v>41</v>
      </c>
      <c r="D5894" s="48" t="s">
        <v>2086</v>
      </c>
      <c r="E5894" s="289" t="s">
        <v>2081</v>
      </c>
      <c r="F5894" s="289"/>
      <c r="G5894" s="151" t="s">
        <v>2082</v>
      </c>
      <c r="H5894" s="152">
        <v>4</v>
      </c>
      <c r="I5894" s="153">
        <v>25.7</v>
      </c>
      <c r="J5894" s="153">
        <v>102.8</v>
      </c>
    </row>
    <row r="5895" spans="1:10" ht="26.4" x14ac:dyDescent="0.25">
      <c r="A5895" s="48" t="s">
        <v>2078</v>
      </c>
      <c r="B5895" s="50" t="s">
        <v>2118</v>
      </c>
      <c r="C5895" s="48" t="s">
        <v>41</v>
      </c>
      <c r="D5895" s="48" t="s">
        <v>2119</v>
      </c>
      <c r="E5895" s="289" t="s">
        <v>2081</v>
      </c>
      <c r="F5895" s="289"/>
      <c r="G5895" s="151" t="s">
        <v>2082</v>
      </c>
      <c r="H5895" s="152">
        <v>2</v>
      </c>
      <c r="I5895" s="153">
        <v>29.46</v>
      </c>
      <c r="J5895" s="153">
        <v>58.92</v>
      </c>
    </row>
    <row r="5896" spans="1:10" ht="26.4" x14ac:dyDescent="0.25">
      <c r="A5896" s="48" t="s">
        <v>2078</v>
      </c>
      <c r="B5896" s="50" t="s">
        <v>2114</v>
      </c>
      <c r="C5896" s="48" t="s">
        <v>41</v>
      </c>
      <c r="D5896" s="48" t="s">
        <v>2115</v>
      </c>
      <c r="E5896" s="289" t="s">
        <v>2081</v>
      </c>
      <c r="F5896" s="289"/>
      <c r="G5896" s="151" t="s">
        <v>2082</v>
      </c>
      <c r="H5896" s="152">
        <v>4</v>
      </c>
      <c r="I5896" s="153">
        <v>24.83</v>
      </c>
      <c r="J5896" s="153">
        <v>99.32</v>
      </c>
    </row>
    <row r="5897" spans="1:10" ht="26.4" x14ac:dyDescent="0.25">
      <c r="A5897" s="48" t="s">
        <v>2078</v>
      </c>
      <c r="B5897" s="50" t="s">
        <v>2083</v>
      </c>
      <c r="C5897" s="48" t="s">
        <v>41</v>
      </c>
      <c r="D5897" s="48" t="s">
        <v>2084</v>
      </c>
      <c r="E5897" s="289" t="s">
        <v>2081</v>
      </c>
      <c r="F5897" s="289"/>
      <c r="G5897" s="151" t="s">
        <v>2082</v>
      </c>
      <c r="H5897" s="152">
        <v>2</v>
      </c>
      <c r="I5897" s="153">
        <v>30.42</v>
      </c>
      <c r="J5897" s="153">
        <v>60.84</v>
      </c>
    </row>
    <row r="5898" spans="1:10" ht="39.6" x14ac:dyDescent="0.25">
      <c r="A5898" s="154" t="s">
        <v>2087</v>
      </c>
      <c r="B5898" s="155" t="s">
        <v>3888</v>
      </c>
      <c r="C5898" s="154" t="s">
        <v>2089</v>
      </c>
      <c r="D5898" s="154" t="s">
        <v>3889</v>
      </c>
      <c r="E5898" s="290" t="s">
        <v>2091</v>
      </c>
      <c r="F5898" s="290"/>
      <c r="G5898" s="156" t="s">
        <v>592</v>
      </c>
      <c r="H5898" s="157">
        <v>1</v>
      </c>
      <c r="I5898" s="158">
        <v>12041.64</v>
      </c>
      <c r="J5898" s="158">
        <v>12041.64</v>
      </c>
    </row>
    <row r="5899" spans="1:10" ht="39.6" x14ac:dyDescent="0.25">
      <c r="A5899" s="154" t="s">
        <v>2087</v>
      </c>
      <c r="B5899" s="155" t="s">
        <v>2943</v>
      </c>
      <c r="C5899" s="154" t="s">
        <v>2089</v>
      </c>
      <c r="D5899" s="154" t="s">
        <v>2944</v>
      </c>
      <c r="E5899" s="290" t="s">
        <v>2091</v>
      </c>
      <c r="F5899" s="290"/>
      <c r="G5899" s="156" t="s">
        <v>592</v>
      </c>
      <c r="H5899" s="157">
        <v>4</v>
      </c>
      <c r="I5899" s="158">
        <v>3.99</v>
      </c>
      <c r="J5899" s="158">
        <v>15.96</v>
      </c>
    </row>
    <row r="5900" spans="1:10" x14ac:dyDescent="0.25">
      <c r="A5900" s="49"/>
      <c r="B5900" s="49"/>
      <c r="C5900" s="49"/>
      <c r="D5900" s="49"/>
      <c r="E5900" s="49" t="s">
        <v>2093</v>
      </c>
      <c r="F5900" s="159">
        <v>112</v>
      </c>
      <c r="G5900" s="49" t="s">
        <v>2094</v>
      </c>
      <c r="H5900" s="159">
        <v>128.4</v>
      </c>
      <c r="I5900" s="49" t="s">
        <v>2095</v>
      </c>
      <c r="J5900" s="159">
        <v>240.4</v>
      </c>
    </row>
    <row r="5901" spans="1:10" x14ac:dyDescent="0.25">
      <c r="A5901" s="49"/>
      <c r="B5901" s="49"/>
      <c r="C5901" s="49"/>
      <c r="D5901" s="49"/>
      <c r="E5901" s="49" t="s">
        <v>2096</v>
      </c>
      <c r="F5901" s="159">
        <v>2537.79</v>
      </c>
      <c r="G5901" s="49"/>
      <c r="H5901" s="291" t="s">
        <v>2097</v>
      </c>
      <c r="I5901" s="291"/>
      <c r="J5901" s="159">
        <v>14917.27</v>
      </c>
    </row>
    <row r="5902" spans="1:10" ht="14.4" thickBot="1" x14ac:dyDescent="0.3">
      <c r="A5902" s="30"/>
      <c r="B5902" s="30"/>
      <c r="C5902" s="30"/>
      <c r="D5902" s="30"/>
      <c r="E5902" s="30"/>
      <c r="F5902" s="30"/>
      <c r="G5902" s="30" t="s">
        <v>2098</v>
      </c>
      <c r="H5902" s="160" t="s">
        <v>2643</v>
      </c>
      <c r="I5902" s="30" t="s">
        <v>2100</v>
      </c>
      <c r="J5902" s="32">
        <v>44751.81</v>
      </c>
    </row>
    <row r="5903" spans="1:10" ht="14.4" thickTop="1" x14ac:dyDescent="0.25">
      <c r="A5903" s="161"/>
      <c r="B5903" s="161"/>
      <c r="C5903" s="161"/>
      <c r="D5903" s="161"/>
      <c r="E5903" s="161"/>
      <c r="F5903" s="161"/>
      <c r="G5903" s="161"/>
      <c r="H5903" s="161"/>
      <c r="I5903" s="161"/>
      <c r="J5903" s="161"/>
    </row>
    <row r="5904" spans="1:10" x14ac:dyDescent="0.25">
      <c r="A5904" s="24" t="s">
        <v>1787</v>
      </c>
      <c r="B5904" s="25" t="s">
        <v>2</v>
      </c>
      <c r="C5904" s="24" t="s">
        <v>3</v>
      </c>
      <c r="D5904" s="24" t="s">
        <v>4</v>
      </c>
      <c r="E5904" s="294" t="s">
        <v>2075</v>
      </c>
      <c r="F5904" s="294"/>
      <c r="G5904" s="145" t="s">
        <v>5</v>
      </c>
      <c r="H5904" s="25" t="s">
        <v>6</v>
      </c>
      <c r="I5904" s="25" t="s">
        <v>7</v>
      </c>
      <c r="J5904" s="25" t="s">
        <v>9</v>
      </c>
    </row>
    <row r="5905" spans="1:10" ht="79.2" x14ac:dyDescent="0.25">
      <c r="A5905" s="146" t="s">
        <v>2076</v>
      </c>
      <c r="B5905" s="147" t="s">
        <v>1788</v>
      </c>
      <c r="C5905" s="146" t="s">
        <v>19</v>
      </c>
      <c r="D5905" s="146" t="s">
        <v>1789</v>
      </c>
      <c r="E5905" s="292" t="s">
        <v>2077</v>
      </c>
      <c r="F5905" s="292"/>
      <c r="G5905" s="148" t="s">
        <v>43</v>
      </c>
      <c r="H5905" s="149">
        <v>1</v>
      </c>
      <c r="I5905" s="150">
        <v>2614.98</v>
      </c>
      <c r="J5905" s="150">
        <v>2614.98</v>
      </c>
    </row>
    <row r="5906" spans="1:10" ht="92.4" x14ac:dyDescent="0.25">
      <c r="A5906" s="154" t="s">
        <v>2087</v>
      </c>
      <c r="B5906" s="155" t="s">
        <v>3890</v>
      </c>
      <c r="C5906" s="154" t="s">
        <v>19</v>
      </c>
      <c r="D5906" s="154" t="s">
        <v>3891</v>
      </c>
      <c r="E5906" s="290" t="s">
        <v>2091</v>
      </c>
      <c r="F5906" s="290"/>
      <c r="G5906" s="156" t="s">
        <v>43</v>
      </c>
      <c r="H5906" s="157">
        <v>1</v>
      </c>
      <c r="I5906" s="158">
        <v>2614.98</v>
      </c>
      <c r="J5906" s="158">
        <v>2614.98</v>
      </c>
    </row>
    <row r="5907" spans="1:10" x14ac:dyDescent="0.25">
      <c r="A5907" s="49"/>
      <c r="B5907" s="49"/>
      <c r="C5907" s="49"/>
      <c r="D5907" s="49"/>
      <c r="E5907" s="49" t="s">
        <v>2093</v>
      </c>
      <c r="F5907" s="159">
        <v>0</v>
      </c>
      <c r="G5907" s="49" t="s">
        <v>2094</v>
      </c>
      <c r="H5907" s="159">
        <v>0</v>
      </c>
      <c r="I5907" s="49" t="s">
        <v>2095</v>
      </c>
      <c r="J5907" s="159">
        <v>0</v>
      </c>
    </row>
    <row r="5908" spans="1:10" x14ac:dyDescent="0.25">
      <c r="A5908" s="49"/>
      <c r="B5908" s="49"/>
      <c r="C5908" s="49"/>
      <c r="D5908" s="49"/>
      <c r="E5908" s="49" t="s">
        <v>2096</v>
      </c>
      <c r="F5908" s="159">
        <v>536.07000000000005</v>
      </c>
      <c r="G5908" s="49"/>
      <c r="H5908" s="291" t="s">
        <v>2097</v>
      </c>
      <c r="I5908" s="291"/>
      <c r="J5908" s="159">
        <v>3151.05</v>
      </c>
    </row>
    <row r="5909" spans="1:10" ht="14.4" thickBot="1" x14ac:dyDescent="0.3">
      <c r="A5909" s="30"/>
      <c r="B5909" s="30"/>
      <c r="C5909" s="30"/>
      <c r="D5909" s="30"/>
      <c r="E5909" s="30"/>
      <c r="F5909" s="30"/>
      <c r="G5909" s="30" t="s">
        <v>2098</v>
      </c>
      <c r="H5909" s="160" t="s">
        <v>2166</v>
      </c>
      <c r="I5909" s="30" t="s">
        <v>2100</v>
      </c>
      <c r="J5909" s="32">
        <v>3151.05</v>
      </c>
    </row>
    <row r="5910" spans="1:10" ht="14.4" thickTop="1" x14ac:dyDescent="0.25">
      <c r="A5910" s="161"/>
      <c r="B5910" s="161"/>
      <c r="C5910" s="161"/>
      <c r="D5910" s="161"/>
      <c r="E5910" s="161"/>
      <c r="F5910" s="161"/>
      <c r="G5910" s="161"/>
      <c r="H5910" s="161"/>
      <c r="I5910" s="161"/>
      <c r="J5910" s="161"/>
    </row>
    <row r="5911" spans="1:10" x14ac:dyDescent="0.25">
      <c r="A5911" s="24" t="s">
        <v>1790</v>
      </c>
      <c r="B5911" s="25" t="s">
        <v>2</v>
      </c>
      <c r="C5911" s="24" t="s">
        <v>3</v>
      </c>
      <c r="D5911" s="24" t="s">
        <v>4</v>
      </c>
      <c r="E5911" s="294" t="s">
        <v>2075</v>
      </c>
      <c r="F5911" s="294"/>
      <c r="G5911" s="145" t="s">
        <v>5</v>
      </c>
      <c r="H5911" s="25" t="s">
        <v>6</v>
      </c>
      <c r="I5911" s="25" t="s">
        <v>7</v>
      </c>
      <c r="J5911" s="25" t="s">
        <v>9</v>
      </c>
    </row>
    <row r="5912" spans="1:10" ht="26.4" x14ac:dyDescent="0.25">
      <c r="A5912" s="146" t="s">
        <v>2076</v>
      </c>
      <c r="B5912" s="147" t="s">
        <v>1791</v>
      </c>
      <c r="C5912" s="146" t="s">
        <v>19</v>
      </c>
      <c r="D5912" s="146" t="s">
        <v>1792</v>
      </c>
      <c r="E5912" s="292" t="s">
        <v>2077</v>
      </c>
      <c r="F5912" s="292"/>
      <c r="G5912" s="148" t="s">
        <v>43</v>
      </c>
      <c r="H5912" s="149">
        <v>1</v>
      </c>
      <c r="I5912" s="150">
        <v>27463.39</v>
      </c>
      <c r="J5912" s="150">
        <v>27463.39</v>
      </c>
    </row>
    <row r="5913" spans="1:10" ht="26.4" x14ac:dyDescent="0.25">
      <c r="A5913" s="48" t="s">
        <v>2078</v>
      </c>
      <c r="B5913" s="50" t="s">
        <v>2085</v>
      </c>
      <c r="C5913" s="48" t="s">
        <v>41</v>
      </c>
      <c r="D5913" s="48" t="s">
        <v>2086</v>
      </c>
      <c r="E5913" s="289" t="s">
        <v>2081</v>
      </c>
      <c r="F5913" s="289"/>
      <c r="G5913" s="151" t="s">
        <v>2082</v>
      </c>
      <c r="H5913" s="152">
        <v>5</v>
      </c>
      <c r="I5913" s="153">
        <v>25.7</v>
      </c>
      <c r="J5913" s="153">
        <v>128.5</v>
      </c>
    </row>
    <row r="5914" spans="1:10" ht="26.4" x14ac:dyDescent="0.25">
      <c r="A5914" s="48" t="s">
        <v>2078</v>
      </c>
      <c r="B5914" s="50" t="s">
        <v>3802</v>
      </c>
      <c r="C5914" s="48" t="s">
        <v>41</v>
      </c>
      <c r="D5914" s="48" t="s">
        <v>3803</v>
      </c>
      <c r="E5914" s="289" t="s">
        <v>2081</v>
      </c>
      <c r="F5914" s="289"/>
      <c r="G5914" s="151" t="s">
        <v>2082</v>
      </c>
      <c r="H5914" s="152">
        <v>35</v>
      </c>
      <c r="I5914" s="153">
        <v>24.59</v>
      </c>
      <c r="J5914" s="153">
        <v>860.65</v>
      </c>
    </row>
    <row r="5915" spans="1:10" ht="26.4" x14ac:dyDescent="0.25">
      <c r="A5915" s="48" t="s">
        <v>2078</v>
      </c>
      <c r="B5915" s="50" t="s">
        <v>2083</v>
      </c>
      <c r="C5915" s="48" t="s">
        <v>41</v>
      </c>
      <c r="D5915" s="48" t="s">
        <v>2084</v>
      </c>
      <c r="E5915" s="289" t="s">
        <v>2081</v>
      </c>
      <c r="F5915" s="289"/>
      <c r="G5915" s="151" t="s">
        <v>2082</v>
      </c>
      <c r="H5915" s="152">
        <v>5</v>
      </c>
      <c r="I5915" s="153">
        <v>30.42</v>
      </c>
      <c r="J5915" s="153">
        <v>152.1</v>
      </c>
    </row>
    <row r="5916" spans="1:10" ht="26.4" x14ac:dyDescent="0.25">
      <c r="A5916" s="48" t="s">
        <v>2078</v>
      </c>
      <c r="B5916" s="50" t="s">
        <v>2116</v>
      </c>
      <c r="C5916" s="48" t="s">
        <v>41</v>
      </c>
      <c r="D5916" s="48" t="s">
        <v>2117</v>
      </c>
      <c r="E5916" s="289" t="s">
        <v>2081</v>
      </c>
      <c r="F5916" s="289"/>
      <c r="G5916" s="151" t="s">
        <v>2082</v>
      </c>
      <c r="H5916" s="152">
        <v>105</v>
      </c>
      <c r="I5916" s="153">
        <v>25.28</v>
      </c>
      <c r="J5916" s="153">
        <v>2654.4</v>
      </c>
    </row>
    <row r="5917" spans="1:10" ht="39.6" x14ac:dyDescent="0.25">
      <c r="A5917" s="154" t="s">
        <v>2087</v>
      </c>
      <c r="B5917" s="155" t="s">
        <v>3883</v>
      </c>
      <c r="C5917" s="154" t="s">
        <v>2089</v>
      </c>
      <c r="D5917" s="154" t="s">
        <v>3884</v>
      </c>
      <c r="E5917" s="290" t="s">
        <v>2091</v>
      </c>
      <c r="F5917" s="290"/>
      <c r="G5917" s="156" t="s">
        <v>3885</v>
      </c>
      <c r="H5917" s="157">
        <v>3</v>
      </c>
      <c r="I5917" s="158">
        <v>249.76</v>
      </c>
      <c r="J5917" s="158">
        <v>749.28</v>
      </c>
    </row>
    <row r="5918" spans="1:10" ht="39.6" x14ac:dyDescent="0.25">
      <c r="A5918" s="154" t="s">
        <v>2087</v>
      </c>
      <c r="B5918" s="155" t="s">
        <v>3892</v>
      </c>
      <c r="C5918" s="154" t="s">
        <v>2089</v>
      </c>
      <c r="D5918" s="154" t="s">
        <v>3893</v>
      </c>
      <c r="E5918" s="290" t="s">
        <v>2091</v>
      </c>
      <c r="F5918" s="290"/>
      <c r="G5918" s="156" t="s">
        <v>592</v>
      </c>
      <c r="H5918" s="157">
        <v>1</v>
      </c>
      <c r="I5918" s="158">
        <v>22918.46</v>
      </c>
      <c r="J5918" s="158">
        <v>22918.46</v>
      </c>
    </row>
    <row r="5919" spans="1:10" x14ac:dyDescent="0.25">
      <c r="A5919" s="49"/>
      <c r="B5919" s="49"/>
      <c r="C5919" s="49"/>
      <c r="D5919" s="49"/>
      <c r="E5919" s="49" t="s">
        <v>2093</v>
      </c>
      <c r="F5919" s="159">
        <v>1280.6400000000001</v>
      </c>
      <c r="G5919" s="49" t="s">
        <v>2094</v>
      </c>
      <c r="H5919" s="159">
        <v>1468.01</v>
      </c>
      <c r="I5919" s="49" t="s">
        <v>2095</v>
      </c>
      <c r="J5919" s="159">
        <v>2748.65</v>
      </c>
    </row>
    <row r="5920" spans="1:10" x14ac:dyDescent="0.25">
      <c r="A5920" s="49"/>
      <c r="B5920" s="49"/>
      <c r="C5920" s="49"/>
      <c r="D5920" s="49"/>
      <c r="E5920" s="49" t="s">
        <v>2096</v>
      </c>
      <c r="F5920" s="159">
        <v>5629.99</v>
      </c>
      <c r="G5920" s="49"/>
      <c r="H5920" s="291" t="s">
        <v>2097</v>
      </c>
      <c r="I5920" s="291"/>
      <c r="J5920" s="159">
        <v>33093.379999999997</v>
      </c>
    </row>
    <row r="5921" spans="1:10" ht="14.4" thickBot="1" x14ac:dyDescent="0.3">
      <c r="A5921" s="30"/>
      <c r="B5921" s="30"/>
      <c r="C5921" s="30"/>
      <c r="D5921" s="30"/>
      <c r="E5921" s="30"/>
      <c r="F5921" s="30"/>
      <c r="G5921" s="30" t="s">
        <v>2098</v>
      </c>
      <c r="H5921" s="160" t="s">
        <v>2166</v>
      </c>
      <c r="I5921" s="30" t="s">
        <v>2100</v>
      </c>
      <c r="J5921" s="32">
        <v>33093.379999999997</v>
      </c>
    </row>
    <row r="5922" spans="1:10" ht="14.4" thickTop="1" x14ac:dyDescent="0.25">
      <c r="A5922" s="161"/>
      <c r="B5922" s="161"/>
      <c r="C5922" s="161"/>
      <c r="D5922" s="161"/>
      <c r="E5922" s="161"/>
      <c r="F5922" s="161"/>
      <c r="G5922" s="161"/>
      <c r="H5922" s="161"/>
      <c r="I5922" s="161"/>
      <c r="J5922" s="161"/>
    </row>
    <row r="5923" spans="1:10" x14ac:dyDescent="0.25">
      <c r="A5923" s="24" t="s">
        <v>1793</v>
      </c>
      <c r="B5923" s="25" t="s">
        <v>2</v>
      </c>
      <c r="C5923" s="24" t="s">
        <v>3</v>
      </c>
      <c r="D5923" s="24" t="s">
        <v>4</v>
      </c>
      <c r="E5923" s="294" t="s">
        <v>2075</v>
      </c>
      <c r="F5923" s="294"/>
      <c r="G5923" s="145" t="s">
        <v>5</v>
      </c>
      <c r="H5923" s="25" t="s">
        <v>6</v>
      </c>
      <c r="I5923" s="25" t="s">
        <v>7</v>
      </c>
      <c r="J5923" s="25" t="s">
        <v>9</v>
      </c>
    </row>
    <row r="5924" spans="1:10" ht="79.2" x14ac:dyDescent="0.25">
      <c r="A5924" s="146" t="s">
        <v>2076</v>
      </c>
      <c r="B5924" s="147" t="s">
        <v>1794</v>
      </c>
      <c r="C5924" s="146" t="s">
        <v>19</v>
      </c>
      <c r="D5924" s="146" t="s">
        <v>1795</v>
      </c>
      <c r="E5924" s="292" t="s">
        <v>2077</v>
      </c>
      <c r="F5924" s="292"/>
      <c r="G5924" s="148" t="s">
        <v>43</v>
      </c>
      <c r="H5924" s="149">
        <v>1</v>
      </c>
      <c r="I5924" s="150">
        <v>2902.05</v>
      </c>
      <c r="J5924" s="150">
        <v>2902.05</v>
      </c>
    </row>
    <row r="5925" spans="1:10" ht="105.6" x14ac:dyDescent="0.25">
      <c r="A5925" s="154" t="s">
        <v>2087</v>
      </c>
      <c r="B5925" s="155" t="s">
        <v>3894</v>
      </c>
      <c r="C5925" s="154" t="s">
        <v>19</v>
      </c>
      <c r="D5925" s="154" t="s">
        <v>3895</v>
      </c>
      <c r="E5925" s="290" t="s">
        <v>2091</v>
      </c>
      <c r="F5925" s="290"/>
      <c r="G5925" s="156" t="s">
        <v>43</v>
      </c>
      <c r="H5925" s="157">
        <v>1</v>
      </c>
      <c r="I5925" s="158">
        <v>2902.05</v>
      </c>
      <c r="J5925" s="158">
        <v>2902.05</v>
      </c>
    </row>
    <row r="5926" spans="1:10" x14ac:dyDescent="0.25">
      <c r="A5926" s="49"/>
      <c r="B5926" s="49"/>
      <c r="C5926" s="49"/>
      <c r="D5926" s="49"/>
      <c r="E5926" s="49" t="s">
        <v>2093</v>
      </c>
      <c r="F5926" s="159">
        <v>0</v>
      </c>
      <c r="G5926" s="49" t="s">
        <v>2094</v>
      </c>
      <c r="H5926" s="159">
        <v>0</v>
      </c>
      <c r="I5926" s="49" t="s">
        <v>2095</v>
      </c>
      <c r="J5926" s="159">
        <v>0</v>
      </c>
    </row>
    <row r="5927" spans="1:10" x14ac:dyDescent="0.25">
      <c r="A5927" s="49"/>
      <c r="B5927" s="49"/>
      <c r="C5927" s="49"/>
      <c r="D5927" s="49"/>
      <c r="E5927" s="49" t="s">
        <v>2096</v>
      </c>
      <c r="F5927" s="159">
        <v>594.91999999999996</v>
      </c>
      <c r="G5927" s="49"/>
      <c r="H5927" s="291" t="s">
        <v>2097</v>
      </c>
      <c r="I5927" s="291"/>
      <c r="J5927" s="159">
        <v>3496.97</v>
      </c>
    </row>
    <row r="5928" spans="1:10" ht="14.4" thickBot="1" x14ac:dyDescent="0.3">
      <c r="A5928" s="30"/>
      <c r="B5928" s="30"/>
      <c r="C5928" s="30"/>
      <c r="D5928" s="30"/>
      <c r="E5928" s="30"/>
      <c r="F5928" s="30"/>
      <c r="G5928" s="30" t="s">
        <v>2098</v>
      </c>
      <c r="H5928" s="160" t="s">
        <v>2572</v>
      </c>
      <c r="I5928" s="30" t="s">
        <v>2100</v>
      </c>
      <c r="J5928" s="32">
        <v>6993.94</v>
      </c>
    </row>
    <row r="5929" spans="1:10" ht="14.4" thickTop="1" x14ac:dyDescent="0.25">
      <c r="A5929" s="161"/>
      <c r="B5929" s="161"/>
      <c r="C5929" s="161"/>
      <c r="D5929" s="161"/>
      <c r="E5929" s="161"/>
      <c r="F5929" s="161"/>
      <c r="G5929" s="161"/>
      <c r="H5929" s="161"/>
      <c r="I5929" s="161"/>
      <c r="J5929" s="161"/>
    </row>
    <row r="5930" spans="1:10" x14ac:dyDescent="0.25">
      <c r="A5930" s="24" t="s">
        <v>1796</v>
      </c>
      <c r="B5930" s="25" t="s">
        <v>2</v>
      </c>
      <c r="C5930" s="24" t="s">
        <v>3</v>
      </c>
      <c r="D5930" s="24" t="s">
        <v>4</v>
      </c>
      <c r="E5930" s="294" t="s">
        <v>2075</v>
      </c>
      <c r="F5930" s="294"/>
      <c r="G5930" s="145" t="s">
        <v>5</v>
      </c>
      <c r="H5930" s="25" t="s">
        <v>6</v>
      </c>
      <c r="I5930" s="25" t="s">
        <v>7</v>
      </c>
      <c r="J5930" s="25" t="s">
        <v>9</v>
      </c>
    </row>
    <row r="5931" spans="1:10" ht="79.2" x14ac:dyDescent="0.25">
      <c r="A5931" s="146" t="s">
        <v>2076</v>
      </c>
      <c r="B5931" s="147" t="s">
        <v>1797</v>
      </c>
      <c r="C5931" s="146" t="s">
        <v>19</v>
      </c>
      <c r="D5931" s="146" t="s">
        <v>1798</v>
      </c>
      <c r="E5931" s="292" t="s">
        <v>2077</v>
      </c>
      <c r="F5931" s="292"/>
      <c r="G5931" s="148" t="s">
        <v>43</v>
      </c>
      <c r="H5931" s="149">
        <v>1</v>
      </c>
      <c r="I5931" s="150">
        <v>2145</v>
      </c>
      <c r="J5931" s="150">
        <v>2145</v>
      </c>
    </row>
    <row r="5932" spans="1:10" ht="105.6" x14ac:dyDescent="0.25">
      <c r="A5932" s="154" t="s">
        <v>2087</v>
      </c>
      <c r="B5932" s="155" t="s">
        <v>3896</v>
      </c>
      <c r="C5932" s="154" t="s">
        <v>19</v>
      </c>
      <c r="D5932" s="154" t="s">
        <v>3897</v>
      </c>
      <c r="E5932" s="290" t="s">
        <v>2091</v>
      </c>
      <c r="F5932" s="290"/>
      <c r="G5932" s="156" t="s">
        <v>43</v>
      </c>
      <c r="H5932" s="157">
        <v>1</v>
      </c>
      <c r="I5932" s="158">
        <v>2145</v>
      </c>
      <c r="J5932" s="158">
        <v>2145</v>
      </c>
    </row>
    <row r="5933" spans="1:10" x14ac:dyDescent="0.25">
      <c r="A5933" s="49"/>
      <c r="B5933" s="49"/>
      <c r="C5933" s="49"/>
      <c r="D5933" s="49"/>
      <c r="E5933" s="49" t="s">
        <v>2093</v>
      </c>
      <c r="F5933" s="159">
        <v>0</v>
      </c>
      <c r="G5933" s="49" t="s">
        <v>2094</v>
      </c>
      <c r="H5933" s="159">
        <v>0</v>
      </c>
      <c r="I5933" s="49" t="s">
        <v>2095</v>
      </c>
      <c r="J5933" s="159">
        <v>0</v>
      </c>
    </row>
    <row r="5934" spans="1:10" x14ac:dyDescent="0.25">
      <c r="A5934" s="49"/>
      <c r="B5934" s="49"/>
      <c r="C5934" s="49"/>
      <c r="D5934" s="49"/>
      <c r="E5934" s="49" t="s">
        <v>2096</v>
      </c>
      <c r="F5934" s="159">
        <v>439.72</v>
      </c>
      <c r="G5934" s="49"/>
      <c r="H5934" s="291" t="s">
        <v>2097</v>
      </c>
      <c r="I5934" s="291"/>
      <c r="J5934" s="159">
        <v>2584.7199999999998</v>
      </c>
    </row>
    <row r="5935" spans="1:10" ht="14.4" thickBot="1" x14ac:dyDescent="0.3">
      <c r="A5935" s="30"/>
      <c r="B5935" s="30"/>
      <c r="C5935" s="30"/>
      <c r="D5935" s="30"/>
      <c r="E5935" s="30"/>
      <c r="F5935" s="30"/>
      <c r="G5935" s="30" t="s">
        <v>2098</v>
      </c>
      <c r="H5935" s="160" t="s">
        <v>2223</v>
      </c>
      <c r="I5935" s="30" t="s">
        <v>2100</v>
      </c>
      <c r="J5935" s="32">
        <v>15508.32</v>
      </c>
    </row>
    <row r="5936" spans="1:10" ht="14.4" thickTop="1" x14ac:dyDescent="0.25">
      <c r="A5936" s="161"/>
      <c r="B5936" s="161"/>
      <c r="C5936" s="161"/>
      <c r="D5936" s="161"/>
      <c r="E5936" s="161"/>
      <c r="F5936" s="161"/>
      <c r="G5936" s="161"/>
      <c r="H5936" s="161"/>
      <c r="I5936" s="161"/>
      <c r="J5936" s="161"/>
    </row>
    <row r="5937" spans="1:10" x14ac:dyDescent="0.25">
      <c r="A5937" s="24" t="s">
        <v>1799</v>
      </c>
      <c r="B5937" s="25" t="s">
        <v>2</v>
      </c>
      <c r="C5937" s="24" t="s">
        <v>3</v>
      </c>
      <c r="D5937" s="24" t="s">
        <v>4</v>
      </c>
      <c r="E5937" s="294" t="s">
        <v>2075</v>
      </c>
      <c r="F5937" s="294"/>
      <c r="G5937" s="145" t="s">
        <v>5</v>
      </c>
      <c r="H5937" s="25" t="s">
        <v>6</v>
      </c>
      <c r="I5937" s="25" t="s">
        <v>7</v>
      </c>
      <c r="J5937" s="25" t="s">
        <v>9</v>
      </c>
    </row>
    <row r="5938" spans="1:10" ht="79.2" x14ac:dyDescent="0.25">
      <c r="A5938" s="146" t="s">
        <v>2076</v>
      </c>
      <c r="B5938" s="147" t="s">
        <v>1800</v>
      </c>
      <c r="C5938" s="146" t="s">
        <v>19</v>
      </c>
      <c r="D5938" s="146" t="s">
        <v>1801</v>
      </c>
      <c r="E5938" s="292" t="s">
        <v>14</v>
      </c>
      <c r="F5938" s="292"/>
      <c r="G5938" s="148" t="s">
        <v>592</v>
      </c>
      <c r="H5938" s="149">
        <v>1</v>
      </c>
      <c r="I5938" s="150">
        <v>3683.09</v>
      </c>
      <c r="J5938" s="150">
        <v>3683.09</v>
      </c>
    </row>
    <row r="5939" spans="1:10" ht="105.6" x14ac:dyDescent="0.25">
      <c r="A5939" s="154" t="s">
        <v>2087</v>
      </c>
      <c r="B5939" s="155" t="s">
        <v>3898</v>
      </c>
      <c r="C5939" s="154" t="s">
        <v>19</v>
      </c>
      <c r="D5939" s="154" t="s">
        <v>3899</v>
      </c>
      <c r="E5939" s="290" t="s">
        <v>2091</v>
      </c>
      <c r="F5939" s="290"/>
      <c r="G5939" s="156" t="s">
        <v>43</v>
      </c>
      <c r="H5939" s="157">
        <v>1</v>
      </c>
      <c r="I5939" s="158">
        <v>3683.09</v>
      </c>
      <c r="J5939" s="158">
        <v>3683.09</v>
      </c>
    </row>
    <row r="5940" spans="1:10" x14ac:dyDescent="0.25">
      <c r="A5940" s="49"/>
      <c r="B5940" s="49"/>
      <c r="C5940" s="49"/>
      <c r="D5940" s="49"/>
      <c r="E5940" s="49" t="s">
        <v>2093</v>
      </c>
      <c r="F5940" s="159">
        <v>0</v>
      </c>
      <c r="G5940" s="49" t="s">
        <v>2094</v>
      </c>
      <c r="H5940" s="159">
        <v>0</v>
      </c>
      <c r="I5940" s="49" t="s">
        <v>2095</v>
      </c>
      <c r="J5940" s="159">
        <v>0</v>
      </c>
    </row>
    <row r="5941" spans="1:10" x14ac:dyDescent="0.25">
      <c r="A5941" s="49"/>
      <c r="B5941" s="49"/>
      <c r="C5941" s="49"/>
      <c r="D5941" s="49"/>
      <c r="E5941" s="49" t="s">
        <v>2096</v>
      </c>
      <c r="F5941" s="159">
        <v>755.03</v>
      </c>
      <c r="G5941" s="49"/>
      <c r="H5941" s="291" t="s">
        <v>2097</v>
      </c>
      <c r="I5941" s="291"/>
      <c r="J5941" s="159">
        <v>4438.12</v>
      </c>
    </row>
    <row r="5942" spans="1:10" ht="14.4" thickBot="1" x14ac:dyDescent="0.3">
      <c r="A5942" s="30"/>
      <c r="B5942" s="30"/>
      <c r="C5942" s="30"/>
      <c r="D5942" s="30"/>
      <c r="E5942" s="30"/>
      <c r="F5942" s="30"/>
      <c r="G5942" s="30" t="s">
        <v>2098</v>
      </c>
      <c r="H5942" s="160" t="s">
        <v>2166</v>
      </c>
      <c r="I5942" s="30" t="s">
        <v>2100</v>
      </c>
      <c r="J5942" s="32">
        <v>4438.12</v>
      </c>
    </row>
    <row r="5943" spans="1:10" ht="14.4" thickTop="1" x14ac:dyDescent="0.25">
      <c r="A5943" s="161"/>
      <c r="B5943" s="161"/>
      <c r="C5943" s="161"/>
      <c r="D5943" s="161"/>
      <c r="E5943" s="161"/>
      <c r="F5943" s="161"/>
      <c r="G5943" s="161"/>
      <c r="H5943" s="161"/>
      <c r="I5943" s="161"/>
      <c r="J5943" s="161"/>
    </row>
    <row r="5944" spans="1:10" x14ac:dyDescent="0.25">
      <c r="A5944" s="24" t="s">
        <v>1802</v>
      </c>
      <c r="B5944" s="25" t="s">
        <v>2</v>
      </c>
      <c r="C5944" s="24" t="s">
        <v>3</v>
      </c>
      <c r="D5944" s="24" t="s">
        <v>4</v>
      </c>
      <c r="E5944" s="294" t="s">
        <v>2075</v>
      </c>
      <c r="F5944" s="294"/>
      <c r="G5944" s="145" t="s">
        <v>5</v>
      </c>
      <c r="H5944" s="25" t="s">
        <v>6</v>
      </c>
      <c r="I5944" s="25" t="s">
        <v>7</v>
      </c>
      <c r="J5944" s="25" t="s">
        <v>9</v>
      </c>
    </row>
    <row r="5945" spans="1:10" ht="79.2" x14ac:dyDescent="0.25">
      <c r="A5945" s="146" t="s">
        <v>2076</v>
      </c>
      <c r="B5945" s="147" t="s">
        <v>1803</v>
      </c>
      <c r="C5945" s="146" t="s">
        <v>19</v>
      </c>
      <c r="D5945" s="146" t="s">
        <v>1804</v>
      </c>
      <c r="E5945" s="292" t="s">
        <v>14</v>
      </c>
      <c r="F5945" s="292"/>
      <c r="G5945" s="148" t="s">
        <v>592</v>
      </c>
      <c r="H5945" s="149">
        <v>1</v>
      </c>
      <c r="I5945" s="150">
        <v>3768.13</v>
      </c>
      <c r="J5945" s="150">
        <v>3768.13</v>
      </c>
    </row>
    <row r="5946" spans="1:10" ht="105.6" x14ac:dyDescent="0.25">
      <c r="A5946" s="154" t="s">
        <v>2087</v>
      </c>
      <c r="B5946" s="155" t="s">
        <v>3900</v>
      </c>
      <c r="C5946" s="154" t="s">
        <v>19</v>
      </c>
      <c r="D5946" s="154" t="s">
        <v>3901</v>
      </c>
      <c r="E5946" s="290" t="s">
        <v>2091</v>
      </c>
      <c r="F5946" s="290"/>
      <c r="G5946" s="156" t="s">
        <v>43</v>
      </c>
      <c r="H5946" s="157">
        <v>1</v>
      </c>
      <c r="I5946" s="158">
        <v>3768.13</v>
      </c>
      <c r="J5946" s="158">
        <v>3768.13</v>
      </c>
    </row>
    <row r="5947" spans="1:10" x14ac:dyDescent="0.25">
      <c r="A5947" s="49"/>
      <c r="B5947" s="49"/>
      <c r="C5947" s="49"/>
      <c r="D5947" s="49"/>
      <c r="E5947" s="49" t="s">
        <v>2093</v>
      </c>
      <c r="F5947" s="159">
        <v>0</v>
      </c>
      <c r="G5947" s="49" t="s">
        <v>2094</v>
      </c>
      <c r="H5947" s="159">
        <v>0</v>
      </c>
      <c r="I5947" s="49" t="s">
        <v>2095</v>
      </c>
      <c r="J5947" s="159">
        <v>0</v>
      </c>
    </row>
    <row r="5948" spans="1:10" x14ac:dyDescent="0.25">
      <c r="A5948" s="49"/>
      <c r="B5948" s="49"/>
      <c r="C5948" s="49"/>
      <c r="D5948" s="49"/>
      <c r="E5948" s="49" t="s">
        <v>2096</v>
      </c>
      <c r="F5948" s="159">
        <v>772.46</v>
      </c>
      <c r="G5948" s="49"/>
      <c r="H5948" s="291" t="s">
        <v>2097</v>
      </c>
      <c r="I5948" s="291"/>
      <c r="J5948" s="159">
        <v>4540.59</v>
      </c>
    </row>
    <row r="5949" spans="1:10" ht="14.4" thickBot="1" x14ac:dyDescent="0.3">
      <c r="A5949" s="30"/>
      <c r="B5949" s="30"/>
      <c r="C5949" s="30"/>
      <c r="D5949" s="30"/>
      <c r="E5949" s="30"/>
      <c r="F5949" s="30"/>
      <c r="G5949" s="30" t="s">
        <v>2098</v>
      </c>
      <c r="H5949" s="160" t="s">
        <v>2166</v>
      </c>
      <c r="I5949" s="30" t="s">
        <v>2100</v>
      </c>
      <c r="J5949" s="32">
        <v>4540.59</v>
      </c>
    </row>
    <row r="5950" spans="1:10" ht="14.4" thickTop="1" x14ac:dyDescent="0.25">
      <c r="A5950" s="161"/>
      <c r="B5950" s="161"/>
      <c r="C5950" s="161"/>
      <c r="D5950" s="161"/>
      <c r="E5950" s="161"/>
      <c r="F5950" s="161"/>
      <c r="G5950" s="161"/>
      <c r="H5950" s="161"/>
      <c r="I5950" s="161"/>
      <c r="J5950" s="161"/>
    </row>
    <row r="5951" spans="1:10" x14ac:dyDescent="0.25">
      <c r="A5951" s="24" t="s">
        <v>1805</v>
      </c>
      <c r="B5951" s="25" t="s">
        <v>2</v>
      </c>
      <c r="C5951" s="24" t="s">
        <v>3</v>
      </c>
      <c r="D5951" s="24" t="s">
        <v>4</v>
      </c>
      <c r="E5951" s="294" t="s">
        <v>2075</v>
      </c>
      <c r="F5951" s="294"/>
      <c r="G5951" s="145" t="s">
        <v>5</v>
      </c>
      <c r="H5951" s="25" t="s">
        <v>6</v>
      </c>
      <c r="I5951" s="25" t="s">
        <v>7</v>
      </c>
      <c r="J5951" s="25" t="s">
        <v>9</v>
      </c>
    </row>
    <row r="5952" spans="1:10" ht="79.2" x14ac:dyDescent="0.25">
      <c r="A5952" s="146" t="s">
        <v>2076</v>
      </c>
      <c r="B5952" s="147" t="s">
        <v>1806</v>
      </c>
      <c r="C5952" s="146" t="s">
        <v>19</v>
      </c>
      <c r="D5952" s="146" t="s">
        <v>1807</v>
      </c>
      <c r="E5952" s="292" t="s">
        <v>14</v>
      </c>
      <c r="F5952" s="292"/>
      <c r="G5952" s="148" t="s">
        <v>592</v>
      </c>
      <c r="H5952" s="149">
        <v>1</v>
      </c>
      <c r="I5952" s="150">
        <v>2614.98</v>
      </c>
      <c r="J5952" s="150">
        <v>2614.98</v>
      </c>
    </row>
    <row r="5953" spans="1:10" ht="105.6" x14ac:dyDescent="0.25">
      <c r="A5953" s="154" t="s">
        <v>2087</v>
      </c>
      <c r="B5953" s="155" t="s">
        <v>3902</v>
      </c>
      <c r="C5953" s="154" t="s">
        <v>19</v>
      </c>
      <c r="D5953" s="154" t="s">
        <v>3903</v>
      </c>
      <c r="E5953" s="290" t="s">
        <v>2091</v>
      </c>
      <c r="F5953" s="290"/>
      <c r="G5953" s="156" t="s">
        <v>43</v>
      </c>
      <c r="H5953" s="157">
        <v>1</v>
      </c>
      <c r="I5953" s="158">
        <v>2614.98</v>
      </c>
      <c r="J5953" s="158">
        <v>2614.98</v>
      </c>
    </row>
    <row r="5954" spans="1:10" x14ac:dyDescent="0.25">
      <c r="A5954" s="49"/>
      <c r="B5954" s="49"/>
      <c r="C5954" s="49"/>
      <c r="D5954" s="49"/>
      <c r="E5954" s="49" t="s">
        <v>2093</v>
      </c>
      <c r="F5954" s="159">
        <v>0</v>
      </c>
      <c r="G5954" s="49" t="s">
        <v>2094</v>
      </c>
      <c r="H5954" s="159">
        <v>0</v>
      </c>
      <c r="I5954" s="49" t="s">
        <v>2095</v>
      </c>
      <c r="J5954" s="159">
        <v>0</v>
      </c>
    </row>
    <row r="5955" spans="1:10" x14ac:dyDescent="0.25">
      <c r="A5955" s="49"/>
      <c r="B5955" s="49"/>
      <c r="C5955" s="49"/>
      <c r="D5955" s="49"/>
      <c r="E5955" s="49" t="s">
        <v>2096</v>
      </c>
      <c r="F5955" s="159">
        <v>536.07000000000005</v>
      </c>
      <c r="G5955" s="49"/>
      <c r="H5955" s="291" t="s">
        <v>2097</v>
      </c>
      <c r="I5955" s="291"/>
      <c r="J5955" s="159">
        <v>3151.05</v>
      </c>
    </row>
    <row r="5956" spans="1:10" ht="14.4" thickBot="1" x14ac:dyDescent="0.3">
      <c r="A5956" s="30"/>
      <c r="B5956" s="30"/>
      <c r="C5956" s="30"/>
      <c r="D5956" s="30"/>
      <c r="E5956" s="30"/>
      <c r="F5956" s="30"/>
      <c r="G5956" s="30" t="s">
        <v>2098</v>
      </c>
      <c r="H5956" s="160" t="s">
        <v>2166</v>
      </c>
      <c r="I5956" s="30" t="s">
        <v>2100</v>
      </c>
      <c r="J5956" s="32">
        <v>3151.05</v>
      </c>
    </row>
    <row r="5957" spans="1:10" ht="14.4" thickTop="1" x14ac:dyDescent="0.25">
      <c r="A5957" s="161"/>
      <c r="B5957" s="161"/>
      <c r="C5957" s="161"/>
      <c r="D5957" s="161"/>
      <c r="E5957" s="161"/>
      <c r="F5957" s="161"/>
      <c r="G5957" s="161"/>
      <c r="H5957" s="161"/>
      <c r="I5957" s="161"/>
      <c r="J5957" s="161"/>
    </row>
    <row r="5958" spans="1:10" x14ac:dyDescent="0.25">
      <c r="A5958" s="24" t="s">
        <v>1808</v>
      </c>
      <c r="B5958" s="25" t="s">
        <v>2</v>
      </c>
      <c r="C5958" s="24" t="s">
        <v>3</v>
      </c>
      <c r="D5958" s="24" t="s">
        <v>4</v>
      </c>
      <c r="E5958" s="294" t="s">
        <v>2075</v>
      </c>
      <c r="F5958" s="294"/>
      <c r="G5958" s="145" t="s">
        <v>5</v>
      </c>
      <c r="H5958" s="25" t="s">
        <v>6</v>
      </c>
      <c r="I5958" s="25" t="s">
        <v>7</v>
      </c>
      <c r="J5958" s="25" t="s">
        <v>9</v>
      </c>
    </row>
    <row r="5959" spans="1:10" ht="79.2" x14ac:dyDescent="0.25">
      <c r="A5959" s="146" t="s">
        <v>2076</v>
      </c>
      <c r="B5959" s="147" t="s">
        <v>1809</v>
      </c>
      <c r="C5959" s="146" t="s">
        <v>19</v>
      </c>
      <c r="D5959" s="146" t="s">
        <v>1810</v>
      </c>
      <c r="E5959" s="292" t="s">
        <v>14</v>
      </c>
      <c r="F5959" s="292"/>
      <c r="G5959" s="148" t="s">
        <v>592</v>
      </c>
      <c r="H5959" s="149">
        <v>1</v>
      </c>
      <c r="I5959" s="150">
        <v>4405.3999999999996</v>
      </c>
      <c r="J5959" s="150">
        <v>4405.3999999999996</v>
      </c>
    </row>
    <row r="5960" spans="1:10" ht="105.6" x14ac:dyDescent="0.25">
      <c r="A5960" s="154" t="s">
        <v>2087</v>
      </c>
      <c r="B5960" s="155" t="s">
        <v>3904</v>
      </c>
      <c r="C5960" s="154" t="s">
        <v>19</v>
      </c>
      <c r="D5960" s="154" t="s">
        <v>3905</v>
      </c>
      <c r="E5960" s="290" t="s">
        <v>2091</v>
      </c>
      <c r="F5960" s="290"/>
      <c r="G5960" s="156" t="s">
        <v>43</v>
      </c>
      <c r="H5960" s="157">
        <v>1</v>
      </c>
      <c r="I5960" s="158">
        <v>4405.3999999999996</v>
      </c>
      <c r="J5960" s="158">
        <v>4405.3999999999996</v>
      </c>
    </row>
    <row r="5961" spans="1:10" x14ac:dyDescent="0.25">
      <c r="A5961" s="49"/>
      <c r="B5961" s="49"/>
      <c r="C5961" s="49"/>
      <c r="D5961" s="49"/>
      <c r="E5961" s="49" t="s">
        <v>2093</v>
      </c>
      <c r="F5961" s="159">
        <v>0</v>
      </c>
      <c r="G5961" s="49" t="s">
        <v>2094</v>
      </c>
      <c r="H5961" s="159">
        <v>0</v>
      </c>
      <c r="I5961" s="49" t="s">
        <v>2095</v>
      </c>
      <c r="J5961" s="159">
        <v>0</v>
      </c>
    </row>
    <row r="5962" spans="1:10" x14ac:dyDescent="0.25">
      <c r="A5962" s="49"/>
      <c r="B5962" s="49"/>
      <c r="C5962" s="49"/>
      <c r="D5962" s="49"/>
      <c r="E5962" s="49" t="s">
        <v>2096</v>
      </c>
      <c r="F5962" s="159">
        <v>903.1</v>
      </c>
      <c r="G5962" s="49"/>
      <c r="H5962" s="291" t="s">
        <v>2097</v>
      </c>
      <c r="I5962" s="291"/>
      <c r="J5962" s="159">
        <v>5308.5</v>
      </c>
    </row>
    <row r="5963" spans="1:10" ht="14.4" thickBot="1" x14ac:dyDescent="0.3">
      <c r="A5963" s="30"/>
      <c r="B5963" s="30"/>
      <c r="C5963" s="30"/>
      <c r="D5963" s="30"/>
      <c r="E5963" s="30"/>
      <c r="F5963" s="30"/>
      <c r="G5963" s="30" t="s">
        <v>2098</v>
      </c>
      <c r="H5963" s="160" t="s">
        <v>2166</v>
      </c>
      <c r="I5963" s="30" t="s">
        <v>2100</v>
      </c>
      <c r="J5963" s="32">
        <v>5308.5</v>
      </c>
    </row>
    <row r="5964" spans="1:10" ht="14.4" thickTop="1" x14ac:dyDescent="0.25">
      <c r="A5964" s="161"/>
      <c r="B5964" s="161"/>
      <c r="C5964" s="161"/>
      <c r="D5964" s="161"/>
      <c r="E5964" s="161"/>
      <c r="F5964" s="161"/>
      <c r="G5964" s="161"/>
      <c r="H5964" s="161"/>
      <c r="I5964" s="161"/>
      <c r="J5964" s="161"/>
    </row>
    <row r="5965" spans="1:10" x14ac:dyDescent="0.25">
      <c r="A5965" s="24" t="s">
        <v>1811</v>
      </c>
      <c r="B5965" s="25" t="s">
        <v>2</v>
      </c>
      <c r="C5965" s="24" t="s">
        <v>3</v>
      </c>
      <c r="D5965" s="24" t="s">
        <v>4</v>
      </c>
      <c r="E5965" s="294" t="s">
        <v>2075</v>
      </c>
      <c r="F5965" s="294"/>
      <c r="G5965" s="145" t="s">
        <v>5</v>
      </c>
      <c r="H5965" s="25" t="s">
        <v>6</v>
      </c>
      <c r="I5965" s="25" t="s">
        <v>7</v>
      </c>
      <c r="J5965" s="25" t="s">
        <v>9</v>
      </c>
    </row>
    <row r="5966" spans="1:10" ht="26.4" x14ac:dyDescent="0.25">
      <c r="A5966" s="146" t="s">
        <v>2076</v>
      </c>
      <c r="B5966" s="147" t="s">
        <v>1812</v>
      </c>
      <c r="C5966" s="146" t="s">
        <v>19</v>
      </c>
      <c r="D5966" s="146" t="s">
        <v>1813</v>
      </c>
      <c r="E5966" s="292" t="s">
        <v>14</v>
      </c>
      <c r="F5966" s="292"/>
      <c r="G5966" s="148" t="s">
        <v>592</v>
      </c>
      <c r="H5966" s="149">
        <v>1</v>
      </c>
      <c r="I5966" s="150">
        <v>0</v>
      </c>
      <c r="J5966" s="150">
        <v>0</v>
      </c>
    </row>
    <row r="5967" spans="1:10" x14ac:dyDescent="0.25">
      <c r="A5967" s="49"/>
      <c r="B5967" s="49"/>
      <c r="C5967" s="49"/>
      <c r="D5967" s="49"/>
      <c r="E5967" s="49" t="s">
        <v>2093</v>
      </c>
      <c r="F5967" s="159">
        <v>0</v>
      </c>
      <c r="G5967" s="49" t="s">
        <v>2094</v>
      </c>
      <c r="H5967" s="159">
        <v>0</v>
      </c>
      <c r="I5967" s="49" t="s">
        <v>2095</v>
      </c>
      <c r="J5967" s="159">
        <v>0</v>
      </c>
    </row>
    <row r="5968" spans="1:10" x14ac:dyDescent="0.25">
      <c r="A5968" s="49"/>
      <c r="B5968" s="49"/>
      <c r="C5968" s="49"/>
      <c r="D5968" s="49"/>
      <c r="E5968" s="49" t="s">
        <v>2096</v>
      </c>
      <c r="F5968" s="159">
        <v>0</v>
      </c>
      <c r="G5968" s="49"/>
      <c r="H5968" s="291" t="s">
        <v>2097</v>
      </c>
      <c r="I5968" s="291"/>
      <c r="J5968" s="159">
        <v>0</v>
      </c>
    </row>
    <row r="5969" spans="1:10" ht="14.4" thickBot="1" x14ac:dyDescent="0.3">
      <c r="A5969" s="30"/>
      <c r="B5969" s="30"/>
      <c r="C5969" s="30"/>
      <c r="D5969" s="30"/>
      <c r="E5969" s="30"/>
      <c r="F5969" s="30"/>
      <c r="G5969" s="30" t="s">
        <v>2098</v>
      </c>
      <c r="H5969" s="160" t="s">
        <v>2852</v>
      </c>
      <c r="I5969" s="30" t="s">
        <v>2100</v>
      </c>
      <c r="J5969" s="32">
        <v>0</v>
      </c>
    </row>
    <row r="5970" spans="1:10" ht="14.4" thickTop="1" x14ac:dyDescent="0.25">
      <c r="A5970" s="161"/>
      <c r="B5970" s="161"/>
      <c r="C5970" s="161"/>
      <c r="D5970" s="161"/>
      <c r="E5970" s="161"/>
      <c r="F5970" s="161"/>
      <c r="G5970" s="161"/>
      <c r="H5970" s="161"/>
      <c r="I5970" s="161"/>
      <c r="J5970" s="161"/>
    </row>
    <row r="5971" spans="1:10" x14ac:dyDescent="0.25">
      <c r="A5971" s="24" t="s">
        <v>1814</v>
      </c>
      <c r="B5971" s="25" t="s">
        <v>2</v>
      </c>
      <c r="C5971" s="24" t="s">
        <v>3</v>
      </c>
      <c r="D5971" s="24" t="s">
        <v>4</v>
      </c>
      <c r="E5971" s="294" t="s">
        <v>2075</v>
      </c>
      <c r="F5971" s="294"/>
      <c r="G5971" s="145" t="s">
        <v>5</v>
      </c>
      <c r="H5971" s="25" t="s">
        <v>6</v>
      </c>
      <c r="I5971" s="25" t="s">
        <v>7</v>
      </c>
      <c r="J5971" s="25" t="s">
        <v>9</v>
      </c>
    </row>
    <row r="5972" spans="1:10" ht="79.2" x14ac:dyDescent="0.25">
      <c r="A5972" s="146" t="s">
        <v>2076</v>
      </c>
      <c r="B5972" s="147" t="s">
        <v>1815</v>
      </c>
      <c r="C5972" s="146" t="s">
        <v>19</v>
      </c>
      <c r="D5972" s="146" t="s">
        <v>1816</v>
      </c>
      <c r="E5972" s="292" t="s">
        <v>14</v>
      </c>
      <c r="F5972" s="292"/>
      <c r="G5972" s="148" t="s">
        <v>592</v>
      </c>
      <c r="H5972" s="149">
        <v>1</v>
      </c>
      <c r="I5972" s="150">
        <v>2614.98</v>
      </c>
      <c r="J5972" s="150">
        <v>2614.98</v>
      </c>
    </row>
    <row r="5973" spans="1:10" ht="105.6" x14ac:dyDescent="0.25">
      <c r="A5973" s="154" t="s">
        <v>2087</v>
      </c>
      <c r="B5973" s="155" t="s">
        <v>3906</v>
      </c>
      <c r="C5973" s="154" t="s">
        <v>19</v>
      </c>
      <c r="D5973" s="154" t="s">
        <v>3907</v>
      </c>
      <c r="E5973" s="290" t="s">
        <v>2091</v>
      </c>
      <c r="F5973" s="290"/>
      <c r="G5973" s="156" t="s">
        <v>43</v>
      </c>
      <c r="H5973" s="157">
        <v>1</v>
      </c>
      <c r="I5973" s="158">
        <v>2614.98</v>
      </c>
      <c r="J5973" s="158">
        <v>2614.98</v>
      </c>
    </row>
    <row r="5974" spans="1:10" x14ac:dyDescent="0.25">
      <c r="A5974" s="49"/>
      <c r="B5974" s="49"/>
      <c r="C5974" s="49"/>
      <c r="D5974" s="49"/>
      <c r="E5974" s="49" t="s">
        <v>2093</v>
      </c>
      <c r="F5974" s="159">
        <v>0</v>
      </c>
      <c r="G5974" s="49" t="s">
        <v>2094</v>
      </c>
      <c r="H5974" s="159">
        <v>0</v>
      </c>
      <c r="I5974" s="49" t="s">
        <v>2095</v>
      </c>
      <c r="J5974" s="159">
        <v>0</v>
      </c>
    </row>
    <row r="5975" spans="1:10" x14ac:dyDescent="0.25">
      <c r="A5975" s="49"/>
      <c r="B5975" s="49"/>
      <c r="C5975" s="49"/>
      <c r="D5975" s="49"/>
      <c r="E5975" s="49" t="s">
        <v>2096</v>
      </c>
      <c r="F5975" s="159">
        <v>536.07000000000005</v>
      </c>
      <c r="G5975" s="49"/>
      <c r="H5975" s="291" t="s">
        <v>2097</v>
      </c>
      <c r="I5975" s="291"/>
      <c r="J5975" s="159">
        <v>3151.05</v>
      </c>
    </row>
    <row r="5976" spans="1:10" ht="14.4" thickBot="1" x14ac:dyDescent="0.3">
      <c r="A5976" s="30"/>
      <c r="B5976" s="30"/>
      <c r="C5976" s="30"/>
      <c r="D5976" s="30"/>
      <c r="E5976" s="30"/>
      <c r="F5976" s="30"/>
      <c r="G5976" s="30" t="s">
        <v>2098</v>
      </c>
      <c r="H5976" s="160" t="s">
        <v>2166</v>
      </c>
      <c r="I5976" s="30" t="s">
        <v>2100</v>
      </c>
      <c r="J5976" s="32">
        <v>3151.05</v>
      </c>
    </row>
    <row r="5977" spans="1:10" ht="14.4" thickTop="1" x14ac:dyDescent="0.25">
      <c r="A5977" s="161"/>
      <c r="B5977" s="161"/>
      <c r="C5977" s="161"/>
      <c r="D5977" s="161"/>
      <c r="E5977" s="161"/>
      <c r="F5977" s="161"/>
      <c r="G5977" s="161"/>
      <c r="H5977" s="161"/>
      <c r="I5977" s="161"/>
      <c r="J5977" s="161"/>
    </row>
    <row r="5978" spans="1:10" x14ac:dyDescent="0.25">
      <c r="A5978" s="24" t="s">
        <v>1817</v>
      </c>
      <c r="B5978" s="25" t="s">
        <v>2</v>
      </c>
      <c r="C5978" s="24" t="s">
        <v>3</v>
      </c>
      <c r="D5978" s="24" t="s">
        <v>4</v>
      </c>
      <c r="E5978" s="294" t="s">
        <v>2075</v>
      </c>
      <c r="F5978" s="294"/>
      <c r="G5978" s="145" t="s">
        <v>5</v>
      </c>
      <c r="H5978" s="25" t="s">
        <v>6</v>
      </c>
      <c r="I5978" s="25" t="s">
        <v>7</v>
      </c>
      <c r="J5978" s="25" t="s">
        <v>9</v>
      </c>
    </row>
    <row r="5979" spans="1:10" ht="79.2" x14ac:dyDescent="0.25">
      <c r="A5979" s="146" t="s">
        <v>2076</v>
      </c>
      <c r="B5979" s="147" t="s">
        <v>1818</v>
      </c>
      <c r="C5979" s="146" t="s">
        <v>19</v>
      </c>
      <c r="D5979" s="146" t="s">
        <v>1819</v>
      </c>
      <c r="E5979" s="292" t="s">
        <v>14</v>
      </c>
      <c r="F5979" s="292"/>
      <c r="G5979" s="148" t="s">
        <v>592</v>
      </c>
      <c r="H5979" s="149">
        <v>1</v>
      </c>
      <c r="I5979" s="150">
        <v>2758.3</v>
      </c>
      <c r="J5979" s="150">
        <v>2758.3</v>
      </c>
    </row>
    <row r="5980" spans="1:10" ht="105.6" x14ac:dyDescent="0.25">
      <c r="A5980" s="154" t="s">
        <v>2087</v>
      </c>
      <c r="B5980" s="155" t="s">
        <v>3908</v>
      </c>
      <c r="C5980" s="154" t="s">
        <v>19</v>
      </c>
      <c r="D5980" s="154" t="s">
        <v>3909</v>
      </c>
      <c r="E5980" s="290" t="s">
        <v>2091</v>
      </c>
      <c r="F5980" s="290"/>
      <c r="G5980" s="156" t="s">
        <v>43</v>
      </c>
      <c r="H5980" s="157">
        <v>1</v>
      </c>
      <c r="I5980" s="158">
        <v>2758.3</v>
      </c>
      <c r="J5980" s="158">
        <v>2758.3</v>
      </c>
    </row>
    <row r="5981" spans="1:10" x14ac:dyDescent="0.25">
      <c r="A5981" s="49"/>
      <c r="B5981" s="49"/>
      <c r="C5981" s="49"/>
      <c r="D5981" s="49"/>
      <c r="E5981" s="49" t="s">
        <v>2093</v>
      </c>
      <c r="F5981" s="159">
        <v>0</v>
      </c>
      <c r="G5981" s="49" t="s">
        <v>2094</v>
      </c>
      <c r="H5981" s="159">
        <v>0</v>
      </c>
      <c r="I5981" s="49" t="s">
        <v>2095</v>
      </c>
      <c r="J5981" s="159">
        <v>0</v>
      </c>
    </row>
    <row r="5982" spans="1:10" x14ac:dyDescent="0.25">
      <c r="A5982" s="49"/>
      <c r="B5982" s="49"/>
      <c r="C5982" s="49"/>
      <c r="D5982" s="49"/>
      <c r="E5982" s="49" t="s">
        <v>2096</v>
      </c>
      <c r="F5982" s="159">
        <v>565.45000000000005</v>
      </c>
      <c r="G5982" s="49"/>
      <c r="H5982" s="291" t="s">
        <v>2097</v>
      </c>
      <c r="I5982" s="291"/>
      <c r="J5982" s="159">
        <v>3323.75</v>
      </c>
    </row>
    <row r="5983" spans="1:10" ht="14.4" thickBot="1" x14ac:dyDescent="0.3">
      <c r="A5983" s="30"/>
      <c r="B5983" s="30"/>
      <c r="C5983" s="30"/>
      <c r="D5983" s="30"/>
      <c r="E5983" s="30"/>
      <c r="F5983" s="30"/>
      <c r="G5983" s="30" t="s">
        <v>2098</v>
      </c>
      <c r="H5983" s="160" t="s">
        <v>2166</v>
      </c>
      <c r="I5983" s="30" t="s">
        <v>2100</v>
      </c>
      <c r="J5983" s="32">
        <v>3323.75</v>
      </c>
    </row>
    <row r="5984" spans="1:10" ht="14.4" thickTop="1" x14ac:dyDescent="0.25">
      <c r="A5984" s="161"/>
      <c r="B5984" s="161"/>
      <c r="C5984" s="161"/>
      <c r="D5984" s="161"/>
      <c r="E5984" s="161"/>
      <c r="F5984" s="161"/>
      <c r="G5984" s="161"/>
      <c r="H5984" s="161"/>
      <c r="I5984" s="161"/>
      <c r="J5984" s="161"/>
    </row>
    <row r="5985" spans="1:10" x14ac:dyDescent="0.25">
      <c r="A5985" s="24" t="s">
        <v>1820</v>
      </c>
      <c r="B5985" s="25" t="s">
        <v>2</v>
      </c>
      <c r="C5985" s="24" t="s">
        <v>3</v>
      </c>
      <c r="D5985" s="24" t="s">
        <v>4</v>
      </c>
      <c r="E5985" s="294" t="s">
        <v>2075</v>
      </c>
      <c r="F5985" s="294"/>
      <c r="G5985" s="145" t="s">
        <v>5</v>
      </c>
      <c r="H5985" s="25" t="s">
        <v>6</v>
      </c>
      <c r="I5985" s="25" t="s">
        <v>7</v>
      </c>
      <c r="J5985" s="25" t="s">
        <v>9</v>
      </c>
    </row>
    <row r="5986" spans="1:10" ht="52.8" x14ac:dyDescent="0.25">
      <c r="A5986" s="146" t="s">
        <v>2076</v>
      </c>
      <c r="B5986" s="147" t="s">
        <v>1821</v>
      </c>
      <c r="C5986" s="146" t="s">
        <v>19</v>
      </c>
      <c r="D5986" s="146" t="s">
        <v>1822</v>
      </c>
      <c r="E5986" s="292" t="s">
        <v>14</v>
      </c>
      <c r="F5986" s="292"/>
      <c r="G5986" s="148" t="s">
        <v>592</v>
      </c>
      <c r="H5986" s="149">
        <v>1</v>
      </c>
      <c r="I5986" s="150">
        <v>2423.38</v>
      </c>
      <c r="J5986" s="150">
        <v>2423.38</v>
      </c>
    </row>
    <row r="5987" spans="1:10" ht="66" x14ac:dyDescent="0.25">
      <c r="A5987" s="154" t="s">
        <v>2087</v>
      </c>
      <c r="B5987" s="155" t="s">
        <v>3910</v>
      </c>
      <c r="C5987" s="154" t="s">
        <v>19</v>
      </c>
      <c r="D5987" s="154" t="s">
        <v>3911</v>
      </c>
      <c r="E5987" s="290" t="s">
        <v>2091</v>
      </c>
      <c r="F5987" s="290"/>
      <c r="G5987" s="156" t="s">
        <v>43</v>
      </c>
      <c r="H5987" s="157">
        <v>1</v>
      </c>
      <c r="I5987" s="158">
        <v>2423.38</v>
      </c>
      <c r="J5987" s="158">
        <v>2423.38</v>
      </c>
    </row>
    <row r="5988" spans="1:10" x14ac:dyDescent="0.25">
      <c r="A5988" s="49"/>
      <c r="B5988" s="49"/>
      <c r="C5988" s="49"/>
      <c r="D5988" s="49"/>
      <c r="E5988" s="49" t="s">
        <v>2093</v>
      </c>
      <c r="F5988" s="159">
        <v>0</v>
      </c>
      <c r="G5988" s="49" t="s">
        <v>2094</v>
      </c>
      <c r="H5988" s="159">
        <v>0</v>
      </c>
      <c r="I5988" s="49" t="s">
        <v>2095</v>
      </c>
      <c r="J5988" s="159">
        <v>0</v>
      </c>
    </row>
    <row r="5989" spans="1:10" x14ac:dyDescent="0.25">
      <c r="A5989" s="49"/>
      <c r="B5989" s="49"/>
      <c r="C5989" s="49"/>
      <c r="D5989" s="49"/>
      <c r="E5989" s="49" t="s">
        <v>2096</v>
      </c>
      <c r="F5989" s="159">
        <v>496.79</v>
      </c>
      <c r="G5989" s="49"/>
      <c r="H5989" s="291" t="s">
        <v>2097</v>
      </c>
      <c r="I5989" s="291"/>
      <c r="J5989" s="159">
        <v>2920.17</v>
      </c>
    </row>
    <row r="5990" spans="1:10" ht="14.4" thickBot="1" x14ac:dyDescent="0.3">
      <c r="A5990" s="30"/>
      <c r="B5990" s="30"/>
      <c r="C5990" s="30"/>
      <c r="D5990" s="30"/>
      <c r="E5990" s="30"/>
      <c r="F5990" s="30"/>
      <c r="G5990" s="30" t="s">
        <v>2098</v>
      </c>
      <c r="H5990" s="160" t="s">
        <v>2166</v>
      </c>
      <c r="I5990" s="30" t="s">
        <v>2100</v>
      </c>
      <c r="J5990" s="32">
        <v>2920.17</v>
      </c>
    </row>
    <row r="5991" spans="1:10" ht="14.4" thickTop="1" x14ac:dyDescent="0.25">
      <c r="A5991" s="161"/>
      <c r="B5991" s="161"/>
      <c r="C5991" s="161"/>
      <c r="D5991" s="161"/>
      <c r="E5991" s="161"/>
      <c r="F5991" s="161"/>
      <c r="G5991" s="161"/>
      <c r="H5991" s="161"/>
      <c r="I5991" s="161"/>
      <c r="J5991" s="161"/>
    </row>
    <row r="5992" spans="1:10" x14ac:dyDescent="0.25">
      <c r="A5992" s="24" t="s">
        <v>1823</v>
      </c>
      <c r="B5992" s="25" t="s">
        <v>2</v>
      </c>
      <c r="C5992" s="24" t="s">
        <v>3</v>
      </c>
      <c r="D5992" s="24" t="s">
        <v>4</v>
      </c>
      <c r="E5992" s="294" t="s">
        <v>2075</v>
      </c>
      <c r="F5992" s="294"/>
      <c r="G5992" s="145" t="s">
        <v>5</v>
      </c>
      <c r="H5992" s="25" t="s">
        <v>6</v>
      </c>
      <c r="I5992" s="25" t="s">
        <v>7</v>
      </c>
      <c r="J5992" s="25" t="s">
        <v>9</v>
      </c>
    </row>
    <row r="5993" spans="1:10" ht="52.8" x14ac:dyDescent="0.25">
      <c r="A5993" s="146" t="s">
        <v>2076</v>
      </c>
      <c r="B5993" s="147" t="s">
        <v>1824</v>
      </c>
      <c r="C5993" s="146" t="s">
        <v>19</v>
      </c>
      <c r="D5993" s="146" t="s">
        <v>1825</v>
      </c>
      <c r="E5993" s="292" t="s">
        <v>14</v>
      </c>
      <c r="F5993" s="292"/>
      <c r="G5993" s="148" t="s">
        <v>592</v>
      </c>
      <c r="H5993" s="149">
        <v>1</v>
      </c>
      <c r="I5993" s="150">
        <v>3041.58</v>
      </c>
      <c r="J5993" s="150">
        <v>3041.58</v>
      </c>
    </row>
    <row r="5994" spans="1:10" ht="66" x14ac:dyDescent="0.25">
      <c r="A5994" s="154" t="s">
        <v>2087</v>
      </c>
      <c r="B5994" s="155" t="s">
        <v>3912</v>
      </c>
      <c r="C5994" s="154" t="s">
        <v>19</v>
      </c>
      <c r="D5994" s="154" t="s">
        <v>3913</v>
      </c>
      <c r="E5994" s="290" t="s">
        <v>2091</v>
      </c>
      <c r="F5994" s="290"/>
      <c r="G5994" s="156" t="s">
        <v>43</v>
      </c>
      <c r="H5994" s="157">
        <v>1</v>
      </c>
      <c r="I5994" s="158">
        <v>3041.58</v>
      </c>
      <c r="J5994" s="158">
        <v>3041.58</v>
      </c>
    </row>
    <row r="5995" spans="1:10" x14ac:dyDescent="0.25">
      <c r="A5995" s="49"/>
      <c r="B5995" s="49"/>
      <c r="C5995" s="49"/>
      <c r="D5995" s="49"/>
      <c r="E5995" s="49" t="s">
        <v>2093</v>
      </c>
      <c r="F5995" s="159">
        <v>0</v>
      </c>
      <c r="G5995" s="49" t="s">
        <v>2094</v>
      </c>
      <c r="H5995" s="159">
        <v>0</v>
      </c>
      <c r="I5995" s="49" t="s">
        <v>2095</v>
      </c>
      <c r="J5995" s="159">
        <v>0</v>
      </c>
    </row>
    <row r="5996" spans="1:10" x14ac:dyDescent="0.25">
      <c r="A5996" s="49"/>
      <c r="B5996" s="49"/>
      <c r="C5996" s="49"/>
      <c r="D5996" s="49"/>
      <c r="E5996" s="49" t="s">
        <v>2096</v>
      </c>
      <c r="F5996" s="159">
        <v>623.52</v>
      </c>
      <c r="G5996" s="49"/>
      <c r="H5996" s="291" t="s">
        <v>2097</v>
      </c>
      <c r="I5996" s="291"/>
      <c r="J5996" s="159">
        <v>3665.1</v>
      </c>
    </row>
    <row r="5997" spans="1:10" ht="14.4" thickBot="1" x14ac:dyDescent="0.3">
      <c r="A5997" s="30"/>
      <c r="B5997" s="30"/>
      <c r="C5997" s="30"/>
      <c r="D5997" s="30"/>
      <c r="E5997" s="30"/>
      <c r="F5997" s="30"/>
      <c r="G5997" s="30" t="s">
        <v>2098</v>
      </c>
      <c r="H5997" s="160" t="s">
        <v>2166</v>
      </c>
      <c r="I5997" s="30" t="s">
        <v>2100</v>
      </c>
      <c r="J5997" s="32">
        <v>3665.1</v>
      </c>
    </row>
    <row r="5998" spans="1:10" ht="14.4" thickTop="1" x14ac:dyDescent="0.25">
      <c r="A5998" s="161"/>
      <c r="B5998" s="161"/>
      <c r="C5998" s="161"/>
      <c r="D5998" s="161"/>
      <c r="E5998" s="161"/>
      <c r="F5998" s="161"/>
      <c r="G5998" s="161"/>
      <c r="H5998" s="161"/>
      <c r="I5998" s="161"/>
      <c r="J5998" s="161"/>
    </row>
    <row r="5999" spans="1:10" x14ac:dyDescent="0.25">
      <c r="A5999" s="24" t="s">
        <v>1826</v>
      </c>
      <c r="B5999" s="25" t="s">
        <v>2</v>
      </c>
      <c r="C5999" s="24" t="s">
        <v>3</v>
      </c>
      <c r="D5999" s="24" t="s">
        <v>4</v>
      </c>
      <c r="E5999" s="294" t="s">
        <v>2075</v>
      </c>
      <c r="F5999" s="294"/>
      <c r="G5999" s="145" t="s">
        <v>5</v>
      </c>
      <c r="H5999" s="25" t="s">
        <v>6</v>
      </c>
      <c r="I5999" s="25" t="s">
        <v>7</v>
      </c>
      <c r="J5999" s="25" t="s">
        <v>9</v>
      </c>
    </row>
    <row r="6000" spans="1:10" ht="52.8" x14ac:dyDescent="0.25">
      <c r="A6000" s="146" t="s">
        <v>2076</v>
      </c>
      <c r="B6000" s="147" t="s">
        <v>1827</v>
      </c>
      <c r="C6000" s="146" t="s">
        <v>19</v>
      </c>
      <c r="D6000" s="146" t="s">
        <v>1828</v>
      </c>
      <c r="E6000" s="292" t="s">
        <v>14</v>
      </c>
      <c r="F6000" s="292"/>
      <c r="G6000" s="148" t="s">
        <v>592</v>
      </c>
      <c r="H6000" s="149">
        <v>1</v>
      </c>
      <c r="I6000" s="150">
        <v>3887.12</v>
      </c>
      <c r="J6000" s="150">
        <v>3887.12</v>
      </c>
    </row>
    <row r="6001" spans="1:10" ht="66" x14ac:dyDescent="0.25">
      <c r="A6001" s="154" t="s">
        <v>2087</v>
      </c>
      <c r="B6001" s="155" t="s">
        <v>3914</v>
      </c>
      <c r="C6001" s="154" t="s">
        <v>19</v>
      </c>
      <c r="D6001" s="154" t="s">
        <v>3915</v>
      </c>
      <c r="E6001" s="290" t="s">
        <v>2091</v>
      </c>
      <c r="F6001" s="290"/>
      <c r="G6001" s="156" t="s">
        <v>43</v>
      </c>
      <c r="H6001" s="157">
        <v>1</v>
      </c>
      <c r="I6001" s="158">
        <v>3887.12</v>
      </c>
      <c r="J6001" s="158">
        <v>3887.12</v>
      </c>
    </row>
    <row r="6002" spans="1:10" x14ac:dyDescent="0.25">
      <c r="A6002" s="49"/>
      <c r="B6002" s="49"/>
      <c r="C6002" s="49"/>
      <c r="D6002" s="49"/>
      <c r="E6002" s="49" t="s">
        <v>2093</v>
      </c>
      <c r="F6002" s="159">
        <v>0</v>
      </c>
      <c r="G6002" s="49" t="s">
        <v>2094</v>
      </c>
      <c r="H6002" s="159">
        <v>0</v>
      </c>
      <c r="I6002" s="49" t="s">
        <v>2095</v>
      </c>
      <c r="J6002" s="159">
        <v>0</v>
      </c>
    </row>
    <row r="6003" spans="1:10" x14ac:dyDescent="0.25">
      <c r="A6003" s="49"/>
      <c r="B6003" s="49"/>
      <c r="C6003" s="49"/>
      <c r="D6003" s="49"/>
      <c r="E6003" s="49" t="s">
        <v>2096</v>
      </c>
      <c r="F6003" s="159">
        <v>796.85</v>
      </c>
      <c r="G6003" s="49"/>
      <c r="H6003" s="291" t="s">
        <v>2097</v>
      </c>
      <c r="I6003" s="291"/>
      <c r="J6003" s="159">
        <v>4683.97</v>
      </c>
    </row>
    <row r="6004" spans="1:10" ht="14.4" thickBot="1" x14ac:dyDescent="0.3">
      <c r="A6004" s="30"/>
      <c r="B6004" s="30"/>
      <c r="C6004" s="30"/>
      <c r="D6004" s="30"/>
      <c r="E6004" s="30"/>
      <c r="F6004" s="30"/>
      <c r="G6004" s="30" t="s">
        <v>2098</v>
      </c>
      <c r="H6004" s="160" t="s">
        <v>2572</v>
      </c>
      <c r="I6004" s="30" t="s">
        <v>2100</v>
      </c>
      <c r="J6004" s="32">
        <v>9367.94</v>
      </c>
    </row>
    <row r="6005" spans="1:10" ht="14.4" thickTop="1" x14ac:dyDescent="0.25">
      <c r="A6005" s="161"/>
      <c r="B6005" s="161"/>
      <c r="C6005" s="161"/>
      <c r="D6005" s="161"/>
      <c r="E6005" s="161"/>
      <c r="F6005" s="161"/>
      <c r="G6005" s="161"/>
      <c r="H6005" s="161"/>
      <c r="I6005" s="161"/>
      <c r="J6005" s="161"/>
    </row>
    <row r="6006" spans="1:10" x14ac:dyDescent="0.25">
      <c r="A6006" s="24" t="s">
        <v>1829</v>
      </c>
      <c r="B6006" s="25" t="s">
        <v>2</v>
      </c>
      <c r="C6006" s="24" t="s">
        <v>3</v>
      </c>
      <c r="D6006" s="24" t="s">
        <v>4</v>
      </c>
      <c r="E6006" s="294" t="s">
        <v>2075</v>
      </c>
      <c r="F6006" s="294"/>
      <c r="G6006" s="145" t="s">
        <v>5</v>
      </c>
      <c r="H6006" s="25" t="s">
        <v>6</v>
      </c>
      <c r="I6006" s="25" t="s">
        <v>7</v>
      </c>
      <c r="J6006" s="25" t="s">
        <v>9</v>
      </c>
    </row>
    <row r="6007" spans="1:10" ht="52.8" x14ac:dyDescent="0.25">
      <c r="A6007" s="146" t="s">
        <v>2076</v>
      </c>
      <c r="B6007" s="147" t="s">
        <v>1830</v>
      </c>
      <c r="C6007" s="146" t="s">
        <v>19</v>
      </c>
      <c r="D6007" s="146" t="s">
        <v>1831</v>
      </c>
      <c r="E6007" s="292" t="s">
        <v>14</v>
      </c>
      <c r="F6007" s="292"/>
      <c r="G6007" s="148" t="s">
        <v>592</v>
      </c>
      <c r="H6007" s="149">
        <v>1</v>
      </c>
      <c r="I6007" s="150">
        <v>7707.33</v>
      </c>
      <c r="J6007" s="150">
        <v>7707.33</v>
      </c>
    </row>
    <row r="6008" spans="1:10" ht="66" x14ac:dyDescent="0.25">
      <c r="A6008" s="154" t="s">
        <v>2087</v>
      </c>
      <c r="B6008" s="155" t="s">
        <v>3916</v>
      </c>
      <c r="C6008" s="154" t="s">
        <v>19</v>
      </c>
      <c r="D6008" s="154" t="s">
        <v>3917</v>
      </c>
      <c r="E6008" s="290" t="s">
        <v>2091</v>
      </c>
      <c r="F6008" s="290"/>
      <c r="G6008" s="156" t="s">
        <v>43</v>
      </c>
      <c r="H6008" s="157">
        <v>1</v>
      </c>
      <c r="I6008" s="158">
        <v>7707.33</v>
      </c>
      <c r="J6008" s="158">
        <v>7707.33</v>
      </c>
    </row>
    <row r="6009" spans="1:10" x14ac:dyDescent="0.25">
      <c r="A6009" s="49"/>
      <c r="B6009" s="49"/>
      <c r="C6009" s="49"/>
      <c r="D6009" s="49"/>
      <c r="E6009" s="49" t="s">
        <v>2093</v>
      </c>
      <c r="F6009" s="159">
        <v>0</v>
      </c>
      <c r="G6009" s="49" t="s">
        <v>2094</v>
      </c>
      <c r="H6009" s="159">
        <v>0</v>
      </c>
      <c r="I6009" s="49" t="s">
        <v>2095</v>
      </c>
      <c r="J6009" s="159">
        <v>0</v>
      </c>
    </row>
    <row r="6010" spans="1:10" x14ac:dyDescent="0.25">
      <c r="A6010" s="49"/>
      <c r="B6010" s="49"/>
      <c r="C6010" s="49"/>
      <c r="D6010" s="49"/>
      <c r="E6010" s="49" t="s">
        <v>2096</v>
      </c>
      <c r="F6010" s="159">
        <v>1580</v>
      </c>
      <c r="G6010" s="49"/>
      <c r="H6010" s="291" t="s">
        <v>2097</v>
      </c>
      <c r="I6010" s="291"/>
      <c r="J6010" s="159">
        <v>9287.33</v>
      </c>
    </row>
    <row r="6011" spans="1:10" ht="14.4" thickBot="1" x14ac:dyDescent="0.3">
      <c r="A6011" s="30"/>
      <c r="B6011" s="30"/>
      <c r="C6011" s="30"/>
      <c r="D6011" s="30"/>
      <c r="E6011" s="30"/>
      <c r="F6011" s="30"/>
      <c r="G6011" s="30" t="s">
        <v>2098</v>
      </c>
      <c r="H6011" s="160" t="s">
        <v>2572</v>
      </c>
      <c r="I6011" s="30" t="s">
        <v>2100</v>
      </c>
      <c r="J6011" s="32">
        <v>18574.66</v>
      </c>
    </row>
    <row r="6012" spans="1:10" ht="14.4" thickTop="1" x14ac:dyDescent="0.25">
      <c r="A6012" s="161"/>
      <c r="B6012" s="161"/>
      <c r="C6012" s="161"/>
      <c r="D6012" s="161"/>
      <c r="E6012" s="161"/>
      <c r="F6012" s="161"/>
      <c r="G6012" s="161"/>
      <c r="H6012" s="161"/>
      <c r="I6012" s="161"/>
      <c r="J6012" s="161"/>
    </row>
    <row r="6013" spans="1:10" x14ac:dyDescent="0.25">
      <c r="A6013" s="24" t="s">
        <v>1832</v>
      </c>
      <c r="B6013" s="25" t="s">
        <v>2</v>
      </c>
      <c r="C6013" s="24" t="s">
        <v>3</v>
      </c>
      <c r="D6013" s="24" t="s">
        <v>4</v>
      </c>
      <c r="E6013" s="294" t="s">
        <v>2075</v>
      </c>
      <c r="F6013" s="294"/>
      <c r="G6013" s="145" t="s">
        <v>5</v>
      </c>
      <c r="H6013" s="25" t="s">
        <v>6</v>
      </c>
      <c r="I6013" s="25" t="s">
        <v>7</v>
      </c>
      <c r="J6013" s="25" t="s">
        <v>9</v>
      </c>
    </row>
    <row r="6014" spans="1:10" ht="52.8" x14ac:dyDescent="0.25">
      <c r="A6014" s="146" t="s">
        <v>2076</v>
      </c>
      <c r="B6014" s="147" t="s">
        <v>1833</v>
      </c>
      <c r="C6014" s="146" t="s">
        <v>19</v>
      </c>
      <c r="D6014" s="146" t="s">
        <v>1834</v>
      </c>
      <c r="E6014" s="292" t="s">
        <v>14</v>
      </c>
      <c r="F6014" s="292"/>
      <c r="G6014" s="148" t="s">
        <v>592</v>
      </c>
      <c r="H6014" s="149">
        <v>1</v>
      </c>
      <c r="I6014" s="150">
        <v>1983</v>
      </c>
      <c r="J6014" s="150">
        <v>1983</v>
      </c>
    </row>
    <row r="6015" spans="1:10" ht="66" x14ac:dyDescent="0.25">
      <c r="A6015" s="154" t="s">
        <v>2087</v>
      </c>
      <c r="B6015" s="155" t="s">
        <v>3918</v>
      </c>
      <c r="C6015" s="154" t="s">
        <v>19</v>
      </c>
      <c r="D6015" s="154" t="s">
        <v>3919</v>
      </c>
      <c r="E6015" s="290" t="s">
        <v>2091</v>
      </c>
      <c r="F6015" s="290"/>
      <c r="G6015" s="156" t="s">
        <v>43</v>
      </c>
      <c r="H6015" s="157">
        <v>1</v>
      </c>
      <c r="I6015" s="158">
        <v>1983</v>
      </c>
      <c r="J6015" s="158">
        <v>1983</v>
      </c>
    </row>
    <row r="6016" spans="1:10" x14ac:dyDescent="0.25">
      <c r="A6016" s="49"/>
      <c r="B6016" s="49"/>
      <c r="C6016" s="49"/>
      <c r="D6016" s="49"/>
      <c r="E6016" s="49" t="s">
        <v>2093</v>
      </c>
      <c r="F6016" s="159">
        <v>0</v>
      </c>
      <c r="G6016" s="49" t="s">
        <v>2094</v>
      </c>
      <c r="H6016" s="159">
        <v>0</v>
      </c>
      <c r="I6016" s="49" t="s">
        <v>2095</v>
      </c>
      <c r="J6016" s="159">
        <v>0</v>
      </c>
    </row>
    <row r="6017" spans="1:10" x14ac:dyDescent="0.25">
      <c r="A6017" s="49"/>
      <c r="B6017" s="49"/>
      <c r="C6017" s="49"/>
      <c r="D6017" s="49"/>
      <c r="E6017" s="49" t="s">
        <v>2096</v>
      </c>
      <c r="F6017" s="159">
        <v>406.51</v>
      </c>
      <c r="G6017" s="49"/>
      <c r="H6017" s="291" t="s">
        <v>2097</v>
      </c>
      <c r="I6017" s="291"/>
      <c r="J6017" s="159">
        <v>2389.5100000000002</v>
      </c>
    </row>
    <row r="6018" spans="1:10" ht="14.4" thickBot="1" x14ac:dyDescent="0.3">
      <c r="A6018" s="30"/>
      <c r="B6018" s="30"/>
      <c r="C6018" s="30"/>
      <c r="D6018" s="30"/>
      <c r="E6018" s="30"/>
      <c r="F6018" s="30"/>
      <c r="G6018" s="30" t="s">
        <v>2098</v>
      </c>
      <c r="H6018" s="160" t="s">
        <v>2885</v>
      </c>
      <c r="I6018" s="30" t="s">
        <v>2100</v>
      </c>
      <c r="J6018" s="32">
        <v>93190.89</v>
      </c>
    </row>
    <row r="6019" spans="1:10" ht="14.4" thickTop="1" x14ac:dyDescent="0.25">
      <c r="A6019" s="161"/>
      <c r="B6019" s="161"/>
      <c r="C6019" s="161"/>
      <c r="D6019" s="161"/>
      <c r="E6019" s="161"/>
      <c r="F6019" s="161"/>
      <c r="G6019" s="161"/>
      <c r="H6019" s="161"/>
      <c r="I6019" s="161"/>
      <c r="J6019" s="161"/>
    </row>
    <row r="6020" spans="1:10" x14ac:dyDescent="0.25">
      <c r="A6020" s="24" t="s">
        <v>1835</v>
      </c>
      <c r="B6020" s="25" t="s">
        <v>2</v>
      </c>
      <c r="C6020" s="24" t="s">
        <v>3</v>
      </c>
      <c r="D6020" s="24" t="s">
        <v>4</v>
      </c>
      <c r="E6020" s="294" t="s">
        <v>2075</v>
      </c>
      <c r="F6020" s="294"/>
      <c r="G6020" s="145" t="s">
        <v>5</v>
      </c>
      <c r="H6020" s="25" t="s">
        <v>6</v>
      </c>
      <c r="I6020" s="25" t="s">
        <v>7</v>
      </c>
      <c r="J6020" s="25" t="s">
        <v>9</v>
      </c>
    </row>
    <row r="6021" spans="1:10" ht="52.8" x14ac:dyDescent="0.25">
      <c r="A6021" s="146" t="s">
        <v>2076</v>
      </c>
      <c r="B6021" s="147" t="s">
        <v>1836</v>
      </c>
      <c r="C6021" s="146" t="s">
        <v>19</v>
      </c>
      <c r="D6021" s="146" t="s">
        <v>1837</v>
      </c>
      <c r="E6021" s="292" t="s">
        <v>14</v>
      </c>
      <c r="F6021" s="292"/>
      <c r="G6021" s="148" t="s">
        <v>592</v>
      </c>
      <c r="H6021" s="149">
        <v>1</v>
      </c>
      <c r="I6021" s="150">
        <v>1811.01</v>
      </c>
      <c r="J6021" s="150">
        <v>1811.01</v>
      </c>
    </row>
    <row r="6022" spans="1:10" ht="66" x14ac:dyDescent="0.25">
      <c r="A6022" s="154" t="s">
        <v>2087</v>
      </c>
      <c r="B6022" s="155" t="s">
        <v>3920</v>
      </c>
      <c r="C6022" s="154" t="s">
        <v>19</v>
      </c>
      <c r="D6022" s="154" t="s">
        <v>3921</v>
      </c>
      <c r="E6022" s="290" t="s">
        <v>2091</v>
      </c>
      <c r="F6022" s="290"/>
      <c r="G6022" s="156" t="s">
        <v>43</v>
      </c>
      <c r="H6022" s="157">
        <v>1</v>
      </c>
      <c r="I6022" s="158">
        <v>1811.01</v>
      </c>
      <c r="J6022" s="158">
        <v>1811.01</v>
      </c>
    </row>
    <row r="6023" spans="1:10" x14ac:dyDescent="0.25">
      <c r="A6023" s="49"/>
      <c r="B6023" s="49"/>
      <c r="C6023" s="49"/>
      <c r="D6023" s="49"/>
      <c r="E6023" s="49" t="s">
        <v>2093</v>
      </c>
      <c r="F6023" s="159">
        <v>0</v>
      </c>
      <c r="G6023" s="49" t="s">
        <v>2094</v>
      </c>
      <c r="H6023" s="159">
        <v>0</v>
      </c>
      <c r="I6023" s="49" t="s">
        <v>2095</v>
      </c>
      <c r="J6023" s="159">
        <v>0</v>
      </c>
    </row>
    <row r="6024" spans="1:10" x14ac:dyDescent="0.25">
      <c r="A6024" s="49"/>
      <c r="B6024" s="49"/>
      <c r="C6024" s="49"/>
      <c r="D6024" s="49"/>
      <c r="E6024" s="49" t="s">
        <v>2096</v>
      </c>
      <c r="F6024" s="159">
        <v>371.25</v>
      </c>
      <c r="G6024" s="49"/>
      <c r="H6024" s="291" t="s">
        <v>2097</v>
      </c>
      <c r="I6024" s="291"/>
      <c r="J6024" s="159">
        <v>2182.2600000000002</v>
      </c>
    </row>
    <row r="6025" spans="1:10" ht="14.4" thickBot="1" x14ac:dyDescent="0.3">
      <c r="A6025" s="30"/>
      <c r="B6025" s="30"/>
      <c r="C6025" s="30"/>
      <c r="D6025" s="30"/>
      <c r="E6025" s="30"/>
      <c r="F6025" s="30"/>
      <c r="G6025" s="30" t="s">
        <v>2098</v>
      </c>
      <c r="H6025" s="160" t="s">
        <v>2925</v>
      </c>
      <c r="I6025" s="30" t="s">
        <v>2100</v>
      </c>
      <c r="J6025" s="32">
        <v>24004.86</v>
      </c>
    </row>
    <row r="6026" spans="1:10" ht="14.4" thickTop="1" x14ac:dyDescent="0.25">
      <c r="A6026" s="161"/>
      <c r="B6026" s="161"/>
      <c r="C6026" s="161"/>
      <c r="D6026" s="161"/>
      <c r="E6026" s="161"/>
      <c r="F6026" s="161"/>
      <c r="G6026" s="161"/>
      <c r="H6026" s="161"/>
      <c r="I6026" s="161"/>
      <c r="J6026" s="161"/>
    </row>
    <row r="6027" spans="1:10" x14ac:dyDescent="0.25">
      <c r="A6027" s="24" t="s">
        <v>1838</v>
      </c>
      <c r="B6027" s="25" t="s">
        <v>2</v>
      </c>
      <c r="C6027" s="24" t="s">
        <v>3</v>
      </c>
      <c r="D6027" s="24" t="s">
        <v>4</v>
      </c>
      <c r="E6027" s="294" t="s">
        <v>2075</v>
      </c>
      <c r="F6027" s="294"/>
      <c r="G6027" s="145" t="s">
        <v>5</v>
      </c>
      <c r="H6027" s="25" t="s">
        <v>6</v>
      </c>
      <c r="I6027" s="25" t="s">
        <v>7</v>
      </c>
      <c r="J6027" s="25" t="s">
        <v>9</v>
      </c>
    </row>
    <row r="6028" spans="1:10" ht="52.8" x14ac:dyDescent="0.25">
      <c r="A6028" s="146" t="s">
        <v>2076</v>
      </c>
      <c r="B6028" s="147" t="s">
        <v>1839</v>
      </c>
      <c r="C6028" s="146" t="s">
        <v>19</v>
      </c>
      <c r="D6028" s="146" t="s">
        <v>1840</v>
      </c>
      <c r="E6028" s="292" t="s">
        <v>14</v>
      </c>
      <c r="F6028" s="292"/>
      <c r="G6028" s="148" t="s">
        <v>592</v>
      </c>
      <c r="H6028" s="149">
        <v>1</v>
      </c>
      <c r="I6028" s="150">
        <v>1890.09</v>
      </c>
      <c r="J6028" s="150">
        <v>1890.09</v>
      </c>
    </row>
    <row r="6029" spans="1:10" ht="66" x14ac:dyDescent="0.25">
      <c r="A6029" s="154" t="s">
        <v>2087</v>
      </c>
      <c r="B6029" s="155" t="s">
        <v>3922</v>
      </c>
      <c r="C6029" s="154" t="s">
        <v>19</v>
      </c>
      <c r="D6029" s="154" t="s">
        <v>3923</v>
      </c>
      <c r="E6029" s="290" t="s">
        <v>2091</v>
      </c>
      <c r="F6029" s="290"/>
      <c r="G6029" s="156" t="s">
        <v>43</v>
      </c>
      <c r="H6029" s="157">
        <v>1</v>
      </c>
      <c r="I6029" s="158">
        <v>1890.09</v>
      </c>
      <c r="J6029" s="158">
        <v>1890.09</v>
      </c>
    </row>
    <row r="6030" spans="1:10" x14ac:dyDescent="0.25">
      <c r="A6030" s="49"/>
      <c r="B6030" s="49"/>
      <c r="C6030" s="49"/>
      <c r="D6030" s="49"/>
      <c r="E6030" s="49" t="s">
        <v>2093</v>
      </c>
      <c r="F6030" s="159">
        <v>0</v>
      </c>
      <c r="G6030" s="49" t="s">
        <v>2094</v>
      </c>
      <c r="H6030" s="159">
        <v>0</v>
      </c>
      <c r="I6030" s="49" t="s">
        <v>2095</v>
      </c>
      <c r="J6030" s="159">
        <v>0</v>
      </c>
    </row>
    <row r="6031" spans="1:10" x14ac:dyDescent="0.25">
      <c r="A6031" s="49"/>
      <c r="B6031" s="49"/>
      <c r="C6031" s="49"/>
      <c r="D6031" s="49"/>
      <c r="E6031" s="49" t="s">
        <v>2096</v>
      </c>
      <c r="F6031" s="159">
        <v>387.46</v>
      </c>
      <c r="G6031" s="49"/>
      <c r="H6031" s="291" t="s">
        <v>2097</v>
      </c>
      <c r="I6031" s="291"/>
      <c r="J6031" s="159">
        <v>2277.5500000000002</v>
      </c>
    </row>
    <row r="6032" spans="1:10" ht="14.4" thickBot="1" x14ac:dyDescent="0.3">
      <c r="A6032" s="30"/>
      <c r="B6032" s="30"/>
      <c r="C6032" s="30"/>
      <c r="D6032" s="30"/>
      <c r="E6032" s="30"/>
      <c r="F6032" s="30"/>
      <c r="G6032" s="30" t="s">
        <v>2098</v>
      </c>
      <c r="H6032" s="160" t="s">
        <v>2223</v>
      </c>
      <c r="I6032" s="30" t="s">
        <v>2100</v>
      </c>
      <c r="J6032" s="32">
        <v>13665.3</v>
      </c>
    </row>
    <row r="6033" spans="1:10" ht="14.4" thickTop="1" x14ac:dyDescent="0.25">
      <c r="A6033" s="161"/>
      <c r="B6033" s="161"/>
      <c r="C6033" s="161"/>
      <c r="D6033" s="161"/>
      <c r="E6033" s="161"/>
      <c r="F6033" s="161"/>
      <c r="G6033" s="161"/>
      <c r="H6033" s="161"/>
      <c r="I6033" s="161"/>
      <c r="J6033" s="161"/>
    </row>
    <row r="6034" spans="1:10" x14ac:dyDescent="0.25">
      <c r="A6034" s="24" t="s">
        <v>1841</v>
      </c>
      <c r="B6034" s="25" t="s">
        <v>2</v>
      </c>
      <c r="C6034" s="24" t="s">
        <v>3</v>
      </c>
      <c r="D6034" s="24" t="s">
        <v>4</v>
      </c>
      <c r="E6034" s="294" t="s">
        <v>2075</v>
      </c>
      <c r="F6034" s="294"/>
      <c r="G6034" s="145" t="s">
        <v>5</v>
      </c>
      <c r="H6034" s="25" t="s">
        <v>6</v>
      </c>
      <c r="I6034" s="25" t="s">
        <v>7</v>
      </c>
      <c r="J6034" s="25" t="s">
        <v>9</v>
      </c>
    </row>
    <row r="6035" spans="1:10" ht="52.8" x14ac:dyDescent="0.25">
      <c r="A6035" s="146" t="s">
        <v>2076</v>
      </c>
      <c r="B6035" s="147" t="s">
        <v>1842</v>
      </c>
      <c r="C6035" s="146" t="s">
        <v>19</v>
      </c>
      <c r="D6035" s="146" t="s">
        <v>1843</v>
      </c>
      <c r="E6035" s="292" t="s">
        <v>14</v>
      </c>
      <c r="F6035" s="292"/>
      <c r="G6035" s="148" t="s">
        <v>592</v>
      </c>
      <c r="H6035" s="149">
        <v>1</v>
      </c>
      <c r="I6035" s="150">
        <v>5898.29</v>
      </c>
      <c r="J6035" s="150">
        <v>5898.29</v>
      </c>
    </row>
    <row r="6036" spans="1:10" ht="52.8" x14ac:dyDescent="0.25">
      <c r="A6036" s="154" t="s">
        <v>2087</v>
      </c>
      <c r="B6036" s="155" t="s">
        <v>3924</v>
      </c>
      <c r="C6036" s="154" t="s">
        <v>19</v>
      </c>
      <c r="D6036" s="154" t="s">
        <v>3925</v>
      </c>
      <c r="E6036" s="290" t="s">
        <v>2091</v>
      </c>
      <c r="F6036" s="290"/>
      <c r="G6036" s="156" t="s">
        <v>43</v>
      </c>
      <c r="H6036" s="157">
        <v>1</v>
      </c>
      <c r="I6036" s="158">
        <v>5898.29</v>
      </c>
      <c r="J6036" s="158">
        <v>5898.29</v>
      </c>
    </row>
    <row r="6037" spans="1:10" x14ac:dyDescent="0.25">
      <c r="A6037" s="49"/>
      <c r="B6037" s="49"/>
      <c r="C6037" s="49"/>
      <c r="D6037" s="49"/>
      <c r="E6037" s="49" t="s">
        <v>2093</v>
      </c>
      <c r="F6037" s="159">
        <v>0</v>
      </c>
      <c r="G6037" s="49" t="s">
        <v>2094</v>
      </c>
      <c r="H6037" s="159">
        <v>0</v>
      </c>
      <c r="I6037" s="49" t="s">
        <v>2095</v>
      </c>
      <c r="J6037" s="159">
        <v>0</v>
      </c>
    </row>
    <row r="6038" spans="1:10" x14ac:dyDescent="0.25">
      <c r="A6038" s="49"/>
      <c r="B6038" s="49"/>
      <c r="C6038" s="49"/>
      <c r="D6038" s="49"/>
      <c r="E6038" s="49" t="s">
        <v>2096</v>
      </c>
      <c r="F6038" s="159">
        <v>1209.1400000000001</v>
      </c>
      <c r="G6038" s="49"/>
      <c r="H6038" s="291" t="s">
        <v>2097</v>
      </c>
      <c r="I6038" s="291"/>
      <c r="J6038" s="159">
        <v>7107.43</v>
      </c>
    </row>
    <row r="6039" spans="1:10" ht="14.4" thickBot="1" x14ac:dyDescent="0.3">
      <c r="A6039" s="30"/>
      <c r="B6039" s="30"/>
      <c r="C6039" s="30"/>
      <c r="D6039" s="30"/>
      <c r="E6039" s="30"/>
      <c r="F6039" s="30"/>
      <c r="G6039" s="30" t="s">
        <v>2098</v>
      </c>
      <c r="H6039" s="160" t="s">
        <v>2166</v>
      </c>
      <c r="I6039" s="30" t="s">
        <v>2100</v>
      </c>
      <c r="J6039" s="32">
        <v>7107.43</v>
      </c>
    </row>
    <row r="6040" spans="1:10" ht="14.4" thickTop="1" x14ac:dyDescent="0.25">
      <c r="A6040" s="161"/>
      <c r="B6040" s="161"/>
      <c r="C6040" s="161"/>
      <c r="D6040" s="161"/>
      <c r="E6040" s="161"/>
      <c r="F6040" s="161"/>
      <c r="G6040" s="161"/>
      <c r="H6040" s="161"/>
      <c r="I6040" s="161"/>
      <c r="J6040" s="161"/>
    </row>
    <row r="6041" spans="1:10" x14ac:dyDescent="0.25">
      <c r="A6041" s="24" t="s">
        <v>1844</v>
      </c>
      <c r="B6041" s="25" t="s">
        <v>2</v>
      </c>
      <c r="C6041" s="24" t="s">
        <v>3</v>
      </c>
      <c r="D6041" s="24" t="s">
        <v>4</v>
      </c>
      <c r="E6041" s="294" t="s">
        <v>2075</v>
      </c>
      <c r="F6041" s="294"/>
      <c r="G6041" s="145" t="s">
        <v>5</v>
      </c>
      <c r="H6041" s="25" t="s">
        <v>6</v>
      </c>
      <c r="I6041" s="25" t="s">
        <v>7</v>
      </c>
      <c r="J6041" s="25" t="s">
        <v>9</v>
      </c>
    </row>
    <row r="6042" spans="1:10" ht="52.8" x14ac:dyDescent="0.25">
      <c r="A6042" s="146" t="s">
        <v>2076</v>
      </c>
      <c r="B6042" s="147" t="s">
        <v>1845</v>
      </c>
      <c r="C6042" s="146" t="s">
        <v>19</v>
      </c>
      <c r="D6042" s="146" t="s">
        <v>1846</v>
      </c>
      <c r="E6042" s="292" t="s">
        <v>14</v>
      </c>
      <c r="F6042" s="292"/>
      <c r="G6042" s="148" t="s">
        <v>592</v>
      </c>
      <c r="H6042" s="149">
        <v>1</v>
      </c>
      <c r="I6042" s="150">
        <v>2459.25</v>
      </c>
      <c r="J6042" s="150">
        <v>2459.25</v>
      </c>
    </row>
    <row r="6043" spans="1:10" ht="66" x14ac:dyDescent="0.25">
      <c r="A6043" s="154" t="s">
        <v>2087</v>
      </c>
      <c r="B6043" s="155" t="s">
        <v>3926</v>
      </c>
      <c r="C6043" s="154" t="s">
        <v>19</v>
      </c>
      <c r="D6043" s="154" t="s">
        <v>3927</v>
      </c>
      <c r="E6043" s="290" t="s">
        <v>2091</v>
      </c>
      <c r="F6043" s="290"/>
      <c r="G6043" s="156" t="s">
        <v>43</v>
      </c>
      <c r="H6043" s="157">
        <v>1</v>
      </c>
      <c r="I6043" s="158">
        <v>2459.25</v>
      </c>
      <c r="J6043" s="158">
        <v>2459.25</v>
      </c>
    </row>
    <row r="6044" spans="1:10" x14ac:dyDescent="0.25">
      <c r="A6044" s="49"/>
      <c r="B6044" s="49"/>
      <c r="C6044" s="49"/>
      <c r="D6044" s="49"/>
      <c r="E6044" s="49" t="s">
        <v>2093</v>
      </c>
      <c r="F6044" s="159">
        <v>0</v>
      </c>
      <c r="G6044" s="49" t="s">
        <v>2094</v>
      </c>
      <c r="H6044" s="159">
        <v>0</v>
      </c>
      <c r="I6044" s="49" t="s">
        <v>2095</v>
      </c>
      <c r="J6044" s="159">
        <v>0</v>
      </c>
    </row>
    <row r="6045" spans="1:10" x14ac:dyDescent="0.25">
      <c r="A6045" s="49"/>
      <c r="B6045" s="49"/>
      <c r="C6045" s="49"/>
      <c r="D6045" s="49"/>
      <c r="E6045" s="49" t="s">
        <v>2096</v>
      </c>
      <c r="F6045" s="159">
        <v>504.14</v>
      </c>
      <c r="G6045" s="49"/>
      <c r="H6045" s="291" t="s">
        <v>2097</v>
      </c>
      <c r="I6045" s="291"/>
      <c r="J6045" s="159">
        <v>2963.39</v>
      </c>
    </row>
    <row r="6046" spans="1:10" ht="14.4" thickBot="1" x14ac:dyDescent="0.3">
      <c r="A6046" s="30"/>
      <c r="B6046" s="30"/>
      <c r="C6046" s="30"/>
      <c r="D6046" s="30"/>
      <c r="E6046" s="30"/>
      <c r="F6046" s="30"/>
      <c r="G6046" s="30" t="s">
        <v>2098</v>
      </c>
      <c r="H6046" s="160" t="s">
        <v>3013</v>
      </c>
      <c r="I6046" s="30" t="s">
        <v>2100</v>
      </c>
      <c r="J6046" s="32">
        <v>29633.9</v>
      </c>
    </row>
    <row r="6047" spans="1:10" ht="14.4" thickTop="1" x14ac:dyDescent="0.25">
      <c r="A6047" s="161"/>
      <c r="B6047" s="161"/>
      <c r="C6047" s="161"/>
      <c r="D6047" s="161"/>
      <c r="E6047" s="161"/>
      <c r="F6047" s="161"/>
      <c r="G6047" s="161"/>
      <c r="H6047" s="161"/>
      <c r="I6047" s="161"/>
      <c r="J6047" s="161"/>
    </row>
    <row r="6048" spans="1:10" x14ac:dyDescent="0.25">
      <c r="A6048" s="24" t="s">
        <v>1847</v>
      </c>
      <c r="B6048" s="25" t="s">
        <v>2</v>
      </c>
      <c r="C6048" s="24" t="s">
        <v>3</v>
      </c>
      <c r="D6048" s="24" t="s">
        <v>4</v>
      </c>
      <c r="E6048" s="294" t="s">
        <v>2075</v>
      </c>
      <c r="F6048" s="294"/>
      <c r="G6048" s="145" t="s">
        <v>5</v>
      </c>
      <c r="H6048" s="25" t="s">
        <v>6</v>
      </c>
      <c r="I6048" s="25" t="s">
        <v>7</v>
      </c>
      <c r="J6048" s="25" t="s">
        <v>9</v>
      </c>
    </row>
    <row r="6049" spans="1:10" ht="52.8" x14ac:dyDescent="0.25">
      <c r="A6049" s="146" t="s">
        <v>2076</v>
      </c>
      <c r="B6049" s="147" t="s">
        <v>1848</v>
      </c>
      <c r="C6049" s="146" t="s">
        <v>19</v>
      </c>
      <c r="D6049" s="146" t="s">
        <v>1849</v>
      </c>
      <c r="E6049" s="292" t="s">
        <v>14</v>
      </c>
      <c r="F6049" s="292"/>
      <c r="G6049" s="148" t="s">
        <v>592</v>
      </c>
      <c r="H6049" s="149">
        <v>1</v>
      </c>
      <c r="I6049" s="150">
        <v>4397.5</v>
      </c>
      <c r="J6049" s="150">
        <v>4397.5</v>
      </c>
    </row>
    <row r="6050" spans="1:10" ht="66" x14ac:dyDescent="0.25">
      <c r="A6050" s="154" t="s">
        <v>2087</v>
      </c>
      <c r="B6050" s="155" t="s">
        <v>3928</v>
      </c>
      <c r="C6050" s="154" t="s">
        <v>19</v>
      </c>
      <c r="D6050" s="154" t="s">
        <v>3929</v>
      </c>
      <c r="E6050" s="290" t="s">
        <v>2091</v>
      </c>
      <c r="F6050" s="290"/>
      <c r="G6050" s="156" t="s">
        <v>43</v>
      </c>
      <c r="H6050" s="157">
        <v>1</v>
      </c>
      <c r="I6050" s="158">
        <v>4397.5</v>
      </c>
      <c r="J6050" s="158">
        <v>4397.5</v>
      </c>
    </row>
    <row r="6051" spans="1:10" x14ac:dyDescent="0.25">
      <c r="A6051" s="49"/>
      <c r="B6051" s="49"/>
      <c r="C6051" s="49"/>
      <c r="D6051" s="49"/>
      <c r="E6051" s="49" t="s">
        <v>2093</v>
      </c>
      <c r="F6051" s="159">
        <v>0</v>
      </c>
      <c r="G6051" s="49" t="s">
        <v>2094</v>
      </c>
      <c r="H6051" s="159">
        <v>0</v>
      </c>
      <c r="I6051" s="49" t="s">
        <v>2095</v>
      </c>
      <c r="J6051" s="159">
        <v>0</v>
      </c>
    </row>
    <row r="6052" spans="1:10" x14ac:dyDescent="0.25">
      <c r="A6052" s="49"/>
      <c r="B6052" s="49"/>
      <c r="C6052" s="49"/>
      <c r="D6052" s="49"/>
      <c r="E6052" s="49" t="s">
        <v>2096</v>
      </c>
      <c r="F6052" s="159">
        <v>901.48</v>
      </c>
      <c r="G6052" s="49"/>
      <c r="H6052" s="291" t="s">
        <v>2097</v>
      </c>
      <c r="I6052" s="291"/>
      <c r="J6052" s="159">
        <v>5298.98</v>
      </c>
    </row>
    <row r="6053" spans="1:10" ht="14.4" thickBot="1" x14ac:dyDescent="0.3">
      <c r="A6053" s="30"/>
      <c r="B6053" s="30"/>
      <c r="C6053" s="30"/>
      <c r="D6053" s="30"/>
      <c r="E6053" s="30"/>
      <c r="F6053" s="30"/>
      <c r="G6053" s="30" t="s">
        <v>2098</v>
      </c>
      <c r="H6053" s="160" t="s">
        <v>2572</v>
      </c>
      <c r="I6053" s="30" t="s">
        <v>2100</v>
      </c>
      <c r="J6053" s="32">
        <v>10597.96</v>
      </c>
    </row>
    <row r="6054" spans="1:10" ht="14.4" thickTop="1" x14ac:dyDescent="0.25">
      <c r="A6054" s="161"/>
      <c r="B6054" s="161"/>
      <c r="C6054" s="161"/>
      <c r="D6054" s="161"/>
      <c r="E6054" s="161"/>
      <c r="F6054" s="161"/>
      <c r="G6054" s="161"/>
      <c r="H6054" s="161"/>
      <c r="I6054" s="161"/>
      <c r="J6054" s="161"/>
    </row>
    <row r="6055" spans="1:10" x14ac:dyDescent="0.25">
      <c r="A6055" s="24" t="s">
        <v>1850</v>
      </c>
      <c r="B6055" s="25" t="s">
        <v>2</v>
      </c>
      <c r="C6055" s="24" t="s">
        <v>3</v>
      </c>
      <c r="D6055" s="24" t="s">
        <v>4</v>
      </c>
      <c r="E6055" s="294" t="s">
        <v>2075</v>
      </c>
      <c r="F6055" s="294"/>
      <c r="G6055" s="145" t="s">
        <v>5</v>
      </c>
      <c r="H6055" s="25" t="s">
        <v>6</v>
      </c>
      <c r="I6055" s="25" t="s">
        <v>7</v>
      </c>
      <c r="J6055" s="25" t="s">
        <v>9</v>
      </c>
    </row>
    <row r="6056" spans="1:10" ht="52.8" x14ac:dyDescent="0.25">
      <c r="A6056" s="146" t="s">
        <v>2076</v>
      </c>
      <c r="B6056" s="147" t="s">
        <v>1851</v>
      </c>
      <c r="C6056" s="146" t="s">
        <v>19</v>
      </c>
      <c r="D6056" s="146" t="s">
        <v>1852</v>
      </c>
      <c r="E6056" s="292" t="s">
        <v>14</v>
      </c>
      <c r="F6056" s="292"/>
      <c r="G6056" s="148" t="s">
        <v>592</v>
      </c>
      <c r="H6056" s="149">
        <v>1</v>
      </c>
      <c r="I6056" s="150">
        <v>4397.5</v>
      </c>
      <c r="J6056" s="150">
        <v>4397.5</v>
      </c>
    </row>
    <row r="6057" spans="1:10" ht="66" x14ac:dyDescent="0.25">
      <c r="A6057" s="154" t="s">
        <v>2087</v>
      </c>
      <c r="B6057" s="155" t="s">
        <v>3930</v>
      </c>
      <c r="C6057" s="154" t="s">
        <v>19</v>
      </c>
      <c r="D6057" s="154" t="s">
        <v>3931</v>
      </c>
      <c r="E6057" s="290" t="s">
        <v>2091</v>
      </c>
      <c r="F6057" s="290"/>
      <c r="G6057" s="156" t="s">
        <v>43</v>
      </c>
      <c r="H6057" s="157">
        <v>1</v>
      </c>
      <c r="I6057" s="158">
        <v>4397.5</v>
      </c>
      <c r="J6057" s="158">
        <v>4397.5</v>
      </c>
    </row>
    <row r="6058" spans="1:10" x14ac:dyDescent="0.25">
      <c r="A6058" s="49"/>
      <c r="B6058" s="49"/>
      <c r="C6058" s="49"/>
      <c r="D6058" s="49"/>
      <c r="E6058" s="49" t="s">
        <v>2093</v>
      </c>
      <c r="F6058" s="159">
        <v>0</v>
      </c>
      <c r="G6058" s="49" t="s">
        <v>2094</v>
      </c>
      <c r="H6058" s="159">
        <v>0</v>
      </c>
      <c r="I6058" s="49" t="s">
        <v>2095</v>
      </c>
      <c r="J6058" s="159">
        <v>0</v>
      </c>
    </row>
    <row r="6059" spans="1:10" x14ac:dyDescent="0.25">
      <c r="A6059" s="49"/>
      <c r="B6059" s="49"/>
      <c r="C6059" s="49"/>
      <c r="D6059" s="49"/>
      <c r="E6059" s="49" t="s">
        <v>2096</v>
      </c>
      <c r="F6059" s="159">
        <v>901.48</v>
      </c>
      <c r="G6059" s="49"/>
      <c r="H6059" s="291" t="s">
        <v>2097</v>
      </c>
      <c r="I6059" s="291"/>
      <c r="J6059" s="159">
        <v>5298.98</v>
      </c>
    </row>
    <row r="6060" spans="1:10" ht="14.4" thickBot="1" x14ac:dyDescent="0.3">
      <c r="A6060" s="30"/>
      <c r="B6060" s="30"/>
      <c r="C6060" s="30"/>
      <c r="D6060" s="30"/>
      <c r="E6060" s="30"/>
      <c r="F6060" s="30"/>
      <c r="G6060" s="30" t="s">
        <v>2098</v>
      </c>
      <c r="H6060" s="160" t="s">
        <v>2643</v>
      </c>
      <c r="I6060" s="30" t="s">
        <v>2100</v>
      </c>
      <c r="J6060" s="32">
        <v>15896.94</v>
      </c>
    </row>
    <row r="6061" spans="1:10" ht="14.4" thickTop="1" x14ac:dyDescent="0.25">
      <c r="A6061" s="161"/>
      <c r="B6061" s="161"/>
      <c r="C6061" s="161"/>
      <c r="D6061" s="161"/>
      <c r="E6061" s="161"/>
      <c r="F6061" s="161"/>
      <c r="G6061" s="161"/>
      <c r="H6061" s="161"/>
      <c r="I6061" s="161"/>
      <c r="J6061" s="161"/>
    </row>
    <row r="6062" spans="1:10" x14ac:dyDescent="0.25">
      <c r="A6062" s="24" t="s">
        <v>1853</v>
      </c>
      <c r="B6062" s="25" t="s">
        <v>2</v>
      </c>
      <c r="C6062" s="24" t="s">
        <v>3</v>
      </c>
      <c r="D6062" s="24" t="s">
        <v>4</v>
      </c>
      <c r="E6062" s="294" t="s">
        <v>2075</v>
      </c>
      <c r="F6062" s="294"/>
      <c r="G6062" s="145" t="s">
        <v>5</v>
      </c>
      <c r="H6062" s="25" t="s">
        <v>6</v>
      </c>
      <c r="I6062" s="25" t="s">
        <v>7</v>
      </c>
      <c r="J6062" s="25" t="s">
        <v>9</v>
      </c>
    </row>
    <row r="6063" spans="1:10" ht="52.8" x14ac:dyDescent="0.25">
      <c r="A6063" s="146" t="s">
        <v>2076</v>
      </c>
      <c r="B6063" s="147" t="s">
        <v>1854</v>
      </c>
      <c r="C6063" s="146" t="s">
        <v>19</v>
      </c>
      <c r="D6063" s="146" t="s">
        <v>1855</v>
      </c>
      <c r="E6063" s="292" t="s">
        <v>14</v>
      </c>
      <c r="F6063" s="292"/>
      <c r="G6063" s="148" t="s">
        <v>592</v>
      </c>
      <c r="H6063" s="149">
        <v>1</v>
      </c>
      <c r="I6063" s="150">
        <v>4397.5</v>
      </c>
      <c r="J6063" s="150">
        <v>4397.5</v>
      </c>
    </row>
    <row r="6064" spans="1:10" ht="66" x14ac:dyDescent="0.25">
      <c r="A6064" s="154" t="s">
        <v>2087</v>
      </c>
      <c r="B6064" s="155" t="s">
        <v>3930</v>
      </c>
      <c r="C6064" s="154" t="s">
        <v>19</v>
      </c>
      <c r="D6064" s="154" t="s">
        <v>3931</v>
      </c>
      <c r="E6064" s="290" t="s">
        <v>2091</v>
      </c>
      <c r="F6064" s="290"/>
      <c r="G6064" s="156" t="s">
        <v>43</v>
      </c>
      <c r="H6064" s="157">
        <v>1</v>
      </c>
      <c r="I6064" s="158">
        <v>4397.5</v>
      </c>
      <c r="J6064" s="158">
        <v>4397.5</v>
      </c>
    </row>
    <row r="6065" spans="1:10" x14ac:dyDescent="0.25">
      <c r="A6065" s="49"/>
      <c r="B6065" s="49"/>
      <c r="C6065" s="49"/>
      <c r="D6065" s="49"/>
      <c r="E6065" s="49" t="s">
        <v>2093</v>
      </c>
      <c r="F6065" s="159">
        <v>0</v>
      </c>
      <c r="G6065" s="49" t="s">
        <v>2094</v>
      </c>
      <c r="H6065" s="159">
        <v>0</v>
      </c>
      <c r="I6065" s="49" t="s">
        <v>2095</v>
      </c>
      <c r="J6065" s="159">
        <v>0</v>
      </c>
    </row>
    <row r="6066" spans="1:10" x14ac:dyDescent="0.25">
      <c r="A6066" s="49"/>
      <c r="B6066" s="49"/>
      <c r="C6066" s="49"/>
      <c r="D6066" s="49"/>
      <c r="E6066" s="49" t="s">
        <v>2096</v>
      </c>
      <c r="F6066" s="159">
        <v>901.48</v>
      </c>
      <c r="G6066" s="49"/>
      <c r="H6066" s="291" t="s">
        <v>2097</v>
      </c>
      <c r="I6066" s="291"/>
      <c r="J6066" s="159">
        <v>5298.98</v>
      </c>
    </row>
    <row r="6067" spans="1:10" ht="14.4" thickBot="1" x14ac:dyDescent="0.3">
      <c r="A6067" s="30"/>
      <c r="B6067" s="30"/>
      <c r="C6067" s="30"/>
      <c r="D6067" s="30"/>
      <c r="E6067" s="30"/>
      <c r="F6067" s="30"/>
      <c r="G6067" s="30" t="s">
        <v>2098</v>
      </c>
      <c r="H6067" s="160" t="s">
        <v>2572</v>
      </c>
      <c r="I6067" s="30" t="s">
        <v>2100</v>
      </c>
      <c r="J6067" s="32">
        <v>10597.96</v>
      </c>
    </row>
    <row r="6068" spans="1:10" ht="14.4" thickTop="1" x14ac:dyDescent="0.25">
      <c r="A6068" s="161"/>
      <c r="B6068" s="161"/>
      <c r="C6068" s="161"/>
      <c r="D6068" s="161"/>
      <c r="E6068" s="161"/>
      <c r="F6068" s="161"/>
      <c r="G6068" s="161"/>
      <c r="H6068" s="161"/>
      <c r="I6068" s="161"/>
      <c r="J6068" s="161"/>
    </row>
    <row r="6069" spans="1:10" x14ac:dyDescent="0.25">
      <c r="A6069" s="24" t="s">
        <v>1856</v>
      </c>
      <c r="B6069" s="25" t="s">
        <v>2</v>
      </c>
      <c r="C6069" s="24" t="s">
        <v>3</v>
      </c>
      <c r="D6069" s="24" t="s">
        <v>4</v>
      </c>
      <c r="E6069" s="294" t="s">
        <v>2075</v>
      </c>
      <c r="F6069" s="294"/>
      <c r="G6069" s="145" t="s">
        <v>5</v>
      </c>
      <c r="H6069" s="25" t="s">
        <v>6</v>
      </c>
      <c r="I6069" s="25" t="s">
        <v>7</v>
      </c>
      <c r="J6069" s="25" t="s">
        <v>9</v>
      </c>
    </row>
    <row r="6070" spans="1:10" ht="66" x14ac:dyDescent="0.25">
      <c r="A6070" s="146" t="s">
        <v>2076</v>
      </c>
      <c r="B6070" s="147" t="s">
        <v>1857</v>
      </c>
      <c r="C6070" s="146" t="s">
        <v>19</v>
      </c>
      <c r="D6070" s="146" t="s">
        <v>1858</v>
      </c>
      <c r="E6070" s="292" t="s">
        <v>14</v>
      </c>
      <c r="F6070" s="292"/>
      <c r="G6070" s="148" t="s">
        <v>592</v>
      </c>
      <c r="H6070" s="149">
        <v>1</v>
      </c>
      <c r="I6070" s="150">
        <v>3811</v>
      </c>
      <c r="J6070" s="150">
        <v>3811</v>
      </c>
    </row>
    <row r="6071" spans="1:10" ht="79.2" x14ac:dyDescent="0.25">
      <c r="A6071" s="154" t="s">
        <v>2087</v>
      </c>
      <c r="B6071" s="155" t="s">
        <v>3932</v>
      </c>
      <c r="C6071" s="154" t="s">
        <v>19</v>
      </c>
      <c r="D6071" s="154" t="s">
        <v>3933</v>
      </c>
      <c r="E6071" s="290" t="s">
        <v>2091</v>
      </c>
      <c r="F6071" s="290"/>
      <c r="G6071" s="156" t="s">
        <v>43</v>
      </c>
      <c r="H6071" s="157">
        <v>1</v>
      </c>
      <c r="I6071" s="158">
        <v>3811</v>
      </c>
      <c r="J6071" s="158">
        <v>3811</v>
      </c>
    </row>
    <row r="6072" spans="1:10" x14ac:dyDescent="0.25">
      <c r="A6072" s="49"/>
      <c r="B6072" s="49"/>
      <c r="C6072" s="49"/>
      <c r="D6072" s="49"/>
      <c r="E6072" s="49" t="s">
        <v>2093</v>
      </c>
      <c r="F6072" s="159">
        <v>0</v>
      </c>
      <c r="G6072" s="49" t="s">
        <v>2094</v>
      </c>
      <c r="H6072" s="159">
        <v>0</v>
      </c>
      <c r="I6072" s="49" t="s">
        <v>2095</v>
      </c>
      <c r="J6072" s="159">
        <v>0</v>
      </c>
    </row>
    <row r="6073" spans="1:10" x14ac:dyDescent="0.25">
      <c r="A6073" s="49"/>
      <c r="B6073" s="49"/>
      <c r="C6073" s="49"/>
      <c r="D6073" s="49"/>
      <c r="E6073" s="49" t="s">
        <v>2096</v>
      </c>
      <c r="F6073" s="159">
        <v>781.25</v>
      </c>
      <c r="G6073" s="49"/>
      <c r="H6073" s="291" t="s">
        <v>2097</v>
      </c>
      <c r="I6073" s="291"/>
      <c r="J6073" s="159">
        <v>4592.25</v>
      </c>
    </row>
    <row r="6074" spans="1:10" ht="14.4" thickBot="1" x14ac:dyDescent="0.3">
      <c r="A6074" s="30"/>
      <c r="B6074" s="30"/>
      <c r="C6074" s="30"/>
      <c r="D6074" s="30"/>
      <c r="E6074" s="30"/>
      <c r="F6074" s="30"/>
      <c r="G6074" s="30" t="s">
        <v>2098</v>
      </c>
      <c r="H6074" s="160" t="s">
        <v>2166</v>
      </c>
      <c r="I6074" s="30" t="s">
        <v>2100</v>
      </c>
      <c r="J6074" s="32">
        <v>4592.25</v>
      </c>
    </row>
    <row r="6075" spans="1:10" ht="14.4" thickTop="1" x14ac:dyDescent="0.25">
      <c r="A6075" s="161"/>
      <c r="B6075" s="161"/>
      <c r="C6075" s="161"/>
      <c r="D6075" s="161"/>
      <c r="E6075" s="161"/>
      <c r="F6075" s="161"/>
      <c r="G6075" s="161"/>
      <c r="H6075" s="161"/>
      <c r="I6075" s="161"/>
      <c r="J6075" s="161"/>
    </row>
    <row r="6076" spans="1:10" x14ac:dyDescent="0.25">
      <c r="A6076" s="24" t="s">
        <v>1859</v>
      </c>
      <c r="B6076" s="25" t="s">
        <v>2</v>
      </c>
      <c r="C6076" s="24" t="s">
        <v>3</v>
      </c>
      <c r="D6076" s="24" t="s">
        <v>4</v>
      </c>
      <c r="E6076" s="294" t="s">
        <v>2075</v>
      </c>
      <c r="F6076" s="294"/>
      <c r="G6076" s="145" t="s">
        <v>5</v>
      </c>
      <c r="H6076" s="25" t="s">
        <v>6</v>
      </c>
      <c r="I6076" s="25" t="s">
        <v>7</v>
      </c>
      <c r="J6076" s="25" t="s">
        <v>9</v>
      </c>
    </row>
    <row r="6077" spans="1:10" ht="66" x14ac:dyDescent="0.25">
      <c r="A6077" s="146" t="s">
        <v>2076</v>
      </c>
      <c r="B6077" s="147" t="s">
        <v>1860</v>
      </c>
      <c r="C6077" s="146" t="s">
        <v>19</v>
      </c>
      <c r="D6077" s="146" t="s">
        <v>1861</v>
      </c>
      <c r="E6077" s="292" t="s">
        <v>14</v>
      </c>
      <c r="F6077" s="292"/>
      <c r="G6077" s="148" t="s">
        <v>592</v>
      </c>
      <c r="H6077" s="149">
        <v>1</v>
      </c>
      <c r="I6077" s="150">
        <v>4916.53</v>
      </c>
      <c r="J6077" s="150">
        <v>4916.53</v>
      </c>
    </row>
    <row r="6078" spans="1:10" ht="79.2" x14ac:dyDescent="0.25">
      <c r="A6078" s="154" t="s">
        <v>2087</v>
      </c>
      <c r="B6078" s="155" t="s">
        <v>3934</v>
      </c>
      <c r="C6078" s="154" t="s">
        <v>19</v>
      </c>
      <c r="D6078" s="154" t="s">
        <v>3935</v>
      </c>
      <c r="E6078" s="290" t="s">
        <v>2091</v>
      </c>
      <c r="F6078" s="290"/>
      <c r="G6078" s="156" t="s">
        <v>43</v>
      </c>
      <c r="H6078" s="157">
        <v>1</v>
      </c>
      <c r="I6078" s="158">
        <v>4916.53</v>
      </c>
      <c r="J6078" s="158">
        <v>4916.53</v>
      </c>
    </row>
    <row r="6079" spans="1:10" x14ac:dyDescent="0.25">
      <c r="A6079" s="49"/>
      <c r="B6079" s="49"/>
      <c r="C6079" s="49"/>
      <c r="D6079" s="49"/>
      <c r="E6079" s="49" t="s">
        <v>2093</v>
      </c>
      <c r="F6079" s="159">
        <v>0</v>
      </c>
      <c r="G6079" s="49" t="s">
        <v>2094</v>
      </c>
      <c r="H6079" s="159">
        <v>0</v>
      </c>
      <c r="I6079" s="49" t="s">
        <v>2095</v>
      </c>
      <c r="J6079" s="159">
        <v>0</v>
      </c>
    </row>
    <row r="6080" spans="1:10" x14ac:dyDescent="0.25">
      <c r="A6080" s="49"/>
      <c r="B6080" s="49"/>
      <c r="C6080" s="49"/>
      <c r="D6080" s="49"/>
      <c r="E6080" s="49" t="s">
        <v>2096</v>
      </c>
      <c r="F6080" s="159">
        <v>1007.88</v>
      </c>
      <c r="G6080" s="49"/>
      <c r="H6080" s="291" t="s">
        <v>2097</v>
      </c>
      <c r="I6080" s="291"/>
      <c r="J6080" s="159">
        <v>5924.41</v>
      </c>
    </row>
    <row r="6081" spans="1:10" ht="14.4" thickBot="1" x14ac:dyDescent="0.3">
      <c r="A6081" s="30"/>
      <c r="B6081" s="30"/>
      <c r="C6081" s="30"/>
      <c r="D6081" s="30"/>
      <c r="E6081" s="30"/>
      <c r="F6081" s="30"/>
      <c r="G6081" s="30" t="s">
        <v>2098</v>
      </c>
      <c r="H6081" s="160" t="s">
        <v>2166</v>
      </c>
      <c r="I6081" s="30" t="s">
        <v>2100</v>
      </c>
      <c r="J6081" s="32">
        <v>5924.41</v>
      </c>
    </row>
    <row r="6082" spans="1:10" ht="14.4" thickTop="1" x14ac:dyDescent="0.25">
      <c r="A6082" s="161"/>
      <c r="B6082" s="161"/>
      <c r="C6082" s="161"/>
      <c r="D6082" s="161"/>
      <c r="E6082" s="161"/>
      <c r="F6082" s="161"/>
      <c r="G6082" s="161"/>
      <c r="H6082" s="161"/>
      <c r="I6082" s="161"/>
      <c r="J6082" s="161"/>
    </row>
    <row r="6083" spans="1:10" x14ac:dyDescent="0.25">
      <c r="A6083" s="24" t="s">
        <v>1862</v>
      </c>
      <c r="B6083" s="25" t="s">
        <v>2</v>
      </c>
      <c r="C6083" s="24" t="s">
        <v>3</v>
      </c>
      <c r="D6083" s="24" t="s">
        <v>4</v>
      </c>
      <c r="E6083" s="294" t="s">
        <v>2075</v>
      </c>
      <c r="F6083" s="294"/>
      <c r="G6083" s="145" t="s">
        <v>5</v>
      </c>
      <c r="H6083" s="25" t="s">
        <v>6</v>
      </c>
      <c r="I6083" s="25" t="s">
        <v>7</v>
      </c>
      <c r="J6083" s="25" t="s">
        <v>9</v>
      </c>
    </row>
    <row r="6084" spans="1:10" ht="66" x14ac:dyDescent="0.25">
      <c r="A6084" s="146" t="s">
        <v>2076</v>
      </c>
      <c r="B6084" s="147" t="s">
        <v>1863</v>
      </c>
      <c r="C6084" s="146" t="s">
        <v>19</v>
      </c>
      <c r="D6084" s="146" t="s">
        <v>1864</v>
      </c>
      <c r="E6084" s="292" t="s">
        <v>14</v>
      </c>
      <c r="F6084" s="292"/>
      <c r="G6084" s="148" t="s">
        <v>592</v>
      </c>
      <c r="H6084" s="149">
        <v>1</v>
      </c>
      <c r="I6084" s="150">
        <v>4916.53</v>
      </c>
      <c r="J6084" s="150">
        <v>4916.53</v>
      </c>
    </row>
    <row r="6085" spans="1:10" ht="79.2" x14ac:dyDescent="0.25">
      <c r="A6085" s="154" t="s">
        <v>2087</v>
      </c>
      <c r="B6085" s="155" t="s">
        <v>3936</v>
      </c>
      <c r="C6085" s="154" t="s">
        <v>19</v>
      </c>
      <c r="D6085" s="154" t="s">
        <v>3937</v>
      </c>
      <c r="E6085" s="290" t="s">
        <v>2091</v>
      </c>
      <c r="F6085" s="290"/>
      <c r="G6085" s="156" t="s">
        <v>43</v>
      </c>
      <c r="H6085" s="157">
        <v>1</v>
      </c>
      <c r="I6085" s="158">
        <v>4916.53</v>
      </c>
      <c r="J6085" s="158">
        <v>4916.53</v>
      </c>
    </row>
    <row r="6086" spans="1:10" x14ac:dyDescent="0.25">
      <c r="A6086" s="49"/>
      <c r="B6086" s="49"/>
      <c r="C6086" s="49"/>
      <c r="D6086" s="49"/>
      <c r="E6086" s="49" t="s">
        <v>2093</v>
      </c>
      <c r="F6086" s="159">
        <v>0</v>
      </c>
      <c r="G6086" s="49" t="s">
        <v>2094</v>
      </c>
      <c r="H6086" s="159">
        <v>0</v>
      </c>
      <c r="I6086" s="49" t="s">
        <v>2095</v>
      </c>
      <c r="J6086" s="159">
        <v>0</v>
      </c>
    </row>
    <row r="6087" spans="1:10" x14ac:dyDescent="0.25">
      <c r="A6087" s="49"/>
      <c r="B6087" s="49"/>
      <c r="C6087" s="49"/>
      <c r="D6087" s="49"/>
      <c r="E6087" s="49" t="s">
        <v>2096</v>
      </c>
      <c r="F6087" s="159">
        <v>1007.88</v>
      </c>
      <c r="G6087" s="49"/>
      <c r="H6087" s="291" t="s">
        <v>2097</v>
      </c>
      <c r="I6087" s="291"/>
      <c r="J6087" s="159">
        <v>5924.41</v>
      </c>
    </row>
    <row r="6088" spans="1:10" ht="14.4" thickBot="1" x14ac:dyDescent="0.3">
      <c r="A6088" s="30"/>
      <c r="B6088" s="30"/>
      <c r="C6088" s="30"/>
      <c r="D6088" s="30"/>
      <c r="E6088" s="30"/>
      <c r="F6088" s="30"/>
      <c r="G6088" s="30" t="s">
        <v>2098</v>
      </c>
      <c r="H6088" s="160" t="s">
        <v>2166</v>
      </c>
      <c r="I6088" s="30" t="s">
        <v>2100</v>
      </c>
      <c r="J6088" s="32">
        <v>5924.41</v>
      </c>
    </row>
    <row r="6089" spans="1:10" ht="14.4" thickTop="1" x14ac:dyDescent="0.25">
      <c r="A6089" s="161"/>
      <c r="B6089" s="161"/>
      <c r="C6089" s="161"/>
      <c r="D6089" s="161"/>
      <c r="E6089" s="161"/>
      <c r="F6089" s="161"/>
      <c r="G6089" s="161"/>
      <c r="H6089" s="161"/>
      <c r="I6089" s="161"/>
      <c r="J6089" s="161"/>
    </row>
    <row r="6090" spans="1:10" x14ac:dyDescent="0.25">
      <c r="A6090" s="24" t="s">
        <v>1865</v>
      </c>
      <c r="B6090" s="25" t="s">
        <v>2</v>
      </c>
      <c r="C6090" s="24" t="s">
        <v>3</v>
      </c>
      <c r="D6090" s="24" t="s">
        <v>4</v>
      </c>
      <c r="E6090" s="294" t="s">
        <v>2075</v>
      </c>
      <c r="F6090" s="294"/>
      <c r="G6090" s="145" t="s">
        <v>5</v>
      </c>
      <c r="H6090" s="25" t="s">
        <v>6</v>
      </c>
      <c r="I6090" s="25" t="s">
        <v>7</v>
      </c>
      <c r="J6090" s="25" t="s">
        <v>9</v>
      </c>
    </row>
    <row r="6091" spans="1:10" ht="66" x14ac:dyDescent="0.25">
      <c r="A6091" s="146" t="s">
        <v>2076</v>
      </c>
      <c r="B6091" s="147" t="s">
        <v>1866</v>
      </c>
      <c r="C6091" s="146" t="s">
        <v>19</v>
      </c>
      <c r="D6091" s="146" t="s">
        <v>1867</v>
      </c>
      <c r="E6091" s="292" t="s">
        <v>14</v>
      </c>
      <c r="F6091" s="292"/>
      <c r="G6091" s="148" t="s">
        <v>592</v>
      </c>
      <c r="H6091" s="149">
        <v>1</v>
      </c>
      <c r="I6091" s="150">
        <v>5680.45</v>
      </c>
      <c r="J6091" s="150">
        <v>5680.45</v>
      </c>
    </row>
    <row r="6092" spans="1:10" ht="79.2" x14ac:dyDescent="0.25">
      <c r="A6092" s="154" t="s">
        <v>2087</v>
      </c>
      <c r="B6092" s="155" t="s">
        <v>3938</v>
      </c>
      <c r="C6092" s="154" t="s">
        <v>19</v>
      </c>
      <c r="D6092" s="154" t="s">
        <v>3939</v>
      </c>
      <c r="E6092" s="290" t="s">
        <v>2091</v>
      </c>
      <c r="F6092" s="290"/>
      <c r="G6092" s="156" t="s">
        <v>43</v>
      </c>
      <c r="H6092" s="157">
        <v>1</v>
      </c>
      <c r="I6092" s="158">
        <v>5680.45</v>
      </c>
      <c r="J6092" s="158">
        <v>5680.45</v>
      </c>
    </row>
    <row r="6093" spans="1:10" x14ac:dyDescent="0.25">
      <c r="A6093" s="49"/>
      <c r="B6093" s="49"/>
      <c r="C6093" s="49"/>
      <c r="D6093" s="49"/>
      <c r="E6093" s="49" t="s">
        <v>2093</v>
      </c>
      <c r="F6093" s="159">
        <v>0</v>
      </c>
      <c r="G6093" s="49" t="s">
        <v>2094</v>
      </c>
      <c r="H6093" s="159">
        <v>0</v>
      </c>
      <c r="I6093" s="49" t="s">
        <v>2095</v>
      </c>
      <c r="J6093" s="159">
        <v>0</v>
      </c>
    </row>
    <row r="6094" spans="1:10" x14ac:dyDescent="0.25">
      <c r="A6094" s="49"/>
      <c r="B6094" s="49"/>
      <c r="C6094" s="49"/>
      <c r="D6094" s="49"/>
      <c r="E6094" s="49" t="s">
        <v>2096</v>
      </c>
      <c r="F6094" s="159">
        <v>1164.49</v>
      </c>
      <c r="G6094" s="49"/>
      <c r="H6094" s="291" t="s">
        <v>2097</v>
      </c>
      <c r="I6094" s="291"/>
      <c r="J6094" s="159">
        <v>6844.94</v>
      </c>
    </row>
    <row r="6095" spans="1:10" ht="14.4" thickBot="1" x14ac:dyDescent="0.3">
      <c r="A6095" s="30"/>
      <c r="B6095" s="30"/>
      <c r="C6095" s="30"/>
      <c r="D6095" s="30"/>
      <c r="E6095" s="30"/>
      <c r="F6095" s="30"/>
      <c r="G6095" s="30" t="s">
        <v>2098</v>
      </c>
      <c r="H6095" s="160" t="s">
        <v>2166</v>
      </c>
      <c r="I6095" s="30" t="s">
        <v>2100</v>
      </c>
      <c r="J6095" s="32">
        <v>6844.94</v>
      </c>
    </row>
    <row r="6096" spans="1:10" ht="14.4" thickTop="1" x14ac:dyDescent="0.25">
      <c r="A6096" s="161"/>
      <c r="B6096" s="161"/>
      <c r="C6096" s="161"/>
      <c r="D6096" s="161"/>
      <c r="E6096" s="161"/>
      <c r="F6096" s="161"/>
      <c r="G6096" s="161"/>
      <c r="H6096" s="161"/>
      <c r="I6096" s="161"/>
      <c r="J6096" s="161"/>
    </row>
    <row r="6097" spans="1:10" x14ac:dyDescent="0.25">
      <c r="A6097" s="24" t="s">
        <v>1868</v>
      </c>
      <c r="B6097" s="25" t="s">
        <v>2</v>
      </c>
      <c r="C6097" s="24" t="s">
        <v>3</v>
      </c>
      <c r="D6097" s="24" t="s">
        <v>4</v>
      </c>
      <c r="E6097" s="294" t="s">
        <v>2075</v>
      </c>
      <c r="F6097" s="294"/>
      <c r="G6097" s="145" t="s">
        <v>5</v>
      </c>
      <c r="H6097" s="25" t="s">
        <v>6</v>
      </c>
      <c r="I6097" s="25" t="s">
        <v>7</v>
      </c>
      <c r="J6097" s="25" t="s">
        <v>9</v>
      </c>
    </row>
    <row r="6098" spans="1:10" ht="66" x14ac:dyDescent="0.25">
      <c r="A6098" s="146" t="s">
        <v>2076</v>
      </c>
      <c r="B6098" s="147" t="s">
        <v>1869</v>
      </c>
      <c r="C6098" s="146" t="s">
        <v>19</v>
      </c>
      <c r="D6098" s="146" t="s">
        <v>1870</v>
      </c>
      <c r="E6098" s="292" t="s">
        <v>14</v>
      </c>
      <c r="F6098" s="292"/>
      <c r="G6098" s="148" t="s">
        <v>592</v>
      </c>
      <c r="H6098" s="149">
        <v>1</v>
      </c>
      <c r="I6098" s="150">
        <v>5489.9</v>
      </c>
      <c r="J6098" s="150">
        <v>5489.9</v>
      </c>
    </row>
    <row r="6099" spans="1:10" ht="79.2" x14ac:dyDescent="0.25">
      <c r="A6099" s="154" t="s">
        <v>2087</v>
      </c>
      <c r="B6099" s="155" t="s">
        <v>3940</v>
      </c>
      <c r="C6099" s="154" t="s">
        <v>19</v>
      </c>
      <c r="D6099" s="154" t="s">
        <v>3941</v>
      </c>
      <c r="E6099" s="290" t="s">
        <v>2091</v>
      </c>
      <c r="F6099" s="290"/>
      <c r="G6099" s="156" t="s">
        <v>43</v>
      </c>
      <c r="H6099" s="157">
        <v>1</v>
      </c>
      <c r="I6099" s="158">
        <v>5489.9</v>
      </c>
      <c r="J6099" s="158">
        <v>5489.9</v>
      </c>
    </row>
    <row r="6100" spans="1:10" x14ac:dyDescent="0.25">
      <c r="A6100" s="49"/>
      <c r="B6100" s="49"/>
      <c r="C6100" s="49"/>
      <c r="D6100" s="49"/>
      <c r="E6100" s="49" t="s">
        <v>2093</v>
      </c>
      <c r="F6100" s="159">
        <v>0</v>
      </c>
      <c r="G6100" s="49" t="s">
        <v>2094</v>
      </c>
      <c r="H6100" s="159">
        <v>0</v>
      </c>
      <c r="I6100" s="49" t="s">
        <v>2095</v>
      </c>
      <c r="J6100" s="159">
        <v>0</v>
      </c>
    </row>
    <row r="6101" spans="1:10" x14ac:dyDescent="0.25">
      <c r="A6101" s="49"/>
      <c r="B6101" s="49"/>
      <c r="C6101" s="49"/>
      <c r="D6101" s="49"/>
      <c r="E6101" s="49" t="s">
        <v>2096</v>
      </c>
      <c r="F6101" s="159">
        <v>1125.42</v>
      </c>
      <c r="G6101" s="49"/>
      <c r="H6101" s="291" t="s">
        <v>2097</v>
      </c>
      <c r="I6101" s="291"/>
      <c r="J6101" s="159">
        <v>6615.32</v>
      </c>
    </row>
    <row r="6102" spans="1:10" ht="14.4" thickBot="1" x14ac:dyDescent="0.3">
      <c r="A6102" s="30"/>
      <c r="B6102" s="30"/>
      <c r="C6102" s="30"/>
      <c r="D6102" s="30"/>
      <c r="E6102" s="30"/>
      <c r="F6102" s="30"/>
      <c r="G6102" s="30" t="s">
        <v>2098</v>
      </c>
      <c r="H6102" s="160" t="s">
        <v>2166</v>
      </c>
      <c r="I6102" s="30" t="s">
        <v>2100</v>
      </c>
      <c r="J6102" s="32">
        <v>6615.32</v>
      </c>
    </row>
    <row r="6103" spans="1:10" ht="14.4" thickTop="1" x14ac:dyDescent="0.25">
      <c r="A6103" s="161"/>
      <c r="B6103" s="161"/>
      <c r="C6103" s="161"/>
      <c r="D6103" s="161"/>
      <c r="E6103" s="161"/>
      <c r="F6103" s="161"/>
      <c r="G6103" s="161"/>
      <c r="H6103" s="161"/>
      <c r="I6103" s="161"/>
      <c r="J6103" s="161"/>
    </row>
    <row r="6104" spans="1:10" x14ac:dyDescent="0.25">
      <c r="A6104" s="24" t="s">
        <v>1871</v>
      </c>
      <c r="B6104" s="25" t="s">
        <v>2</v>
      </c>
      <c r="C6104" s="24" t="s">
        <v>3</v>
      </c>
      <c r="D6104" s="24" t="s">
        <v>4</v>
      </c>
      <c r="E6104" s="294" t="s">
        <v>2075</v>
      </c>
      <c r="F6104" s="294"/>
      <c r="G6104" s="145" t="s">
        <v>5</v>
      </c>
      <c r="H6104" s="25" t="s">
        <v>6</v>
      </c>
      <c r="I6104" s="25" t="s">
        <v>7</v>
      </c>
      <c r="J6104" s="25" t="s">
        <v>9</v>
      </c>
    </row>
    <row r="6105" spans="1:10" ht="66" x14ac:dyDescent="0.25">
      <c r="A6105" s="146" t="s">
        <v>2076</v>
      </c>
      <c r="B6105" s="147" t="s">
        <v>1872</v>
      </c>
      <c r="C6105" s="146" t="s">
        <v>19</v>
      </c>
      <c r="D6105" s="146" t="s">
        <v>1873</v>
      </c>
      <c r="E6105" s="292" t="s">
        <v>14</v>
      </c>
      <c r="F6105" s="292"/>
      <c r="G6105" s="148" t="s">
        <v>592</v>
      </c>
      <c r="H6105" s="149">
        <v>1</v>
      </c>
      <c r="I6105" s="150">
        <v>5224.8100000000004</v>
      </c>
      <c r="J6105" s="150">
        <v>5224.8100000000004</v>
      </c>
    </row>
    <row r="6106" spans="1:10" ht="79.2" x14ac:dyDescent="0.25">
      <c r="A6106" s="154" t="s">
        <v>2087</v>
      </c>
      <c r="B6106" s="155" t="s">
        <v>3942</v>
      </c>
      <c r="C6106" s="154" t="s">
        <v>19</v>
      </c>
      <c r="D6106" s="154" t="s">
        <v>3943</v>
      </c>
      <c r="E6106" s="290" t="s">
        <v>2091</v>
      </c>
      <c r="F6106" s="290"/>
      <c r="G6106" s="156" t="s">
        <v>43</v>
      </c>
      <c r="H6106" s="157">
        <v>1</v>
      </c>
      <c r="I6106" s="158">
        <v>5224.8100000000004</v>
      </c>
      <c r="J6106" s="158">
        <v>5224.8100000000004</v>
      </c>
    </row>
    <row r="6107" spans="1:10" x14ac:dyDescent="0.25">
      <c r="A6107" s="49"/>
      <c r="B6107" s="49"/>
      <c r="C6107" s="49"/>
      <c r="D6107" s="49"/>
      <c r="E6107" s="49" t="s">
        <v>2093</v>
      </c>
      <c r="F6107" s="159">
        <v>0</v>
      </c>
      <c r="G6107" s="49" t="s">
        <v>2094</v>
      </c>
      <c r="H6107" s="159">
        <v>0</v>
      </c>
      <c r="I6107" s="49" t="s">
        <v>2095</v>
      </c>
      <c r="J6107" s="159">
        <v>0</v>
      </c>
    </row>
    <row r="6108" spans="1:10" x14ac:dyDescent="0.25">
      <c r="A6108" s="49"/>
      <c r="B6108" s="49"/>
      <c r="C6108" s="49"/>
      <c r="D6108" s="49"/>
      <c r="E6108" s="49" t="s">
        <v>2096</v>
      </c>
      <c r="F6108" s="159">
        <v>1071.08</v>
      </c>
      <c r="G6108" s="49"/>
      <c r="H6108" s="291" t="s">
        <v>2097</v>
      </c>
      <c r="I6108" s="291"/>
      <c r="J6108" s="159">
        <v>6295.89</v>
      </c>
    </row>
    <row r="6109" spans="1:10" ht="14.4" thickBot="1" x14ac:dyDescent="0.3">
      <c r="A6109" s="30"/>
      <c r="B6109" s="30"/>
      <c r="C6109" s="30"/>
      <c r="D6109" s="30"/>
      <c r="E6109" s="30"/>
      <c r="F6109" s="30"/>
      <c r="G6109" s="30" t="s">
        <v>2098</v>
      </c>
      <c r="H6109" s="160" t="s">
        <v>2166</v>
      </c>
      <c r="I6109" s="30" t="s">
        <v>2100</v>
      </c>
      <c r="J6109" s="32">
        <v>6295.89</v>
      </c>
    </row>
    <row r="6110" spans="1:10" ht="14.4" thickTop="1" x14ac:dyDescent="0.25">
      <c r="A6110" s="161"/>
      <c r="B6110" s="161"/>
      <c r="C6110" s="161"/>
      <c r="D6110" s="161"/>
      <c r="E6110" s="161"/>
      <c r="F6110" s="161"/>
      <c r="G6110" s="161"/>
      <c r="H6110" s="161"/>
      <c r="I6110" s="161"/>
      <c r="J6110" s="161"/>
    </row>
    <row r="6111" spans="1:10" x14ac:dyDescent="0.25">
      <c r="A6111" s="24" t="s">
        <v>1874</v>
      </c>
      <c r="B6111" s="25" t="s">
        <v>2</v>
      </c>
      <c r="C6111" s="24" t="s">
        <v>3</v>
      </c>
      <c r="D6111" s="24" t="s">
        <v>4</v>
      </c>
      <c r="E6111" s="294" t="s">
        <v>2075</v>
      </c>
      <c r="F6111" s="294"/>
      <c r="G6111" s="145" t="s">
        <v>5</v>
      </c>
      <c r="H6111" s="25" t="s">
        <v>6</v>
      </c>
      <c r="I6111" s="25" t="s">
        <v>7</v>
      </c>
      <c r="J6111" s="25" t="s">
        <v>9</v>
      </c>
    </row>
    <row r="6112" spans="1:10" ht="66" x14ac:dyDescent="0.25">
      <c r="A6112" s="146" t="s">
        <v>2076</v>
      </c>
      <c r="B6112" s="147" t="s">
        <v>1875</v>
      </c>
      <c r="C6112" s="146" t="s">
        <v>19</v>
      </c>
      <c r="D6112" s="146" t="s">
        <v>1876</v>
      </c>
      <c r="E6112" s="292" t="s">
        <v>14</v>
      </c>
      <c r="F6112" s="292"/>
      <c r="G6112" s="148" t="s">
        <v>592</v>
      </c>
      <c r="H6112" s="149">
        <v>1</v>
      </c>
      <c r="I6112" s="150">
        <v>5197</v>
      </c>
      <c r="J6112" s="150">
        <v>5197</v>
      </c>
    </row>
    <row r="6113" spans="1:10" ht="79.2" x14ac:dyDescent="0.25">
      <c r="A6113" s="154" t="s">
        <v>2087</v>
      </c>
      <c r="B6113" s="155" t="s">
        <v>3944</v>
      </c>
      <c r="C6113" s="154" t="s">
        <v>19</v>
      </c>
      <c r="D6113" s="154" t="s">
        <v>3945</v>
      </c>
      <c r="E6113" s="290" t="s">
        <v>2091</v>
      </c>
      <c r="F6113" s="290"/>
      <c r="G6113" s="156" t="s">
        <v>43</v>
      </c>
      <c r="H6113" s="157">
        <v>1</v>
      </c>
      <c r="I6113" s="158">
        <v>5197</v>
      </c>
      <c r="J6113" s="158">
        <v>5197</v>
      </c>
    </row>
    <row r="6114" spans="1:10" x14ac:dyDescent="0.25">
      <c r="A6114" s="49"/>
      <c r="B6114" s="49"/>
      <c r="C6114" s="49"/>
      <c r="D6114" s="49"/>
      <c r="E6114" s="49" t="s">
        <v>2093</v>
      </c>
      <c r="F6114" s="159">
        <v>0</v>
      </c>
      <c r="G6114" s="49" t="s">
        <v>2094</v>
      </c>
      <c r="H6114" s="159">
        <v>0</v>
      </c>
      <c r="I6114" s="49" t="s">
        <v>2095</v>
      </c>
      <c r="J6114" s="159">
        <v>0</v>
      </c>
    </row>
    <row r="6115" spans="1:10" x14ac:dyDescent="0.25">
      <c r="A6115" s="49"/>
      <c r="B6115" s="49"/>
      <c r="C6115" s="49"/>
      <c r="D6115" s="49"/>
      <c r="E6115" s="49" t="s">
        <v>2096</v>
      </c>
      <c r="F6115" s="159">
        <v>1065.3800000000001</v>
      </c>
      <c r="G6115" s="49"/>
      <c r="H6115" s="291" t="s">
        <v>2097</v>
      </c>
      <c r="I6115" s="291"/>
      <c r="J6115" s="159">
        <v>6262.38</v>
      </c>
    </row>
    <row r="6116" spans="1:10" ht="14.4" thickBot="1" x14ac:dyDescent="0.3">
      <c r="A6116" s="30"/>
      <c r="B6116" s="30"/>
      <c r="C6116" s="30"/>
      <c r="D6116" s="30"/>
      <c r="E6116" s="30"/>
      <c r="F6116" s="30"/>
      <c r="G6116" s="30" t="s">
        <v>2098</v>
      </c>
      <c r="H6116" s="160" t="s">
        <v>2166</v>
      </c>
      <c r="I6116" s="30" t="s">
        <v>2100</v>
      </c>
      <c r="J6116" s="32">
        <v>6262.38</v>
      </c>
    </row>
    <row r="6117" spans="1:10" ht="14.4" thickTop="1" x14ac:dyDescent="0.25">
      <c r="A6117" s="161"/>
      <c r="B6117" s="161"/>
      <c r="C6117" s="161"/>
      <c r="D6117" s="161"/>
      <c r="E6117" s="161"/>
      <c r="F6117" s="161"/>
      <c r="G6117" s="161"/>
      <c r="H6117" s="161"/>
      <c r="I6117" s="161"/>
      <c r="J6117" s="161"/>
    </row>
    <row r="6118" spans="1:10" x14ac:dyDescent="0.25">
      <c r="A6118" s="24" t="s">
        <v>1877</v>
      </c>
      <c r="B6118" s="25" t="s">
        <v>2</v>
      </c>
      <c r="C6118" s="24" t="s">
        <v>3</v>
      </c>
      <c r="D6118" s="24" t="s">
        <v>4</v>
      </c>
      <c r="E6118" s="294" t="s">
        <v>2075</v>
      </c>
      <c r="F6118" s="294"/>
      <c r="G6118" s="145" t="s">
        <v>5</v>
      </c>
      <c r="H6118" s="25" t="s">
        <v>6</v>
      </c>
      <c r="I6118" s="25" t="s">
        <v>7</v>
      </c>
      <c r="J6118" s="25" t="s">
        <v>9</v>
      </c>
    </row>
    <row r="6119" spans="1:10" ht="66" x14ac:dyDescent="0.25">
      <c r="A6119" s="146" t="s">
        <v>2076</v>
      </c>
      <c r="B6119" s="147" t="s">
        <v>1878</v>
      </c>
      <c r="C6119" s="146" t="s">
        <v>19</v>
      </c>
      <c r="D6119" s="146" t="s">
        <v>1879</v>
      </c>
      <c r="E6119" s="292" t="s">
        <v>14</v>
      </c>
      <c r="F6119" s="292"/>
      <c r="G6119" s="148" t="s">
        <v>592</v>
      </c>
      <c r="H6119" s="149">
        <v>1</v>
      </c>
      <c r="I6119" s="150">
        <v>3811</v>
      </c>
      <c r="J6119" s="150">
        <v>3811</v>
      </c>
    </row>
    <row r="6120" spans="1:10" ht="79.2" x14ac:dyDescent="0.25">
      <c r="A6120" s="154" t="s">
        <v>2087</v>
      </c>
      <c r="B6120" s="155" t="s">
        <v>3946</v>
      </c>
      <c r="C6120" s="154" t="s">
        <v>19</v>
      </c>
      <c r="D6120" s="154" t="s">
        <v>3947</v>
      </c>
      <c r="E6120" s="290" t="s">
        <v>2091</v>
      </c>
      <c r="F6120" s="290"/>
      <c r="G6120" s="156" t="s">
        <v>43</v>
      </c>
      <c r="H6120" s="157">
        <v>1</v>
      </c>
      <c r="I6120" s="158">
        <v>3811</v>
      </c>
      <c r="J6120" s="158">
        <v>3811</v>
      </c>
    </row>
    <row r="6121" spans="1:10" x14ac:dyDescent="0.25">
      <c r="A6121" s="49"/>
      <c r="B6121" s="49"/>
      <c r="C6121" s="49"/>
      <c r="D6121" s="49"/>
      <c r="E6121" s="49" t="s">
        <v>2093</v>
      </c>
      <c r="F6121" s="159">
        <v>0</v>
      </c>
      <c r="G6121" s="49" t="s">
        <v>2094</v>
      </c>
      <c r="H6121" s="159">
        <v>0</v>
      </c>
      <c r="I6121" s="49" t="s">
        <v>2095</v>
      </c>
      <c r="J6121" s="159">
        <v>0</v>
      </c>
    </row>
    <row r="6122" spans="1:10" x14ac:dyDescent="0.25">
      <c r="A6122" s="49"/>
      <c r="B6122" s="49"/>
      <c r="C6122" s="49"/>
      <c r="D6122" s="49"/>
      <c r="E6122" s="49" t="s">
        <v>2096</v>
      </c>
      <c r="F6122" s="159">
        <v>781.25</v>
      </c>
      <c r="G6122" s="49"/>
      <c r="H6122" s="291" t="s">
        <v>2097</v>
      </c>
      <c r="I6122" s="291"/>
      <c r="J6122" s="159">
        <v>4592.25</v>
      </c>
    </row>
    <row r="6123" spans="1:10" ht="14.4" thickBot="1" x14ac:dyDescent="0.3">
      <c r="A6123" s="30"/>
      <c r="B6123" s="30"/>
      <c r="C6123" s="30"/>
      <c r="D6123" s="30"/>
      <c r="E6123" s="30"/>
      <c r="F6123" s="30"/>
      <c r="G6123" s="30" t="s">
        <v>2098</v>
      </c>
      <c r="H6123" s="160" t="s">
        <v>2166</v>
      </c>
      <c r="I6123" s="30" t="s">
        <v>2100</v>
      </c>
      <c r="J6123" s="32">
        <v>4592.25</v>
      </c>
    </row>
    <row r="6124" spans="1:10" ht="14.4" thickTop="1" x14ac:dyDescent="0.25">
      <c r="A6124" s="161"/>
      <c r="B6124" s="161"/>
      <c r="C6124" s="161"/>
      <c r="D6124" s="161"/>
      <c r="E6124" s="161"/>
      <c r="F6124" s="161"/>
      <c r="G6124" s="161"/>
      <c r="H6124" s="161"/>
      <c r="I6124" s="161"/>
      <c r="J6124" s="161"/>
    </row>
    <row r="6125" spans="1:10" x14ac:dyDescent="0.25">
      <c r="A6125" s="24" t="s">
        <v>1880</v>
      </c>
      <c r="B6125" s="25" t="s">
        <v>2</v>
      </c>
      <c r="C6125" s="24" t="s">
        <v>3</v>
      </c>
      <c r="D6125" s="24" t="s">
        <v>4</v>
      </c>
      <c r="E6125" s="294" t="s">
        <v>2075</v>
      </c>
      <c r="F6125" s="294"/>
      <c r="G6125" s="145" t="s">
        <v>5</v>
      </c>
      <c r="H6125" s="25" t="s">
        <v>6</v>
      </c>
      <c r="I6125" s="25" t="s">
        <v>7</v>
      </c>
      <c r="J6125" s="25" t="s">
        <v>9</v>
      </c>
    </row>
    <row r="6126" spans="1:10" ht="66" x14ac:dyDescent="0.25">
      <c r="A6126" s="146" t="s">
        <v>2076</v>
      </c>
      <c r="B6126" s="147" t="s">
        <v>1881</v>
      </c>
      <c r="C6126" s="146" t="s">
        <v>19</v>
      </c>
      <c r="D6126" s="146" t="s">
        <v>1882</v>
      </c>
      <c r="E6126" s="292" t="s">
        <v>14</v>
      </c>
      <c r="F6126" s="292"/>
      <c r="G6126" s="148" t="s">
        <v>592</v>
      </c>
      <c r="H6126" s="149">
        <v>1</v>
      </c>
      <c r="I6126" s="150">
        <v>4408.3999999999996</v>
      </c>
      <c r="J6126" s="150">
        <v>4408.3999999999996</v>
      </c>
    </row>
    <row r="6127" spans="1:10" ht="79.2" x14ac:dyDescent="0.25">
      <c r="A6127" s="154" t="s">
        <v>2087</v>
      </c>
      <c r="B6127" s="155" t="s">
        <v>3948</v>
      </c>
      <c r="C6127" s="154" t="s">
        <v>19</v>
      </c>
      <c r="D6127" s="154" t="s">
        <v>3949</v>
      </c>
      <c r="E6127" s="290" t="s">
        <v>2091</v>
      </c>
      <c r="F6127" s="290"/>
      <c r="G6127" s="156" t="s">
        <v>43</v>
      </c>
      <c r="H6127" s="157">
        <v>1</v>
      </c>
      <c r="I6127" s="158">
        <v>4408.3999999999996</v>
      </c>
      <c r="J6127" s="158">
        <v>4408.3999999999996</v>
      </c>
    </row>
    <row r="6128" spans="1:10" x14ac:dyDescent="0.25">
      <c r="A6128" s="49"/>
      <c r="B6128" s="49"/>
      <c r="C6128" s="49"/>
      <c r="D6128" s="49"/>
      <c r="E6128" s="49" t="s">
        <v>2093</v>
      </c>
      <c r="F6128" s="159">
        <v>0</v>
      </c>
      <c r="G6128" s="49" t="s">
        <v>2094</v>
      </c>
      <c r="H6128" s="159">
        <v>0</v>
      </c>
      <c r="I6128" s="49" t="s">
        <v>2095</v>
      </c>
      <c r="J6128" s="159">
        <v>0</v>
      </c>
    </row>
    <row r="6129" spans="1:10" x14ac:dyDescent="0.25">
      <c r="A6129" s="49"/>
      <c r="B6129" s="49"/>
      <c r="C6129" s="49"/>
      <c r="D6129" s="49"/>
      <c r="E6129" s="49" t="s">
        <v>2096</v>
      </c>
      <c r="F6129" s="159">
        <v>903.72</v>
      </c>
      <c r="G6129" s="49"/>
      <c r="H6129" s="291" t="s">
        <v>2097</v>
      </c>
      <c r="I6129" s="291"/>
      <c r="J6129" s="159">
        <v>5312.12</v>
      </c>
    </row>
    <row r="6130" spans="1:10" ht="14.4" thickBot="1" x14ac:dyDescent="0.3">
      <c r="A6130" s="30"/>
      <c r="B6130" s="30"/>
      <c r="C6130" s="30"/>
      <c r="D6130" s="30"/>
      <c r="E6130" s="30"/>
      <c r="F6130" s="30"/>
      <c r="G6130" s="30" t="s">
        <v>2098</v>
      </c>
      <c r="H6130" s="160" t="s">
        <v>2166</v>
      </c>
      <c r="I6130" s="30" t="s">
        <v>2100</v>
      </c>
      <c r="J6130" s="32">
        <v>5312.12</v>
      </c>
    </row>
    <row r="6131" spans="1:10" ht="14.4" thickTop="1" x14ac:dyDescent="0.25">
      <c r="A6131" s="161"/>
      <c r="B6131" s="161"/>
      <c r="C6131" s="161"/>
      <c r="D6131" s="161"/>
      <c r="E6131" s="161"/>
      <c r="F6131" s="161"/>
      <c r="G6131" s="161"/>
      <c r="H6131" s="161"/>
      <c r="I6131" s="161"/>
      <c r="J6131" s="161"/>
    </row>
    <row r="6132" spans="1:10" x14ac:dyDescent="0.25">
      <c r="A6132" s="24" t="s">
        <v>1883</v>
      </c>
      <c r="B6132" s="25" t="s">
        <v>2</v>
      </c>
      <c r="C6132" s="24" t="s">
        <v>3</v>
      </c>
      <c r="D6132" s="24" t="s">
        <v>4</v>
      </c>
      <c r="E6132" s="294" t="s">
        <v>2075</v>
      </c>
      <c r="F6132" s="294"/>
      <c r="G6132" s="145" t="s">
        <v>5</v>
      </c>
      <c r="H6132" s="25" t="s">
        <v>6</v>
      </c>
      <c r="I6132" s="25" t="s">
        <v>7</v>
      </c>
      <c r="J6132" s="25" t="s">
        <v>9</v>
      </c>
    </row>
    <row r="6133" spans="1:10" ht="66" x14ac:dyDescent="0.25">
      <c r="A6133" s="146" t="s">
        <v>2076</v>
      </c>
      <c r="B6133" s="147" t="s">
        <v>1884</v>
      </c>
      <c r="C6133" s="146" t="s">
        <v>19</v>
      </c>
      <c r="D6133" s="146" t="s">
        <v>1885</v>
      </c>
      <c r="E6133" s="292" t="s">
        <v>14</v>
      </c>
      <c r="F6133" s="292"/>
      <c r="G6133" s="148" t="s">
        <v>592</v>
      </c>
      <c r="H6133" s="149">
        <v>1</v>
      </c>
      <c r="I6133" s="150">
        <v>4418.7</v>
      </c>
      <c r="J6133" s="150">
        <v>4418.7</v>
      </c>
    </row>
    <row r="6134" spans="1:10" ht="79.2" x14ac:dyDescent="0.25">
      <c r="A6134" s="154" t="s">
        <v>2087</v>
      </c>
      <c r="B6134" s="155" t="s">
        <v>3950</v>
      </c>
      <c r="C6134" s="154" t="s">
        <v>19</v>
      </c>
      <c r="D6134" s="154" t="s">
        <v>3951</v>
      </c>
      <c r="E6134" s="290" t="s">
        <v>2091</v>
      </c>
      <c r="F6134" s="290"/>
      <c r="G6134" s="156" t="s">
        <v>43</v>
      </c>
      <c r="H6134" s="157">
        <v>1</v>
      </c>
      <c r="I6134" s="158">
        <v>4418.7</v>
      </c>
      <c r="J6134" s="158">
        <v>4418.7</v>
      </c>
    </row>
    <row r="6135" spans="1:10" x14ac:dyDescent="0.25">
      <c r="A6135" s="49"/>
      <c r="B6135" s="49"/>
      <c r="C6135" s="49"/>
      <c r="D6135" s="49"/>
      <c r="E6135" s="49" t="s">
        <v>2093</v>
      </c>
      <c r="F6135" s="159">
        <v>0</v>
      </c>
      <c r="G6135" s="49" t="s">
        <v>2094</v>
      </c>
      <c r="H6135" s="159">
        <v>0</v>
      </c>
      <c r="I6135" s="49" t="s">
        <v>2095</v>
      </c>
      <c r="J6135" s="159">
        <v>0</v>
      </c>
    </row>
    <row r="6136" spans="1:10" x14ac:dyDescent="0.25">
      <c r="A6136" s="49"/>
      <c r="B6136" s="49"/>
      <c r="C6136" s="49"/>
      <c r="D6136" s="49"/>
      <c r="E6136" s="49" t="s">
        <v>2096</v>
      </c>
      <c r="F6136" s="159">
        <v>905.83</v>
      </c>
      <c r="G6136" s="49"/>
      <c r="H6136" s="291" t="s">
        <v>2097</v>
      </c>
      <c r="I6136" s="291"/>
      <c r="J6136" s="159">
        <v>5324.53</v>
      </c>
    </row>
    <row r="6137" spans="1:10" ht="14.4" thickBot="1" x14ac:dyDescent="0.3">
      <c r="A6137" s="30"/>
      <c r="B6137" s="30"/>
      <c r="C6137" s="30"/>
      <c r="D6137" s="30"/>
      <c r="E6137" s="30"/>
      <c r="F6137" s="30"/>
      <c r="G6137" s="30" t="s">
        <v>2098</v>
      </c>
      <c r="H6137" s="160" t="s">
        <v>2166</v>
      </c>
      <c r="I6137" s="30" t="s">
        <v>2100</v>
      </c>
      <c r="J6137" s="32">
        <v>5324.53</v>
      </c>
    </row>
    <row r="6138" spans="1:10" ht="14.4" thickTop="1" x14ac:dyDescent="0.25">
      <c r="A6138" s="161"/>
      <c r="B6138" s="161"/>
      <c r="C6138" s="161"/>
      <c r="D6138" s="161"/>
      <c r="E6138" s="161"/>
      <c r="F6138" s="161"/>
      <c r="G6138" s="161"/>
      <c r="H6138" s="161"/>
      <c r="I6138" s="161"/>
      <c r="J6138" s="161"/>
    </row>
    <row r="6139" spans="1:10" x14ac:dyDescent="0.25">
      <c r="A6139" s="24" t="s">
        <v>1886</v>
      </c>
      <c r="B6139" s="25" t="s">
        <v>2</v>
      </c>
      <c r="C6139" s="24" t="s">
        <v>3</v>
      </c>
      <c r="D6139" s="24" t="s">
        <v>4</v>
      </c>
      <c r="E6139" s="294" t="s">
        <v>2075</v>
      </c>
      <c r="F6139" s="294"/>
      <c r="G6139" s="145" t="s">
        <v>5</v>
      </c>
      <c r="H6139" s="25" t="s">
        <v>6</v>
      </c>
      <c r="I6139" s="25" t="s">
        <v>7</v>
      </c>
      <c r="J6139" s="25" t="s">
        <v>9</v>
      </c>
    </row>
    <row r="6140" spans="1:10" ht="66" x14ac:dyDescent="0.25">
      <c r="A6140" s="146" t="s">
        <v>2076</v>
      </c>
      <c r="B6140" s="147" t="s">
        <v>1887</v>
      </c>
      <c r="C6140" s="146" t="s">
        <v>19</v>
      </c>
      <c r="D6140" s="146" t="s">
        <v>1888</v>
      </c>
      <c r="E6140" s="292" t="s">
        <v>14</v>
      </c>
      <c r="F6140" s="292"/>
      <c r="G6140" s="148" t="s">
        <v>592</v>
      </c>
      <c r="H6140" s="149">
        <v>1</v>
      </c>
      <c r="I6140" s="150">
        <v>3756.96</v>
      </c>
      <c r="J6140" s="150">
        <v>3756.96</v>
      </c>
    </row>
    <row r="6141" spans="1:10" ht="79.2" x14ac:dyDescent="0.25">
      <c r="A6141" s="154" t="s">
        <v>2087</v>
      </c>
      <c r="B6141" s="155" t="s">
        <v>3952</v>
      </c>
      <c r="C6141" s="154" t="s">
        <v>19</v>
      </c>
      <c r="D6141" s="154" t="s">
        <v>3953</v>
      </c>
      <c r="E6141" s="290" t="s">
        <v>2091</v>
      </c>
      <c r="F6141" s="290"/>
      <c r="G6141" s="156" t="s">
        <v>43</v>
      </c>
      <c r="H6141" s="157">
        <v>1</v>
      </c>
      <c r="I6141" s="158">
        <v>3756.96</v>
      </c>
      <c r="J6141" s="158">
        <v>3756.96</v>
      </c>
    </row>
    <row r="6142" spans="1:10" x14ac:dyDescent="0.25">
      <c r="A6142" s="49"/>
      <c r="B6142" s="49"/>
      <c r="C6142" s="49"/>
      <c r="D6142" s="49"/>
      <c r="E6142" s="49" t="s">
        <v>2093</v>
      </c>
      <c r="F6142" s="159">
        <v>0</v>
      </c>
      <c r="G6142" s="49" t="s">
        <v>2094</v>
      </c>
      <c r="H6142" s="159">
        <v>0</v>
      </c>
      <c r="I6142" s="49" t="s">
        <v>2095</v>
      </c>
      <c r="J6142" s="159">
        <v>0</v>
      </c>
    </row>
    <row r="6143" spans="1:10" x14ac:dyDescent="0.25">
      <c r="A6143" s="49"/>
      <c r="B6143" s="49"/>
      <c r="C6143" s="49"/>
      <c r="D6143" s="49"/>
      <c r="E6143" s="49" t="s">
        <v>2096</v>
      </c>
      <c r="F6143" s="159">
        <v>770.17</v>
      </c>
      <c r="G6143" s="49"/>
      <c r="H6143" s="291" t="s">
        <v>2097</v>
      </c>
      <c r="I6143" s="291"/>
      <c r="J6143" s="159">
        <v>4527.13</v>
      </c>
    </row>
    <row r="6144" spans="1:10" ht="14.4" thickBot="1" x14ac:dyDescent="0.3">
      <c r="A6144" s="30"/>
      <c r="B6144" s="30"/>
      <c r="C6144" s="30"/>
      <c r="D6144" s="30"/>
      <c r="E6144" s="30"/>
      <c r="F6144" s="30"/>
      <c r="G6144" s="30" t="s">
        <v>2098</v>
      </c>
      <c r="H6144" s="160" t="s">
        <v>2166</v>
      </c>
      <c r="I6144" s="30" t="s">
        <v>2100</v>
      </c>
      <c r="J6144" s="32">
        <v>4527.13</v>
      </c>
    </row>
    <row r="6145" spans="1:10" ht="14.4" thickTop="1" x14ac:dyDescent="0.25">
      <c r="A6145" s="161"/>
      <c r="B6145" s="161"/>
      <c r="C6145" s="161"/>
      <c r="D6145" s="161"/>
      <c r="E6145" s="161"/>
      <c r="F6145" s="161"/>
      <c r="G6145" s="161"/>
      <c r="H6145" s="161"/>
      <c r="I6145" s="161"/>
      <c r="J6145" s="161"/>
    </row>
    <row r="6146" spans="1:10" x14ac:dyDescent="0.25">
      <c r="A6146" s="24" t="s">
        <v>1889</v>
      </c>
      <c r="B6146" s="25" t="s">
        <v>2</v>
      </c>
      <c r="C6146" s="24" t="s">
        <v>3</v>
      </c>
      <c r="D6146" s="24" t="s">
        <v>4</v>
      </c>
      <c r="E6146" s="294" t="s">
        <v>2075</v>
      </c>
      <c r="F6146" s="294"/>
      <c r="G6146" s="145" t="s">
        <v>5</v>
      </c>
      <c r="H6146" s="25" t="s">
        <v>6</v>
      </c>
      <c r="I6146" s="25" t="s">
        <v>7</v>
      </c>
      <c r="J6146" s="25" t="s">
        <v>9</v>
      </c>
    </row>
    <row r="6147" spans="1:10" ht="52.8" x14ac:dyDescent="0.25">
      <c r="A6147" s="146" t="s">
        <v>2076</v>
      </c>
      <c r="B6147" s="147" t="s">
        <v>1890</v>
      </c>
      <c r="C6147" s="146" t="s">
        <v>19</v>
      </c>
      <c r="D6147" s="146" t="s">
        <v>1891</v>
      </c>
      <c r="E6147" s="292" t="s">
        <v>2077</v>
      </c>
      <c r="F6147" s="292"/>
      <c r="G6147" s="148" t="s">
        <v>43</v>
      </c>
      <c r="H6147" s="149">
        <v>1</v>
      </c>
      <c r="I6147" s="150">
        <v>3669.41</v>
      </c>
      <c r="J6147" s="150">
        <v>3669.41</v>
      </c>
    </row>
    <row r="6148" spans="1:10" ht="52.8" x14ac:dyDescent="0.25">
      <c r="A6148" s="154" t="s">
        <v>2087</v>
      </c>
      <c r="B6148" s="155" t="s">
        <v>3954</v>
      </c>
      <c r="C6148" s="154" t="s">
        <v>19</v>
      </c>
      <c r="D6148" s="154" t="s">
        <v>3955</v>
      </c>
      <c r="E6148" s="290" t="s">
        <v>2091</v>
      </c>
      <c r="F6148" s="290"/>
      <c r="G6148" s="156" t="s">
        <v>43</v>
      </c>
      <c r="H6148" s="157">
        <v>1</v>
      </c>
      <c r="I6148" s="158">
        <v>3669.41</v>
      </c>
      <c r="J6148" s="158">
        <v>3669.41</v>
      </c>
    </row>
    <row r="6149" spans="1:10" x14ac:dyDescent="0.25">
      <c r="A6149" s="49"/>
      <c r="B6149" s="49"/>
      <c r="C6149" s="49"/>
      <c r="D6149" s="49"/>
      <c r="E6149" s="49" t="s">
        <v>2093</v>
      </c>
      <c r="F6149" s="159">
        <v>0</v>
      </c>
      <c r="G6149" s="49" t="s">
        <v>2094</v>
      </c>
      <c r="H6149" s="159">
        <v>0</v>
      </c>
      <c r="I6149" s="49" t="s">
        <v>2095</v>
      </c>
      <c r="J6149" s="159">
        <v>0</v>
      </c>
    </row>
    <row r="6150" spans="1:10" x14ac:dyDescent="0.25">
      <c r="A6150" s="49"/>
      <c r="B6150" s="49"/>
      <c r="C6150" s="49"/>
      <c r="D6150" s="49"/>
      <c r="E6150" s="49" t="s">
        <v>2096</v>
      </c>
      <c r="F6150" s="159">
        <v>752.22</v>
      </c>
      <c r="G6150" s="49"/>
      <c r="H6150" s="291" t="s">
        <v>2097</v>
      </c>
      <c r="I6150" s="291"/>
      <c r="J6150" s="159">
        <v>4421.63</v>
      </c>
    </row>
    <row r="6151" spans="1:10" ht="14.4" thickBot="1" x14ac:dyDescent="0.3">
      <c r="A6151" s="30"/>
      <c r="B6151" s="30"/>
      <c r="C6151" s="30"/>
      <c r="D6151" s="30"/>
      <c r="E6151" s="30"/>
      <c r="F6151" s="30"/>
      <c r="G6151" s="30" t="s">
        <v>2098</v>
      </c>
      <c r="H6151" s="160" t="s">
        <v>2166</v>
      </c>
      <c r="I6151" s="30" t="s">
        <v>2100</v>
      </c>
      <c r="J6151" s="32">
        <v>4421.63</v>
      </c>
    </row>
    <row r="6152" spans="1:10" ht="14.4" thickTop="1" x14ac:dyDescent="0.25">
      <c r="A6152" s="161"/>
      <c r="B6152" s="161"/>
      <c r="C6152" s="161"/>
      <c r="D6152" s="161"/>
      <c r="E6152" s="161"/>
      <c r="F6152" s="161"/>
      <c r="G6152" s="161"/>
      <c r="H6152" s="161"/>
      <c r="I6152" s="161"/>
      <c r="J6152" s="161"/>
    </row>
    <row r="6153" spans="1:10" x14ac:dyDescent="0.25">
      <c r="A6153" s="24" t="s">
        <v>1892</v>
      </c>
      <c r="B6153" s="25" t="s">
        <v>2</v>
      </c>
      <c r="C6153" s="24" t="s">
        <v>3</v>
      </c>
      <c r="D6153" s="24" t="s">
        <v>4</v>
      </c>
      <c r="E6153" s="294" t="s">
        <v>2075</v>
      </c>
      <c r="F6153" s="294"/>
      <c r="G6153" s="145" t="s">
        <v>5</v>
      </c>
      <c r="H6153" s="25" t="s">
        <v>6</v>
      </c>
      <c r="I6153" s="25" t="s">
        <v>7</v>
      </c>
      <c r="J6153" s="25" t="s">
        <v>9</v>
      </c>
    </row>
    <row r="6154" spans="1:10" ht="52.8" x14ac:dyDescent="0.25">
      <c r="A6154" s="146" t="s">
        <v>2076</v>
      </c>
      <c r="B6154" s="147" t="s">
        <v>1893</v>
      </c>
      <c r="C6154" s="146" t="s">
        <v>19</v>
      </c>
      <c r="D6154" s="146" t="s">
        <v>1894</v>
      </c>
      <c r="E6154" s="292" t="s">
        <v>14</v>
      </c>
      <c r="F6154" s="292"/>
      <c r="G6154" s="148" t="s">
        <v>592</v>
      </c>
      <c r="H6154" s="149">
        <v>1</v>
      </c>
      <c r="I6154" s="150">
        <v>3603.74</v>
      </c>
      <c r="J6154" s="150">
        <v>3603.74</v>
      </c>
    </row>
    <row r="6155" spans="1:10" ht="52.8" x14ac:dyDescent="0.25">
      <c r="A6155" s="154" t="s">
        <v>2087</v>
      </c>
      <c r="B6155" s="155" t="s">
        <v>3956</v>
      </c>
      <c r="C6155" s="154" t="s">
        <v>19</v>
      </c>
      <c r="D6155" s="154" t="s">
        <v>3957</v>
      </c>
      <c r="E6155" s="290" t="s">
        <v>2091</v>
      </c>
      <c r="F6155" s="290"/>
      <c r="G6155" s="156" t="s">
        <v>43</v>
      </c>
      <c r="H6155" s="157">
        <v>1</v>
      </c>
      <c r="I6155" s="158">
        <v>3603.74</v>
      </c>
      <c r="J6155" s="158">
        <v>3603.74</v>
      </c>
    </row>
    <row r="6156" spans="1:10" x14ac:dyDescent="0.25">
      <c r="A6156" s="49"/>
      <c r="B6156" s="49"/>
      <c r="C6156" s="49"/>
      <c r="D6156" s="49"/>
      <c r="E6156" s="49" t="s">
        <v>2093</v>
      </c>
      <c r="F6156" s="159">
        <v>0</v>
      </c>
      <c r="G6156" s="49" t="s">
        <v>2094</v>
      </c>
      <c r="H6156" s="159">
        <v>0</v>
      </c>
      <c r="I6156" s="49" t="s">
        <v>2095</v>
      </c>
      <c r="J6156" s="159">
        <v>0</v>
      </c>
    </row>
    <row r="6157" spans="1:10" x14ac:dyDescent="0.25">
      <c r="A6157" s="49"/>
      <c r="B6157" s="49"/>
      <c r="C6157" s="49"/>
      <c r="D6157" s="49"/>
      <c r="E6157" s="49" t="s">
        <v>2096</v>
      </c>
      <c r="F6157" s="159">
        <v>738.76</v>
      </c>
      <c r="G6157" s="49"/>
      <c r="H6157" s="291" t="s">
        <v>2097</v>
      </c>
      <c r="I6157" s="291"/>
      <c r="J6157" s="159">
        <v>4342.5</v>
      </c>
    </row>
    <row r="6158" spans="1:10" ht="14.4" thickBot="1" x14ac:dyDescent="0.3">
      <c r="A6158" s="30"/>
      <c r="B6158" s="30"/>
      <c r="C6158" s="30"/>
      <c r="D6158" s="30"/>
      <c r="E6158" s="30"/>
      <c r="F6158" s="30"/>
      <c r="G6158" s="30" t="s">
        <v>2098</v>
      </c>
      <c r="H6158" s="160" t="s">
        <v>2166</v>
      </c>
      <c r="I6158" s="30" t="s">
        <v>2100</v>
      </c>
      <c r="J6158" s="32">
        <v>4342.5</v>
      </c>
    </row>
    <row r="6159" spans="1:10" ht="14.4" thickTop="1" x14ac:dyDescent="0.25">
      <c r="A6159" s="161"/>
      <c r="B6159" s="161"/>
      <c r="C6159" s="161"/>
      <c r="D6159" s="161"/>
      <c r="E6159" s="161"/>
      <c r="F6159" s="161"/>
      <c r="G6159" s="161"/>
      <c r="H6159" s="161"/>
      <c r="I6159" s="161"/>
      <c r="J6159" s="161"/>
    </row>
    <row r="6160" spans="1:10" x14ac:dyDescent="0.25">
      <c r="A6160" s="24" t="s">
        <v>1895</v>
      </c>
      <c r="B6160" s="25" t="s">
        <v>2</v>
      </c>
      <c r="C6160" s="24" t="s">
        <v>3</v>
      </c>
      <c r="D6160" s="24" t="s">
        <v>4</v>
      </c>
      <c r="E6160" s="294" t="s">
        <v>2075</v>
      </c>
      <c r="F6160" s="294"/>
      <c r="G6160" s="145" t="s">
        <v>5</v>
      </c>
      <c r="H6160" s="25" t="s">
        <v>6</v>
      </c>
      <c r="I6160" s="25" t="s">
        <v>7</v>
      </c>
      <c r="J6160" s="25" t="s">
        <v>9</v>
      </c>
    </row>
    <row r="6161" spans="1:10" ht="52.8" x14ac:dyDescent="0.25">
      <c r="A6161" s="146" t="s">
        <v>2076</v>
      </c>
      <c r="B6161" s="147" t="s">
        <v>1896</v>
      </c>
      <c r="C6161" s="146" t="s">
        <v>19</v>
      </c>
      <c r="D6161" s="146" t="s">
        <v>1897</v>
      </c>
      <c r="E6161" s="292" t="s">
        <v>14</v>
      </c>
      <c r="F6161" s="292"/>
      <c r="G6161" s="148" t="s">
        <v>592</v>
      </c>
      <c r="H6161" s="149">
        <v>1</v>
      </c>
      <c r="I6161" s="150">
        <v>3448.09</v>
      </c>
      <c r="J6161" s="150">
        <v>3448.09</v>
      </c>
    </row>
    <row r="6162" spans="1:10" ht="52.8" x14ac:dyDescent="0.25">
      <c r="A6162" s="154" t="s">
        <v>2087</v>
      </c>
      <c r="B6162" s="155" t="s">
        <v>3958</v>
      </c>
      <c r="C6162" s="154" t="s">
        <v>19</v>
      </c>
      <c r="D6162" s="154" t="s">
        <v>3959</v>
      </c>
      <c r="E6162" s="290" t="s">
        <v>2091</v>
      </c>
      <c r="F6162" s="290"/>
      <c r="G6162" s="156" t="s">
        <v>43</v>
      </c>
      <c r="H6162" s="157">
        <v>1</v>
      </c>
      <c r="I6162" s="158">
        <v>3448.09</v>
      </c>
      <c r="J6162" s="158">
        <v>3448.09</v>
      </c>
    </row>
    <row r="6163" spans="1:10" x14ac:dyDescent="0.25">
      <c r="A6163" s="49"/>
      <c r="B6163" s="49"/>
      <c r="C6163" s="49"/>
      <c r="D6163" s="49"/>
      <c r="E6163" s="49" t="s">
        <v>2093</v>
      </c>
      <c r="F6163" s="159">
        <v>0</v>
      </c>
      <c r="G6163" s="49" t="s">
        <v>2094</v>
      </c>
      <c r="H6163" s="159">
        <v>0</v>
      </c>
      <c r="I6163" s="49" t="s">
        <v>2095</v>
      </c>
      <c r="J6163" s="159">
        <v>0</v>
      </c>
    </row>
    <row r="6164" spans="1:10" x14ac:dyDescent="0.25">
      <c r="A6164" s="49"/>
      <c r="B6164" s="49"/>
      <c r="C6164" s="49"/>
      <c r="D6164" s="49"/>
      <c r="E6164" s="49" t="s">
        <v>2096</v>
      </c>
      <c r="F6164" s="159">
        <v>706.85</v>
      </c>
      <c r="G6164" s="49"/>
      <c r="H6164" s="291" t="s">
        <v>2097</v>
      </c>
      <c r="I6164" s="291"/>
      <c r="J6164" s="159">
        <v>4154.9399999999996</v>
      </c>
    </row>
    <row r="6165" spans="1:10" ht="14.4" thickBot="1" x14ac:dyDescent="0.3">
      <c r="A6165" s="30"/>
      <c r="B6165" s="30"/>
      <c r="C6165" s="30"/>
      <c r="D6165" s="30"/>
      <c r="E6165" s="30"/>
      <c r="F6165" s="30"/>
      <c r="G6165" s="30" t="s">
        <v>2098</v>
      </c>
      <c r="H6165" s="160" t="s">
        <v>2166</v>
      </c>
      <c r="I6165" s="30" t="s">
        <v>2100</v>
      </c>
      <c r="J6165" s="32">
        <v>4154.9399999999996</v>
      </c>
    </row>
    <row r="6166" spans="1:10" ht="14.4" thickTop="1" x14ac:dyDescent="0.25">
      <c r="A6166" s="161"/>
      <c r="B6166" s="161"/>
      <c r="C6166" s="161"/>
      <c r="D6166" s="161"/>
      <c r="E6166" s="161"/>
      <c r="F6166" s="161"/>
      <c r="G6166" s="161"/>
      <c r="H6166" s="161"/>
      <c r="I6166" s="161"/>
      <c r="J6166" s="161"/>
    </row>
    <row r="6167" spans="1:10" x14ac:dyDescent="0.25">
      <c r="A6167" s="24" t="s">
        <v>1898</v>
      </c>
      <c r="B6167" s="25" t="s">
        <v>2</v>
      </c>
      <c r="C6167" s="24" t="s">
        <v>3</v>
      </c>
      <c r="D6167" s="24" t="s">
        <v>4</v>
      </c>
      <c r="E6167" s="294" t="s">
        <v>2075</v>
      </c>
      <c r="F6167" s="294"/>
      <c r="G6167" s="145" t="s">
        <v>5</v>
      </c>
      <c r="H6167" s="25" t="s">
        <v>6</v>
      </c>
      <c r="I6167" s="25" t="s">
        <v>7</v>
      </c>
      <c r="J6167" s="25" t="s">
        <v>9</v>
      </c>
    </row>
    <row r="6168" spans="1:10" ht="52.8" x14ac:dyDescent="0.25">
      <c r="A6168" s="146" t="s">
        <v>2076</v>
      </c>
      <c r="B6168" s="147" t="s">
        <v>1899</v>
      </c>
      <c r="C6168" s="146" t="s">
        <v>19</v>
      </c>
      <c r="D6168" s="146" t="s">
        <v>1900</v>
      </c>
      <c r="E6168" s="292" t="s">
        <v>14</v>
      </c>
      <c r="F6168" s="292"/>
      <c r="G6168" s="148" t="s">
        <v>592</v>
      </c>
      <c r="H6168" s="149">
        <v>1</v>
      </c>
      <c r="I6168" s="150">
        <v>3545.25</v>
      </c>
      <c r="J6168" s="150">
        <v>3545.25</v>
      </c>
    </row>
    <row r="6169" spans="1:10" ht="52.8" x14ac:dyDescent="0.25">
      <c r="A6169" s="154" t="s">
        <v>2087</v>
      </c>
      <c r="B6169" s="155" t="s">
        <v>3960</v>
      </c>
      <c r="C6169" s="154" t="s">
        <v>19</v>
      </c>
      <c r="D6169" s="154" t="s">
        <v>3961</v>
      </c>
      <c r="E6169" s="290" t="s">
        <v>2091</v>
      </c>
      <c r="F6169" s="290"/>
      <c r="G6169" s="156" t="s">
        <v>43</v>
      </c>
      <c r="H6169" s="157">
        <v>1</v>
      </c>
      <c r="I6169" s="158">
        <v>3545.25</v>
      </c>
      <c r="J6169" s="158">
        <v>3545.25</v>
      </c>
    </row>
    <row r="6170" spans="1:10" x14ac:dyDescent="0.25">
      <c r="A6170" s="49"/>
      <c r="B6170" s="49"/>
      <c r="C6170" s="49"/>
      <c r="D6170" s="49"/>
      <c r="E6170" s="49" t="s">
        <v>2093</v>
      </c>
      <c r="F6170" s="159">
        <v>0</v>
      </c>
      <c r="G6170" s="49" t="s">
        <v>2094</v>
      </c>
      <c r="H6170" s="159">
        <v>0</v>
      </c>
      <c r="I6170" s="49" t="s">
        <v>2095</v>
      </c>
      <c r="J6170" s="159">
        <v>0</v>
      </c>
    </row>
    <row r="6171" spans="1:10" x14ac:dyDescent="0.25">
      <c r="A6171" s="49"/>
      <c r="B6171" s="49"/>
      <c r="C6171" s="49"/>
      <c r="D6171" s="49"/>
      <c r="E6171" s="49" t="s">
        <v>2096</v>
      </c>
      <c r="F6171" s="159">
        <v>726.77</v>
      </c>
      <c r="G6171" s="49"/>
      <c r="H6171" s="291" t="s">
        <v>2097</v>
      </c>
      <c r="I6171" s="291"/>
      <c r="J6171" s="159">
        <v>4272.0200000000004</v>
      </c>
    </row>
    <row r="6172" spans="1:10" ht="14.4" thickBot="1" x14ac:dyDescent="0.3">
      <c r="A6172" s="30"/>
      <c r="B6172" s="30"/>
      <c r="C6172" s="30"/>
      <c r="D6172" s="30"/>
      <c r="E6172" s="30"/>
      <c r="F6172" s="30"/>
      <c r="G6172" s="30" t="s">
        <v>2098</v>
      </c>
      <c r="H6172" s="160" t="s">
        <v>2166</v>
      </c>
      <c r="I6172" s="30" t="s">
        <v>2100</v>
      </c>
      <c r="J6172" s="32">
        <v>4272.0200000000004</v>
      </c>
    </row>
    <row r="6173" spans="1:10" ht="14.4" thickTop="1" x14ac:dyDescent="0.25">
      <c r="A6173" s="161"/>
      <c r="B6173" s="161"/>
      <c r="C6173" s="161"/>
      <c r="D6173" s="161"/>
      <c r="E6173" s="161"/>
      <c r="F6173" s="161"/>
      <c r="G6173" s="161"/>
      <c r="H6173" s="161"/>
      <c r="I6173" s="161"/>
      <c r="J6173" s="161"/>
    </row>
    <row r="6174" spans="1:10" x14ac:dyDescent="0.25">
      <c r="A6174" s="24" t="s">
        <v>1901</v>
      </c>
      <c r="B6174" s="25" t="s">
        <v>2</v>
      </c>
      <c r="C6174" s="24" t="s">
        <v>3</v>
      </c>
      <c r="D6174" s="24" t="s">
        <v>4</v>
      </c>
      <c r="E6174" s="294" t="s">
        <v>2075</v>
      </c>
      <c r="F6174" s="294"/>
      <c r="G6174" s="145" t="s">
        <v>5</v>
      </c>
      <c r="H6174" s="25" t="s">
        <v>6</v>
      </c>
      <c r="I6174" s="25" t="s">
        <v>7</v>
      </c>
      <c r="J6174" s="25" t="s">
        <v>9</v>
      </c>
    </row>
    <row r="6175" spans="1:10" ht="52.8" x14ac:dyDescent="0.25">
      <c r="A6175" s="146" t="s">
        <v>2076</v>
      </c>
      <c r="B6175" s="147" t="s">
        <v>1902</v>
      </c>
      <c r="C6175" s="146" t="s">
        <v>19</v>
      </c>
      <c r="D6175" s="146" t="s">
        <v>1903</v>
      </c>
      <c r="E6175" s="292" t="s">
        <v>14</v>
      </c>
      <c r="F6175" s="292"/>
      <c r="G6175" s="148" t="s">
        <v>592</v>
      </c>
      <c r="H6175" s="149">
        <v>1</v>
      </c>
      <c r="I6175" s="150">
        <v>7485.15</v>
      </c>
      <c r="J6175" s="150">
        <v>7485.15</v>
      </c>
    </row>
    <row r="6176" spans="1:10" ht="52.8" x14ac:dyDescent="0.25">
      <c r="A6176" s="154" t="s">
        <v>2087</v>
      </c>
      <c r="B6176" s="155" t="s">
        <v>3962</v>
      </c>
      <c r="C6176" s="154" t="s">
        <v>19</v>
      </c>
      <c r="D6176" s="154" t="s">
        <v>3963</v>
      </c>
      <c r="E6176" s="290" t="s">
        <v>2091</v>
      </c>
      <c r="F6176" s="290"/>
      <c r="G6176" s="156" t="s">
        <v>43</v>
      </c>
      <c r="H6176" s="157">
        <v>1</v>
      </c>
      <c r="I6176" s="158">
        <v>7485.15</v>
      </c>
      <c r="J6176" s="158">
        <v>7485.15</v>
      </c>
    </row>
    <row r="6177" spans="1:10" x14ac:dyDescent="0.25">
      <c r="A6177" s="49"/>
      <c r="B6177" s="49"/>
      <c r="C6177" s="49"/>
      <c r="D6177" s="49"/>
      <c r="E6177" s="49" t="s">
        <v>2093</v>
      </c>
      <c r="F6177" s="159">
        <v>0</v>
      </c>
      <c r="G6177" s="49" t="s">
        <v>2094</v>
      </c>
      <c r="H6177" s="159">
        <v>0</v>
      </c>
      <c r="I6177" s="49" t="s">
        <v>2095</v>
      </c>
      <c r="J6177" s="159">
        <v>0</v>
      </c>
    </row>
    <row r="6178" spans="1:10" x14ac:dyDescent="0.25">
      <c r="A6178" s="49"/>
      <c r="B6178" s="49"/>
      <c r="C6178" s="49"/>
      <c r="D6178" s="49"/>
      <c r="E6178" s="49" t="s">
        <v>2096</v>
      </c>
      <c r="F6178" s="159">
        <v>1534.45</v>
      </c>
      <c r="G6178" s="49"/>
      <c r="H6178" s="291" t="s">
        <v>2097</v>
      </c>
      <c r="I6178" s="291"/>
      <c r="J6178" s="159">
        <v>9019.6</v>
      </c>
    </row>
    <row r="6179" spans="1:10" ht="14.4" thickBot="1" x14ac:dyDescent="0.3">
      <c r="A6179" s="30"/>
      <c r="B6179" s="30"/>
      <c r="C6179" s="30"/>
      <c r="D6179" s="30"/>
      <c r="E6179" s="30"/>
      <c r="F6179" s="30"/>
      <c r="G6179" s="30" t="s">
        <v>2098</v>
      </c>
      <c r="H6179" s="160" t="s">
        <v>2166</v>
      </c>
      <c r="I6179" s="30" t="s">
        <v>2100</v>
      </c>
      <c r="J6179" s="32">
        <v>9019.6</v>
      </c>
    </row>
    <row r="6180" spans="1:10" ht="14.4" thickTop="1" x14ac:dyDescent="0.25">
      <c r="A6180" s="161"/>
      <c r="B6180" s="161"/>
      <c r="C6180" s="161"/>
      <c r="D6180" s="161"/>
      <c r="E6180" s="161"/>
      <c r="F6180" s="161"/>
      <c r="G6180" s="161"/>
      <c r="H6180" s="161"/>
      <c r="I6180" s="161"/>
      <c r="J6180" s="161"/>
    </row>
    <row r="6181" spans="1:10" x14ac:dyDescent="0.25">
      <c r="A6181" s="24" t="s">
        <v>1904</v>
      </c>
      <c r="B6181" s="25" t="s">
        <v>2</v>
      </c>
      <c r="C6181" s="24" t="s">
        <v>3</v>
      </c>
      <c r="D6181" s="24" t="s">
        <v>4</v>
      </c>
      <c r="E6181" s="294" t="s">
        <v>2075</v>
      </c>
      <c r="F6181" s="294"/>
      <c r="G6181" s="145" t="s">
        <v>5</v>
      </c>
      <c r="H6181" s="25" t="s">
        <v>6</v>
      </c>
      <c r="I6181" s="25" t="s">
        <v>7</v>
      </c>
      <c r="J6181" s="25" t="s">
        <v>9</v>
      </c>
    </row>
    <row r="6182" spans="1:10" ht="52.8" x14ac:dyDescent="0.25">
      <c r="A6182" s="146" t="s">
        <v>2076</v>
      </c>
      <c r="B6182" s="147" t="s">
        <v>1905</v>
      </c>
      <c r="C6182" s="146" t="s">
        <v>19</v>
      </c>
      <c r="D6182" s="146" t="s">
        <v>1906</v>
      </c>
      <c r="E6182" s="292" t="s">
        <v>14</v>
      </c>
      <c r="F6182" s="292"/>
      <c r="G6182" s="148" t="s">
        <v>592</v>
      </c>
      <c r="H6182" s="149">
        <v>1</v>
      </c>
      <c r="I6182" s="150">
        <v>5898.29</v>
      </c>
      <c r="J6182" s="150">
        <v>5898.29</v>
      </c>
    </row>
    <row r="6183" spans="1:10" ht="52.8" x14ac:dyDescent="0.25">
      <c r="A6183" s="154" t="s">
        <v>2087</v>
      </c>
      <c r="B6183" s="155" t="s">
        <v>3924</v>
      </c>
      <c r="C6183" s="154" t="s">
        <v>19</v>
      </c>
      <c r="D6183" s="154" t="s">
        <v>3925</v>
      </c>
      <c r="E6183" s="290" t="s">
        <v>2091</v>
      </c>
      <c r="F6183" s="290"/>
      <c r="G6183" s="156" t="s">
        <v>43</v>
      </c>
      <c r="H6183" s="157">
        <v>1</v>
      </c>
      <c r="I6183" s="158">
        <v>5898.29</v>
      </c>
      <c r="J6183" s="158">
        <v>5898.29</v>
      </c>
    </row>
    <row r="6184" spans="1:10" x14ac:dyDescent="0.25">
      <c r="A6184" s="49"/>
      <c r="B6184" s="49"/>
      <c r="C6184" s="49"/>
      <c r="D6184" s="49"/>
      <c r="E6184" s="49" t="s">
        <v>2093</v>
      </c>
      <c r="F6184" s="159">
        <v>0</v>
      </c>
      <c r="G6184" s="49" t="s">
        <v>2094</v>
      </c>
      <c r="H6184" s="159">
        <v>0</v>
      </c>
      <c r="I6184" s="49" t="s">
        <v>2095</v>
      </c>
      <c r="J6184" s="159">
        <v>0</v>
      </c>
    </row>
    <row r="6185" spans="1:10" x14ac:dyDescent="0.25">
      <c r="A6185" s="49"/>
      <c r="B6185" s="49"/>
      <c r="C6185" s="49"/>
      <c r="D6185" s="49"/>
      <c r="E6185" s="49" t="s">
        <v>2096</v>
      </c>
      <c r="F6185" s="159">
        <v>1209.1400000000001</v>
      </c>
      <c r="G6185" s="49"/>
      <c r="H6185" s="291" t="s">
        <v>2097</v>
      </c>
      <c r="I6185" s="291"/>
      <c r="J6185" s="159">
        <v>7107.43</v>
      </c>
    </row>
    <row r="6186" spans="1:10" ht="14.4" thickBot="1" x14ac:dyDescent="0.3">
      <c r="A6186" s="30"/>
      <c r="B6186" s="30"/>
      <c r="C6186" s="30"/>
      <c r="D6186" s="30"/>
      <c r="E6186" s="30"/>
      <c r="F6186" s="30"/>
      <c r="G6186" s="30" t="s">
        <v>2098</v>
      </c>
      <c r="H6186" s="160" t="s">
        <v>2166</v>
      </c>
      <c r="I6186" s="30" t="s">
        <v>2100</v>
      </c>
      <c r="J6186" s="32">
        <v>7107.43</v>
      </c>
    </row>
    <row r="6187" spans="1:10" ht="14.4" thickTop="1" x14ac:dyDescent="0.25">
      <c r="A6187" s="161"/>
      <c r="B6187" s="161"/>
      <c r="C6187" s="161"/>
      <c r="D6187" s="161"/>
      <c r="E6187" s="161"/>
      <c r="F6187" s="161"/>
      <c r="G6187" s="161"/>
      <c r="H6187" s="161"/>
      <c r="I6187" s="161"/>
      <c r="J6187" s="161"/>
    </row>
    <row r="6188" spans="1:10" x14ac:dyDescent="0.25">
      <c r="A6188" s="26" t="s">
        <v>1907</v>
      </c>
      <c r="B6188" s="26"/>
      <c r="C6188" s="26"/>
      <c r="D6188" s="26" t="s">
        <v>1908</v>
      </c>
      <c r="E6188" s="26"/>
      <c r="F6188" s="293"/>
      <c r="G6188" s="293"/>
      <c r="H6188" s="27"/>
      <c r="I6188" s="26"/>
      <c r="J6188" s="28">
        <v>49203.45</v>
      </c>
    </row>
    <row r="6189" spans="1:10" x14ac:dyDescent="0.25">
      <c r="A6189" s="24" t="s">
        <v>1909</v>
      </c>
      <c r="B6189" s="25" t="s">
        <v>2</v>
      </c>
      <c r="C6189" s="24" t="s">
        <v>3</v>
      </c>
      <c r="D6189" s="24" t="s">
        <v>4</v>
      </c>
      <c r="E6189" s="294" t="s">
        <v>2075</v>
      </c>
      <c r="F6189" s="294"/>
      <c r="G6189" s="145" t="s">
        <v>5</v>
      </c>
      <c r="H6189" s="25" t="s">
        <v>6</v>
      </c>
      <c r="I6189" s="25" t="s">
        <v>7</v>
      </c>
      <c r="J6189" s="25" t="s">
        <v>9</v>
      </c>
    </row>
    <row r="6190" spans="1:10" x14ac:dyDescent="0.25">
      <c r="A6190" s="146" t="s">
        <v>2076</v>
      </c>
      <c r="B6190" s="147" t="s">
        <v>1910</v>
      </c>
      <c r="C6190" s="146" t="s">
        <v>41</v>
      </c>
      <c r="D6190" s="146" t="s">
        <v>1911</v>
      </c>
      <c r="E6190" s="292" t="s">
        <v>3964</v>
      </c>
      <c r="F6190" s="292"/>
      <c r="G6190" s="148" t="s">
        <v>43</v>
      </c>
      <c r="H6190" s="149">
        <v>1</v>
      </c>
      <c r="I6190" s="150">
        <v>52.96</v>
      </c>
      <c r="J6190" s="150">
        <v>52.96</v>
      </c>
    </row>
    <row r="6191" spans="1:10" ht="26.4" x14ac:dyDescent="0.25">
      <c r="A6191" s="48" t="s">
        <v>2078</v>
      </c>
      <c r="B6191" s="50" t="s">
        <v>2085</v>
      </c>
      <c r="C6191" s="48" t="s">
        <v>41</v>
      </c>
      <c r="D6191" s="48" t="s">
        <v>2086</v>
      </c>
      <c r="E6191" s="289" t="s">
        <v>2081</v>
      </c>
      <c r="F6191" s="289"/>
      <c r="G6191" s="151" t="s">
        <v>2082</v>
      </c>
      <c r="H6191" s="152">
        <v>0.3237912</v>
      </c>
      <c r="I6191" s="153">
        <v>25.7</v>
      </c>
      <c r="J6191" s="153">
        <v>8.32</v>
      </c>
    </row>
    <row r="6192" spans="1:10" ht="26.4" x14ac:dyDescent="0.25">
      <c r="A6192" s="48" t="s">
        <v>2078</v>
      </c>
      <c r="B6192" s="50" t="s">
        <v>2083</v>
      </c>
      <c r="C6192" s="48" t="s">
        <v>41</v>
      </c>
      <c r="D6192" s="48" t="s">
        <v>2084</v>
      </c>
      <c r="E6192" s="289" t="s">
        <v>2081</v>
      </c>
      <c r="F6192" s="289"/>
      <c r="G6192" s="151" t="s">
        <v>2082</v>
      </c>
      <c r="H6192" s="152">
        <v>0.43172159999999998</v>
      </c>
      <c r="I6192" s="153">
        <v>30.42</v>
      </c>
      <c r="J6192" s="153">
        <v>13.13</v>
      </c>
    </row>
    <row r="6193" spans="1:10" ht="26.4" x14ac:dyDescent="0.25">
      <c r="A6193" s="154" t="s">
        <v>2087</v>
      </c>
      <c r="B6193" s="155" t="s">
        <v>3965</v>
      </c>
      <c r="C6193" s="154" t="s">
        <v>41</v>
      </c>
      <c r="D6193" s="154" t="s">
        <v>3966</v>
      </c>
      <c r="E6193" s="290" t="s">
        <v>2091</v>
      </c>
      <c r="F6193" s="290"/>
      <c r="G6193" s="156" t="s">
        <v>43</v>
      </c>
      <c r="H6193" s="157">
        <v>1</v>
      </c>
      <c r="I6193" s="158">
        <v>31.51</v>
      </c>
      <c r="J6193" s="158">
        <v>31.51</v>
      </c>
    </row>
    <row r="6194" spans="1:10" x14ac:dyDescent="0.25">
      <c r="A6194" s="49"/>
      <c r="B6194" s="49"/>
      <c r="C6194" s="49"/>
      <c r="D6194" s="49"/>
      <c r="E6194" s="49" t="s">
        <v>2093</v>
      </c>
      <c r="F6194" s="159">
        <v>7.5</v>
      </c>
      <c r="G6194" s="49" t="s">
        <v>2094</v>
      </c>
      <c r="H6194" s="159">
        <v>8.61</v>
      </c>
      <c r="I6194" s="49" t="s">
        <v>2095</v>
      </c>
      <c r="J6194" s="159">
        <v>16.11</v>
      </c>
    </row>
    <row r="6195" spans="1:10" x14ac:dyDescent="0.25">
      <c r="A6195" s="49"/>
      <c r="B6195" s="49"/>
      <c r="C6195" s="49"/>
      <c r="D6195" s="49"/>
      <c r="E6195" s="49" t="s">
        <v>2096</v>
      </c>
      <c r="F6195" s="159">
        <v>10.85</v>
      </c>
      <c r="G6195" s="49"/>
      <c r="H6195" s="291" t="s">
        <v>2097</v>
      </c>
      <c r="I6195" s="291"/>
      <c r="J6195" s="159">
        <v>63.81</v>
      </c>
    </row>
    <row r="6196" spans="1:10" ht="14.4" thickBot="1" x14ac:dyDescent="0.3">
      <c r="A6196" s="30"/>
      <c r="B6196" s="30"/>
      <c r="C6196" s="30"/>
      <c r="D6196" s="30"/>
      <c r="E6196" s="30"/>
      <c r="F6196" s="30"/>
      <c r="G6196" s="30" t="s">
        <v>2098</v>
      </c>
      <c r="H6196" s="160" t="s">
        <v>3967</v>
      </c>
      <c r="I6196" s="30" t="s">
        <v>2100</v>
      </c>
      <c r="J6196" s="32">
        <v>16845.84</v>
      </c>
    </row>
    <row r="6197" spans="1:10" ht="14.4" thickTop="1" x14ac:dyDescent="0.25">
      <c r="A6197" s="161"/>
      <c r="B6197" s="161"/>
      <c r="C6197" s="161"/>
      <c r="D6197" s="161"/>
      <c r="E6197" s="161"/>
      <c r="F6197" s="161"/>
      <c r="G6197" s="161"/>
      <c r="H6197" s="161"/>
      <c r="I6197" s="161"/>
      <c r="J6197" s="161"/>
    </row>
    <row r="6198" spans="1:10" x14ac:dyDescent="0.25">
      <c r="A6198" s="24" t="s">
        <v>1912</v>
      </c>
      <c r="B6198" s="25" t="s">
        <v>2</v>
      </c>
      <c r="C6198" s="24" t="s">
        <v>3</v>
      </c>
      <c r="D6198" s="24" t="s">
        <v>4</v>
      </c>
      <c r="E6198" s="294" t="s">
        <v>2075</v>
      </c>
      <c r="F6198" s="294"/>
      <c r="G6198" s="145" t="s">
        <v>5</v>
      </c>
      <c r="H6198" s="25" t="s">
        <v>6</v>
      </c>
      <c r="I6198" s="25" t="s">
        <v>7</v>
      </c>
      <c r="J6198" s="25" t="s">
        <v>9</v>
      </c>
    </row>
    <row r="6199" spans="1:10" ht="26.4" x14ac:dyDescent="0.25">
      <c r="A6199" s="146" t="s">
        <v>2076</v>
      </c>
      <c r="B6199" s="147" t="s">
        <v>1913</v>
      </c>
      <c r="C6199" s="146" t="s">
        <v>19</v>
      </c>
      <c r="D6199" s="146" t="s">
        <v>1914</v>
      </c>
      <c r="E6199" s="292" t="s">
        <v>2077</v>
      </c>
      <c r="F6199" s="292"/>
      <c r="G6199" s="148" t="s">
        <v>43</v>
      </c>
      <c r="H6199" s="149">
        <v>1</v>
      </c>
      <c r="I6199" s="150">
        <v>24.72</v>
      </c>
      <c r="J6199" s="150">
        <v>24.72</v>
      </c>
    </row>
    <row r="6200" spans="1:10" ht="26.4" x14ac:dyDescent="0.25">
      <c r="A6200" s="48" t="s">
        <v>2078</v>
      </c>
      <c r="B6200" s="50" t="s">
        <v>2085</v>
      </c>
      <c r="C6200" s="48" t="s">
        <v>41</v>
      </c>
      <c r="D6200" s="48" t="s">
        <v>2086</v>
      </c>
      <c r="E6200" s="289" t="s">
        <v>2081</v>
      </c>
      <c r="F6200" s="289"/>
      <c r="G6200" s="151" t="s">
        <v>2082</v>
      </c>
      <c r="H6200" s="152">
        <v>0.2</v>
      </c>
      <c r="I6200" s="153">
        <v>25.7</v>
      </c>
      <c r="J6200" s="153">
        <v>5.14</v>
      </c>
    </row>
    <row r="6201" spans="1:10" ht="26.4" x14ac:dyDescent="0.25">
      <c r="A6201" s="48" t="s">
        <v>2078</v>
      </c>
      <c r="B6201" s="50" t="s">
        <v>2083</v>
      </c>
      <c r="C6201" s="48" t="s">
        <v>41</v>
      </c>
      <c r="D6201" s="48" t="s">
        <v>2084</v>
      </c>
      <c r="E6201" s="289" t="s">
        <v>2081</v>
      </c>
      <c r="F6201" s="289"/>
      <c r="G6201" s="151" t="s">
        <v>2082</v>
      </c>
      <c r="H6201" s="152">
        <v>0.2</v>
      </c>
      <c r="I6201" s="153">
        <v>30.42</v>
      </c>
      <c r="J6201" s="153">
        <v>6.08</v>
      </c>
    </row>
    <row r="6202" spans="1:10" ht="39.6" x14ac:dyDescent="0.25">
      <c r="A6202" s="154" t="s">
        <v>2087</v>
      </c>
      <c r="B6202" s="155" t="s">
        <v>3968</v>
      </c>
      <c r="C6202" s="154" t="s">
        <v>2089</v>
      </c>
      <c r="D6202" s="154" t="s">
        <v>3969</v>
      </c>
      <c r="E6202" s="290" t="s">
        <v>2091</v>
      </c>
      <c r="F6202" s="290"/>
      <c r="G6202" s="156" t="s">
        <v>592</v>
      </c>
      <c r="H6202" s="157">
        <v>1</v>
      </c>
      <c r="I6202" s="158">
        <v>13.5</v>
      </c>
      <c r="J6202" s="158">
        <v>13.5</v>
      </c>
    </row>
    <row r="6203" spans="1:10" x14ac:dyDescent="0.25">
      <c r="A6203" s="49"/>
      <c r="B6203" s="49"/>
      <c r="C6203" s="49"/>
      <c r="D6203" s="49"/>
      <c r="E6203" s="49" t="s">
        <v>2093</v>
      </c>
      <c r="F6203" s="159">
        <v>3.91</v>
      </c>
      <c r="G6203" s="49" t="s">
        <v>2094</v>
      </c>
      <c r="H6203" s="159">
        <v>4.49</v>
      </c>
      <c r="I6203" s="49" t="s">
        <v>2095</v>
      </c>
      <c r="J6203" s="159">
        <v>8.4</v>
      </c>
    </row>
    <row r="6204" spans="1:10" x14ac:dyDescent="0.25">
      <c r="A6204" s="49"/>
      <c r="B6204" s="49"/>
      <c r="C6204" s="49"/>
      <c r="D6204" s="49"/>
      <c r="E6204" s="49" t="s">
        <v>2096</v>
      </c>
      <c r="F6204" s="159">
        <v>5.0599999999999996</v>
      </c>
      <c r="G6204" s="49"/>
      <c r="H6204" s="291" t="s">
        <v>2097</v>
      </c>
      <c r="I6204" s="291"/>
      <c r="J6204" s="159">
        <v>29.78</v>
      </c>
    </row>
    <row r="6205" spans="1:10" ht="14.4" thickBot="1" x14ac:dyDescent="0.3">
      <c r="A6205" s="30"/>
      <c r="B6205" s="30"/>
      <c r="C6205" s="30"/>
      <c r="D6205" s="30"/>
      <c r="E6205" s="30"/>
      <c r="F6205" s="30"/>
      <c r="G6205" s="30" t="s">
        <v>2098</v>
      </c>
      <c r="H6205" s="160" t="s">
        <v>3029</v>
      </c>
      <c r="I6205" s="30" t="s">
        <v>2100</v>
      </c>
      <c r="J6205" s="32">
        <v>4050.08</v>
      </c>
    </row>
    <row r="6206" spans="1:10" ht="14.4" thickTop="1" x14ac:dyDescent="0.25">
      <c r="A6206" s="161"/>
      <c r="B6206" s="161"/>
      <c r="C6206" s="161"/>
      <c r="D6206" s="161"/>
      <c r="E6206" s="161"/>
      <c r="F6206" s="161"/>
      <c r="G6206" s="161"/>
      <c r="H6206" s="161"/>
      <c r="I6206" s="161"/>
      <c r="J6206" s="161"/>
    </row>
    <row r="6207" spans="1:10" x14ac:dyDescent="0.25">
      <c r="A6207" s="24" t="s">
        <v>1915</v>
      </c>
      <c r="B6207" s="25" t="s">
        <v>2</v>
      </c>
      <c r="C6207" s="24" t="s">
        <v>3</v>
      </c>
      <c r="D6207" s="24" t="s">
        <v>4</v>
      </c>
      <c r="E6207" s="294" t="s">
        <v>2075</v>
      </c>
      <c r="F6207" s="294"/>
      <c r="G6207" s="145" t="s">
        <v>5</v>
      </c>
      <c r="H6207" s="25" t="s">
        <v>6</v>
      </c>
      <c r="I6207" s="25" t="s">
        <v>7</v>
      </c>
      <c r="J6207" s="25" t="s">
        <v>9</v>
      </c>
    </row>
    <row r="6208" spans="1:10" ht="26.4" x14ac:dyDescent="0.25">
      <c r="A6208" s="146" t="s">
        <v>2076</v>
      </c>
      <c r="B6208" s="147" t="s">
        <v>1408</v>
      </c>
      <c r="C6208" s="146" t="s">
        <v>19</v>
      </c>
      <c r="D6208" s="146" t="s">
        <v>1409</v>
      </c>
      <c r="E6208" s="292" t="s">
        <v>2077</v>
      </c>
      <c r="F6208" s="292"/>
      <c r="G6208" s="148" t="s">
        <v>43</v>
      </c>
      <c r="H6208" s="149">
        <v>1</v>
      </c>
      <c r="I6208" s="150">
        <v>14.79</v>
      </c>
      <c r="J6208" s="150">
        <v>14.79</v>
      </c>
    </row>
    <row r="6209" spans="1:10" ht="26.4" x14ac:dyDescent="0.25">
      <c r="A6209" s="48" t="s">
        <v>2078</v>
      </c>
      <c r="B6209" s="50" t="s">
        <v>2083</v>
      </c>
      <c r="C6209" s="48" t="s">
        <v>41</v>
      </c>
      <c r="D6209" s="48" t="s">
        <v>2084</v>
      </c>
      <c r="E6209" s="289" t="s">
        <v>2081</v>
      </c>
      <c r="F6209" s="289"/>
      <c r="G6209" s="151" t="s">
        <v>2082</v>
      </c>
      <c r="H6209" s="152">
        <v>0.155</v>
      </c>
      <c r="I6209" s="153">
        <v>30.42</v>
      </c>
      <c r="J6209" s="153">
        <v>4.71</v>
      </c>
    </row>
    <row r="6210" spans="1:10" ht="26.4" x14ac:dyDescent="0.25">
      <c r="A6210" s="48" t="s">
        <v>2078</v>
      </c>
      <c r="B6210" s="50" t="s">
        <v>2085</v>
      </c>
      <c r="C6210" s="48" t="s">
        <v>41</v>
      </c>
      <c r="D6210" s="48" t="s">
        <v>2086</v>
      </c>
      <c r="E6210" s="289" t="s">
        <v>2081</v>
      </c>
      <c r="F6210" s="289"/>
      <c r="G6210" s="151" t="s">
        <v>2082</v>
      </c>
      <c r="H6210" s="152">
        <v>0.155</v>
      </c>
      <c r="I6210" s="153">
        <v>25.7</v>
      </c>
      <c r="J6210" s="153">
        <v>3.98</v>
      </c>
    </row>
    <row r="6211" spans="1:10" ht="26.4" x14ac:dyDescent="0.25">
      <c r="A6211" s="154" t="s">
        <v>2087</v>
      </c>
      <c r="B6211" s="155" t="s">
        <v>3630</v>
      </c>
      <c r="C6211" s="154" t="s">
        <v>2254</v>
      </c>
      <c r="D6211" s="154" t="s">
        <v>3631</v>
      </c>
      <c r="E6211" s="290" t="s">
        <v>2091</v>
      </c>
      <c r="F6211" s="290"/>
      <c r="G6211" s="156" t="s">
        <v>43</v>
      </c>
      <c r="H6211" s="157">
        <v>1</v>
      </c>
      <c r="I6211" s="158">
        <v>6.1</v>
      </c>
      <c r="J6211" s="158">
        <v>6.1</v>
      </c>
    </row>
    <row r="6212" spans="1:10" x14ac:dyDescent="0.25">
      <c r="A6212" s="49"/>
      <c r="B6212" s="49"/>
      <c r="C6212" s="49"/>
      <c r="D6212" s="49"/>
      <c r="E6212" s="49" t="s">
        <v>2093</v>
      </c>
      <c r="F6212" s="159">
        <v>3.03</v>
      </c>
      <c r="G6212" s="49" t="s">
        <v>2094</v>
      </c>
      <c r="H6212" s="159">
        <v>3.48</v>
      </c>
      <c r="I6212" s="49" t="s">
        <v>2095</v>
      </c>
      <c r="J6212" s="159">
        <v>6.51</v>
      </c>
    </row>
    <row r="6213" spans="1:10" x14ac:dyDescent="0.25">
      <c r="A6213" s="49"/>
      <c r="B6213" s="49"/>
      <c r="C6213" s="49"/>
      <c r="D6213" s="49"/>
      <c r="E6213" s="49" t="s">
        <v>2096</v>
      </c>
      <c r="F6213" s="159">
        <v>3.03</v>
      </c>
      <c r="G6213" s="49"/>
      <c r="H6213" s="291" t="s">
        <v>2097</v>
      </c>
      <c r="I6213" s="291"/>
      <c r="J6213" s="159">
        <v>17.82</v>
      </c>
    </row>
    <row r="6214" spans="1:10" ht="14.4" thickBot="1" x14ac:dyDescent="0.3">
      <c r="A6214" s="30"/>
      <c r="B6214" s="30"/>
      <c r="C6214" s="30"/>
      <c r="D6214" s="30"/>
      <c r="E6214" s="30"/>
      <c r="F6214" s="30"/>
      <c r="G6214" s="30" t="s">
        <v>2098</v>
      </c>
      <c r="H6214" s="160" t="s">
        <v>2277</v>
      </c>
      <c r="I6214" s="30" t="s">
        <v>2100</v>
      </c>
      <c r="J6214" s="32">
        <v>249.48</v>
      </c>
    </row>
    <row r="6215" spans="1:10" ht="14.4" thickTop="1" x14ac:dyDescent="0.25">
      <c r="A6215" s="161"/>
      <c r="B6215" s="161"/>
      <c r="C6215" s="161"/>
      <c r="D6215" s="161"/>
      <c r="E6215" s="161"/>
      <c r="F6215" s="161"/>
      <c r="G6215" s="161"/>
      <c r="H6215" s="161"/>
      <c r="I6215" s="161"/>
      <c r="J6215" s="161"/>
    </row>
    <row r="6216" spans="1:10" x14ac:dyDescent="0.25">
      <c r="A6216" s="24" t="s">
        <v>1916</v>
      </c>
      <c r="B6216" s="25" t="s">
        <v>2</v>
      </c>
      <c r="C6216" s="24" t="s">
        <v>3</v>
      </c>
      <c r="D6216" s="24" t="s">
        <v>4</v>
      </c>
      <c r="E6216" s="294" t="s">
        <v>2075</v>
      </c>
      <c r="F6216" s="294"/>
      <c r="G6216" s="145" t="s">
        <v>5</v>
      </c>
      <c r="H6216" s="25" t="s">
        <v>6</v>
      </c>
      <c r="I6216" s="25" t="s">
        <v>7</v>
      </c>
      <c r="J6216" s="25" t="s">
        <v>9</v>
      </c>
    </row>
    <row r="6217" spans="1:10" ht="26.4" x14ac:dyDescent="0.25">
      <c r="A6217" s="146" t="s">
        <v>2076</v>
      </c>
      <c r="B6217" s="147" t="s">
        <v>1917</v>
      </c>
      <c r="C6217" s="146" t="s">
        <v>19</v>
      </c>
      <c r="D6217" s="146" t="s">
        <v>1918</v>
      </c>
      <c r="E6217" s="292" t="s">
        <v>2077</v>
      </c>
      <c r="F6217" s="292"/>
      <c r="G6217" s="148" t="s">
        <v>43</v>
      </c>
      <c r="H6217" s="149">
        <v>1</v>
      </c>
      <c r="I6217" s="150">
        <v>44.19</v>
      </c>
      <c r="J6217" s="150">
        <v>44.19</v>
      </c>
    </row>
    <row r="6218" spans="1:10" ht="26.4" x14ac:dyDescent="0.25">
      <c r="A6218" s="48" t="s">
        <v>2078</v>
      </c>
      <c r="B6218" s="50" t="s">
        <v>2079</v>
      </c>
      <c r="C6218" s="48" t="s">
        <v>41</v>
      </c>
      <c r="D6218" s="48" t="s">
        <v>2080</v>
      </c>
      <c r="E6218" s="289" t="s">
        <v>2081</v>
      </c>
      <c r="F6218" s="289"/>
      <c r="G6218" s="151" t="s">
        <v>2082</v>
      </c>
      <c r="H6218" s="152">
        <v>0.5</v>
      </c>
      <c r="I6218" s="153">
        <v>24.25</v>
      </c>
      <c r="J6218" s="153">
        <v>12.12</v>
      </c>
    </row>
    <row r="6219" spans="1:10" ht="26.4" x14ac:dyDescent="0.25">
      <c r="A6219" s="48" t="s">
        <v>2078</v>
      </c>
      <c r="B6219" s="50" t="s">
        <v>2083</v>
      </c>
      <c r="C6219" s="48" t="s">
        <v>41</v>
      </c>
      <c r="D6219" s="48" t="s">
        <v>2084</v>
      </c>
      <c r="E6219" s="289" t="s">
        <v>2081</v>
      </c>
      <c r="F6219" s="289"/>
      <c r="G6219" s="151" t="s">
        <v>2082</v>
      </c>
      <c r="H6219" s="152">
        <v>0.5</v>
      </c>
      <c r="I6219" s="153">
        <v>30.42</v>
      </c>
      <c r="J6219" s="153">
        <v>15.21</v>
      </c>
    </row>
    <row r="6220" spans="1:10" ht="26.4" x14ac:dyDescent="0.25">
      <c r="A6220" s="154" t="s">
        <v>2087</v>
      </c>
      <c r="B6220" s="155" t="s">
        <v>3970</v>
      </c>
      <c r="C6220" s="154" t="s">
        <v>2717</v>
      </c>
      <c r="D6220" s="154" t="s">
        <v>3971</v>
      </c>
      <c r="E6220" s="290" t="s">
        <v>2091</v>
      </c>
      <c r="F6220" s="290"/>
      <c r="G6220" s="156" t="s">
        <v>43</v>
      </c>
      <c r="H6220" s="157">
        <v>1</v>
      </c>
      <c r="I6220" s="158">
        <v>16.86</v>
      </c>
      <c r="J6220" s="158">
        <v>16.86</v>
      </c>
    </row>
    <row r="6221" spans="1:10" x14ac:dyDescent="0.25">
      <c r="A6221" s="49"/>
      <c r="B6221" s="49"/>
      <c r="C6221" s="49"/>
      <c r="D6221" s="49"/>
      <c r="E6221" s="49" t="s">
        <v>2093</v>
      </c>
      <c r="F6221" s="159">
        <v>9.4700000000000006</v>
      </c>
      <c r="G6221" s="49" t="s">
        <v>2094</v>
      </c>
      <c r="H6221" s="159">
        <v>10.86</v>
      </c>
      <c r="I6221" s="49" t="s">
        <v>2095</v>
      </c>
      <c r="J6221" s="159">
        <v>20.329999999999998</v>
      </c>
    </row>
    <row r="6222" spans="1:10" x14ac:dyDescent="0.25">
      <c r="A6222" s="49"/>
      <c r="B6222" s="49"/>
      <c r="C6222" s="49"/>
      <c r="D6222" s="49"/>
      <c r="E6222" s="49" t="s">
        <v>2096</v>
      </c>
      <c r="F6222" s="159">
        <v>9.0500000000000007</v>
      </c>
      <c r="G6222" s="49"/>
      <c r="H6222" s="291" t="s">
        <v>2097</v>
      </c>
      <c r="I6222" s="291"/>
      <c r="J6222" s="159">
        <v>53.24</v>
      </c>
    </row>
    <row r="6223" spans="1:10" ht="14.4" thickBot="1" x14ac:dyDescent="0.3">
      <c r="A6223" s="30"/>
      <c r="B6223" s="30"/>
      <c r="C6223" s="30"/>
      <c r="D6223" s="30"/>
      <c r="E6223" s="30"/>
      <c r="F6223" s="30"/>
      <c r="G6223" s="30" t="s">
        <v>2098</v>
      </c>
      <c r="H6223" s="160" t="s">
        <v>2852</v>
      </c>
      <c r="I6223" s="30" t="s">
        <v>2100</v>
      </c>
      <c r="J6223" s="32">
        <v>266.2</v>
      </c>
    </row>
    <row r="6224" spans="1:10" ht="14.4" thickTop="1" x14ac:dyDescent="0.25">
      <c r="A6224" s="161"/>
      <c r="B6224" s="161"/>
      <c r="C6224" s="161"/>
      <c r="D6224" s="161"/>
      <c r="E6224" s="161"/>
      <c r="F6224" s="161"/>
      <c r="G6224" s="161"/>
      <c r="H6224" s="161"/>
      <c r="I6224" s="161"/>
      <c r="J6224" s="161"/>
    </row>
    <row r="6225" spans="1:10" x14ac:dyDescent="0.25">
      <c r="A6225" s="24" t="s">
        <v>1919</v>
      </c>
      <c r="B6225" s="25" t="s">
        <v>2</v>
      </c>
      <c r="C6225" s="24" t="s">
        <v>3</v>
      </c>
      <c r="D6225" s="24" t="s">
        <v>4</v>
      </c>
      <c r="E6225" s="294" t="s">
        <v>2075</v>
      </c>
      <c r="F6225" s="294"/>
      <c r="G6225" s="145" t="s">
        <v>5</v>
      </c>
      <c r="H6225" s="25" t="s">
        <v>6</v>
      </c>
      <c r="I6225" s="25" t="s">
        <v>7</v>
      </c>
      <c r="J6225" s="25" t="s">
        <v>9</v>
      </c>
    </row>
    <row r="6226" spans="1:10" ht="26.4" x14ac:dyDescent="0.25">
      <c r="A6226" s="146" t="s">
        <v>2076</v>
      </c>
      <c r="B6226" s="147" t="s">
        <v>1423</v>
      </c>
      <c r="C6226" s="146" t="s">
        <v>19</v>
      </c>
      <c r="D6226" s="146" t="s">
        <v>1424</v>
      </c>
      <c r="E6226" s="292" t="s">
        <v>2077</v>
      </c>
      <c r="F6226" s="292"/>
      <c r="G6226" s="148" t="s">
        <v>91</v>
      </c>
      <c r="H6226" s="149">
        <v>1</v>
      </c>
      <c r="I6226" s="150">
        <v>55.35</v>
      </c>
      <c r="J6226" s="150">
        <v>55.35</v>
      </c>
    </row>
    <row r="6227" spans="1:10" ht="26.4" x14ac:dyDescent="0.25">
      <c r="A6227" s="48" t="s">
        <v>2078</v>
      </c>
      <c r="B6227" s="50" t="s">
        <v>2083</v>
      </c>
      <c r="C6227" s="48" t="s">
        <v>41</v>
      </c>
      <c r="D6227" s="48" t="s">
        <v>2084</v>
      </c>
      <c r="E6227" s="289" t="s">
        <v>2081</v>
      </c>
      <c r="F6227" s="289"/>
      <c r="G6227" s="151" t="s">
        <v>2082</v>
      </c>
      <c r="H6227" s="152">
        <v>0.51600000000000001</v>
      </c>
      <c r="I6227" s="153">
        <v>30.42</v>
      </c>
      <c r="J6227" s="153">
        <v>15.69</v>
      </c>
    </row>
    <row r="6228" spans="1:10" ht="26.4" x14ac:dyDescent="0.25">
      <c r="A6228" s="48" t="s">
        <v>2078</v>
      </c>
      <c r="B6228" s="50" t="s">
        <v>2085</v>
      </c>
      <c r="C6228" s="48" t="s">
        <v>41</v>
      </c>
      <c r="D6228" s="48" t="s">
        <v>2086</v>
      </c>
      <c r="E6228" s="289" t="s">
        <v>2081</v>
      </c>
      <c r="F6228" s="289"/>
      <c r="G6228" s="151" t="s">
        <v>2082</v>
      </c>
      <c r="H6228" s="152">
        <v>0.51600000000000001</v>
      </c>
      <c r="I6228" s="153">
        <v>25.7</v>
      </c>
      <c r="J6228" s="153">
        <v>13.26</v>
      </c>
    </row>
    <row r="6229" spans="1:10" ht="26.4" x14ac:dyDescent="0.25">
      <c r="A6229" s="154" t="s">
        <v>2087</v>
      </c>
      <c r="B6229" s="155" t="s">
        <v>3634</v>
      </c>
      <c r="C6229" s="154" t="s">
        <v>2254</v>
      </c>
      <c r="D6229" s="154" t="s">
        <v>3635</v>
      </c>
      <c r="E6229" s="290" t="s">
        <v>2091</v>
      </c>
      <c r="F6229" s="290"/>
      <c r="G6229" s="156" t="s">
        <v>91</v>
      </c>
      <c r="H6229" s="157">
        <v>1.1000000000000001</v>
      </c>
      <c r="I6229" s="158">
        <v>24</v>
      </c>
      <c r="J6229" s="158">
        <v>26.4</v>
      </c>
    </row>
    <row r="6230" spans="1:10" x14ac:dyDescent="0.25">
      <c r="A6230" s="49"/>
      <c r="B6230" s="49"/>
      <c r="C6230" s="49"/>
      <c r="D6230" s="49"/>
      <c r="E6230" s="49" t="s">
        <v>2093</v>
      </c>
      <c r="F6230" s="159">
        <v>10.09</v>
      </c>
      <c r="G6230" s="49" t="s">
        <v>2094</v>
      </c>
      <c r="H6230" s="159">
        <v>11.58</v>
      </c>
      <c r="I6230" s="49" t="s">
        <v>2095</v>
      </c>
      <c r="J6230" s="159">
        <v>21.67</v>
      </c>
    </row>
    <row r="6231" spans="1:10" x14ac:dyDescent="0.25">
      <c r="A6231" s="49"/>
      <c r="B6231" s="49"/>
      <c r="C6231" s="49"/>
      <c r="D6231" s="49"/>
      <c r="E6231" s="49" t="s">
        <v>2096</v>
      </c>
      <c r="F6231" s="159">
        <v>11.34</v>
      </c>
      <c r="G6231" s="49"/>
      <c r="H6231" s="291" t="s">
        <v>2097</v>
      </c>
      <c r="I6231" s="291"/>
      <c r="J6231" s="159">
        <v>66.69</v>
      </c>
    </row>
    <row r="6232" spans="1:10" ht="14.4" thickBot="1" x14ac:dyDescent="0.3">
      <c r="A6232" s="30"/>
      <c r="B6232" s="30"/>
      <c r="C6232" s="30"/>
      <c r="D6232" s="30"/>
      <c r="E6232" s="30"/>
      <c r="F6232" s="30"/>
      <c r="G6232" s="30" t="s">
        <v>2098</v>
      </c>
      <c r="H6232" s="160" t="s">
        <v>3972</v>
      </c>
      <c r="I6232" s="30" t="s">
        <v>2100</v>
      </c>
      <c r="J6232" s="32">
        <v>19780.25</v>
      </c>
    </row>
    <row r="6233" spans="1:10" ht="14.4" thickTop="1" x14ac:dyDescent="0.25">
      <c r="A6233" s="161"/>
      <c r="B6233" s="161"/>
      <c r="C6233" s="161"/>
      <c r="D6233" s="161"/>
      <c r="E6233" s="161"/>
      <c r="F6233" s="161"/>
      <c r="G6233" s="161"/>
      <c r="H6233" s="161"/>
      <c r="I6233" s="161"/>
      <c r="J6233" s="161"/>
    </row>
    <row r="6234" spans="1:10" x14ac:dyDescent="0.25">
      <c r="A6234" s="24" t="s">
        <v>1920</v>
      </c>
      <c r="B6234" s="25" t="s">
        <v>2</v>
      </c>
      <c r="C6234" s="24" t="s">
        <v>3</v>
      </c>
      <c r="D6234" s="24" t="s">
        <v>4</v>
      </c>
      <c r="E6234" s="294" t="s">
        <v>2075</v>
      </c>
      <c r="F6234" s="294"/>
      <c r="G6234" s="145" t="s">
        <v>5</v>
      </c>
      <c r="H6234" s="25" t="s">
        <v>6</v>
      </c>
      <c r="I6234" s="25" t="s">
        <v>7</v>
      </c>
      <c r="J6234" s="25" t="s">
        <v>9</v>
      </c>
    </row>
    <row r="6235" spans="1:10" ht="26.4" x14ac:dyDescent="0.25">
      <c r="A6235" s="146" t="s">
        <v>2076</v>
      </c>
      <c r="B6235" s="147" t="s">
        <v>1921</v>
      </c>
      <c r="C6235" s="146" t="s">
        <v>19</v>
      </c>
      <c r="D6235" s="146" t="s">
        <v>1922</v>
      </c>
      <c r="E6235" s="292" t="s">
        <v>2077</v>
      </c>
      <c r="F6235" s="292"/>
      <c r="G6235" s="148" t="s">
        <v>43</v>
      </c>
      <c r="H6235" s="149">
        <v>1</v>
      </c>
      <c r="I6235" s="150">
        <v>27.89</v>
      </c>
      <c r="J6235" s="150">
        <v>27.89</v>
      </c>
    </row>
    <row r="6236" spans="1:10" ht="26.4" x14ac:dyDescent="0.25">
      <c r="A6236" s="48" t="s">
        <v>2078</v>
      </c>
      <c r="B6236" s="50" t="s">
        <v>2085</v>
      </c>
      <c r="C6236" s="48" t="s">
        <v>41</v>
      </c>
      <c r="D6236" s="48" t="s">
        <v>2086</v>
      </c>
      <c r="E6236" s="289" t="s">
        <v>2081</v>
      </c>
      <c r="F6236" s="289"/>
      <c r="G6236" s="151" t="s">
        <v>2082</v>
      </c>
      <c r="H6236" s="152">
        <v>0.25</v>
      </c>
      <c r="I6236" s="153">
        <v>25.7</v>
      </c>
      <c r="J6236" s="153">
        <v>6.42</v>
      </c>
    </row>
    <row r="6237" spans="1:10" ht="26.4" x14ac:dyDescent="0.25">
      <c r="A6237" s="48" t="s">
        <v>2078</v>
      </c>
      <c r="B6237" s="50" t="s">
        <v>2083</v>
      </c>
      <c r="C6237" s="48" t="s">
        <v>41</v>
      </c>
      <c r="D6237" s="48" t="s">
        <v>2084</v>
      </c>
      <c r="E6237" s="289" t="s">
        <v>2081</v>
      </c>
      <c r="F6237" s="289"/>
      <c r="G6237" s="151" t="s">
        <v>2082</v>
      </c>
      <c r="H6237" s="152">
        <v>0.25</v>
      </c>
      <c r="I6237" s="153">
        <v>30.42</v>
      </c>
      <c r="J6237" s="153">
        <v>7.6</v>
      </c>
    </row>
    <row r="6238" spans="1:10" ht="39.6" x14ac:dyDescent="0.25">
      <c r="A6238" s="154" t="s">
        <v>2087</v>
      </c>
      <c r="B6238" s="155" t="s">
        <v>3973</v>
      </c>
      <c r="C6238" s="154" t="s">
        <v>2089</v>
      </c>
      <c r="D6238" s="154" t="s">
        <v>3974</v>
      </c>
      <c r="E6238" s="290" t="s">
        <v>2091</v>
      </c>
      <c r="F6238" s="290"/>
      <c r="G6238" s="156" t="s">
        <v>592</v>
      </c>
      <c r="H6238" s="157">
        <v>1</v>
      </c>
      <c r="I6238" s="158">
        <v>13.87</v>
      </c>
      <c r="J6238" s="158">
        <v>13.87</v>
      </c>
    </row>
    <row r="6239" spans="1:10" x14ac:dyDescent="0.25">
      <c r="A6239" s="49"/>
      <c r="B6239" s="49"/>
      <c r="C6239" s="49"/>
      <c r="D6239" s="49"/>
      <c r="E6239" s="49" t="s">
        <v>2093</v>
      </c>
      <c r="F6239" s="159">
        <v>4.8899999999999997</v>
      </c>
      <c r="G6239" s="49" t="s">
        <v>2094</v>
      </c>
      <c r="H6239" s="159">
        <v>5.61</v>
      </c>
      <c r="I6239" s="49" t="s">
        <v>2095</v>
      </c>
      <c r="J6239" s="159">
        <v>10.5</v>
      </c>
    </row>
    <row r="6240" spans="1:10" x14ac:dyDescent="0.25">
      <c r="A6240" s="49"/>
      <c r="B6240" s="49"/>
      <c r="C6240" s="49"/>
      <c r="D6240" s="49"/>
      <c r="E6240" s="49" t="s">
        <v>2096</v>
      </c>
      <c r="F6240" s="159">
        <v>5.71</v>
      </c>
      <c r="G6240" s="49"/>
      <c r="H6240" s="291" t="s">
        <v>2097</v>
      </c>
      <c r="I6240" s="291"/>
      <c r="J6240" s="159">
        <v>33.6</v>
      </c>
    </row>
    <row r="6241" spans="1:10" ht="14.4" thickBot="1" x14ac:dyDescent="0.3">
      <c r="A6241" s="30"/>
      <c r="B6241" s="30"/>
      <c r="C6241" s="30"/>
      <c r="D6241" s="30"/>
      <c r="E6241" s="30"/>
      <c r="F6241" s="30"/>
      <c r="G6241" s="30" t="s">
        <v>2098</v>
      </c>
      <c r="H6241" s="160" t="s">
        <v>3975</v>
      </c>
      <c r="I6241" s="30" t="s">
        <v>2100</v>
      </c>
      <c r="J6241" s="32">
        <v>7929.6</v>
      </c>
    </row>
    <row r="6242" spans="1:10" ht="14.4" thickTop="1" x14ac:dyDescent="0.25">
      <c r="A6242" s="161"/>
      <c r="B6242" s="161"/>
      <c r="C6242" s="161"/>
      <c r="D6242" s="161"/>
      <c r="E6242" s="161"/>
      <c r="F6242" s="161"/>
      <c r="G6242" s="161"/>
      <c r="H6242" s="161"/>
      <c r="I6242" s="161"/>
      <c r="J6242" s="161"/>
    </row>
    <row r="6243" spans="1:10" x14ac:dyDescent="0.25">
      <c r="A6243" s="24" t="s">
        <v>1923</v>
      </c>
      <c r="B6243" s="25" t="s">
        <v>2</v>
      </c>
      <c r="C6243" s="24" t="s">
        <v>3</v>
      </c>
      <c r="D6243" s="24" t="s">
        <v>4</v>
      </c>
      <c r="E6243" s="294" t="s">
        <v>2075</v>
      </c>
      <c r="F6243" s="294"/>
      <c r="G6243" s="145" t="s">
        <v>5</v>
      </c>
      <c r="H6243" s="25" t="s">
        <v>6</v>
      </c>
      <c r="I6243" s="25" t="s">
        <v>7</v>
      </c>
      <c r="J6243" s="25" t="s">
        <v>9</v>
      </c>
    </row>
    <row r="6244" spans="1:10" ht="26.4" x14ac:dyDescent="0.25">
      <c r="A6244" s="146" t="s">
        <v>2076</v>
      </c>
      <c r="B6244" s="147" t="s">
        <v>1486</v>
      </c>
      <c r="C6244" s="146" t="s">
        <v>19</v>
      </c>
      <c r="D6244" s="146" t="s">
        <v>1487</v>
      </c>
      <c r="E6244" s="292" t="s">
        <v>2077</v>
      </c>
      <c r="F6244" s="292"/>
      <c r="G6244" s="148" t="s">
        <v>43</v>
      </c>
      <c r="H6244" s="149">
        <v>1</v>
      </c>
      <c r="I6244" s="150">
        <v>17.02</v>
      </c>
      <c r="J6244" s="150">
        <v>17.02</v>
      </c>
    </row>
    <row r="6245" spans="1:10" ht="26.4" x14ac:dyDescent="0.25">
      <c r="A6245" s="48" t="s">
        <v>2078</v>
      </c>
      <c r="B6245" s="50" t="s">
        <v>2083</v>
      </c>
      <c r="C6245" s="48" t="s">
        <v>41</v>
      </c>
      <c r="D6245" s="48" t="s">
        <v>2084</v>
      </c>
      <c r="E6245" s="289" t="s">
        <v>2081</v>
      </c>
      <c r="F6245" s="289"/>
      <c r="G6245" s="151" t="s">
        <v>2082</v>
      </c>
      <c r="H6245" s="152">
        <v>0.2</v>
      </c>
      <c r="I6245" s="153">
        <v>30.42</v>
      </c>
      <c r="J6245" s="153">
        <v>6.08</v>
      </c>
    </row>
    <row r="6246" spans="1:10" ht="26.4" x14ac:dyDescent="0.25">
      <c r="A6246" s="48" t="s">
        <v>2078</v>
      </c>
      <c r="B6246" s="50" t="s">
        <v>2079</v>
      </c>
      <c r="C6246" s="48" t="s">
        <v>41</v>
      </c>
      <c r="D6246" s="48" t="s">
        <v>2080</v>
      </c>
      <c r="E6246" s="289" t="s">
        <v>2081</v>
      </c>
      <c r="F6246" s="289"/>
      <c r="G6246" s="151" t="s">
        <v>2082</v>
      </c>
      <c r="H6246" s="152">
        <v>0.2</v>
      </c>
      <c r="I6246" s="153">
        <v>24.25</v>
      </c>
      <c r="J6246" s="153">
        <v>4.8499999999999996</v>
      </c>
    </row>
    <row r="6247" spans="1:10" ht="26.4" x14ac:dyDescent="0.25">
      <c r="A6247" s="154" t="s">
        <v>2087</v>
      </c>
      <c r="B6247" s="155" t="s">
        <v>3672</v>
      </c>
      <c r="C6247" s="154" t="s">
        <v>2717</v>
      </c>
      <c r="D6247" s="154" t="s">
        <v>3673</v>
      </c>
      <c r="E6247" s="290" t="s">
        <v>2091</v>
      </c>
      <c r="F6247" s="290"/>
      <c r="G6247" s="156" t="s">
        <v>43</v>
      </c>
      <c r="H6247" s="157">
        <v>1</v>
      </c>
      <c r="I6247" s="158">
        <v>6.0949999999999998</v>
      </c>
      <c r="J6247" s="158">
        <v>6.09</v>
      </c>
    </row>
    <row r="6248" spans="1:10" x14ac:dyDescent="0.25">
      <c r="A6248" s="49"/>
      <c r="B6248" s="49"/>
      <c r="C6248" s="49"/>
      <c r="D6248" s="49"/>
      <c r="E6248" s="49" t="s">
        <v>2093</v>
      </c>
      <c r="F6248" s="159">
        <v>3.78</v>
      </c>
      <c r="G6248" s="49" t="s">
        <v>2094</v>
      </c>
      <c r="H6248" s="159">
        <v>4.3499999999999996</v>
      </c>
      <c r="I6248" s="49" t="s">
        <v>2095</v>
      </c>
      <c r="J6248" s="159">
        <v>8.1300000000000008</v>
      </c>
    </row>
    <row r="6249" spans="1:10" x14ac:dyDescent="0.25">
      <c r="A6249" s="49"/>
      <c r="B6249" s="49"/>
      <c r="C6249" s="49"/>
      <c r="D6249" s="49"/>
      <c r="E6249" s="49" t="s">
        <v>2096</v>
      </c>
      <c r="F6249" s="159">
        <v>3.48</v>
      </c>
      <c r="G6249" s="49"/>
      <c r="H6249" s="291" t="s">
        <v>2097</v>
      </c>
      <c r="I6249" s="291"/>
      <c r="J6249" s="159">
        <v>20.5</v>
      </c>
    </row>
    <row r="6250" spans="1:10" ht="14.4" thickBot="1" x14ac:dyDescent="0.3">
      <c r="A6250" s="30"/>
      <c r="B6250" s="30"/>
      <c r="C6250" s="30"/>
      <c r="D6250" s="30"/>
      <c r="E6250" s="30"/>
      <c r="F6250" s="30"/>
      <c r="G6250" s="30" t="s">
        <v>2098</v>
      </c>
      <c r="H6250" s="160" t="s">
        <v>2560</v>
      </c>
      <c r="I6250" s="30" t="s">
        <v>2100</v>
      </c>
      <c r="J6250" s="32">
        <v>82</v>
      </c>
    </row>
    <row r="6251" spans="1:10" ht="14.4" thickTop="1" x14ac:dyDescent="0.25">
      <c r="A6251" s="161"/>
      <c r="B6251" s="161"/>
      <c r="C6251" s="161"/>
      <c r="D6251" s="161"/>
      <c r="E6251" s="161"/>
      <c r="F6251" s="161"/>
      <c r="G6251" s="161"/>
      <c r="H6251" s="161"/>
      <c r="I6251" s="161"/>
      <c r="J6251" s="161"/>
    </row>
    <row r="6252" spans="1:10" x14ac:dyDescent="0.25">
      <c r="A6252" s="26" t="s">
        <v>1924</v>
      </c>
      <c r="B6252" s="26"/>
      <c r="C6252" s="26"/>
      <c r="D6252" s="26" t="s">
        <v>1925</v>
      </c>
      <c r="E6252" s="26"/>
      <c r="F6252" s="293"/>
      <c r="G6252" s="293"/>
      <c r="H6252" s="27"/>
      <c r="I6252" s="26"/>
      <c r="J6252" s="28">
        <v>153554.89000000001</v>
      </c>
    </row>
    <row r="6253" spans="1:10" x14ac:dyDescent="0.25">
      <c r="A6253" s="24" t="s">
        <v>1926</v>
      </c>
      <c r="B6253" s="25" t="s">
        <v>2</v>
      </c>
      <c r="C6253" s="24" t="s">
        <v>3</v>
      </c>
      <c r="D6253" s="24" t="s">
        <v>4</v>
      </c>
      <c r="E6253" s="294" t="s">
        <v>2075</v>
      </c>
      <c r="F6253" s="294"/>
      <c r="G6253" s="145" t="s">
        <v>5</v>
      </c>
      <c r="H6253" s="25" t="s">
        <v>6</v>
      </c>
      <c r="I6253" s="25" t="s">
        <v>7</v>
      </c>
      <c r="J6253" s="25" t="s">
        <v>9</v>
      </c>
    </row>
    <row r="6254" spans="1:10" ht="39.6" x14ac:dyDescent="0.25">
      <c r="A6254" s="146" t="s">
        <v>2076</v>
      </c>
      <c r="B6254" s="147" t="s">
        <v>1927</v>
      </c>
      <c r="C6254" s="146" t="s">
        <v>41</v>
      </c>
      <c r="D6254" s="146" t="s">
        <v>1928</v>
      </c>
      <c r="E6254" s="292" t="s">
        <v>3976</v>
      </c>
      <c r="F6254" s="292"/>
      <c r="G6254" s="148" t="s">
        <v>91</v>
      </c>
      <c r="H6254" s="149">
        <v>1</v>
      </c>
      <c r="I6254" s="150">
        <v>68.849999999999994</v>
      </c>
      <c r="J6254" s="150">
        <v>68.849999999999994</v>
      </c>
    </row>
    <row r="6255" spans="1:10" ht="26.4" x14ac:dyDescent="0.25">
      <c r="A6255" s="48" t="s">
        <v>2078</v>
      </c>
      <c r="B6255" s="50" t="s">
        <v>2118</v>
      </c>
      <c r="C6255" s="48" t="s">
        <v>41</v>
      </c>
      <c r="D6255" s="48" t="s">
        <v>2119</v>
      </c>
      <c r="E6255" s="289" t="s">
        <v>2081</v>
      </c>
      <c r="F6255" s="289"/>
      <c r="G6255" s="151" t="s">
        <v>2082</v>
      </c>
      <c r="H6255" s="152">
        <v>0.29089999999999999</v>
      </c>
      <c r="I6255" s="153">
        <v>29.46</v>
      </c>
      <c r="J6255" s="153">
        <v>8.56</v>
      </c>
    </row>
    <row r="6256" spans="1:10" ht="26.4" x14ac:dyDescent="0.25">
      <c r="A6256" s="48" t="s">
        <v>2078</v>
      </c>
      <c r="B6256" s="50" t="s">
        <v>2114</v>
      </c>
      <c r="C6256" s="48" t="s">
        <v>41</v>
      </c>
      <c r="D6256" s="48" t="s">
        <v>2115</v>
      </c>
      <c r="E6256" s="289" t="s">
        <v>2081</v>
      </c>
      <c r="F6256" s="289"/>
      <c r="G6256" s="151" t="s">
        <v>2082</v>
      </c>
      <c r="H6256" s="152">
        <v>0.29089999999999999</v>
      </c>
      <c r="I6256" s="153">
        <v>24.83</v>
      </c>
      <c r="J6256" s="153">
        <v>7.22</v>
      </c>
    </row>
    <row r="6257" spans="1:10" ht="26.4" x14ac:dyDescent="0.25">
      <c r="A6257" s="154" t="s">
        <v>2087</v>
      </c>
      <c r="B6257" s="155" t="s">
        <v>3977</v>
      </c>
      <c r="C6257" s="154" t="s">
        <v>41</v>
      </c>
      <c r="D6257" s="154" t="s">
        <v>3978</v>
      </c>
      <c r="E6257" s="290" t="s">
        <v>2091</v>
      </c>
      <c r="F6257" s="290"/>
      <c r="G6257" s="156" t="s">
        <v>91</v>
      </c>
      <c r="H6257" s="157">
        <v>1.0225</v>
      </c>
      <c r="I6257" s="158">
        <v>51.91</v>
      </c>
      <c r="J6257" s="158">
        <v>53.07</v>
      </c>
    </row>
    <row r="6258" spans="1:10" x14ac:dyDescent="0.25">
      <c r="A6258" s="49"/>
      <c r="B6258" s="49"/>
      <c r="C6258" s="49"/>
      <c r="D6258" s="49"/>
      <c r="E6258" s="49" t="s">
        <v>2093</v>
      </c>
      <c r="F6258" s="159">
        <v>5.58</v>
      </c>
      <c r="G6258" s="49" t="s">
        <v>2094</v>
      </c>
      <c r="H6258" s="159">
        <v>6.41</v>
      </c>
      <c r="I6258" s="49" t="s">
        <v>2095</v>
      </c>
      <c r="J6258" s="159">
        <v>11.99</v>
      </c>
    </row>
    <row r="6259" spans="1:10" x14ac:dyDescent="0.25">
      <c r="A6259" s="49"/>
      <c r="B6259" s="49"/>
      <c r="C6259" s="49"/>
      <c r="D6259" s="49"/>
      <c r="E6259" s="49" t="s">
        <v>2096</v>
      </c>
      <c r="F6259" s="159">
        <v>14.11</v>
      </c>
      <c r="G6259" s="49"/>
      <c r="H6259" s="291" t="s">
        <v>2097</v>
      </c>
      <c r="I6259" s="291"/>
      <c r="J6259" s="159">
        <v>82.96</v>
      </c>
    </row>
    <row r="6260" spans="1:10" ht="14.4" thickBot="1" x14ac:dyDescent="0.3">
      <c r="A6260" s="30"/>
      <c r="B6260" s="30"/>
      <c r="C6260" s="30"/>
      <c r="D6260" s="30"/>
      <c r="E6260" s="30"/>
      <c r="F6260" s="30"/>
      <c r="G6260" s="30" t="s">
        <v>2098</v>
      </c>
      <c r="H6260" s="160" t="s">
        <v>3979</v>
      </c>
      <c r="I6260" s="30" t="s">
        <v>2100</v>
      </c>
      <c r="J6260" s="32">
        <v>58072</v>
      </c>
    </row>
    <row r="6261" spans="1:10" ht="14.4" thickTop="1" x14ac:dyDescent="0.25">
      <c r="A6261" s="161"/>
      <c r="B6261" s="161"/>
      <c r="C6261" s="161"/>
      <c r="D6261" s="161"/>
      <c r="E6261" s="161"/>
      <c r="F6261" s="161"/>
      <c r="G6261" s="161"/>
      <c r="H6261" s="161"/>
      <c r="I6261" s="161"/>
      <c r="J6261" s="161"/>
    </row>
    <row r="6262" spans="1:10" x14ac:dyDescent="0.25">
      <c r="A6262" s="24" t="s">
        <v>1929</v>
      </c>
      <c r="B6262" s="25" t="s">
        <v>2</v>
      </c>
      <c r="C6262" s="24" t="s">
        <v>3</v>
      </c>
      <c r="D6262" s="24" t="s">
        <v>4</v>
      </c>
      <c r="E6262" s="294" t="s">
        <v>2075</v>
      </c>
      <c r="F6262" s="294"/>
      <c r="G6262" s="145" t="s">
        <v>5</v>
      </c>
      <c r="H6262" s="25" t="s">
        <v>6</v>
      </c>
      <c r="I6262" s="25" t="s">
        <v>7</v>
      </c>
      <c r="J6262" s="25" t="s">
        <v>9</v>
      </c>
    </row>
    <row r="6263" spans="1:10" ht="39.6" x14ac:dyDescent="0.25">
      <c r="A6263" s="146" t="s">
        <v>2076</v>
      </c>
      <c r="B6263" s="147" t="s">
        <v>1930</v>
      </c>
      <c r="C6263" s="146" t="s">
        <v>41</v>
      </c>
      <c r="D6263" s="146" t="s">
        <v>1931</v>
      </c>
      <c r="E6263" s="292" t="s">
        <v>3976</v>
      </c>
      <c r="F6263" s="292"/>
      <c r="G6263" s="148" t="s">
        <v>91</v>
      </c>
      <c r="H6263" s="149">
        <v>1</v>
      </c>
      <c r="I6263" s="150">
        <v>106.92</v>
      </c>
      <c r="J6263" s="150">
        <v>106.92</v>
      </c>
    </row>
    <row r="6264" spans="1:10" ht="26.4" x14ac:dyDescent="0.25">
      <c r="A6264" s="48" t="s">
        <v>2078</v>
      </c>
      <c r="B6264" s="50" t="s">
        <v>2114</v>
      </c>
      <c r="C6264" s="48" t="s">
        <v>41</v>
      </c>
      <c r="D6264" s="48" t="s">
        <v>2115</v>
      </c>
      <c r="E6264" s="289" t="s">
        <v>2081</v>
      </c>
      <c r="F6264" s="289"/>
      <c r="G6264" s="151" t="s">
        <v>2082</v>
      </c>
      <c r="H6264" s="152">
        <v>0.3876</v>
      </c>
      <c r="I6264" s="153">
        <v>24.83</v>
      </c>
      <c r="J6264" s="153">
        <v>9.6199999999999992</v>
      </c>
    </row>
    <row r="6265" spans="1:10" ht="26.4" x14ac:dyDescent="0.25">
      <c r="A6265" s="48" t="s">
        <v>2078</v>
      </c>
      <c r="B6265" s="50" t="s">
        <v>2118</v>
      </c>
      <c r="C6265" s="48" t="s">
        <v>41</v>
      </c>
      <c r="D6265" s="48" t="s">
        <v>2119</v>
      </c>
      <c r="E6265" s="289" t="s">
        <v>2081</v>
      </c>
      <c r="F6265" s="289"/>
      <c r="G6265" s="151" t="s">
        <v>2082</v>
      </c>
      <c r="H6265" s="152">
        <v>0.3876</v>
      </c>
      <c r="I6265" s="153">
        <v>29.46</v>
      </c>
      <c r="J6265" s="153">
        <v>11.41</v>
      </c>
    </row>
    <row r="6266" spans="1:10" ht="26.4" x14ac:dyDescent="0.25">
      <c r="A6266" s="154" t="s">
        <v>2087</v>
      </c>
      <c r="B6266" s="155" t="s">
        <v>3980</v>
      </c>
      <c r="C6266" s="154" t="s">
        <v>41</v>
      </c>
      <c r="D6266" s="154" t="s">
        <v>3981</v>
      </c>
      <c r="E6266" s="290" t="s">
        <v>2091</v>
      </c>
      <c r="F6266" s="290"/>
      <c r="G6266" s="156" t="s">
        <v>91</v>
      </c>
      <c r="H6266" s="157">
        <v>1.0225</v>
      </c>
      <c r="I6266" s="158">
        <v>84</v>
      </c>
      <c r="J6266" s="158">
        <v>85.89</v>
      </c>
    </row>
    <row r="6267" spans="1:10" x14ac:dyDescent="0.25">
      <c r="A6267" s="49"/>
      <c r="B6267" s="49"/>
      <c r="C6267" s="49"/>
      <c r="D6267" s="49"/>
      <c r="E6267" s="49" t="s">
        <v>2093</v>
      </c>
      <c r="F6267" s="159">
        <v>7.44</v>
      </c>
      <c r="G6267" s="49" t="s">
        <v>2094</v>
      </c>
      <c r="H6267" s="159">
        <v>8.5299999999999994</v>
      </c>
      <c r="I6267" s="49" t="s">
        <v>2095</v>
      </c>
      <c r="J6267" s="159">
        <v>15.97</v>
      </c>
    </row>
    <row r="6268" spans="1:10" x14ac:dyDescent="0.25">
      <c r="A6268" s="49"/>
      <c r="B6268" s="49"/>
      <c r="C6268" s="49"/>
      <c r="D6268" s="49"/>
      <c r="E6268" s="49" t="s">
        <v>2096</v>
      </c>
      <c r="F6268" s="159">
        <v>21.91</v>
      </c>
      <c r="G6268" s="49"/>
      <c r="H6268" s="291" t="s">
        <v>2097</v>
      </c>
      <c r="I6268" s="291"/>
      <c r="J6268" s="159">
        <v>128.83000000000001</v>
      </c>
    </row>
    <row r="6269" spans="1:10" ht="14.4" thickBot="1" x14ac:dyDescent="0.3">
      <c r="A6269" s="30"/>
      <c r="B6269" s="30"/>
      <c r="C6269" s="30"/>
      <c r="D6269" s="30"/>
      <c r="E6269" s="30"/>
      <c r="F6269" s="30"/>
      <c r="G6269" s="30" t="s">
        <v>2098</v>
      </c>
      <c r="H6269" s="160" t="s">
        <v>2671</v>
      </c>
      <c r="I6269" s="30" t="s">
        <v>2100</v>
      </c>
      <c r="J6269" s="32">
        <v>28342.6</v>
      </c>
    </row>
    <row r="6270" spans="1:10" ht="14.4" thickTop="1" x14ac:dyDescent="0.25">
      <c r="A6270" s="161"/>
      <c r="B6270" s="161"/>
      <c r="C6270" s="161"/>
      <c r="D6270" s="161"/>
      <c r="E6270" s="161"/>
      <c r="F6270" s="161"/>
      <c r="G6270" s="161"/>
      <c r="H6270" s="161"/>
      <c r="I6270" s="161"/>
      <c r="J6270" s="161"/>
    </row>
    <row r="6271" spans="1:10" x14ac:dyDescent="0.25">
      <c r="A6271" s="24" t="s">
        <v>1932</v>
      </c>
      <c r="B6271" s="25" t="s">
        <v>2</v>
      </c>
      <c r="C6271" s="24" t="s">
        <v>3</v>
      </c>
      <c r="D6271" s="24" t="s">
        <v>4</v>
      </c>
      <c r="E6271" s="294" t="s">
        <v>2075</v>
      </c>
      <c r="F6271" s="294"/>
      <c r="G6271" s="145" t="s">
        <v>5</v>
      </c>
      <c r="H6271" s="25" t="s">
        <v>6</v>
      </c>
      <c r="I6271" s="25" t="s">
        <v>7</v>
      </c>
      <c r="J6271" s="25" t="s">
        <v>9</v>
      </c>
    </row>
    <row r="6272" spans="1:10" ht="39.6" x14ac:dyDescent="0.25">
      <c r="A6272" s="146" t="s">
        <v>2076</v>
      </c>
      <c r="B6272" s="147" t="s">
        <v>1933</v>
      </c>
      <c r="C6272" s="146" t="s">
        <v>41</v>
      </c>
      <c r="D6272" s="146" t="s">
        <v>1934</v>
      </c>
      <c r="E6272" s="292" t="s">
        <v>3976</v>
      </c>
      <c r="F6272" s="292"/>
      <c r="G6272" s="148" t="s">
        <v>43</v>
      </c>
      <c r="H6272" s="149">
        <v>1</v>
      </c>
      <c r="I6272" s="150">
        <v>25.81</v>
      </c>
      <c r="J6272" s="150">
        <v>25.81</v>
      </c>
    </row>
    <row r="6273" spans="1:10" ht="26.4" x14ac:dyDescent="0.25">
      <c r="A6273" s="48" t="s">
        <v>2078</v>
      </c>
      <c r="B6273" s="50" t="s">
        <v>2114</v>
      </c>
      <c r="C6273" s="48" t="s">
        <v>41</v>
      </c>
      <c r="D6273" s="48" t="s">
        <v>2115</v>
      </c>
      <c r="E6273" s="289" t="s">
        <v>2081</v>
      </c>
      <c r="F6273" s="289"/>
      <c r="G6273" s="151" t="s">
        <v>2082</v>
      </c>
      <c r="H6273" s="152">
        <v>0.30470000000000003</v>
      </c>
      <c r="I6273" s="153">
        <v>24.83</v>
      </c>
      <c r="J6273" s="153">
        <v>7.56</v>
      </c>
    </row>
    <row r="6274" spans="1:10" ht="26.4" x14ac:dyDescent="0.25">
      <c r="A6274" s="48" t="s">
        <v>2078</v>
      </c>
      <c r="B6274" s="50" t="s">
        <v>2118</v>
      </c>
      <c r="C6274" s="48" t="s">
        <v>41</v>
      </c>
      <c r="D6274" s="48" t="s">
        <v>2119</v>
      </c>
      <c r="E6274" s="289" t="s">
        <v>2081</v>
      </c>
      <c r="F6274" s="289"/>
      <c r="G6274" s="151" t="s">
        <v>2082</v>
      </c>
      <c r="H6274" s="152">
        <v>0.30470000000000003</v>
      </c>
      <c r="I6274" s="153">
        <v>29.46</v>
      </c>
      <c r="J6274" s="153">
        <v>8.9700000000000006</v>
      </c>
    </row>
    <row r="6275" spans="1:10" ht="26.4" x14ac:dyDescent="0.25">
      <c r="A6275" s="154" t="s">
        <v>2087</v>
      </c>
      <c r="B6275" s="155" t="s">
        <v>3982</v>
      </c>
      <c r="C6275" s="154" t="s">
        <v>41</v>
      </c>
      <c r="D6275" s="154" t="s">
        <v>3983</v>
      </c>
      <c r="E6275" s="290" t="s">
        <v>2091</v>
      </c>
      <c r="F6275" s="290"/>
      <c r="G6275" s="156" t="s">
        <v>43</v>
      </c>
      <c r="H6275" s="157">
        <v>4.1999999999999997E-3</v>
      </c>
      <c r="I6275" s="158">
        <v>317.01</v>
      </c>
      <c r="J6275" s="158">
        <v>1.33</v>
      </c>
    </row>
    <row r="6276" spans="1:10" x14ac:dyDescent="0.25">
      <c r="A6276" s="154" t="s">
        <v>2087</v>
      </c>
      <c r="B6276" s="155" t="s">
        <v>2712</v>
      </c>
      <c r="C6276" s="154" t="s">
        <v>41</v>
      </c>
      <c r="D6276" s="154" t="s">
        <v>2713</v>
      </c>
      <c r="E6276" s="290" t="s">
        <v>2091</v>
      </c>
      <c r="F6276" s="290"/>
      <c r="G6276" s="156" t="s">
        <v>43</v>
      </c>
      <c r="H6276" s="157">
        <v>0.1143</v>
      </c>
      <c r="I6276" s="158">
        <v>2.06</v>
      </c>
      <c r="J6276" s="158">
        <v>0.23</v>
      </c>
    </row>
    <row r="6277" spans="1:10" ht="26.4" x14ac:dyDescent="0.25">
      <c r="A6277" s="154" t="s">
        <v>2087</v>
      </c>
      <c r="B6277" s="155" t="s">
        <v>3984</v>
      </c>
      <c r="C6277" s="154" t="s">
        <v>41</v>
      </c>
      <c r="D6277" s="154" t="s">
        <v>3985</v>
      </c>
      <c r="E6277" s="290" t="s">
        <v>2091</v>
      </c>
      <c r="F6277" s="290"/>
      <c r="G6277" s="156" t="s">
        <v>43</v>
      </c>
      <c r="H6277" s="157">
        <v>1.1000000000000001E-3</v>
      </c>
      <c r="I6277" s="158">
        <v>58.12</v>
      </c>
      <c r="J6277" s="158">
        <v>0.06</v>
      </c>
    </row>
    <row r="6278" spans="1:10" x14ac:dyDescent="0.25">
      <c r="A6278" s="154" t="s">
        <v>2087</v>
      </c>
      <c r="B6278" s="155" t="s">
        <v>3986</v>
      </c>
      <c r="C6278" s="154" t="s">
        <v>41</v>
      </c>
      <c r="D6278" s="154" t="s">
        <v>3987</v>
      </c>
      <c r="E6278" s="290" t="s">
        <v>2091</v>
      </c>
      <c r="F6278" s="290"/>
      <c r="G6278" s="156" t="s">
        <v>43</v>
      </c>
      <c r="H6278" s="157">
        <v>1</v>
      </c>
      <c r="I6278" s="158">
        <v>7.66</v>
      </c>
      <c r="J6278" s="158">
        <v>7.66</v>
      </c>
    </row>
    <row r="6279" spans="1:10" x14ac:dyDescent="0.25">
      <c r="A6279" s="49"/>
      <c r="B6279" s="49"/>
      <c r="C6279" s="49"/>
      <c r="D6279" s="49"/>
      <c r="E6279" s="49" t="s">
        <v>2093</v>
      </c>
      <c r="F6279" s="159">
        <v>5.84</v>
      </c>
      <c r="G6279" s="49" t="s">
        <v>2094</v>
      </c>
      <c r="H6279" s="159">
        <v>6.71</v>
      </c>
      <c r="I6279" s="49" t="s">
        <v>2095</v>
      </c>
      <c r="J6279" s="159">
        <v>12.55</v>
      </c>
    </row>
    <row r="6280" spans="1:10" x14ac:dyDescent="0.25">
      <c r="A6280" s="49"/>
      <c r="B6280" s="49"/>
      <c r="C6280" s="49"/>
      <c r="D6280" s="49"/>
      <c r="E6280" s="49" t="s">
        <v>2096</v>
      </c>
      <c r="F6280" s="159">
        <v>5.29</v>
      </c>
      <c r="G6280" s="49"/>
      <c r="H6280" s="291" t="s">
        <v>2097</v>
      </c>
      <c r="I6280" s="291"/>
      <c r="J6280" s="159">
        <v>31.1</v>
      </c>
    </row>
    <row r="6281" spans="1:10" ht="14.4" thickBot="1" x14ac:dyDescent="0.3">
      <c r="A6281" s="30"/>
      <c r="B6281" s="30"/>
      <c r="C6281" s="30"/>
      <c r="D6281" s="30"/>
      <c r="E6281" s="30"/>
      <c r="F6281" s="30"/>
      <c r="G6281" s="30" t="s">
        <v>2098</v>
      </c>
      <c r="H6281" s="160" t="s">
        <v>3988</v>
      </c>
      <c r="I6281" s="30" t="s">
        <v>2100</v>
      </c>
      <c r="J6281" s="32">
        <v>2550.1999999999998</v>
      </c>
    </row>
    <row r="6282" spans="1:10" ht="14.4" thickTop="1" x14ac:dyDescent="0.25">
      <c r="A6282" s="161"/>
      <c r="B6282" s="161"/>
      <c r="C6282" s="161"/>
      <c r="D6282" s="161"/>
      <c r="E6282" s="161"/>
      <c r="F6282" s="161"/>
      <c r="G6282" s="161"/>
      <c r="H6282" s="161"/>
      <c r="I6282" s="161"/>
      <c r="J6282" s="161"/>
    </row>
    <row r="6283" spans="1:10" x14ac:dyDescent="0.25">
      <c r="A6283" s="24" t="s">
        <v>1935</v>
      </c>
      <c r="B6283" s="25" t="s">
        <v>2</v>
      </c>
      <c r="C6283" s="24" t="s">
        <v>3</v>
      </c>
      <c r="D6283" s="24" t="s">
        <v>4</v>
      </c>
      <c r="E6283" s="294" t="s">
        <v>2075</v>
      </c>
      <c r="F6283" s="294"/>
      <c r="G6283" s="145" t="s">
        <v>5</v>
      </c>
      <c r="H6283" s="25" t="s">
        <v>6</v>
      </c>
      <c r="I6283" s="25" t="s">
        <v>7</v>
      </c>
      <c r="J6283" s="25" t="s">
        <v>9</v>
      </c>
    </row>
    <row r="6284" spans="1:10" ht="39.6" x14ac:dyDescent="0.25">
      <c r="A6284" s="146" t="s">
        <v>2076</v>
      </c>
      <c r="B6284" s="147" t="s">
        <v>1936</v>
      </c>
      <c r="C6284" s="146" t="s">
        <v>41</v>
      </c>
      <c r="D6284" s="146" t="s">
        <v>1937</v>
      </c>
      <c r="E6284" s="292" t="s">
        <v>3976</v>
      </c>
      <c r="F6284" s="292"/>
      <c r="G6284" s="148" t="s">
        <v>43</v>
      </c>
      <c r="H6284" s="149">
        <v>1</v>
      </c>
      <c r="I6284" s="150">
        <v>41.05</v>
      </c>
      <c r="J6284" s="150">
        <v>41.05</v>
      </c>
    </row>
    <row r="6285" spans="1:10" ht="26.4" x14ac:dyDescent="0.25">
      <c r="A6285" s="48" t="s">
        <v>2078</v>
      </c>
      <c r="B6285" s="50" t="s">
        <v>2114</v>
      </c>
      <c r="C6285" s="48" t="s">
        <v>41</v>
      </c>
      <c r="D6285" s="48" t="s">
        <v>2115</v>
      </c>
      <c r="E6285" s="289" t="s">
        <v>2081</v>
      </c>
      <c r="F6285" s="289"/>
      <c r="G6285" s="151" t="s">
        <v>2082</v>
      </c>
      <c r="H6285" s="152">
        <v>0.40610000000000002</v>
      </c>
      <c r="I6285" s="153">
        <v>24.83</v>
      </c>
      <c r="J6285" s="153">
        <v>10.08</v>
      </c>
    </row>
    <row r="6286" spans="1:10" ht="26.4" x14ac:dyDescent="0.25">
      <c r="A6286" s="48" t="s">
        <v>2078</v>
      </c>
      <c r="B6286" s="50" t="s">
        <v>2118</v>
      </c>
      <c r="C6286" s="48" t="s">
        <v>41</v>
      </c>
      <c r="D6286" s="48" t="s">
        <v>2119</v>
      </c>
      <c r="E6286" s="289" t="s">
        <v>2081</v>
      </c>
      <c r="F6286" s="289"/>
      <c r="G6286" s="151" t="s">
        <v>2082</v>
      </c>
      <c r="H6286" s="152">
        <v>0.40610000000000002</v>
      </c>
      <c r="I6286" s="153">
        <v>29.46</v>
      </c>
      <c r="J6286" s="153">
        <v>11.96</v>
      </c>
    </row>
    <row r="6287" spans="1:10" ht="26.4" x14ac:dyDescent="0.25">
      <c r="A6287" s="154" t="s">
        <v>2087</v>
      </c>
      <c r="B6287" s="155" t="s">
        <v>3982</v>
      </c>
      <c r="C6287" s="154" t="s">
        <v>41</v>
      </c>
      <c r="D6287" s="154" t="s">
        <v>3983</v>
      </c>
      <c r="E6287" s="290" t="s">
        <v>2091</v>
      </c>
      <c r="F6287" s="290"/>
      <c r="G6287" s="156" t="s">
        <v>43</v>
      </c>
      <c r="H6287" s="157">
        <v>7.1999999999999998E-3</v>
      </c>
      <c r="I6287" s="158">
        <v>317.01</v>
      </c>
      <c r="J6287" s="158">
        <v>2.2799999999999998</v>
      </c>
    </row>
    <row r="6288" spans="1:10" ht="26.4" x14ac:dyDescent="0.25">
      <c r="A6288" s="154" t="s">
        <v>2087</v>
      </c>
      <c r="B6288" s="155" t="s">
        <v>3984</v>
      </c>
      <c r="C6288" s="154" t="s">
        <v>41</v>
      </c>
      <c r="D6288" s="154" t="s">
        <v>3985</v>
      </c>
      <c r="E6288" s="290" t="s">
        <v>2091</v>
      </c>
      <c r="F6288" s="290"/>
      <c r="G6288" s="156" t="s">
        <v>43</v>
      </c>
      <c r="H6288" s="157">
        <v>1.8E-3</v>
      </c>
      <c r="I6288" s="158">
        <v>58.12</v>
      </c>
      <c r="J6288" s="158">
        <v>0.1</v>
      </c>
    </row>
    <row r="6289" spans="1:10" x14ac:dyDescent="0.25">
      <c r="A6289" s="154" t="s">
        <v>2087</v>
      </c>
      <c r="B6289" s="155" t="s">
        <v>3989</v>
      </c>
      <c r="C6289" s="154" t="s">
        <v>41</v>
      </c>
      <c r="D6289" s="154" t="s">
        <v>3990</v>
      </c>
      <c r="E6289" s="290" t="s">
        <v>2091</v>
      </c>
      <c r="F6289" s="290"/>
      <c r="G6289" s="156" t="s">
        <v>43</v>
      </c>
      <c r="H6289" s="157">
        <v>1</v>
      </c>
      <c r="I6289" s="158">
        <v>16.32</v>
      </c>
      <c r="J6289" s="158">
        <v>16.32</v>
      </c>
    </row>
    <row r="6290" spans="1:10" x14ac:dyDescent="0.25">
      <c r="A6290" s="154" t="s">
        <v>2087</v>
      </c>
      <c r="B6290" s="155" t="s">
        <v>2712</v>
      </c>
      <c r="C6290" s="154" t="s">
        <v>41</v>
      </c>
      <c r="D6290" s="154" t="s">
        <v>2713</v>
      </c>
      <c r="E6290" s="290" t="s">
        <v>2091</v>
      </c>
      <c r="F6290" s="290"/>
      <c r="G6290" s="156" t="s">
        <v>43</v>
      </c>
      <c r="H6290" s="157">
        <v>0.15229999999999999</v>
      </c>
      <c r="I6290" s="158">
        <v>2.06</v>
      </c>
      <c r="J6290" s="158">
        <v>0.31</v>
      </c>
    </row>
    <row r="6291" spans="1:10" x14ac:dyDescent="0.25">
      <c r="A6291" s="49"/>
      <c r="B6291" s="49"/>
      <c r="C6291" s="49"/>
      <c r="D6291" s="49"/>
      <c r="E6291" s="49" t="s">
        <v>2093</v>
      </c>
      <c r="F6291" s="159">
        <v>7.79</v>
      </c>
      <c r="G6291" s="49" t="s">
        <v>2094</v>
      </c>
      <c r="H6291" s="159">
        <v>8.9499999999999993</v>
      </c>
      <c r="I6291" s="49" t="s">
        <v>2095</v>
      </c>
      <c r="J6291" s="159">
        <v>16.739999999999998</v>
      </c>
    </row>
    <row r="6292" spans="1:10" x14ac:dyDescent="0.25">
      <c r="A6292" s="49"/>
      <c r="B6292" s="49"/>
      <c r="C6292" s="49"/>
      <c r="D6292" s="49"/>
      <c r="E6292" s="49" t="s">
        <v>2096</v>
      </c>
      <c r="F6292" s="159">
        <v>8.41</v>
      </c>
      <c r="G6292" s="49"/>
      <c r="H6292" s="291" t="s">
        <v>2097</v>
      </c>
      <c r="I6292" s="291"/>
      <c r="J6292" s="159">
        <v>49.46</v>
      </c>
    </row>
    <row r="6293" spans="1:10" ht="14.4" thickBot="1" x14ac:dyDescent="0.3">
      <c r="A6293" s="30"/>
      <c r="B6293" s="30"/>
      <c r="C6293" s="30"/>
      <c r="D6293" s="30"/>
      <c r="E6293" s="30"/>
      <c r="F6293" s="30"/>
      <c r="G6293" s="30" t="s">
        <v>2098</v>
      </c>
      <c r="H6293" s="160" t="s">
        <v>2166</v>
      </c>
      <c r="I6293" s="30" t="s">
        <v>2100</v>
      </c>
      <c r="J6293" s="32">
        <v>49.46</v>
      </c>
    </row>
    <row r="6294" spans="1:10" ht="14.4" thickTop="1" x14ac:dyDescent="0.25">
      <c r="A6294" s="161"/>
      <c r="B6294" s="161"/>
      <c r="C6294" s="161"/>
      <c r="D6294" s="161"/>
      <c r="E6294" s="161"/>
      <c r="F6294" s="161"/>
      <c r="G6294" s="161"/>
      <c r="H6294" s="161"/>
      <c r="I6294" s="161"/>
      <c r="J6294" s="161"/>
    </row>
    <row r="6295" spans="1:10" x14ac:dyDescent="0.25">
      <c r="A6295" s="24" t="s">
        <v>1938</v>
      </c>
      <c r="B6295" s="25" t="s">
        <v>2</v>
      </c>
      <c r="C6295" s="24" t="s">
        <v>3</v>
      </c>
      <c r="D6295" s="24" t="s">
        <v>4</v>
      </c>
      <c r="E6295" s="294" t="s">
        <v>2075</v>
      </c>
      <c r="F6295" s="294"/>
      <c r="G6295" s="145" t="s">
        <v>5</v>
      </c>
      <c r="H6295" s="25" t="s">
        <v>6</v>
      </c>
      <c r="I6295" s="25" t="s">
        <v>7</v>
      </c>
      <c r="J6295" s="25" t="s">
        <v>9</v>
      </c>
    </row>
    <row r="6296" spans="1:10" ht="39.6" x14ac:dyDescent="0.25">
      <c r="A6296" s="146" t="s">
        <v>2076</v>
      </c>
      <c r="B6296" s="147" t="s">
        <v>1939</v>
      </c>
      <c r="C6296" s="146" t="s">
        <v>41</v>
      </c>
      <c r="D6296" s="146" t="s">
        <v>1940</v>
      </c>
      <c r="E6296" s="292" t="s">
        <v>3976</v>
      </c>
      <c r="F6296" s="292"/>
      <c r="G6296" s="148" t="s">
        <v>43</v>
      </c>
      <c r="H6296" s="149">
        <v>1</v>
      </c>
      <c r="I6296" s="150">
        <v>17.64</v>
      </c>
      <c r="J6296" s="150">
        <v>17.64</v>
      </c>
    </row>
    <row r="6297" spans="1:10" ht="26.4" x14ac:dyDescent="0.25">
      <c r="A6297" s="48" t="s">
        <v>2078</v>
      </c>
      <c r="B6297" s="50" t="s">
        <v>2114</v>
      </c>
      <c r="C6297" s="48" t="s">
        <v>41</v>
      </c>
      <c r="D6297" s="48" t="s">
        <v>2115</v>
      </c>
      <c r="E6297" s="289" t="s">
        <v>2081</v>
      </c>
      <c r="F6297" s="289"/>
      <c r="G6297" s="151" t="s">
        <v>2082</v>
      </c>
      <c r="H6297" s="152">
        <v>0.17774999999999999</v>
      </c>
      <c r="I6297" s="153">
        <v>24.83</v>
      </c>
      <c r="J6297" s="153">
        <v>4.41</v>
      </c>
    </row>
    <row r="6298" spans="1:10" ht="26.4" x14ac:dyDescent="0.25">
      <c r="A6298" s="48" t="s">
        <v>2078</v>
      </c>
      <c r="B6298" s="50" t="s">
        <v>2118</v>
      </c>
      <c r="C6298" s="48" t="s">
        <v>41</v>
      </c>
      <c r="D6298" s="48" t="s">
        <v>2119</v>
      </c>
      <c r="E6298" s="289" t="s">
        <v>2081</v>
      </c>
      <c r="F6298" s="289"/>
      <c r="G6298" s="151" t="s">
        <v>2082</v>
      </c>
      <c r="H6298" s="152">
        <v>0.17774999999999999</v>
      </c>
      <c r="I6298" s="153">
        <v>29.46</v>
      </c>
      <c r="J6298" s="153">
        <v>5.23</v>
      </c>
    </row>
    <row r="6299" spans="1:10" x14ac:dyDescent="0.25">
      <c r="A6299" s="154" t="s">
        <v>2087</v>
      </c>
      <c r="B6299" s="155" t="s">
        <v>2712</v>
      </c>
      <c r="C6299" s="154" t="s">
        <v>41</v>
      </c>
      <c r="D6299" s="154" t="s">
        <v>2713</v>
      </c>
      <c r="E6299" s="290" t="s">
        <v>2091</v>
      </c>
      <c r="F6299" s="290"/>
      <c r="G6299" s="156" t="s">
        <v>43</v>
      </c>
      <c r="H6299" s="157">
        <v>0.1333</v>
      </c>
      <c r="I6299" s="158">
        <v>2.06</v>
      </c>
      <c r="J6299" s="158">
        <v>0.27</v>
      </c>
    </row>
    <row r="6300" spans="1:10" ht="26.4" x14ac:dyDescent="0.25">
      <c r="A6300" s="154" t="s">
        <v>2087</v>
      </c>
      <c r="B6300" s="155" t="s">
        <v>3982</v>
      </c>
      <c r="C6300" s="154" t="s">
        <v>41</v>
      </c>
      <c r="D6300" s="154" t="s">
        <v>3983</v>
      </c>
      <c r="E6300" s="290" t="s">
        <v>2091</v>
      </c>
      <c r="F6300" s="290"/>
      <c r="G6300" s="156" t="s">
        <v>43</v>
      </c>
      <c r="H6300" s="157">
        <v>3.8E-3</v>
      </c>
      <c r="I6300" s="158">
        <v>317.01</v>
      </c>
      <c r="J6300" s="158">
        <v>1.2</v>
      </c>
    </row>
    <row r="6301" spans="1:10" ht="26.4" x14ac:dyDescent="0.25">
      <c r="A6301" s="154" t="s">
        <v>2087</v>
      </c>
      <c r="B6301" s="155" t="s">
        <v>3984</v>
      </c>
      <c r="C6301" s="154" t="s">
        <v>41</v>
      </c>
      <c r="D6301" s="154" t="s">
        <v>3985</v>
      </c>
      <c r="E6301" s="290" t="s">
        <v>2091</v>
      </c>
      <c r="F6301" s="290"/>
      <c r="G6301" s="156" t="s">
        <v>43</v>
      </c>
      <c r="H6301" s="157">
        <v>9.5E-4</v>
      </c>
      <c r="I6301" s="158">
        <v>58.12</v>
      </c>
      <c r="J6301" s="158">
        <v>0.05</v>
      </c>
    </row>
    <row r="6302" spans="1:10" ht="26.4" x14ac:dyDescent="0.25">
      <c r="A6302" s="154" t="s">
        <v>2087</v>
      </c>
      <c r="B6302" s="155" t="s">
        <v>3991</v>
      </c>
      <c r="C6302" s="154" t="s">
        <v>41</v>
      </c>
      <c r="D6302" s="154" t="s">
        <v>3992</v>
      </c>
      <c r="E6302" s="290" t="s">
        <v>2091</v>
      </c>
      <c r="F6302" s="290"/>
      <c r="G6302" s="156" t="s">
        <v>43</v>
      </c>
      <c r="H6302" s="157">
        <v>1</v>
      </c>
      <c r="I6302" s="158">
        <v>6.48</v>
      </c>
      <c r="J6302" s="158">
        <v>6.48</v>
      </c>
    </row>
    <row r="6303" spans="1:10" x14ac:dyDescent="0.25">
      <c r="A6303" s="49"/>
      <c r="B6303" s="49"/>
      <c r="C6303" s="49"/>
      <c r="D6303" s="49"/>
      <c r="E6303" s="49" t="s">
        <v>2093</v>
      </c>
      <c r="F6303" s="159">
        <v>3.41</v>
      </c>
      <c r="G6303" s="49" t="s">
        <v>2094</v>
      </c>
      <c r="H6303" s="159">
        <v>3.91</v>
      </c>
      <c r="I6303" s="49" t="s">
        <v>2095</v>
      </c>
      <c r="J6303" s="159">
        <v>7.32</v>
      </c>
    </row>
    <row r="6304" spans="1:10" x14ac:dyDescent="0.25">
      <c r="A6304" s="49"/>
      <c r="B6304" s="49"/>
      <c r="C6304" s="49"/>
      <c r="D6304" s="49"/>
      <c r="E6304" s="49" t="s">
        <v>2096</v>
      </c>
      <c r="F6304" s="159">
        <v>3.61</v>
      </c>
      <c r="G6304" s="49"/>
      <c r="H6304" s="291" t="s">
        <v>2097</v>
      </c>
      <c r="I6304" s="291"/>
      <c r="J6304" s="159">
        <v>21.25</v>
      </c>
    </row>
    <row r="6305" spans="1:10" ht="14.4" thickBot="1" x14ac:dyDescent="0.3">
      <c r="A6305" s="30"/>
      <c r="B6305" s="30"/>
      <c r="C6305" s="30"/>
      <c r="D6305" s="30"/>
      <c r="E6305" s="30"/>
      <c r="F6305" s="30"/>
      <c r="G6305" s="30" t="s">
        <v>2098</v>
      </c>
      <c r="H6305" s="160" t="s">
        <v>2571</v>
      </c>
      <c r="I6305" s="30" t="s">
        <v>2100</v>
      </c>
      <c r="J6305" s="32">
        <v>191.25</v>
      </c>
    </row>
    <row r="6306" spans="1:10" ht="14.4" thickTop="1" x14ac:dyDescent="0.25">
      <c r="A6306" s="161"/>
      <c r="B6306" s="161"/>
      <c r="C6306" s="161"/>
      <c r="D6306" s="161"/>
      <c r="E6306" s="161"/>
      <c r="F6306" s="161"/>
      <c r="G6306" s="161"/>
      <c r="H6306" s="161"/>
      <c r="I6306" s="161"/>
      <c r="J6306" s="161"/>
    </row>
    <row r="6307" spans="1:10" x14ac:dyDescent="0.25">
      <c r="A6307" s="24" t="s">
        <v>1941</v>
      </c>
      <c r="B6307" s="25" t="s">
        <v>2</v>
      </c>
      <c r="C6307" s="24" t="s">
        <v>3</v>
      </c>
      <c r="D6307" s="24" t="s">
        <v>4</v>
      </c>
      <c r="E6307" s="294" t="s">
        <v>2075</v>
      </c>
      <c r="F6307" s="294"/>
      <c r="G6307" s="145" t="s">
        <v>5</v>
      </c>
      <c r="H6307" s="25" t="s">
        <v>6</v>
      </c>
      <c r="I6307" s="25" t="s">
        <v>7</v>
      </c>
      <c r="J6307" s="25" t="s">
        <v>9</v>
      </c>
    </row>
    <row r="6308" spans="1:10" ht="39.6" x14ac:dyDescent="0.25">
      <c r="A6308" s="146" t="s">
        <v>2076</v>
      </c>
      <c r="B6308" s="147" t="s">
        <v>1942</v>
      </c>
      <c r="C6308" s="146" t="s">
        <v>41</v>
      </c>
      <c r="D6308" s="146" t="s">
        <v>1943</v>
      </c>
      <c r="E6308" s="292" t="s">
        <v>3976</v>
      </c>
      <c r="F6308" s="292"/>
      <c r="G6308" s="148" t="s">
        <v>43</v>
      </c>
      <c r="H6308" s="149">
        <v>1</v>
      </c>
      <c r="I6308" s="150">
        <v>12.46</v>
      </c>
      <c r="J6308" s="150">
        <v>12.46</v>
      </c>
    </row>
    <row r="6309" spans="1:10" ht="26.4" x14ac:dyDescent="0.25">
      <c r="A6309" s="48" t="s">
        <v>2078</v>
      </c>
      <c r="B6309" s="50" t="s">
        <v>2118</v>
      </c>
      <c r="C6309" s="48" t="s">
        <v>41</v>
      </c>
      <c r="D6309" s="48" t="s">
        <v>2119</v>
      </c>
      <c r="E6309" s="289" t="s">
        <v>2081</v>
      </c>
      <c r="F6309" s="289"/>
      <c r="G6309" s="151" t="s">
        <v>2082</v>
      </c>
      <c r="H6309" s="152">
        <v>0.15240000000000001</v>
      </c>
      <c r="I6309" s="153">
        <v>29.46</v>
      </c>
      <c r="J6309" s="153">
        <v>4.4800000000000004</v>
      </c>
    </row>
    <row r="6310" spans="1:10" ht="26.4" x14ac:dyDescent="0.25">
      <c r="A6310" s="48" t="s">
        <v>2078</v>
      </c>
      <c r="B6310" s="50" t="s">
        <v>2114</v>
      </c>
      <c r="C6310" s="48" t="s">
        <v>41</v>
      </c>
      <c r="D6310" s="48" t="s">
        <v>2115</v>
      </c>
      <c r="E6310" s="289" t="s">
        <v>2081</v>
      </c>
      <c r="F6310" s="289"/>
      <c r="G6310" s="151" t="s">
        <v>2082</v>
      </c>
      <c r="H6310" s="152">
        <v>0.15240000000000001</v>
      </c>
      <c r="I6310" s="153">
        <v>24.83</v>
      </c>
      <c r="J6310" s="153">
        <v>3.78</v>
      </c>
    </row>
    <row r="6311" spans="1:10" ht="26.4" x14ac:dyDescent="0.25">
      <c r="A6311" s="154" t="s">
        <v>2087</v>
      </c>
      <c r="B6311" s="155" t="s">
        <v>3982</v>
      </c>
      <c r="C6311" s="154" t="s">
        <v>41</v>
      </c>
      <c r="D6311" s="154" t="s">
        <v>3983</v>
      </c>
      <c r="E6311" s="290" t="s">
        <v>2091</v>
      </c>
      <c r="F6311" s="290"/>
      <c r="G6311" s="156" t="s">
        <v>43</v>
      </c>
      <c r="H6311" s="157">
        <v>2.8E-3</v>
      </c>
      <c r="I6311" s="158">
        <v>317.01</v>
      </c>
      <c r="J6311" s="158">
        <v>0.88</v>
      </c>
    </row>
    <row r="6312" spans="1:10" x14ac:dyDescent="0.25">
      <c r="A6312" s="154" t="s">
        <v>2087</v>
      </c>
      <c r="B6312" s="155" t="s">
        <v>3993</v>
      </c>
      <c r="C6312" s="154" t="s">
        <v>41</v>
      </c>
      <c r="D6312" s="154" t="s">
        <v>3994</v>
      </c>
      <c r="E6312" s="290" t="s">
        <v>2091</v>
      </c>
      <c r="F6312" s="290"/>
      <c r="G6312" s="156" t="s">
        <v>43</v>
      </c>
      <c r="H6312" s="157">
        <v>1</v>
      </c>
      <c r="I6312" s="158">
        <v>3.13</v>
      </c>
      <c r="J6312" s="158">
        <v>3.13</v>
      </c>
    </row>
    <row r="6313" spans="1:10" x14ac:dyDescent="0.25">
      <c r="A6313" s="154" t="s">
        <v>2087</v>
      </c>
      <c r="B6313" s="155" t="s">
        <v>2712</v>
      </c>
      <c r="C6313" s="154" t="s">
        <v>41</v>
      </c>
      <c r="D6313" s="154" t="s">
        <v>2713</v>
      </c>
      <c r="E6313" s="290" t="s">
        <v>2091</v>
      </c>
      <c r="F6313" s="290"/>
      <c r="G6313" s="156" t="s">
        <v>43</v>
      </c>
      <c r="H6313" s="157">
        <v>7.6200000000000004E-2</v>
      </c>
      <c r="I6313" s="158">
        <v>2.06</v>
      </c>
      <c r="J6313" s="158">
        <v>0.15</v>
      </c>
    </row>
    <row r="6314" spans="1:10" ht="26.4" x14ac:dyDescent="0.25">
      <c r="A6314" s="154" t="s">
        <v>2087</v>
      </c>
      <c r="B6314" s="155" t="s">
        <v>3984</v>
      </c>
      <c r="C6314" s="154" t="s">
        <v>41</v>
      </c>
      <c r="D6314" s="154" t="s">
        <v>3985</v>
      </c>
      <c r="E6314" s="290" t="s">
        <v>2091</v>
      </c>
      <c r="F6314" s="290"/>
      <c r="G6314" s="156" t="s">
        <v>43</v>
      </c>
      <c r="H6314" s="157">
        <v>6.9999999999999999E-4</v>
      </c>
      <c r="I6314" s="158">
        <v>58.12</v>
      </c>
      <c r="J6314" s="158">
        <v>0.04</v>
      </c>
    </row>
    <row r="6315" spans="1:10" x14ac:dyDescent="0.25">
      <c r="A6315" s="49"/>
      <c r="B6315" s="49"/>
      <c r="C6315" s="49"/>
      <c r="D6315" s="49"/>
      <c r="E6315" s="49" t="s">
        <v>2093</v>
      </c>
      <c r="F6315" s="159">
        <v>2.92</v>
      </c>
      <c r="G6315" s="49" t="s">
        <v>2094</v>
      </c>
      <c r="H6315" s="159">
        <v>3.35</v>
      </c>
      <c r="I6315" s="49" t="s">
        <v>2095</v>
      </c>
      <c r="J6315" s="159">
        <v>6.27</v>
      </c>
    </row>
    <row r="6316" spans="1:10" x14ac:dyDescent="0.25">
      <c r="A6316" s="49"/>
      <c r="B6316" s="49"/>
      <c r="C6316" s="49"/>
      <c r="D6316" s="49"/>
      <c r="E6316" s="49" t="s">
        <v>2096</v>
      </c>
      <c r="F6316" s="159">
        <v>2.5499999999999998</v>
      </c>
      <c r="G6316" s="49"/>
      <c r="H6316" s="291" t="s">
        <v>2097</v>
      </c>
      <c r="I6316" s="291"/>
      <c r="J6316" s="159">
        <v>15.01</v>
      </c>
    </row>
    <row r="6317" spans="1:10" ht="14.4" thickBot="1" x14ac:dyDescent="0.3">
      <c r="A6317" s="30"/>
      <c r="B6317" s="30"/>
      <c r="C6317" s="30"/>
      <c r="D6317" s="30"/>
      <c r="E6317" s="30"/>
      <c r="F6317" s="30"/>
      <c r="G6317" s="30" t="s">
        <v>2098</v>
      </c>
      <c r="H6317" s="160" t="s">
        <v>3995</v>
      </c>
      <c r="I6317" s="30" t="s">
        <v>2100</v>
      </c>
      <c r="J6317" s="32">
        <v>600.4</v>
      </c>
    </row>
    <row r="6318" spans="1:10" ht="14.4" thickTop="1" x14ac:dyDescent="0.25">
      <c r="A6318" s="161"/>
      <c r="B6318" s="161"/>
      <c r="C6318" s="161"/>
      <c r="D6318" s="161"/>
      <c r="E6318" s="161"/>
      <c r="F6318" s="161"/>
      <c r="G6318" s="161"/>
      <c r="H6318" s="161"/>
      <c r="I6318" s="161"/>
      <c r="J6318" s="161"/>
    </row>
    <row r="6319" spans="1:10" x14ac:dyDescent="0.25">
      <c r="A6319" s="24" t="s">
        <v>1944</v>
      </c>
      <c r="B6319" s="25" t="s">
        <v>2</v>
      </c>
      <c r="C6319" s="24" t="s">
        <v>3</v>
      </c>
      <c r="D6319" s="24" t="s">
        <v>4</v>
      </c>
      <c r="E6319" s="294" t="s">
        <v>2075</v>
      </c>
      <c r="F6319" s="294"/>
      <c r="G6319" s="145" t="s">
        <v>5</v>
      </c>
      <c r="H6319" s="25" t="s">
        <v>6</v>
      </c>
      <c r="I6319" s="25" t="s">
        <v>7</v>
      </c>
      <c r="J6319" s="25" t="s">
        <v>9</v>
      </c>
    </row>
    <row r="6320" spans="1:10" ht="39.6" x14ac:dyDescent="0.25">
      <c r="A6320" s="146" t="s">
        <v>2076</v>
      </c>
      <c r="B6320" s="147" t="s">
        <v>1945</v>
      </c>
      <c r="C6320" s="146" t="s">
        <v>41</v>
      </c>
      <c r="D6320" s="146" t="s">
        <v>1946</v>
      </c>
      <c r="E6320" s="292" t="s">
        <v>3976</v>
      </c>
      <c r="F6320" s="292"/>
      <c r="G6320" s="148" t="s">
        <v>43</v>
      </c>
      <c r="H6320" s="149">
        <v>1</v>
      </c>
      <c r="I6320" s="150">
        <v>18.82</v>
      </c>
      <c r="J6320" s="150">
        <v>18.82</v>
      </c>
    </row>
    <row r="6321" spans="1:10" ht="26.4" x14ac:dyDescent="0.25">
      <c r="A6321" s="48" t="s">
        <v>2078</v>
      </c>
      <c r="B6321" s="50" t="s">
        <v>2118</v>
      </c>
      <c r="C6321" s="48" t="s">
        <v>41</v>
      </c>
      <c r="D6321" s="48" t="s">
        <v>2119</v>
      </c>
      <c r="E6321" s="289" t="s">
        <v>2081</v>
      </c>
      <c r="F6321" s="289"/>
      <c r="G6321" s="151" t="s">
        <v>2082</v>
      </c>
      <c r="H6321" s="152">
        <v>0.2031</v>
      </c>
      <c r="I6321" s="153">
        <v>29.46</v>
      </c>
      <c r="J6321" s="153">
        <v>5.98</v>
      </c>
    </row>
    <row r="6322" spans="1:10" ht="26.4" x14ac:dyDescent="0.25">
      <c r="A6322" s="48" t="s">
        <v>2078</v>
      </c>
      <c r="B6322" s="50" t="s">
        <v>2114</v>
      </c>
      <c r="C6322" s="48" t="s">
        <v>41</v>
      </c>
      <c r="D6322" s="48" t="s">
        <v>2115</v>
      </c>
      <c r="E6322" s="289" t="s">
        <v>2081</v>
      </c>
      <c r="F6322" s="289"/>
      <c r="G6322" s="151" t="s">
        <v>2082</v>
      </c>
      <c r="H6322" s="152">
        <v>0.2031</v>
      </c>
      <c r="I6322" s="153">
        <v>24.83</v>
      </c>
      <c r="J6322" s="153">
        <v>5.04</v>
      </c>
    </row>
    <row r="6323" spans="1:10" x14ac:dyDescent="0.25">
      <c r="A6323" s="154" t="s">
        <v>2087</v>
      </c>
      <c r="B6323" s="155" t="s">
        <v>2712</v>
      </c>
      <c r="C6323" s="154" t="s">
        <v>41</v>
      </c>
      <c r="D6323" s="154" t="s">
        <v>2713</v>
      </c>
      <c r="E6323" s="290" t="s">
        <v>2091</v>
      </c>
      <c r="F6323" s="290"/>
      <c r="G6323" s="156" t="s">
        <v>43</v>
      </c>
      <c r="H6323" s="157">
        <v>0.10150000000000001</v>
      </c>
      <c r="I6323" s="158">
        <v>2.06</v>
      </c>
      <c r="J6323" s="158">
        <v>0.2</v>
      </c>
    </row>
    <row r="6324" spans="1:10" ht="26.4" x14ac:dyDescent="0.25">
      <c r="A6324" s="154" t="s">
        <v>2087</v>
      </c>
      <c r="B6324" s="155" t="s">
        <v>3982</v>
      </c>
      <c r="C6324" s="154" t="s">
        <v>41</v>
      </c>
      <c r="D6324" s="154" t="s">
        <v>3983</v>
      </c>
      <c r="E6324" s="290" t="s">
        <v>2091</v>
      </c>
      <c r="F6324" s="290"/>
      <c r="G6324" s="156" t="s">
        <v>43</v>
      </c>
      <c r="H6324" s="157">
        <v>4.7999999999999996E-3</v>
      </c>
      <c r="I6324" s="158">
        <v>317.01</v>
      </c>
      <c r="J6324" s="158">
        <v>1.52</v>
      </c>
    </row>
    <row r="6325" spans="1:10" ht="26.4" x14ac:dyDescent="0.25">
      <c r="A6325" s="154" t="s">
        <v>2087</v>
      </c>
      <c r="B6325" s="155" t="s">
        <v>3984</v>
      </c>
      <c r="C6325" s="154" t="s">
        <v>41</v>
      </c>
      <c r="D6325" s="154" t="s">
        <v>3985</v>
      </c>
      <c r="E6325" s="290" t="s">
        <v>2091</v>
      </c>
      <c r="F6325" s="290"/>
      <c r="G6325" s="156" t="s">
        <v>43</v>
      </c>
      <c r="H6325" s="157">
        <v>1.1999999999999999E-3</v>
      </c>
      <c r="I6325" s="158">
        <v>58.12</v>
      </c>
      <c r="J6325" s="158">
        <v>0.06</v>
      </c>
    </row>
    <row r="6326" spans="1:10" x14ac:dyDescent="0.25">
      <c r="A6326" s="154" t="s">
        <v>2087</v>
      </c>
      <c r="B6326" s="155" t="s">
        <v>3996</v>
      </c>
      <c r="C6326" s="154" t="s">
        <v>41</v>
      </c>
      <c r="D6326" s="154" t="s">
        <v>3997</v>
      </c>
      <c r="E6326" s="290" t="s">
        <v>2091</v>
      </c>
      <c r="F6326" s="290"/>
      <c r="G6326" s="156" t="s">
        <v>43</v>
      </c>
      <c r="H6326" s="157">
        <v>1</v>
      </c>
      <c r="I6326" s="158">
        <v>6.02</v>
      </c>
      <c r="J6326" s="158">
        <v>6.02</v>
      </c>
    </row>
    <row r="6327" spans="1:10" x14ac:dyDescent="0.25">
      <c r="A6327" s="49"/>
      <c r="B6327" s="49"/>
      <c r="C6327" s="49"/>
      <c r="D6327" s="49"/>
      <c r="E6327" s="49" t="s">
        <v>2093</v>
      </c>
      <c r="F6327" s="159">
        <v>3.89</v>
      </c>
      <c r="G6327" s="49" t="s">
        <v>2094</v>
      </c>
      <c r="H6327" s="159">
        <v>4.47</v>
      </c>
      <c r="I6327" s="49" t="s">
        <v>2095</v>
      </c>
      <c r="J6327" s="159">
        <v>8.36</v>
      </c>
    </row>
    <row r="6328" spans="1:10" x14ac:dyDescent="0.25">
      <c r="A6328" s="49"/>
      <c r="B6328" s="49"/>
      <c r="C6328" s="49"/>
      <c r="D6328" s="49"/>
      <c r="E6328" s="49" t="s">
        <v>2096</v>
      </c>
      <c r="F6328" s="159">
        <v>3.85</v>
      </c>
      <c r="G6328" s="49"/>
      <c r="H6328" s="291" t="s">
        <v>2097</v>
      </c>
      <c r="I6328" s="291"/>
      <c r="J6328" s="159">
        <v>22.67</v>
      </c>
    </row>
    <row r="6329" spans="1:10" ht="14.4" thickBot="1" x14ac:dyDescent="0.3">
      <c r="A6329" s="30"/>
      <c r="B6329" s="30"/>
      <c r="C6329" s="30"/>
      <c r="D6329" s="30"/>
      <c r="E6329" s="30"/>
      <c r="F6329" s="30"/>
      <c r="G6329" s="30" t="s">
        <v>2098</v>
      </c>
      <c r="H6329" s="160" t="s">
        <v>3995</v>
      </c>
      <c r="I6329" s="30" t="s">
        <v>2100</v>
      </c>
      <c r="J6329" s="32">
        <v>906.8</v>
      </c>
    </row>
    <row r="6330" spans="1:10" ht="14.4" thickTop="1" x14ac:dyDescent="0.25">
      <c r="A6330" s="161"/>
      <c r="B6330" s="161"/>
      <c r="C6330" s="161"/>
      <c r="D6330" s="161"/>
      <c r="E6330" s="161"/>
      <c r="F6330" s="161"/>
      <c r="G6330" s="161"/>
      <c r="H6330" s="161"/>
      <c r="I6330" s="161"/>
      <c r="J6330" s="161"/>
    </row>
    <row r="6331" spans="1:10" x14ac:dyDescent="0.25">
      <c r="A6331" s="24" t="s">
        <v>1947</v>
      </c>
      <c r="B6331" s="25" t="s">
        <v>2</v>
      </c>
      <c r="C6331" s="24" t="s">
        <v>3</v>
      </c>
      <c r="D6331" s="24" t="s">
        <v>4</v>
      </c>
      <c r="E6331" s="294" t="s">
        <v>2075</v>
      </c>
      <c r="F6331" s="294"/>
      <c r="G6331" s="145" t="s">
        <v>5</v>
      </c>
      <c r="H6331" s="25" t="s">
        <v>6</v>
      </c>
      <c r="I6331" s="25" t="s">
        <v>7</v>
      </c>
      <c r="J6331" s="25" t="s">
        <v>9</v>
      </c>
    </row>
    <row r="6332" spans="1:10" ht="39.6" x14ac:dyDescent="0.25">
      <c r="A6332" s="146" t="s">
        <v>2076</v>
      </c>
      <c r="B6332" s="147" t="s">
        <v>1948</v>
      </c>
      <c r="C6332" s="146" t="s">
        <v>41</v>
      </c>
      <c r="D6332" s="146" t="s">
        <v>1949</v>
      </c>
      <c r="E6332" s="292" t="s">
        <v>3976</v>
      </c>
      <c r="F6332" s="292"/>
      <c r="G6332" s="148" t="s">
        <v>43</v>
      </c>
      <c r="H6332" s="149">
        <v>1</v>
      </c>
      <c r="I6332" s="150">
        <v>19.100000000000001</v>
      </c>
      <c r="J6332" s="150">
        <v>19.100000000000001</v>
      </c>
    </row>
    <row r="6333" spans="1:10" ht="26.4" x14ac:dyDescent="0.25">
      <c r="A6333" s="48" t="s">
        <v>2078</v>
      </c>
      <c r="B6333" s="50" t="s">
        <v>2114</v>
      </c>
      <c r="C6333" s="48" t="s">
        <v>41</v>
      </c>
      <c r="D6333" s="48" t="s">
        <v>2115</v>
      </c>
      <c r="E6333" s="289" t="s">
        <v>2081</v>
      </c>
      <c r="F6333" s="289"/>
      <c r="G6333" s="151" t="s">
        <v>2082</v>
      </c>
      <c r="H6333" s="152">
        <v>0.2286</v>
      </c>
      <c r="I6333" s="153">
        <v>24.83</v>
      </c>
      <c r="J6333" s="153">
        <v>5.67</v>
      </c>
    </row>
    <row r="6334" spans="1:10" ht="26.4" x14ac:dyDescent="0.25">
      <c r="A6334" s="48" t="s">
        <v>2078</v>
      </c>
      <c r="B6334" s="50" t="s">
        <v>2118</v>
      </c>
      <c r="C6334" s="48" t="s">
        <v>41</v>
      </c>
      <c r="D6334" s="48" t="s">
        <v>2119</v>
      </c>
      <c r="E6334" s="289" t="s">
        <v>2081</v>
      </c>
      <c r="F6334" s="289"/>
      <c r="G6334" s="151" t="s">
        <v>2082</v>
      </c>
      <c r="H6334" s="152">
        <v>0.2286</v>
      </c>
      <c r="I6334" s="153">
        <v>29.46</v>
      </c>
      <c r="J6334" s="153">
        <v>6.73</v>
      </c>
    </row>
    <row r="6335" spans="1:10" ht="26.4" x14ac:dyDescent="0.25">
      <c r="A6335" s="154" t="s">
        <v>2087</v>
      </c>
      <c r="B6335" s="155" t="s">
        <v>3998</v>
      </c>
      <c r="C6335" s="154" t="s">
        <v>41</v>
      </c>
      <c r="D6335" s="154" t="s">
        <v>3999</v>
      </c>
      <c r="E6335" s="290" t="s">
        <v>2091</v>
      </c>
      <c r="F6335" s="290"/>
      <c r="G6335" s="156" t="s">
        <v>43</v>
      </c>
      <c r="H6335" s="157">
        <v>1</v>
      </c>
      <c r="I6335" s="158">
        <v>5.63</v>
      </c>
      <c r="J6335" s="158">
        <v>5.63</v>
      </c>
    </row>
    <row r="6336" spans="1:10" ht="26.4" x14ac:dyDescent="0.25">
      <c r="A6336" s="154" t="s">
        <v>2087</v>
      </c>
      <c r="B6336" s="155" t="s">
        <v>3984</v>
      </c>
      <c r="C6336" s="154" t="s">
        <v>41</v>
      </c>
      <c r="D6336" s="154" t="s">
        <v>3985</v>
      </c>
      <c r="E6336" s="290" t="s">
        <v>2091</v>
      </c>
      <c r="F6336" s="290"/>
      <c r="G6336" s="156" t="s">
        <v>43</v>
      </c>
      <c r="H6336" s="157">
        <v>6.9999999999999999E-4</v>
      </c>
      <c r="I6336" s="158">
        <v>58.12</v>
      </c>
      <c r="J6336" s="158">
        <v>0.04</v>
      </c>
    </row>
    <row r="6337" spans="1:10" ht="26.4" x14ac:dyDescent="0.25">
      <c r="A6337" s="154" t="s">
        <v>2087</v>
      </c>
      <c r="B6337" s="155" t="s">
        <v>3982</v>
      </c>
      <c r="C6337" s="154" t="s">
        <v>41</v>
      </c>
      <c r="D6337" s="154" t="s">
        <v>3983</v>
      </c>
      <c r="E6337" s="290" t="s">
        <v>2091</v>
      </c>
      <c r="F6337" s="290"/>
      <c r="G6337" s="156" t="s">
        <v>43</v>
      </c>
      <c r="H6337" s="157">
        <v>2.8E-3</v>
      </c>
      <c r="I6337" s="158">
        <v>317.01</v>
      </c>
      <c r="J6337" s="158">
        <v>0.88</v>
      </c>
    </row>
    <row r="6338" spans="1:10" x14ac:dyDescent="0.25">
      <c r="A6338" s="154" t="s">
        <v>2087</v>
      </c>
      <c r="B6338" s="155" t="s">
        <v>2712</v>
      </c>
      <c r="C6338" s="154" t="s">
        <v>41</v>
      </c>
      <c r="D6338" s="154" t="s">
        <v>2713</v>
      </c>
      <c r="E6338" s="290" t="s">
        <v>2091</v>
      </c>
      <c r="F6338" s="290"/>
      <c r="G6338" s="156" t="s">
        <v>43</v>
      </c>
      <c r="H6338" s="157">
        <v>7.6200000000000004E-2</v>
      </c>
      <c r="I6338" s="158">
        <v>2.06</v>
      </c>
      <c r="J6338" s="158">
        <v>0.15</v>
      </c>
    </row>
    <row r="6339" spans="1:10" x14ac:dyDescent="0.25">
      <c r="A6339" s="49"/>
      <c r="B6339" s="49"/>
      <c r="C6339" s="49"/>
      <c r="D6339" s="49"/>
      <c r="E6339" s="49" t="s">
        <v>2093</v>
      </c>
      <c r="F6339" s="159">
        <v>4.38</v>
      </c>
      <c r="G6339" s="49" t="s">
        <v>2094</v>
      </c>
      <c r="H6339" s="159">
        <v>5.04</v>
      </c>
      <c r="I6339" s="49" t="s">
        <v>2095</v>
      </c>
      <c r="J6339" s="159">
        <v>9.42</v>
      </c>
    </row>
    <row r="6340" spans="1:10" x14ac:dyDescent="0.25">
      <c r="A6340" s="49"/>
      <c r="B6340" s="49"/>
      <c r="C6340" s="49"/>
      <c r="D6340" s="49"/>
      <c r="E6340" s="49" t="s">
        <v>2096</v>
      </c>
      <c r="F6340" s="159">
        <v>3.91</v>
      </c>
      <c r="G6340" s="49"/>
      <c r="H6340" s="291" t="s">
        <v>2097</v>
      </c>
      <c r="I6340" s="291"/>
      <c r="J6340" s="159">
        <v>23.01</v>
      </c>
    </row>
    <row r="6341" spans="1:10" ht="14.4" thickBot="1" x14ac:dyDescent="0.3">
      <c r="A6341" s="30"/>
      <c r="B6341" s="30"/>
      <c r="C6341" s="30"/>
      <c r="D6341" s="30"/>
      <c r="E6341" s="30"/>
      <c r="F6341" s="30"/>
      <c r="G6341" s="30" t="s">
        <v>2098</v>
      </c>
      <c r="H6341" s="160" t="s">
        <v>4000</v>
      </c>
      <c r="I6341" s="30" t="s">
        <v>2100</v>
      </c>
      <c r="J6341" s="32">
        <v>6442.8</v>
      </c>
    </row>
    <row r="6342" spans="1:10" ht="14.4" thickTop="1" x14ac:dyDescent="0.25">
      <c r="A6342" s="161"/>
      <c r="B6342" s="161"/>
      <c r="C6342" s="161"/>
      <c r="D6342" s="161"/>
      <c r="E6342" s="161"/>
      <c r="F6342" s="161"/>
      <c r="G6342" s="161"/>
      <c r="H6342" s="161"/>
      <c r="I6342" s="161"/>
      <c r="J6342" s="161"/>
    </row>
    <row r="6343" spans="1:10" x14ac:dyDescent="0.25">
      <c r="A6343" s="24" t="s">
        <v>1950</v>
      </c>
      <c r="B6343" s="25" t="s">
        <v>2</v>
      </c>
      <c r="C6343" s="24" t="s">
        <v>3</v>
      </c>
      <c r="D6343" s="24" t="s">
        <v>4</v>
      </c>
      <c r="E6343" s="294" t="s">
        <v>2075</v>
      </c>
      <c r="F6343" s="294"/>
      <c r="G6343" s="145" t="s">
        <v>5</v>
      </c>
      <c r="H6343" s="25" t="s">
        <v>6</v>
      </c>
      <c r="I6343" s="25" t="s">
        <v>7</v>
      </c>
      <c r="J6343" s="25" t="s">
        <v>9</v>
      </c>
    </row>
    <row r="6344" spans="1:10" ht="39.6" x14ac:dyDescent="0.25">
      <c r="A6344" s="146" t="s">
        <v>2076</v>
      </c>
      <c r="B6344" s="147" t="s">
        <v>1951</v>
      </c>
      <c r="C6344" s="146" t="s">
        <v>41</v>
      </c>
      <c r="D6344" s="146" t="s">
        <v>1952</v>
      </c>
      <c r="E6344" s="292" t="s">
        <v>3976</v>
      </c>
      <c r="F6344" s="292"/>
      <c r="G6344" s="148" t="s">
        <v>43</v>
      </c>
      <c r="H6344" s="149">
        <v>1</v>
      </c>
      <c r="I6344" s="150">
        <v>31.02</v>
      </c>
      <c r="J6344" s="150">
        <v>31.02</v>
      </c>
    </row>
    <row r="6345" spans="1:10" ht="26.4" x14ac:dyDescent="0.25">
      <c r="A6345" s="48" t="s">
        <v>2078</v>
      </c>
      <c r="B6345" s="50" t="s">
        <v>2118</v>
      </c>
      <c r="C6345" s="48" t="s">
        <v>41</v>
      </c>
      <c r="D6345" s="48" t="s">
        <v>2119</v>
      </c>
      <c r="E6345" s="289" t="s">
        <v>2081</v>
      </c>
      <c r="F6345" s="289"/>
      <c r="G6345" s="151" t="s">
        <v>2082</v>
      </c>
      <c r="H6345" s="152">
        <v>0.30459999999999998</v>
      </c>
      <c r="I6345" s="153">
        <v>29.46</v>
      </c>
      <c r="J6345" s="153">
        <v>8.9700000000000006</v>
      </c>
    </row>
    <row r="6346" spans="1:10" ht="26.4" x14ac:dyDescent="0.25">
      <c r="A6346" s="48" t="s">
        <v>2078</v>
      </c>
      <c r="B6346" s="50" t="s">
        <v>2114</v>
      </c>
      <c r="C6346" s="48" t="s">
        <v>41</v>
      </c>
      <c r="D6346" s="48" t="s">
        <v>2115</v>
      </c>
      <c r="E6346" s="289" t="s">
        <v>2081</v>
      </c>
      <c r="F6346" s="289"/>
      <c r="G6346" s="151" t="s">
        <v>2082</v>
      </c>
      <c r="H6346" s="152">
        <v>0.30459999999999998</v>
      </c>
      <c r="I6346" s="153">
        <v>24.83</v>
      </c>
      <c r="J6346" s="153">
        <v>7.56</v>
      </c>
    </row>
    <row r="6347" spans="1:10" ht="26.4" x14ac:dyDescent="0.25">
      <c r="A6347" s="154" t="s">
        <v>2087</v>
      </c>
      <c r="B6347" s="155" t="s">
        <v>4001</v>
      </c>
      <c r="C6347" s="154" t="s">
        <v>41</v>
      </c>
      <c r="D6347" s="154" t="s">
        <v>4002</v>
      </c>
      <c r="E6347" s="290" t="s">
        <v>2091</v>
      </c>
      <c r="F6347" s="290"/>
      <c r="G6347" s="156" t="s">
        <v>43</v>
      </c>
      <c r="H6347" s="157">
        <v>1</v>
      </c>
      <c r="I6347" s="158">
        <v>12.71</v>
      </c>
      <c r="J6347" s="158">
        <v>12.71</v>
      </c>
    </row>
    <row r="6348" spans="1:10" x14ac:dyDescent="0.25">
      <c r="A6348" s="154" t="s">
        <v>2087</v>
      </c>
      <c r="B6348" s="155" t="s">
        <v>2712</v>
      </c>
      <c r="C6348" s="154" t="s">
        <v>41</v>
      </c>
      <c r="D6348" s="154" t="s">
        <v>2713</v>
      </c>
      <c r="E6348" s="290" t="s">
        <v>2091</v>
      </c>
      <c r="F6348" s="290"/>
      <c r="G6348" s="156" t="s">
        <v>43</v>
      </c>
      <c r="H6348" s="157">
        <v>0.10150000000000001</v>
      </c>
      <c r="I6348" s="158">
        <v>2.06</v>
      </c>
      <c r="J6348" s="158">
        <v>0.2</v>
      </c>
    </row>
    <row r="6349" spans="1:10" ht="26.4" x14ac:dyDescent="0.25">
      <c r="A6349" s="154" t="s">
        <v>2087</v>
      </c>
      <c r="B6349" s="155" t="s">
        <v>3982</v>
      </c>
      <c r="C6349" s="154" t="s">
        <v>41</v>
      </c>
      <c r="D6349" s="154" t="s">
        <v>3983</v>
      </c>
      <c r="E6349" s="290" t="s">
        <v>2091</v>
      </c>
      <c r="F6349" s="290"/>
      <c r="G6349" s="156" t="s">
        <v>43</v>
      </c>
      <c r="H6349" s="157">
        <v>4.7999999999999996E-3</v>
      </c>
      <c r="I6349" s="158">
        <v>317.01</v>
      </c>
      <c r="J6349" s="158">
        <v>1.52</v>
      </c>
    </row>
    <row r="6350" spans="1:10" ht="26.4" x14ac:dyDescent="0.25">
      <c r="A6350" s="154" t="s">
        <v>2087</v>
      </c>
      <c r="B6350" s="155" t="s">
        <v>3984</v>
      </c>
      <c r="C6350" s="154" t="s">
        <v>41</v>
      </c>
      <c r="D6350" s="154" t="s">
        <v>3985</v>
      </c>
      <c r="E6350" s="290" t="s">
        <v>2091</v>
      </c>
      <c r="F6350" s="290"/>
      <c r="G6350" s="156" t="s">
        <v>43</v>
      </c>
      <c r="H6350" s="157">
        <v>1.1999999999999999E-3</v>
      </c>
      <c r="I6350" s="158">
        <v>58.12</v>
      </c>
      <c r="J6350" s="158">
        <v>0.06</v>
      </c>
    </row>
    <row r="6351" spans="1:10" x14ac:dyDescent="0.25">
      <c r="A6351" s="49"/>
      <c r="B6351" s="49"/>
      <c r="C6351" s="49"/>
      <c r="D6351" s="49"/>
      <c r="E6351" s="49" t="s">
        <v>2093</v>
      </c>
      <c r="F6351" s="159">
        <v>5.84</v>
      </c>
      <c r="G6351" s="49" t="s">
        <v>2094</v>
      </c>
      <c r="H6351" s="159">
        <v>6.71</v>
      </c>
      <c r="I6351" s="49" t="s">
        <v>2095</v>
      </c>
      <c r="J6351" s="159">
        <v>12.55</v>
      </c>
    </row>
    <row r="6352" spans="1:10" x14ac:dyDescent="0.25">
      <c r="A6352" s="49"/>
      <c r="B6352" s="49"/>
      <c r="C6352" s="49"/>
      <c r="D6352" s="49"/>
      <c r="E6352" s="49" t="s">
        <v>2096</v>
      </c>
      <c r="F6352" s="159">
        <v>6.35</v>
      </c>
      <c r="G6352" s="49"/>
      <c r="H6352" s="291" t="s">
        <v>2097</v>
      </c>
      <c r="I6352" s="291"/>
      <c r="J6352" s="159">
        <v>37.369999999999997</v>
      </c>
    </row>
    <row r="6353" spans="1:10" ht="14.4" thickBot="1" x14ac:dyDescent="0.3">
      <c r="A6353" s="30"/>
      <c r="B6353" s="30"/>
      <c r="C6353" s="30"/>
      <c r="D6353" s="30"/>
      <c r="E6353" s="30"/>
      <c r="F6353" s="30"/>
      <c r="G6353" s="30" t="s">
        <v>2098</v>
      </c>
      <c r="H6353" s="160" t="s">
        <v>3054</v>
      </c>
      <c r="I6353" s="30" t="s">
        <v>2100</v>
      </c>
      <c r="J6353" s="32">
        <v>747.4</v>
      </c>
    </row>
    <row r="6354" spans="1:10" ht="14.4" thickTop="1" x14ac:dyDescent="0.25">
      <c r="A6354" s="161"/>
      <c r="B6354" s="161"/>
      <c r="C6354" s="161"/>
      <c r="D6354" s="161"/>
      <c r="E6354" s="161"/>
      <c r="F6354" s="161"/>
      <c r="G6354" s="161"/>
      <c r="H6354" s="161"/>
      <c r="I6354" s="161"/>
      <c r="J6354" s="161"/>
    </row>
    <row r="6355" spans="1:10" x14ac:dyDescent="0.25">
      <c r="A6355" s="24" t="s">
        <v>1953</v>
      </c>
      <c r="B6355" s="25" t="s">
        <v>2</v>
      </c>
      <c r="C6355" s="24" t="s">
        <v>3</v>
      </c>
      <c r="D6355" s="24" t="s">
        <v>4</v>
      </c>
      <c r="E6355" s="294" t="s">
        <v>2075</v>
      </c>
      <c r="F6355" s="294"/>
      <c r="G6355" s="145" t="s">
        <v>5</v>
      </c>
      <c r="H6355" s="25" t="s">
        <v>6</v>
      </c>
      <c r="I6355" s="25" t="s">
        <v>7</v>
      </c>
      <c r="J6355" s="25" t="s">
        <v>9</v>
      </c>
    </row>
    <row r="6356" spans="1:10" ht="39.6" x14ac:dyDescent="0.25">
      <c r="A6356" s="146" t="s">
        <v>2076</v>
      </c>
      <c r="B6356" s="147" t="s">
        <v>1954</v>
      </c>
      <c r="C6356" s="146" t="s">
        <v>41</v>
      </c>
      <c r="D6356" s="146" t="s">
        <v>1955</v>
      </c>
      <c r="E6356" s="292" t="s">
        <v>3976</v>
      </c>
      <c r="F6356" s="292"/>
      <c r="G6356" s="148" t="s">
        <v>43</v>
      </c>
      <c r="H6356" s="149">
        <v>1</v>
      </c>
      <c r="I6356" s="150">
        <v>21.83</v>
      </c>
      <c r="J6356" s="150">
        <v>21.83</v>
      </c>
    </row>
    <row r="6357" spans="1:10" ht="26.4" x14ac:dyDescent="0.25">
      <c r="A6357" s="48" t="s">
        <v>2078</v>
      </c>
      <c r="B6357" s="50" t="s">
        <v>2118</v>
      </c>
      <c r="C6357" s="48" t="s">
        <v>41</v>
      </c>
      <c r="D6357" s="48" t="s">
        <v>2119</v>
      </c>
      <c r="E6357" s="289" t="s">
        <v>2081</v>
      </c>
      <c r="F6357" s="289"/>
      <c r="G6357" s="151" t="s">
        <v>2082</v>
      </c>
      <c r="H6357" s="152">
        <v>0.11219999999999999</v>
      </c>
      <c r="I6357" s="153">
        <v>29.46</v>
      </c>
      <c r="J6357" s="153">
        <v>3.3</v>
      </c>
    </row>
    <row r="6358" spans="1:10" ht="26.4" x14ac:dyDescent="0.25">
      <c r="A6358" s="48" t="s">
        <v>2078</v>
      </c>
      <c r="B6358" s="50" t="s">
        <v>2114</v>
      </c>
      <c r="C6358" s="48" t="s">
        <v>41</v>
      </c>
      <c r="D6358" s="48" t="s">
        <v>2115</v>
      </c>
      <c r="E6358" s="289" t="s">
        <v>2081</v>
      </c>
      <c r="F6358" s="289"/>
      <c r="G6358" s="151" t="s">
        <v>2082</v>
      </c>
      <c r="H6358" s="152">
        <v>0.11219999999999999</v>
      </c>
      <c r="I6358" s="153">
        <v>24.83</v>
      </c>
      <c r="J6358" s="153">
        <v>2.78</v>
      </c>
    </row>
    <row r="6359" spans="1:10" x14ac:dyDescent="0.25">
      <c r="A6359" s="154" t="s">
        <v>2087</v>
      </c>
      <c r="B6359" s="155" t="s">
        <v>2148</v>
      </c>
      <c r="C6359" s="154" t="s">
        <v>41</v>
      </c>
      <c r="D6359" s="154" t="s">
        <v>2149</v>
      </c>
      <c r="E6359" s="290" t="s">
        <v>2091</v>
      </c>
      <c r="F6359" s="290"/>
      <c r="G6359" s="156" t="s">
        <v>43</v>
      </c>
      <c r="H6359" s="157">
        <v>4.1999999999999997E-3</v>
      </c>
      <c r="I6359" s="158">
        <v>20.66</v>
      </c>
      <c r="J6359" s="158">
        <v>0.08</v>
      </c>
    </row>
    <row r="6360" spans="1:10" ht="26.4" x14ac:dyDescent="0.25">
      <c r="A6360" s="154" t="s">
        <v>2087</v>
      </c>
      <c r="B6360" s="155" t="s">
        <v>3982</v>
      </c>
      <c r="C6360" s="154" t="s">
        <v>41</v>
      </c>
      <c r="D6360" s="154" t="s">
        <v>3983</v>
      </c>
      <c r="E6360" s="290" t="s">
        <v>2091</v>
      </c>
      <c r="F6360" s="290"/>
      <c r="G6360" s="156" t="s">
        <v>43</v>
      </c>
      <c r="H6360" s="157">
        <v>1.4E-3</v>
      </c>
      <c r="I6360" s="158">
        <v>317.01</v>
      </c>
      <c r="J6360" s="158">
        <v>0.44</v>
      </c>
    </row>
    <row r="6361" spans="1:10" ht="26.4" x14ac:dyDescent="0.25">
      <c r="A6361" s="154" t="s">
        <v>2087</v>
      </c>
      <c r="B6361" s="155" t="s">
        <v>3984</v>
      </c>
      <c r="C6361" s="154" t="s">
        <v>41</v>
      </c>
      <c r="D6361" s="154" t="s">
        <v>3985</v>
      </c>
      <c r="E6361" s="290" t="s">
        <v>2091</v>
      </c>
      <c r="F6361" s="290"/>
      <c r="G6361" s="156" t="s">
        <v>43</v>
      </c>
      <c r="H6361" s="157">
        <v>3.5E-4</v>
      </c>
      <c r="I6361" s="158">
        <v>58.12</v>
      </c>
      <c r="J6361" s="158">
        <v>0.02</v>
      </c>
    </row>
    <row r="6362" spans="1:10" ht="26.4" x14ac:dyDescent="0.25">
      <c r="A6362" s="154" t="s">
        <v>2087</v>
      </c>
      <c r="B6362" s="155" t="s">
        <v>4003</v>
      </c>
      <c r="C6362" s="154" t="s">
        <v>41</v>
      </c>
      <c r="D6362" s="154" t="s">
        <v>4004</v>
      </c>
      <c r="E6362" s="290" t="s">
        <v>2091</v>
      </c>
      <c r="F6362" s="290"/>
      <c r="G6362" s="156" t="s">
        <v>43</v>
      </c>
      <c r="H6362" s="157">
        <v>1</v>
      </c>
      <c r="I6362" s="158">
        <v>15.14</v>
      </c>
      <c r="J6362" s="158">
        <v>15.14</v>
      </c>
    </row>
    <row r="6363" spans="1:10" x14ac:dyDescent="0.25">
      <c r="A6363" s="154" t="s">
        <v>2087</v>
      </c>
      <c r="B6363" s="155" t="s">
        <v>2712</v>
      </c>
      <c r="C6363" s="154" t="s">
        <v>41</v>
      </c>
      <c r="D6363" s="154" t="s">
        <v>2713</v>
      </c>
      <c r="E6363" s="290" t="s">
        <v>2091</v>
      </c>
      <c r="F6363" s="290"/>
      <c r="G6363" s="156" t="s">
        <v>43</v>
      </c>
      <c r="H6363" s="157">
        <v>3.8100000000000002E-2</v>
      </c>
      <c r="I6363" s="158">
        <v>2.06</v>
      </c>
      <c r="J6363" s="158">
        <v>7.0000000000000007E-2</v>
      </c>
    </row>
    <row r="6364" spans="1:10" x14ac:dyDescent="0.25">
      <c r="A6364" s="49"/>
      <c r="B6364" s="49"/>
      <c r="C6364" s="49"/>
      <c r="D6364" s="49"/>
      <c r="E6364" s="49" t="s">
        <v>2093</v>
      </c>
      <c r="F6364" s="159">
        <v>2.15</v>
      </c>
      <c r="G6364" s="49" t="s">
        <v>2094</v>
      </c>
      <c r="H6364" s="159">
        <v>2.4700000000000002</v>
      </c>
      <c r="I6364" s="49" t="s">
        <v>2095</v>
      </c>
      <c r="J6364" s="159">
        <v>4.62</v>
      </c>
    </row>
    <row r="6365" spans="1:10" x14ac:dyDescent="0.25">
      <c r="A6365" s="49"/>
      <c r="B6365" s="49"/>
      <c r="C6365" s="49"/>
      <c r="D6365" s="49"/>
      <c r="E6365" s="49" t="s">
        <v>2096</v>
      </c>
      <c r="F6365" s="159">
        <v>4.47</v>
      </c>
      <c r="G6365" s="49"/>
      <c r="H6365" s="291" t="s">
        <v>2097</v>
      </c>
      <c r="I6365" s="291"/>
      <c r="J6365" s="159">
        <v>26.3</v>
      </c>
    </row>
    <row r="6366" spans="1:10" ht="14.4" thickBot="1" x14ac:dyDescent="0.3">
      <c r="A6366" s="30"/>
      <c r="B6366" s="30"/>
      <c r="C6366" s="30"/>
      <c r="D6366" s="30"/>
      <c r="E6366" s="30"/>
      <c r="F6366" s="30"/>
      <c r="G6366" s="30" t="s">
        <v>2098</v>
      </c>
      <c r="H6366" s="160" t="s">
        <v>4005</v>
      </c>
      <c r="I6366" s="30" t="s">
        <v>2100</v>
      </c>
      <c r="J6366" s="32">
        <v>1735.8</v>
      </c>
    </row>
    <row r="6367" spans="1:10" ht="14.4" thickTop="1" x14ac:dyDescent="0.25">
      <c r="A6367" s="161"/>
      <c r="B6367" s="161"/>
      <c r="C6367" s="161"/>
      <c r="D6367" s="161"/>
      <c r="E6367" s="161"/>
      <c r="F6367" s="161"/>
      <c r="G6367" s="161"/>
      <c r="H6367" s="161"/>
      <c r="I6367" s="161"/>
      <c r="J6367" s="161"/>
    </row>
    <row r="6368" spans="1:10" x14ac:dyDescent="0.25">
      <c r="A6368" s="24" t="s">
        <v>1956</v>
      </c>
      <c r="B6368" s="25" t="s">
        <v>2</v>
      </c>
      <c r="C6368" s="24" t="s">
        <v>3</v>
      </c>
      <c r="D6368" s="24" t="s">
        <v>4</v>
      </c>
      <c r="E6368" s="294" t="s">
        <v>2075</v>
      </c>
      <c r="F6368" s="294"/>
      <c r="G6368" s="145" t="s">
        <v>5</v>
      </c>
      <c r="H6368" s="25" t="s">
        <v>6</v>
      </c>
      <c r="I6368" s="25" t="s">
        <v>7</v>
      </c>
      <c r="J6368" s="25" t="s">
        <v>9</v>
      </c>
    </row>
    <row r="6369" spans="1:10" ht="26.4" x14ac:dyDescent="0.25">
      <c r="A6369" s="146" t="s">
        <v>2076</v>
      </c>
      <c r="B6369" s="147" t="s">
        <v>1957</v>
      </c>
      <c r="C6369" s="146" t="s">
        <v>41</v>
      </c>
      <c r="D6369" s="146" t="s">
        <v>1958</v>
      </c>
      <c r="E6369" s="292" t="s">
        <v>2947</v>
      </c>
      <c r="F6369" s="292"/>
      <c r="G6369" s="148" t="s">
        <v>43</v>
      </c>
      <c r="H6369" s="149">
        <v>1</v>
      </c>
      <c r="I6369" s="150">
        <v>60.21</v>
      </c>
      <c r="J6369" s="150">
        <v>60.21</v>
      </c>
    </row>
    <row r="6370" spans="1:10" ht="26.4" x14ac:dyDescent="0.25">
      <c r="A6370" s="48" t="s">
        <v>2078</v>
      </c>
      <c r="B6370" s="50" t="s">
        <v>2118</v>
      </c>
      <c r="C6370" s="48" t="s">
        <v>41</v>
      </c>
      <c r="D6370" s="48" t="s">
        <v>2119</v>
      </c>
      <c r="E6370" s="289" t="s">
        <v>2081</v>
      </c>
      <c r="F6370" s="289"/>
      <c r="G6370" s="151" t="s">
        <v>2082</v>
      </c>
      <c r="H6370" s="152">
        <v>7.1900000000000006E-2</v>
      </c>
      <c r="I6370" s="153">
        <v>29.46</v>
      </c>
      <c r="J6370" s="153">
        <v>2.11</v>
      </c>
    </row>
    <row r="6371" spans="1:10" ht="26.4" x14ac:dyDescent="0.25">
      <c r="A6371" s="48" t="s">
        <v>2078</v>
      </c>
      <c r="B6371" s="50" t="s">
        <v>2114</v>
      </c>
      <c r="C6371" s="48" t="s">
        <v>41</v>
      </c>
      <c r="D6371" s="48" t="s">
        <v>2115</v>
      </c>
      <c r="E6371" s="289" t="s">
        <v>2081</v>
      </c>
      <c r="F6371" s="289"/>
      <c r="G6371" s="151" t="s">
        <v>2082</v>
      </c>
      <c r="H6371" s="152">
        <v>7.1900000000000006E-2</v>
      </c>
      <c r="I6371" s="153">
        <v>24.83</v>
      </c>
      <c r="J6371" s="153">
        <v>1.78</v>
      </c>
    </row>
    <row r="6372" spans="1:10" x14ac:dyDescent="0.25">
      <c r="A6372" s="154" t="s">
        <v>2087</v>
      </c>
      <c r="B6372" s="155" t="s">
        <v>4006</v>
      </c>
      <c r="C6372" s="154" t="s">
        <v>41</v>
      </c>
      <c r="D6372" s="154" t="s">
        <v>4007</v>
      </c>
      <c r="E6372" s="290" t="s">
        <v>2091</v>
      </c>
      <c r="F6372" s="290"/>
      <c r="G6372" s="156" t="s">
        <v>43</v>
      </c>
      <c r="H6372" s="157">
        <v>1</v>
      </c>
      <c r="I6372" s="158">
        <v>56.15</v>
      </c>
      <c r="J6372" s="158">
        <v>56.15</v>
      </c>
    </row>
    <row r="6373" spans="1:10" x14ac:dyDescent="0.25">
      <c r="A6373" s="154" t="s">
        <v>2087</v>
      </c>
      <c r="B6373" s="155" t="s">
        <v>2148</v>
      </c>
      <c r="C6373" s="154" t="s">
        <v>41</v>
      </c>
      <c r="D6373" s="154" t="s">
        <v>2149</v>
      </c>
      <c r="E6373" s="290" t="s">
        <v>2091</v>
      </c>
      <c r="F6373" s="290"/>
      <c r="G6373" s="156" t="s">
        <v>43</v>
      </c>
      <c r="H6373" s="157">
        <v>8.3999999999999995E-3</v>
      </c>
      <c r="I6373" s="158">
        <v>20.66</v>
      </c>
      <c r="J6373" s="158">
        <v>0.17</v>
      </c>
    </row>
    <row r="6374" spans="1:10" x14ac:dyDescent="0.25">
      <c r="A6374" s="49"/>
      <c r="B6374" s="49"/>
      <c r="C6374" s="49"/>
      <c r="D6374" s="49"/>
      <c r="E6374" s="49" t="s">
        <v>2093</v>
      </c>
      <c r="F6374" s="159">
        <v>1.37</v>
      </c>
      <c r="G6374" s="49" t="s">
        <v>2094</v>
      </c>
      <c r="H6374" s="159">
        <v>1.58</v>
      </c>
      <c r="I6374" s="49" t="s">
        <v>2095</v>
      </c>
      <c r="J6374" s="159">
        <v>2.95</v>
      </c>
    </row>
    <row r="6375" spans="1:10" x14ac:dyDescent="0.25">
      <c r="A6375" s="49"/>
      <c r="B6375" s="49"/>
      <c r="C6375" s="49"/>
      <c r="D6375" s="49"/>
      <c r="E6375" s="49" t="s">
        <v>2096</v>
      </c>
      <c r="F6375" s="159">
        <v>12.34</v>
      </c>
      <c r="G6375" s="49"/>
      <c r="H6375" s="291" t="s">
        <v>2097</v>
      </c>
      <c r="I6375" s="291"/>
      <c r="J6375" s="159">
        <v>72.55</v>
      </c>
    </row>
    <row r="6376" spans="1:10" ht="14.4" thickBot="1" x14ac:dyDescent="0.3">
      <c r="A6376" s="30"/>
      <c r="B6376" s="30"/>
      <c r="C6376" s="30"/>
      <c r="D6376" s="30"/>
      <c r="E6376" s="30"/>
      <c r="F6376" s="30"/>
      <c r="G6376" s="30" t="s">
        <v>2098</v>
      </c>
      <c r="H6376" s="160" t="s">
        <v>4008</v>
      </c>
      <c r="I6376" s="30" t="s">
        <v>2100</v>
      </c>
      <c r="J6376" s="32">
        <v>6021.65</v>
      </c>
    </row>
    <row r="6377" spans="1:10" ht="14.4" thickTop="1" x14ac:dyDescent="0.25">
      <c r="A6377" s="161"/>
      <c r="B6377" s="161"/>
      <c r="C6377" s="161"/>
      <c r="D6377" s="161"/>
      <c r="E6377" s="161"/>
      <c r="F6377" s="161"/>
      <c r="G6377" s="161"/>
      <c r="H6377" s="161"/>
      <c r="I6377" s="161"/>
      <c r="J6377" s="161"/>
    </row>
    <row r="6378" spans="1:10" x14ac:dyDescent="0.25">
      <c r="A6378" s="24" t="s">
        <v>1959</v>
      </c>
      <c r="B6378" s="25" t="s">
        <v>2</v>
      </c>
      <c r="C6378" s="24" t="s">
        <v>3</v>
      </c>
      <c r="D6378" s="24" t="s">
        <v>4</v>
      </c>
      <c r="E6378" s="294" t="s">
        <v>2075</v>
      </c>
      <c r="F6378" s="294"/>
      <c r="G6378" s="145" t="s">
        <v>5</v>
      </c>
      <c r="H6378" s="25" t="s">
        <v>6</v>
      </c>
      <c r="I6378" s="25" t="s">
        <v>7</v>
      </c>
      <c r="J6378" s="25" t="s">
        <v>9</v>
      </c>
    </row>
    <row r="6379" spans="1:10" ht="26.4" x14ac:dyDescent="0.25">
      <c r="A6379" s="146" t="s">
        <v>2076</v>
      </c>
      <c r="B6379" s="147" t="s">
        <v>1960</v>
      </c>
      <c r="C6379" s="146" t="s">
        <v>19</v>
      </c>
      <c r="D6379" s="146" t="s">
        <v>1961</v>
      </c>
      <c r="E6379" s="292" t="s">
        <v>2077</v>
      </c>
      <c r="F6379" s="292"/>
      <c r="G6379" s="148" t="s">
        <v>43</v>
      </c>
      <c r="H6379" s="149">
        <v>1</v>
      </c>
      <c r="I6379" s="150">
        <v>473.58</v>
      </c>
      <c r="J6379" s="150">
        <v>473.58</v>
      </c>
    </row>
    <row r="6380" spans="1:10" ht="26.4" x14ac:dyDescent="0.25">
      <c r="A6380" s="48" t="s">
        <v>2078</v>
      </c>
      <c r="B6380" s="50" t="s">
        <v>2079</v>
      </c>
      <c r="C6380" s="48" t="s">
        <v>41</v>
      </c>
      <c r="D6380" s="48" t="s">
        <v>2080</v>
      </c>
      <c r="E6380" s="289" t="s">
        <v>2081</v>
      </c>
      <c r="F6380" s="289"/>
      <c r="G6380" s="151" t="s">
        <v>2082</v>
      </c>
      <c r="H6380" s="152">
        <v>0.5</v>
      </c>
      <c r="I6380" s="153">
        <v>24.25</v>
      </c>
      <c r="J6380" s="153">
        <v>12.12</v>
      </c>
    </row>
    <row r="6381" spans="1:10" ht="26.4" x14ac:dyDescent="0.25">
      <c r="A6381" s="48" t="s">
        <v>2078</v>
      </c>
      <c r="B6381" s="50" t="s">
        <v>2118</v>
      </c>
      <c r="C6381" s="48" t="s">
        <v>41</v>
      </c>
      <c r="D6381" s="48" t="s">
        <v>2119</v>
      </c>
      <c r="E6381" s="289" t="s">
        <v>2081</v>
      </c>
      <c r="F6381" s="289"/>
      <c r="G6381" s="151" t="s">
        <v>2082</v>
      </c>
      <c r="H6381" s="152">
        <v>0.5</v>
      </c>
      <c r="I6381" s="153">
        <v>29.46</v>
      </c>
      <c r="J6381" s="153">
        <v>14.73</v>
      </c>
    </row>
    <row r="6382" spans="1:10" x14ac:dyDescent="0.25">
      <c r="A6382" s="154" t="s">
        <v>2087</v>
      </c>
      <c r="B6382" s="155" t="s">
        <v>4009</v>
      </c>
      <c r="C6382" s="154" t="s">
        <v>2461</v>
      </c>
      <c r="D6382" s="154" t="s">
        <v>4010</v>
      </c>
      <c r="E6382" s="290" t="s">
        <v>2091</v>
      </c>
      <c r="F6382" s="290"/>
      <c r="G6382" s="156" t="s">
        <v>592</v>
      </c>
      <c r="H6382" s="157">
        <v>1</v>
      </c>
      <c r="I6382" s="158">
        <v>446.73</v>
      </c>
      <c r="J6382" s="158">
        <v>446.73</v>
      </c>
    </row>
    <row r="6383" spans="1:10" x14ac:dyDescent="0.25">
      <c r="A6383" s="49"/>
      <c r="B6383" s="49"/>
      <c r="C6383" s="49"/>
      <c r="D6383" s="49"/>
      <c r="E6383" s="49" t="s">
        <v>2093</v>
      </c>
      <c r="F6383" s="159">
        <v>9.36</v>
      </c>
      <c r="G6383" s="49" t="s">
        <v>2094</v>
      </c>
      <c r="H6383" s="159">
        <v>10.75</v>
      </c>
      <c r="I6383" s="49" t="s">
        <v>2095</v>
      </c>
      <c r="J6383" s="159">
        <v>20.11</v>
      </c>
    </row>
    <row r="6384" spans="1:10" x14ac:dyDescent="0.25">
      <c r="A6384" s="49"/>
      <c r="B6384" s="49"/>
      <c r="C6384" s="49"/>
      <c r="D6384" s="49"/>
      <c r="E6384" s="49" t="s">
        <v>2096</v>
      </c>
      <c r="F6384" s="159">
        <v>97.08</v>
      </c>
      <c r="G6384" s="49"/>
      <c r="H6384" s="291" t="s">
        <v>2097</v>
      </c>
      <c r="I6384" s="291"/>
      <c r="J6384" s="159">
        <v>570.66</v>
      </c>
    </row>
    <row r="6385" spans="1:10" ht="14.4" thickBot="1" x14ac:dyDescent="0.3">
      <c r="A6385" s="30"/>
      <c r="B6385" s="30"/>
      <c r="C6385" s="30"/>
      <c r="D6385" s="30"/>
      <c r="E6385" s="30"/>
      <c r="F6385" s="30"/>
      <c r="G6385" s="30" t="s">
        <v>2098</v>
      </c>
      <c r="H6385" s="160" t="s">
        <v>2643</v>
      </c>
      <c r="I6385" s="30" t="s">
        <v>2100</v>
      </c>
      <c r="J6385" s="32">
        <v>1711.98</v>
      </c>
    </row>
    <row r="6386" spans="1:10" ht="14.4" thickTop="1" x14ac:dyDescent="0.25">
      <c r="A6386" s="161"/>
      <c r="B6386" s="161"/>
      <c r="C6386" s="161"/>
      <c r="D6386" s="161"/>
      <c r="E6386" s="161"/>
      <c r="F6386" s="161"/>
      <c r="G6386" s="161"/>
      <c r="H6386" s="161"/>
      <c r="I6386" s="161"/>
      <c r="J6386" s="161"/>
    </row>
    <row r="6387" spans="1:10" x14ac:dyDescent="0.25">
      <c r="A6387" s="24" t="s">
        <v>1962</v>
      </c>
      <c r="B6387" s="25" t="s">
        <v>2</v>
      </c>
      <c r="C6387" s="24" t="s">
        <v>3</v>
      </c>
      <c r="D6387" s="24" t="s">
        <v>4</v>
      </c>
      <c r="E6387" s="294" t="s">
        <v>2075</v>
      </c>
      <c r="F6387" s="294"/>
      <c r="G6387" s="145" t="s">
        <v>5</v>
      </c>
      <c r="H6387" s="25" t="s">
        <v>6</v>
      </c>
      <c r="I6387" s="25" t="s">
        <v>7</v>
      </c>
      <c r="J6387" s="25" t="s">
        <v>9</v>
      </c>
    </row>
    <row r="6388" spans="1:10" ht="39.6" x14ac:dyDescent="0.25">
      <c r="A6388" s="146" t="s">
        <v>2076</v>
      </c>
      <c r="B6388" s="147" t="s">
        <v>1963</v>
      </c>
      <c r="C6388" s="146" t="s">
        <v>19</v>
      </c>
      <c r="D6388" s="146" t="s">
        <v>1964</v>
      </c>
      <c r="E6388" s="292" t="s">
        <v>4011</v>
      </c>
      <c r="F6388" s="292"/>
      <c r="G6388" s="148" t="s">
        <v>43</v>
      </c>
      <c r="H6388" s="149">
        <v>1</v>
      </c>
      <c r="I6388" s="150">
        <v>601.54999999999995</v>
      </c>
      <c r="J6388" s="150">
        <v>601.54999999999995</v>
      </c>
    </row>
    <row r="6389" spans="1:10" ht="26.4" x14ac:dyDescent="0.25">
      <c r="A6389" s="48" t="s">
        <v>2078</v>
      </c>
      <c r="B6389" s="50" t="s">
        <v>2079</v>
      </c>
      <c r="C6389" s="48" t="s">
        <v>19</v>
      </c>
      <c r="D6389" s="48" t="s">
        <v>2080</v>
      </c>
      <c r="E6389" s="289" t="s">
        <v>2077</v>
      </c>
      <c r="F6389" s="289"/>
      <c r="G6389" s="151" t="s">
        <v>2082</v>
      </c>
      <c r="H6389" s="152">
        <v>0.25</v>
      </c>
      <c r="I6389" s="153">
        <v>24.25</v>
      </c>
      <c r="J6389" s="153">
        <v>6.06</v>
      </c>
    </row>
    <row r="6390" spans="1:10" ht="26.4" x14ac:dyDescent="0.25">
      <c r="A6390" s="48" t="s">
        <v>2078</v>
      </c>
      <c r="B6390" s="50" t="s">
        <v>2118</v>
      </c>
      <c r="C6390" s="48" t="s">
        <v>19</v>
      </c>
      <c r="D6390" s="48" t="s">
        <v>2119</v>
      </c>
      <c r="E6390" s="289" t="s">
        <v>2077</v>
      </c>
      <c r="F6390" s="289"/>
      <c r="G6390" s="151" t="s">
        <v>2082</v>
      </c>
      <c r="H6390" s="152">
        <v>0.25</v>
      </c>
      <c r="I6390" s="153">
        <v>29.46</v>
      </c>
      <c r="J6390" s="153">
        <v>7.36</v>
      </c>
    </row>
    <row r="6391" spans="1:10" ht="26.4" x14ac:dyDescent="0.25">
      <c r="A6391" s="154" t="s">
        <v>2087</v>
      </c>
      <c r="B6391" s="155" t="s">
        <v>4012</v>
      </c>
      <c r="C6391" s="154" t="s">
        <v>2717</v>
      </c>
      <c r="D6391" s="154" t="s">
        <v>4013</v>
      </c>
      <c r="E6391" s="290" t="s">
        <v>2091</v>
      </c>
      <c r="F6391" s="290"/>
      <c r="G6391" s="156" t="s">
        <v>43</v>
      </c>
      <c r="H6391" s="157">
        <v>1</v>
      </c>
      <c r="I6391" s="158">
        <v>588.13</v>
      </c>
      <c r="J6391" s="158">
        <v>588.13</v>
      </c>
    </row>
    <row r="6392" spans="1:10" x14ac:dyDescent="0.25">
      <c r="A6392" s="49"/>
      <c r="B6392" s="49"/>
      <c r="C6392" s="49"/>
      <c r="D6392" s="49"/>
      <c r="E6392" s="49" t="s">
        <v>2093</v>
      </c>
      <c r="F6392" s="159">
        <v>4.68</v>
      </c>
      <c r="G6392" s="49" t="s">
        <v>2094</v>
      </c>
      <c r="H6392" s="159">
        <v>5.37</v>
      </c>
      <c r="I6392" s="49" t="s">
        <v>2095</v>
      </c>
      <c r="J6392" s="159">
        <v>10.050000000000001</v>
      </c>
    </row>
    <row r="6393" spans="1:10" x14ac:dyDescent="0.25">
      <c r="A6393" s="49"/>
      <c r="B6393" s="49"/>
      <c r="C6393" s="49"/>
      <c r="D6393" s="49"/>
      <c r="E6393" s="49" t="s">
        <v>2096</v>
      </c>
      <c r="F6393" s="159">
        <v>123.31</v>
      </c>
      <c r="G6393" s="49"/>
      <c r="H6393" s="291" t="s">
        <v>2097</v>
      </c>
      <c r="I6393" s="291"/>
      <c r="J6393" s="159">
        <v>724.86</v>
      </c>
    </row>
    <row r="6394" spans="1:10" ht="14.4" thickBot="1" x14ac:dyDescent="0.3">
      <c r="A6394" s="30"/>
      <c r="B6394" s="30"/>
      <c r="C6394" s="30"/>
      <c r="D6394" s="30"/>
      <c r="E6394" s="30"/>
      <c r="F6394" s="30"/>
      <c r="G6394" s="30" t="s">
        <v>2098</v>
      </c>
      <c r="H6394" s="160" t="s">
        <v>2572</v>
      </c>
      <c r="I6394" s="30" t="s">
        <v>2100</v>
      </c>
      <c r="J6394" s="32">
        <v>1449.72</v>
      </c>
    </row>
    <row r="6395" spans="1:10" ht="14.4" thickTop="1" x14ac:dyDescent="0.25">
      <c r="A6395" s="161"/>
      <c r="B6395" s="161"/>
      <c r="C6395" s="161"/>
      <c r="D6395" s="161"/>
      <c r="E6395" s="161"/>
      <c r="F6395" s="161"/>
      <c r="G6395" s="161"/>
      <c r="H6395" s="161"/>
      <c r="I6395" s="161"/>
      <c r="J6395" s="161"/>
    </row>
    <row r="6396" spans="1:10" x14ac:dyDescent="0.25">
      <c r="A6396" s="24" t="s">
        <v>1965</v>
      </c>
      <c r="B6396" s="25" t="s">
        <v>2</v>
      </c>
      <c r="C6396" s="24" t="s">
        <v>3</v>
      </c>
      <c r="D6396" s="24" t="s">
        <v>4</v>
      </c>
      <c r="E6396" s="294" t="s">
        <v>2075</v>
      </c>
      <c r="F6396" s="294"/>
      <c r="G6396" s="145" t="s">
        <v>5</v>
      </c>
      <c r="H6396" s="25" t="s">
        <v>6</v>
      </c>
      <c r="I6396" s="25" t="s">
        <v>7</v>
      </c>
      <c r="J6396" s="25" t="s">
        <v>9</v>
      </c>
    </row>
    <row r="6397" spans="1:10" ht="52.8" x14ac:dyDescent="0.25">
      <c r="A6397" s="146" t="s">
        <v>2076</v>
      </c>
      <c r="B6397" s="147" t="s">
        <v>1966</v>
      </c>
      <c r="C6397" s="146" t="s">
        <v>19</v>
      </c>
      <c r="D6397" s="146" t="s">
        <v>1967</v>
      </c>
      <c r="E6397" s="292" t="s">
        <v>2077</v>
      </c>
      <c r="F6397" s="292"/>
      <c r="G6397" s="148" t="s">
        <v>43</v>
      </c>
      <c r="H6397" s="149">
        <v>1</v>
      </c>
      <c r="I6397" s="150">
        <v>1156.8599999999999</v>
      </c>
      <c r="J6397" s="150">
        <v>1156.8599999999999</v>
      </c>
    </row>
    <row r="6398" spans="1:10" ht="26.4" x14ac:dyDescent="0.25">
      <c r="A6398" s="48" t="s">
        <v>2078</v>
      </c>
      <c r="B6398" s="50" t="s">
        <v>2079</v>
      </c>
      <c r="C6398" s="48" t="s">
        <v>41</v>
      </c>
      <c r="D6398" s="48" t="s">
        <v>2080</v>
      </c>
      <c r="E6398" s="289" t="s">
        <v>2081</v>
      </c>
      <c r="F6398" s="289"/>
      <c r="G6398" s="151" t="s">
        <v>2082</v>
      </c>
      <c r="H6398" s="152">
        <v>1.5</v>
      </c>
      <c r="I6398" s="153">
        <v>24.25</v>
      </c>
      <c r="J6398" s="153">
        <v>36.369999999999997</v>
      </c>
    </row>
    <row r="6399" spans="1:10" ht="26.4" x14ac:dyDescent="0.25">
      <c r="A6399" s="48" t="s">
        <v>2078</v>
      </c>
      <c r="B6399" s="50" t="s">
        <v>2083</v>
      </c>
      <c r="C6399" s="48" t="s">
        <v>41</v>
      </c>
      <c r="D6399" s="48" t="s">
        <v>2084</v>
      </c>
      <c r="E6399" s="289" t="s">
        <v>2081</v>
      </c>
      <c r="F6399" s="289"/>
      <c r="G6399" s="151" t="s">
        <v>2082</v>
      </c>
      <c r="H6399" s="152">
        <v>1.5</v>
      </c>
      <c r="I6399" s="153">
        <v>30.42</v>
      </c>
      <c r="J6399" s="153">
        <v>45.63</v>
      </c>
    </row>
    <row r="6400" spans="1:10" ht="39.6" x14ac:dyDescent="0.25">
      <c r="A6400" s="154" t="s">
        <v>2087</v>
      </c>
      <c r="B6400" s="155" t="s">
        <v>4014</v>
      </c>
      <c r="C6400" s="154" t="s">
        <v>2461</v>
      </c>
      <c r="D6400" s="154" t="s">
        <v>4015</v>
      </c>
      <c r="E6400" s="290" t="s">
        <v>2091</v>
      </c>
      <c r="F6400" s="290"/>
      <c r="G6400" s="156" t="s">
        <v>592</v>
      </c>
      <c r="H6400" s="157">
        <v>1</v>
      </c>
      <c r="I6400" s="158">
        <v>1074.8599999999999</v>
      </c>
      <c r="J6400" s="158">
        <v>1074.8599999999999</v>
      </c>
    </row>
    <row r="6401" spans="1:10" x14ac:dyDescent="0.25">
      <c r="A6401" s="49"/>
      <c r="B6401" s="49"/>
      <c r="C6401" s="49"/>
      <c r="D6401" s="49"/>
      <c r="E6401" s="49" t="s">
        <v>2093</v>
      </c>
      <c r="F6401" s="159">
        <v>28.42</v>
      </c>
      <c r="G6401" s="49" t="s">
        <v>2094</v>
      </c>
      <c r="H6401" s="159">
        <v>32.58</v>
      </c>
      <c r="I6401" s="49" t="s">
        <v>2095</v>
      </c>
      <c r="J6401" s="159">
        <v>61</v>
      </c>
    </row>
    <row r="6402" spans="1:10" x14ac:dyDescent="0.25">
      <c r="A6402" s="49"/>
      <c r="B6402" s="49"/>
      <c r="C6402" s="49"/>
      <c r="D6402" s="49"/>
      <c r="E6402" s="49" t="s">
        <v>2096</v>
      </c>
      <c r="F6402" s="159">
        <v>237.15</v>
      </c>
      <c r="G6402" s="49"/>
      <c r="H6402" s="291" t="s">
        <v>2097</v>
      </c>
      <c r="I6402" s="291"/>
      <c r="J6402" s="159">
        <v>1394.01</v>
      </c>
    </row>
    <row r="6403" spans="1:10" ht="14.4" thickBot="1" x14ac:dyDescent="0.3">
      <c r="A6403" s="30"/>
      <c r="B6403" s="30"/>
      <c r="C6403" s="30"/>
      <c r="D6403" s="30"/>
      <c r="E6403" s="30"/>
      <c r="F6403" s="30"/>
      <c r="G6403" s="30" t="s">
        <v>2098</v>
      </c>
      <c r="H6403" s="160" t="s">
        <v>2857</v>
      </c>
      <c r="I6403" s="30" t="s">
        <v>2100</v>
      </c>
      <c r="J6403" s="32">
        <v>29274.21</v>
      </c>
    </row>
    <row r="6404" spans="1:10" ht="14.4" thickTop="1" x14ac:dyDescent="0.25">
      <c r="A6404" s="161"/>
      <c r="B6404" s="161"/>
      <c r="C6404" s="161"/>
      <c r="D6404" s="161"/>
      <c r="E6404" s="161"/>
      <c r="F6404" s="161"/>
      <c r="G6404" s="161"/>
      <c r="H6404" s="161"/>
      <c r="I6404" s="161"/>
      <c r="J6404" s="161"/>
    </row>
    <row r="6405" spans="1:10" x14ac:dyDescent="0.25">
      <c r="A6405" s="24" t="s">
        <v>1968</v>
      </c>
      <c r="B6405" s="25" t="s">
        <v>2</v>
      </c>
      <c r="C6405" s="24" t="s">
        <v>3</v>
      </c>
      <c r="D6405" s="24" t="s">
        <v>4</v>
      </c>
      <c r="E6405" s="294" t="s">
        <v>2075</v>
      </c>
      <c r="F6405" s="294"/>
      <c r="G6405" s="145" t="s">
        <v>5</v>
      </c>
      <c r="H6405" s="25" t="s">
        <v>6</v>
      </c>
      <c r="I6405" s="25" t="s">
        <v>7</v>
      </c>
      <c r="J6405" s="25" t="s">
        <v>9</v>
      </c>
    </row>
    <row r="6406" spans="1:10" ht="26.4" x14ac:dyDescent="0.25">
      <c r="A6406" s="146" t="s">
        <v>2076</v>
      </c>
      <c r="B6406" s="147" t="s">
        <v>1969</v>
      </c>
      <c r="C6406" s="146" t="s">
        <v>19</v>
      </c>
      <c r="D6406" s="146" t="s">
        <v>1970</v>
      </c>
      <c r="E6406" s="292" t="s">
        <v>2077</v>
      </c>
      <c r="F6406" s="292"/>
      <c r="G6406" s="148" t="s">
        <v>43</v>
      </c>
      <c r="H6406" s="149">
        <v>1</v>
      </c>
      <c r="I6406" s="150">
        <v>93.92</v>
      </c>
      <c r="J6406" s="150">
        <v>93.92</v>
      </c>
    </row>
    <row r="6407" spans="1:10" ht="26.4" x14ac:dyDescent="0.25">
      <c r="A6407" s="48" t="s">
        <v>2078</v>
      </c>
      <c r="B6407" s="50" t="s">
        <v>2083</v>
      </c>
      <c r="C6407" s="48" t="s">
        <v>41</v>
      </c>
      <c r="D6407" s="48" t="s">
        <v>2084</v>
      </c>
      <c r="E6407" s="289" t="s">
        <v>2081</v>
      </c>
      <c r="F6407" s="289"/>
      <c r="G6407" s="151" t="s">
        <v>2082</v>
      </c>
      <c r="H6407" s="152">
        <v>0.25</v>
      </c>
      <c r="I6407" s="153">
        <v>30.42</v>
      </c>
      <c r="J6407" s="153">
        <v>7.6</v>
      </c>
    </row>
    <row r="6408" spans="1:10" ht="26.4" x14ac:dyDescent="0.25">
      <c r="A6408" s="154" t="s">
        <v>2087</v>
      </c>
      <c r="B6408" s="155" t="s">
        <v>4016</v>
      </c>
      <c r="C6408" s="154" t="s">
        <v>4017</v>
      </c>
      <c r="D6408" s="154" t="s">
        <v>4018</v>
      </c>
      <c r="E6408" s="290" t="s">
        <v>2091</v>
      </c>
      <c r="F6408" s="290"/>
      <c r="G6408" s="156" t="s">
        <v>2988</v>
      </c>
      <c r="H6408" s="157">
        <v>1</v>
      </c>
      <c r="I6408" s="158">
        <v>86.32</v>
      </c>
      <c r="J6408" s="158">
        <v>86.32</v>
      </c>
    </row>
    <row r="6409" spans="1:10" x14ac:dyDescent="0.25">
      <c r="A6409" s="49"/>
      <c r="B6409" s="49"/>
      <c r="C6409" s="49"/>
      <c r="D6409" s="49"/>
      <c r="E6409" s="49" t="s">
        <v>2093</v>
      </c>
      <c r="F6409" s="159">
        <v>2.72</v>
      </c>
      <c r="G6409" s="49" t="s">
        <v>2094</v>
      </c>
      <c r="H6409" s="159">
        <v>3.12</v>
      </c>
      <c r="I6409" s="49" t="s">
        <v>2095</v>
      </c>
      <c r="J6409" s="159">
        <v>5.84</v>
      </c>
    </row>
    <row r="6410" spans="1:10" x14ac:dyDescent="0.25">
      <c r="A6410" s="49"/>
      <c r="B6410" s="49"/>
      <c r="C6410" s="49"/>
      <c r="D6410" s="49"/>
      <c r="E6410" s="49" t="s">
        <v>2096</v>
      </c>
      <c r="F6410" s="159">
        <v>19.25</v>
      </c>
      <c r="G6410" s="49"/>
      <c r="H6410" s="291" t="s">
        <v>2097</v>
      </c>
      <c r="I6410" s="291"/>
      <c r="J6410" s="159">
        <v>113.17</v>
      </c>
    </row>
    <row r="6411" spans="1:10" ht="14.4" thickBot="1" x14ac:dyDescent="0.3">
      <c r="A6411" s="30"/>
      <c r="B6411" s="30"/>
      <c r="C6411" s="30"/>
      <c r="D6411" s="30"/>
      <c r="E6411" s="30"/>
      <c r="F6411" s="30"/>
      <c r="G6411" s="30" t="s">
        <v>2098</v>
      </c>
      <c r="H6411" s="160" t="s">
        <v>2572</v>
      </c>
      <c r="I6411" s="30" t="s">
        <v>2100</v>
      </c>
      <c r="J6411" s="32">
        <v>226.34</v>
      </c>
    </row>
    <row r="6412" spans="1:10" ht="14.4" thickTop="1" x14ac:dyDescent="0.25">
      <c r="A6412" s="161"/>
      <c r="B6412" s="161"/>
      <c r="C6412" s="161"/>
      <c r="D6412" s="161"/>
      <c r="E6412" s="161"/>
      <c r="F6412" s="161"/>
      <c r="G6412" s="161"/>
      <c r="H6412" s="161"/>
      <c r="I6412" s="161"/>
      <c r="J6412" s="161"/>
    </row>
    <row r="6413" spans="1:10" x14ac:dyDescent="0.25">
      <c r="A6413" s="24" t="s">
        <v>1971</v>
      </c>
      <c r="B6413" s="25" t="s">
        <v>2</v>
      </c>
      <c r="C6413" s="24" t="s">
        <v>3</v>
      </c>
      <c r="D6413" s="24" t="s">
        <v>4</v>
      </c>
      <c r="E6413" s="294" t="s">
        <v>2075</v>
      </c>
      <c r="F6413" s="294"/>
      <c r="G6413" s="145" t="s">
        <v>5</v>
      </c>
      <c r="H6413" s="25" t="s">
        <v>6</v>
      </c>
      <c r="I6413" s="25" t="s">
        <v>7</v>
      </c>
      <c r="J6413" s="25" t="s">
        <v>9</v>
      </c>
    </row>
    <row r="6414" spans="1:10" ht="39.6" x14ac:dyDescent="0.25">
      <c r="A6414" s="146" t="s">
        <v>2076</v>
      </c>
      <c r="B6414" s="147" t="s">
        <v>1972</v>
      </c>
      <c r="C6414" s="146" t="s">
        <v>19</v>
      </c>
      <c r="D6414" s="146" t="s">
        <v>1973</v>
      </c>
      <c r="E6414" s="292" t="s">
        <v>2077</v>
      </c>
      <c r="F6414" s="292"/>
      <c r="G6414" s="148" t="s">
        <v>43</v>
      </c>
      <c r="H6414" s="149">
        <v>1</v>
      </c>
      <c r="I6414" s="150">
        <v>2202.56</v>
      </c>
      <c r="J6414" s="150">
        <v>2202.56</v>
      </c>
    </row>
    <row r="6415" spans="1:10" ht="26.4" x14ac:dyDescent="0.25">
      <c r="A6415" s="48" t="s">
        <v>2078</v>
      </c>
      <c r="B6415" s="50" t="s">
        <v>2079</v>
      </c>
      <c r="C6415" s="48" t="s">
        <v>41</v>
      </c>
      <c r="D6415" s="48" t="s">
        <v>2080</v>
      </c>
      <c r="E6415" s="289" t="s">
        <v>2081</v>
      </c>
      <c r="F6415" s="289"/>
      <c r="G6415" s="151" t="s">
        <v>2082</v>
      </c>
      <c r="H6415" s="152">
        <v>0.6</v>
      </c>
      <c r="I6415" s="153">
        <v>24.25</v>
      </c>
      <c r="J6415" s="153">
        <v>14.55</v>
      </c>
    </row>
    <row r="6416" spans="1:10" ht="26.4" x14ac:dyDescent="0.25">
      <c r="A6416" s="48" t="s">
        <v>2078</v>
      </c>
      <c r="B6416" s="50" t="s">
        <v>2118</v>
      </c>
      <c r="C6416" s="48" t="s">
        <v>41</v>
      </c>
      <c r="D6416" s="48" t="s">
        <v>2119</v>
      </c>
      <c r="E6416" s="289" t="s">
        <v>2081</v>
      </c>
      <c r="F6416" s="289"/>
      <c r="G6416" s="151" t="s">
        <v>2082</v>
      </c>
      <c r="H6416" s="152">
        <v>0.6</v>
      </c>
      <c r="I6416" s="153">
        <v>29.46</v>
      </c>
      <c r="J6416" s="153">
        <v>17.670000000000002</v>
      </c>
    </row>
    <row r="6417" spans="1:10" ht="26.4" x14ac:dyDescent="0.25">
      <c r="A6417" s="154" t="s">
        <v>2087</v>
      </c>
      <c r="B6417" s="155" t="s">
        <v>4019</v>
      </c>
      <c r="C6417" s="154" t="s">
        <v>2461</v>
      </c>
      <c r="D6417" s="154" t="s">
        <v>4020</v>
      </c>
      <c r="E6417" s="290" t="s">
        <v>2091</v>
      </c>
      <c r="F6417" s="290"/>
      <c r="G6417" s="156" t="s">
        <v>592</v>
      </c>
      <c r="H6417" s="157">
        <v>1</v>
      </c>
      <c r="I6417" s="158">
        <v>2170.34</v>
      </c>
      <c r="J6417" s="158">
        <v>2170.34</v>
      </c>
    </row>
    <row r="6418" spans="1:10" x14ac:dyDescent="0.25">
      <c r="A6418" s="49"/>
      <c r="B6418" s="49"/>
      <c r="C6418" s="49"/>
      <c r="D6418" s="49"/>
      <c r="E6418" s="49" t="s">
        <v>2093</v>
      </c>
      <c r="F6418" s="159">
        <v>11.24</v>
      </c>
      <c r="G6418" s="49" t="s">
        <v>2094</v>
      </c>
      <c r="H6418" s="159">
        <v>12.89</v>
      </c>
      <c r="I6418" s="49" t="s">
        <v>2095</v>
      </c>
      <c r="J6418" s="159">
        <v>24.13</v>
      </c>
    </row>
    <row r="6419" spans="1:10" x14ac:dyDescent="0.25">
      <c r="A6419" s="49"/>
      <c r="B6419" s="49"/>
      <c r="C6419" s="49"/>
      <c r="D6419" s="49"/>
      <c r="E6419" s="49" t="s">
        <v>2096</v>
      </c>
      <c r="F6419" s="159">
        <v>451.52</v>
      </c>
      <c r="G6419" s="49"/>
      <c r="H6419" s="291" t="s">
        <v>2097</v>
      </c>
      <c r="I6419" s="291"/>
      <c r="J6419" s="159">
        <v>2654.08</v>
      </c>
    </row>
    <row r="6420" spans="1:10" ht="14.4" thickBot="1" x14ac:dyDescent="0.3">
      <c r="A6420" s="30"/>
      <c r="B6420" s="30"/>
      <c r="C6420" s="30"/>
      <c r="D6420" s="30"/>
      <c r="E6420" s="30"/>
      <c r="F6420" s="30"/>
      <c r="G6420" s="30" t="s">
        <v>2098</v>
      </c>
      <c r="H6420" s="160" t="s">
        <v>2572</v>
      </c>
      <c r="I6420" s="30" t="s">
        <v>2100</v>
      </c>
      <c r="J6420" s="32">
        <v>5308.16</v>
      </c>
    </row>
    <row r="6421" spans="1:10" ht="14.4" thickTop="1" x14ac:dyDescent="0.25">
      <c r="A6421" s="161"/>
      <c r="B6421" s="161"/>
      <c r="C6421" s="161"/>
      <c r="D6421" s="161"/>
      <c r="E6421" s="161"/>
      <c r="F6421" s="161"/>
      <c r="G6421" s="161"/>
      <c r="H6421" s="161"/>
      <c r="I6421" s="161"/>
      <c r="J6421" s="161"/>
    </row>
    <row r="6422" spans="1:10" x14ac:dyDescent="0.25">
      <c r="A6422" s="24" t="s">
        <v>1974</v>
      </c>
      <c r="B6422" s="25" t="s">
        <v>2</v>
      </c>
      <c r="C6422" s="24" t="s">
        <v>3</v>
      </c>
      <c r="D6422" s="24" t="s">
        <v>4</v>
      </c>
      <c r="E6422" s="294" t="s">
        <v>2075</v>
      </c>
      <c r="F6422" s="294"/>
      <c r="G6422" s="145" t="s">
        <v>5</v>
      </c>
      <c r="H6422" s="25" t="s">
        <v>6</v>
      </c>
      <c r="I6422" s="25" t="s">
        <v>7</v>
      </c>
      <c r="J6422" s="25" t="s">
        <v>9</v>
      </c>
    </row>
    <row r="6423" spans="1:10" ht="39.6" x14ac:dyDescent="0.25">
      <c r="A6423" s="146" t="s">
        <v>2076</v>
      </c>
      <c r="B6423" s="147" t="s">
        <v>1975</v>
      </c>
      <c r="C6423" s="146" t="s">
        <v>41</v>
      </c>
      <c r="D6423" s="146" t="s">
        <v>1976</v>
      </c>
      <c r="E6423" s="292" t="s">
        <v>4021</v>
      </c>
      <c r="F6423" s="292"/>
      <c r="G6423" s="148" t="s">
        <v>91</v>
      </c>
      <c r="H6423" s="149">
        <v>1</v>
      </c>
      <c r="I6423" s="150">
        <v>72.53</v>
      </c>
      <c r="J6423" s="150">
        <v>72.53</v>
      </c>
    </row>
    <row r="6424" spans="1:10" ht="26.4" x14ac:dyDescent="0.25">
      <c r="A6424" s="48" t="s">
        <v>2078</v>
      </c>
      <c r="B6424" s="50" t="s">
        <v>3778</v>
      </c>
      <c r="C6424" s="48" t="s">
        <v>41</v>
      </c>
      <c r="D6424" s="48" t="s">
        <v>3779</v>
      </c>
      <c r="E6424" s="289" t="s">
        <v>2081</v>
      </c>
      <c r="F6424" s="289"/>
      <c r="G6424" s="151" t="s">
        <v>2082</v>
      </c>
      <c r="H6424" s="152">
        <v>7.1814000000000003E-2</v>
      </c>
      <c r="I6424" s="153">
        <v>30.64</v>
      </c>
      <c r="J6424" s="153">
        <v>2.2000000000000002</v>
      </c>
    </row>
    <row r="6425" spans="1:10" ht="26.4" x14ac:dyDescent="0.25">
      <c r="A6425" s="48" t="s">
        <v>2078</v>
      </c>
      <c r="B6425" s="50" t="s">
        <v>2116</v>
      </c>
      <c r="C6425" s="48" t="s">
        <v>41</v>
      </c>
      <c r="D6425" s="48" t="s">
        <v>2117</v>
      </c>
      <c r="E6425" s="289" t="s">
        <v>2081</v>
      </c>
      <c r="F6425" s="289"/>
      <c r="G6425" s="151" t="s">
        <v>2082</v>
      </c>
      <c r="H6425" s="152">
        <v>7.1814000000000003E-2</v>
      </c>
      <c r="I6425" s="153">
        <v>25.28</v>
      </c>
      <c r="J6425" s="153">
        <v>1.81</v>
      </c>
    </row>
    <row r="6426" spans="1:10" ht="26.4" x14ac:dyDescent="0.25">
      <c r="A6426" s="154" t="s">
        <v>2087</v>
      </c>
      <c r="B6426" s="155" t="s">
        <v>4022</v>
      </c>
      <c r="C6426" s="154" t="s">
        <v>41</v>
      </c>
      <c r="D6426" s="154" t="s">
        <v>4023</v>
      </c>
      <c r="E6426" s="290" t="s">
        <v>2091</v>
      </c>
      <c r="F6426" s="290"/>
      <c r="G6426" s="156" t="s">
        <v>91</v>
      </c>
      <c r="H6426" s="157">
        <v>1.0227269999999999</v>
      </c>
      <c r="I6426" s="158">
        <v>54.95</v>
      </c>
      <c r="J6426" s="158">
        <v>56.19</v>
      </c>
    </row>
    <row r="6427" spans="1:10" ht="52.8" x14ac:dyDescent="0.25">
      <c r="A6427" s="154" t="s">
        <v>2087</v>
      </c>
      <c r="B6427" s="155" t="s">
        <v>4024</v>
      </c>
      <c r="C6427" s="154" t="s">
        <v>41</v>
      </c>
      <c r="D6427" s="154" t="s">
        <v>4025</v>
      </c>
      <c r="E6427" s="290" t="s">
        <v>2091</v>
      </c>
      <c r="F6427" s="290"/>
      <c r="G6427" s="156" t="s">
        <v>91</v>
      </c>
      <c r="H6427" s="157">
        <v>1.0227269999999999</v>
      </c>
      <c r="I6427" s="158">
        <v>12.06</v>
      </c>
      <c r="J6427" s="158">
        <v>12.33</v>
      </c>
    </row>
    <row r="6428" spans="1:10" x14ac:dyDescent="0.25">
      <c r="A6428" s="49"/>
      <c r="B6428" s="49"/>
      <c r="C6428" s="49"/>
      <c r="D6428" s="49"/>
      <c r="E6428" s="49" t="s">
        <v>2093</v>
      </c>
      <c r="F6428" s="159">
        <v>1.39</v>
      </c>
      <c r="G6428" s="49" t="s">
        <v>2094</v>
      </c>
      <c r="H6428" s="159">
        <v>1.61</v>
      </c>
      <c r="I6428" s="49" t="s">
        <v>2095</v>
      </c>
      <c r="J6428" s="159">
        <v>3</v>
      </c>
    </row>
    <row r="6429" spans="1:10" x14ac:dyDescent="0.25">
      <c r="A6429" s="49"/>
      <c r="B6429" s="49"/>
      <c r="C6429" s="49"/>
      <c r="D6429" s="49"/>
      <c r="E6429" s="49" t="s">
        <v>2096</v>
      </c>
      <c r="F6429" s="159">
        <v>14.86</v>
      </c>
      <c r="G6429" s="49"/>
      <c r="H6429" s="291" t="s">
        <v>2097</v>
      </c>
      <c r="I6429" s="291"/>
      <c r="J6429" s="159">
        <v>87.39</v>
      </c>
    </row>
    <row r="6430" spans="1:10" ht="14.4" thickBot="1" x14ac:dyDescent="0.3">
      <c r="A6430" s="30"/>
      <c r="B6430" s="30"/>
      <c r="C6430" s="30"/>
      <c r="D6430" s="30"/>
      <c r="E6430" s="30"/>
      <c r="F6430" s="30"/>
      <c r="G6430" s="30" t="s">
        <v>2098</v>
      </c>
      <c r="H6430" s="160" t="s">
        <v>3054</v>
      </c>
      <c r="I6430" s="30" t="s">
        <v>2100</v>
      </c>
      <c r="J6430" s="32">
        <v>1747.8</v>
      </c>
    </row>
    <row r="6431" spans="1:10" ht="14.4" thickTop="1" x14ac:dyDescent="0.25">
      <c r="A6431" s="161"/>
      <c r="B6431" s="161"/>
      <c r="C6431" s="161"/>
      <c r="D6431" s="161"/>
      <c r="E6431" s="161"/>
      <c r="F6431" s="161"/>
      <c r="G6431" s="161"/>
      <c r="H6431" s="161"/>
      <c r="I6431" s="161"/>
      <c r="J6431" s="161"/>
    </row>
    <row r="6432" spans="1:10" x14ac:dyDescent="0.25">
      <c r="A6432" s="24" t="s">
        <v>1977</v>
      </c>
      <c r="B6432" s="25" t="s">
        <v>2</v>
      </c>
      <c r="C6432" s="24" t="s">
        <v>3</v>
      </c>
      <c r="D6432" s="24" t="s">
        <v>4</v>
      </c>
      <c r="E6432" s="294" t="s">
        <v>2075</v>
      </c>
      <c r="F6432" s="294"/>
      <c r="G6432" s="145" t="s">
        <v>5</v>
      </c>
      <c r="H6432" s="25" t="s">
        <v>6</v>
      </c>
      <c r="I6432" s="25" t="s">
        <v>7</v>
      </c>
      <c r="J6432" s="25" t="s">
        <v>9</v>
      </c>
    </row>
    <row r="6433" spans="1:10" ht="26.4" x14ac:dyDescent="0.25">
      <c r="A6433" s="146" t="s">
        <v>2076</v>
      </c>
      <c r="B6433" s="147" t="s">
        <v>1978</v>
      </c>
      <c r="C6433" s="146" t="s">
        <v>19</v>
      </c>
      <c r="D6433" s="146" t="s">
        <v>1979</v>
      </c>
      <c r="E6433" s="292" t="s">
        <v>2077</v>
      </c>
      <c r="F6433" s="292"/>
      <c r="G6433" s="148" t="s">
        <v>91</v>
      </c>
      <c r="H6433" s="149">
        <v>1</v>
      </c>
      <c r="I6433" s="150">
        <v>26.88</v>
      </c>
      <c r="J6433" s="150">
        <v>26.88</v>
      </c>
    </row>
    <row r="6434" spans="1:10" ht="26.4" x14ac:dyDescent="0.25">
      <c r="A6434" s="48" t="s">
        <v>2078</v>
      </c>
      <c r="B6434" s="50" t="s">
        <v>2315</v>
      </c>
      <c r="C6434" s="48" t="s">
        <v>41</v>
      </c>
      <c r="D6434" s="48" t="s">
        <v>2316</v>
      </c>
      <c r="E6434" s="289" t="s">
        <v>2081</v>
      </c>
      <c r="F6434" s="289"/>
      <c r="G6434" s="151" t="s">
        <v>2082</v>
      </c>
      <c r="H6434" s="152">
        <v>0.3</v>
      </c>
      <c r="I6434" s="153">
        <v>29.98</v>
      </c>
      <c r="J6434" s="153">
        <v>8.99</v>
      </c>
    </row>
    <row r="6435" spans="1:10" ht="26.4" x14ac:dyDescent="0.25">
      <c r="A6435" s="154" t="s">
        <v>2087</v>
      </c>
      <c r="B6435" s="155" t="s">
        <v>4026</v>
      </c>
      <c r="C6435" s="154" t="s">
        <v>2461</v>
      </c>
      <c r="D6435" s="154" t="s">
        <v>4027</v>
      </c>
      <c r="E6435" s="290" t="s">
        <v>2091</v>
      </c>
      <c r="F6435" s="290"/>
      <c r="G6435" s="156" t="s">
        <v>2595</v>
      </c>
      <c r="H6435" s="157">
        <v>1</v>
      </c>
      <c r="I6435" s="158">
        <v>17.89</v>
      </c>
      <c r="J6435" s="158">
        <v>17.89</v>
      </c>
    </row>
    <row r="6436" spans="1:10" x14ac:dyDescent="0.25">
      <c r="A6436" s="49"/>
      <c r="B6436" s="49"/>
      <c r="C6436" s="49"/>
      <c r="D6436" s="49"/>
      <c r="E6436" s="49" t="s">
        <v>2093</v>
      </c>
      <c r="F6436" s="159">
        <v>3.21</v>
      </c>
      <c r="G6436" s="49" t="s">
        <v>2094</v>
      </c>
      <c r="H6436" s="159">
        <v>3.69</v>
      </c>
      <c r="I6436" s="49" t="s">
        <v>2095</v>
      </c>
      <c r="J6436" s="159">
        <v>6.9</v>
      </c>
    </row>
    <row r="6437" spans="1:10" x14ac:dyDescent="0.25">
      <c r="A6437" s="49"/>
      <c r="B6437" s="49"/>
      <c r="C6437" s="49"/>
      <c r="D6437" s="49"/>
      <c r="E6437" s="49" t="s">
        <v>2096</v>
      </c>
      <c r="F6437" s="159">
        <v>5.51</v>
      </c>
      <c r="G6437" s="49"/>
      <c r="H6437" s="291" t="s">
        <v>2097</v>
      </c>
      <c r="I6437" s="291"/>
      <c r="J6437" s="159">
        <v>32.39</v>
      </c>
    </row>
    <row r="6438" spans="1:10" ht="14.4" thickBot="1" x14ac:dyDescent="0.3">
      <c r="A6438" s="30"/>
      <c r="B6438" s="30"/>
      <c r="C6438" s="30"/>
      <c r="D6438" s="30"/>
      <c r="E6438" s="30"/>
      <c r="F6438" s="30"/>
      <c r="G6438" s="30" t="s">
        <v>2098</v>
      </c>
      <c r="H6438" s="160" t="s">
        <v>2560</v>
      </c>
      <c r="I6438" s="30" t="s">
        <v>2100</v>
      </c>
      <c r="J6438" s="32">
        <v>129.56</v>
      </c>
    </row>
    <row r="6439" spans="1:10" ht="14.4" thickTop="1" x14ac:dyDescent="0.25">
      <c r="A6439" s="161"/>
      <c r="B6439" s="161"/>
      <c r="C6439" s="161"/>
      <c r="D6439" s="161"/>
      <c r="E6439" s="161"/>
      <c r="F6439" s="161"/>
      <c r="G6439" s="161"/>
      <c r="H6439" s="161"/>
      <c r="I6439" s="161"/>
      <c r="J6439" s="161"/>
    </row>
    <row r="6440" spans="1:10" x14ac:dyDescent="0.25">
      <c r="A6440" s="24" t="s">
        <v>1980</v>
      </c>
      <c r="B6440" s="25" t="s">
        <v>2</v>
      </c>
      <c r="C6440" s="24" t="s">
        <v>3</v>
      </c>
      <c r="D6440" s="24" t="s">
        <v>4</v>
      </c>
      <c r="E6440" s="294" t="s">
        <v>2075</v>
      </c>
      <c r="F6440" s="294"/>
      <c r="G6440" s="145" t="s">
        <v>5</v>
      </c>
      <c r="H6440" s="25" t="s">
        <v>6</v>
      </c>
      <c r="I6440" s="25" t="s">
        <v>7</v>
      </c>
      <c r="J6440" s="25" t="s">
        <v>9</v>
      </c>
    </row>
    <row r="6441" spans="1:10" ht="26.4" x14ac:dyDescent="0.25">
      <c r="A6441" s="146" t="s">
        <v>2076</v>
      </c>
      <c r="B6441" s="147" t="s">
        <v>1981</v>
      </c>
      <c r="C6441" s="146" t="s">
        <v>41</v>
      </c>
      <c r="D6441" s="146" t="s">
        <v>1982</v>
      </c>
      <c r="E6441" s="292" t="s">
        <v>2847</v>
      </c>
      <c r="F6441" s="292"/>
      <c r="G6441" s="148" t="s">
        <v>43</v>
      </c>
      <c r="H6441" s="149">
        <v>1</v>
      </c>
      <c r="I6441" s="150">
        <v>44.72</v>
      </c>
      <c r="J6441" s="150">
        <v>44.72</v>
      </c>
    </row>
    <row r="6442" spans="1:10" ht="26.4" x14ac:dyDescent="0.25">
      <c r="A6442" s="48" t="s">
        <v>2078</v>
      </c>
      <c r="B6442" s="50" t="s">
        <v>2118</v>
      </c>
      <c r="C6442" s="48" t="s">
        <v>41</v>
      </c>
      <c r="D6442" s="48" t="s">
        <v>2119</v>
      </c>
      <c r="E6442" s="289" t="s">
        <v>2081</v>
      </c>
      <c r="F6442" s="289"/>
      <c r="G6442" s="151" t="s">
        <v>2082</v>
      </c>
      <c r="H6442" s="152">
        <v>0.56420700000000001</v>
      </c>
      <c r="I6442" s="153">
        <v>29.46</v>
      </c>
      <c r="J6442" s="153">
        <v>16.62</v>
      </c>
    </row>
    <row r="6443" spans="1:10" ht="26.4" x14ac:dyDescent="0.25">
      <c r="A6443" s="48" t="s">
        <v>2078</v>
      </c>
      <c r="B6443" s="50" t="s">
        <v>2079</v>
      </c>
      <c r="C6443" s="48" t="s">
        <v>41</v>
      </c>
      <c r="D6443" s="48" t="s">
        <v>2080</v>
      </c>
      <c r="E6443" s="289" t="s">
        <v>2081</v>
      </c>
      <c r="F6443" s="289"/>
      <c r="G6443" s="151" t="s">
        <v>2082</v>
      </c>
      <c r="H6443" s="152">
        <v>0.21656429999999999</v>
      </c>
      <c r="I6443" s="153">
        <v>24.25</v>
      </c>
      <c r="J6443" s="153">
        <v>5.25</v>
      </c>
    </row>
    <row r="6444" spans="1:10" ht="26.4" x14ac:dyDescent="0.25">
      <c r="A6444" s="154" t="s">
        <v>2087</v>
      </c>
      <c r="B6444" s="155" t="s">
        <v>4028</v>
      </c>
      <c r="C6444" s="154" t="s">
        <v>41</v>
      </c>
      <c r="D6444" s="154" t="s">
        <v>4029</v>
      </c>
      <c r="E6444" s="290" t="s">
        <v>2091</v>
      </c>
      <c r="F6444" s="290"/>
      <c r="G6444" s="156" t="s">
        <v>43</v>
      </c>
      <c r="H6444" s="157">
        <v>1</v>
      </c>
      <c r="I6444" s="158">
        <v>20.27</v>
      </c>
      <c r="J6444" s="158">
        <v>20.27</v>
      </c>
    </row>
    <row r="6445" spans="1:10" ht="39.6" x14ac:dyDescent="0.25">
      <c r="A6445" s="154" t="s">
        <v>2087</v>
      </c>
      <c r="B6445" s="155" t="s">
        <v>2610</v>
      </c>
      <c r="C6445" s="154" t="s">
        <v>41</v>
      </c>
      <c r="D6445" s="154" t="s">
        <v>2611</v>
      </c>
      <c r="E6445" s="290" t="s">
        <v>2091</v>
      </c>
      <c r="F6445" s="290"/>
      <c r="G6445" s="156" t="s">
        <v>43</v>
      </c>
      <c r="H6445" s="157">
        <v>3</v>
      </c>
      <c r="I6445" s="158">
        <v>0.86</v>
      </c>
      <c r="J6445" s="158">
        <v>2.58</v>
      </c>
    </row>
    <row r="6446" spans="1:10" x14ac:dyDescent="0.25">
      <c r="A6446" s="49"/>
      <c r="B6446" s="49"/>
      <c r="C6446" s="49"/>
      <c r="D6446" s="49"/>
      <c r="E6446" s="49" t="s">
        <v>2093</v>
      </c>
      <c r="F6446" s="159">
        <v>7.76</v>
      </c>
      <c r="G6446" s="49" t="s">
        <v>2094</v>
      </c>
      <c r="H6446" s="159">
        <v>8.91</v>
      </c>
      <c r="I6446" s="49" t="s">
        <v>2095</v>
      </c>
      <c r="J6446" s="159">
        <v>16.670000000000002</v>
      </c>
    </row>
    <row r="6447" spans="1:10" x14ac:dyDescent="0.25">
      <c r="A6447" s="49"/>
      <c r="B6447" s="49"/>
      <c r="C6447" s="49"/>
      <c r="D6447" s="49"/>
      <c r="E6447" s="49" t="s">
        <v>2096</v>
      </c>
      <c r="F6447" s="159">
        <v>9.16</v>
      </c>
      <c r="G6447" s="49"/>
      <c r="H6447" s="291" t="s">
        <v>2097</v>
      </c>
      <c r="I6447" s="291"/>
      <c r="J6447" s="159">
        <v>53.88</v>
      </c>
    </row>
    <row r="6448" spans="1:10" ht="14.4" thickBot="1" x14ac:dyDescent="0.3">
      <c r="A6448" s="30"/>
      <c r="B6448" s="30"/>
      <c r="C6448" s="30"/>
      <c r="D6448" s="30"/>
      <c r="E6448" s="30"/>
      <c r="F6448" s="30"/>
      <c r="G6448" s="30" t="s">
        <v>2098</v>
      </c>
      <c r="H6448" s="160" t="s">
        <v>3020</v>
      </c>
      <c r="I6448" s="30" t="s">
        <v>2100</v>
      </c>
      <c r="J6448" s="32">
        <v>431.04</v>
      </c>
    </row>
    <row r="6449" spans="1:10" ht="14.4" thickTop="1" x14ac:dyDescent="0.25">
      <c r="A6449" s="161"/>
      <c r="B6449" s="161"/>
      <c r="C6449" s="161"/>
      <c r="D6449" s="161"/>
      <c r="E6449" s="161"/>
      <c r="F6449" s="161"/>
      <c r="G6449" s="161"/>
      <c r="H6449" s="161"/>
      <c r="I6449" s="161"/>
      <c r="J6449" s="161"/>
    </row>
    <row r="6450" spans="1:10" x14ac:dyDescent="0.25">
      <c r="A6450" s="24" t="s">
        <v>1983</v>
      </c>
      <c r="B6450" s="25" t="s">
        <v>2</v>
      </c>
      <c r="C6450" s="24" t="s">
        <v>3</v>
      </c>
      <c r="D6450" s="24" t="s">
        <v>4</v>
      </c>
      <c r="E6450" s="294" t="s">
        <v>2075</v>
      </c>
      <c r="F6450" s="294"/>
      <c r="G6450" s="145" t="s">
        <v>5</v>
      </c>
      <c r="H6450" s="25" t="s">
        <v>6</v>
      </c>
      <c r="I6450" s="25" t="s">
        <v>7</v>
      </c>
      <c r="J6450" s="25" t="s">
        <v>9</v>
      </c>
    </row>
    <row r="6451" spans="1:10" ht="92.4" x14ac:dyDescent="0.25">
      <c r="A6451" s="146" t="s">
        <v>2076</v>
      </c>
      <c r="B6451" s="147" t="s">
        <v>1984</v>
      </c>
      <c r="C6451" s="146" t="s">
        <v>19</v>
      </c>
      <c r="D6451" s="146" t="s">
        <v>1985</v>
      </c>
      <c r="E6451" s="292" t="s">
        <v>2077</v>
      </c>
      <c r="F6451" s="292"/>
      <c r="G6451" s="148" t="s">
        <v>43</v>
      </c>
      <c r="H6451" s="149">
        <v>1</v>
      </c>
      <c r="I6451" s="150">
        <v>2444.08</v>
      </c>
      <c r="J6451" s="150">
        <v>2444.08</v>
      </c>
    </row>
    <row r="6452" spans="1:10" ht="26.4" x14ac:dyDescent="0.25">
      <c r="A6452" s="48" t="s">
        <v>2078</v>
      </c>
      <c r="B6452" s="50" t="s">
        <v>2079</v>
      </c>
      <c r="C6452" s="48" t="s">
        <v>41</v>
      </c>
      <c r="D6452" s="48" t="s">
        <v>2080</v>
      </c>
      <c r="E6452" s="289" t="s">
        <v>2081</v>
      </c>
      <c r="F6452" s="289"/>
      <c r="G6452" s="151" t="s">
        <v>2082</v>
      </c>
      <c r="H6452" s="152">
        <v>36</v>
      </c>
      <c r="I6452" s="153">
        <v>24.25</v>
      </c>
      <c r="J6452" s="153">
        <v>873</v>
      </c>
    </row>
    <row r="6453" spans="1:10" ht="52.8" x14ac:dyDescent="0.25">
      <c r="A6453" s="48" t="s">
        <v>2078</v>
      </c>
      <c r="B6453" s="50" t="s">
        <v>4030</v>
      </c>
      <c r="C6453" s="48" t="s">
        <v>41</v>
      </c>
      <c r="D6453" s="48" t="s">
        <v>4031</v>
      </c>
      <c r="E6453" s="289" t="s">
        <v>2230</v>
      </c>
      <c r="F6453" s="289"/>
      <c r="G6453" s="151" t="s">
        <v>2234</v>
      </c>
      <c r="H6453" s="152">
        <v>0.3</v>
      </c>
      <c r="I6453" s="153">
        <v>70.510000000000005</v>
      </c>
      <c r="J6453" s="153">
        <v>21.15</v>
      </c>
    </row>
    <row r="6454" spans="1:10" ht="26.4" x14ac:dyDescent="0.25">
      <c r="A6454" s="48" t="s">
        <v>2078</v>
      </c>
      <c r="B6454" s="50" t="s">
        <v>2083</v>
      </c>
      <c r="C6454" s="48" t="s">
        <v>41</v>
      </c>
      <c r="D6454" s="48" t="s">
        <v>2084</v>
      </c>
      <c r="E6454" s="289" t="s">
        <v>2081</v>
      </c>
      <c r="F6454" s="289"/>
      <c r="G6454" s="151" t="s">
        <v>2082</v>
      </c>
      <c r="H6454" s="152">
        <v>9</v>
      </c>
      <c r="I6454" s="153">
        <v>30.42</v>
      </c>
      <c r="J6454" s="153">
        <v>273.77999999999997</v>
      </c>
    </row>
    <row r="6455" spans="1:10" ht="52.8" x14ac:dyDescent="0.25">
      <c r="A6455" s="48" t="s">
        <v>2078</v>
      </c>
      <c r="B6455" s="50" t="s">
        <v>4032</v>
      </c>
      <c r="C6455" s="48" t="s">
        <v>41</v>
      </c>
      <c r="D6455" s="48" t="s">
        <v>4033</v>
      </c>
      <c r="E6455" s="289" t="s">
        <v>2230</v>
      </c>
      <c r="F6455" s="289"/>
      <c r="G6455" s="151" t="s">
        <v>2231</v>
      </c>
      <c r="H6455" s="152">
        <v>2.7</v>
      </c>
      <c r="I6455" s="153">
        <v>276.25</v>
      </c>
      <c r="J6455" s="153">
        <v>745.87</v>
      </c>
    </row>
    <row r="6456" spans="1:10" ht="26.4" x14ac:dyDescent="0.25">
      <c r="A6456" s="48" t="s">
        <v>2078</v>
      </c>
      <c r="B6456" s="50" t="s">
        <v>2118</v>
      </c>
      <c r="C6456" s="48" t="s">
        <v>41</v>
      </c>
      <c r="D6456" s="48" t="s">
        <v>2119</v>
      </c>
      <c r="E6456" s="289" t="s">
        <v>2081</v>
      </c>
      <c r="F6456" s="289"/>
      <c r="G6456" s="151" t="s">
        <v>2082</v>
      </c>
      <c r="H6456" s="152">
        <v>18</v>
      </c>
      <c r="I6456" s="153">
        <v>29.46</v>
      </c>
      <c r="J6456" s="153">
        <v>530.28</v>
      </c>
    </row>
    <row r="6457" spans="1:10" x14ac:dyDescent="0.25">
      <c r="A6457" s="49"/>
      <c r="B6457" s="49"/>
      <c r="C6457" s="49"/>
      <c r="D6457" s="49"/>
      <c r="E6457" s="49" t="s">
        <v>2093</v>
      </c>
      <c r="F6457" s="159">
        <v>616.34</v>
      </c>
      <c r="G6457" s="49" t="s">
        <v>2094</v>
      </c>
      <c r="H6457" s="159">
        <v>706.53</v>
      </c>
      <c r="I6457" s="49" t="s">
        <v>2095</v>
      </c>
      <c r="J6457" s="159">
        <v>1322.87</v>
      </c>
    </row>
    <row r="6458" spans="1:10" x14ac:dyDescent="0.25">
      <c r="A6458" s="49"/>
      <c r="B6458" s="49"/>
      <c r="C6458" s="49"/>
      <c r="D6458" s="49"/>
      <c r="E6458" s="49" t="s">
        <v>2096</v>
      </c>
      <c r="F6458" s="159">
        <v>501.03</v>
      </c>
      <c r="G6458" s="49"/>
      <c r="H6458" s="291" t="s">
        <v>2097</v>
      </c>
      <c r="I6458" s="291"/>
      <c r="J6458" s="159">
        <v>2945.11</v>
      </c>
    </row>
    <row r="6459" spans="1:10" ht="14.4" thickBot="1" x14ac:dyDescent="0.3">
      <c r="A6459" s="30"/>
      <c r="B6459" s="30"/>
      <c r="C6459" s="30"/>
      <c r="D6459" s="30"/>
      <c r="E6459" s="30"/>
      <c r="F6459" s="30"/>
      <c r="G6459" s="30" t="s">
        <v>2098</v>
      </c>
      <c r="H6459" s="160" t="s">
        <v>2166</v>
      </c>
      <c r="I6459" s="30" t="s">
        <v>2100</v>
      </c>
      <c r="J6459" s="32">
        <v>2945.11</v>
      </c>
    </row>
    <row r="6460" spans="1:10" ht="14.4" thickTop="1" x14ac:dyDescent="0.25">
      <c r="A6460" s="161"/>
      <c r="B6460" s="161"/>
      <c r="C6460" s="161"/>
      <c r="D6460" s="161"/>
      <c r="E6460" s="161"/>
      <c r="F6460" s="161"/>
      <c r="G6460" s="161"/>
      <c r="H6460" s="161"/>
      <c r="I6460" s="161"/>
      <c r="J6460" s="161"/>
    </row>
    <row r="6461" spans="1:10" x14ac:dyDescent="0.25">
      <c r="A6461" s="24" t="s">
        <v>1986</v>
      </c>
      <c r="B6461" s="25" t="s">
        <v>2</v>
      </c>
      <c r="C6461" s="24" t="s">
        <v>3</v>
      </c>
      <c r="D6461" s="24" t="s">
        <v>4</v>
      </c>
      <c r="E6461" s="294" t="s">
        <v>2075</v>
      </c>
      <c r="F6461" s="294"/>
      <c r="G6461" s="145" t="s">
        <v>5</v>
      </c>
      <c r="H6461" s="25" t="s">
        <v>6</v>
      </c>
      <c r="I6461" s="25" t="s">
        <v>7</v>
      </c>
      <c r="J6461" s="25" t="s">
        <v>9</v>
      </c>
    </row>
    <row r="6462" spans="1:10" ht="79.2" x14ac:dyDescent="0.25">
      <c r="A6462" s="146" t="s">
        <v>2076</v>
      </c>
      <c r="B6462" s="147" t="s">
        <v>1987</v>
      </c>
      <c r="C6462" s="146" t="s">
        <v>19</v>
      </c>
      <c r="D6462" s="146" t="s">
        <v>1988</v>
      </c>
      <c r="E6462" s="292" t="s">
        <v>2077</v>
      </c>
      <c r="F6462" s="292"/>
      <c r="G6462" s="148" t="s">
        <v>43</v>
      </c>
      <c r="H6462" s="149">
        <v>1</v>
      </c>
      <c r="I6462" s="150">
        <v>2444.08</v>
      </c>
      <c r="J6462" s="150">
        <v>2444.08</v>
      </c>
    </row>
    <row r="6463" spans="1:10" ht="26.4" x14ac:dyDescent="0.25">
      <c r="A6463" s="48" t="s">
        <v>2078</v>
      </c>
      <c r="B6463" s="50" t="s">
        <v>2118</v>
      </c>
      <c r="C6463" s="48" t="s">
        <v>41</v>
      </c>
      <c r="D6463" s="48" t="s">
        <v>2119</v>
      </c>
      <c r="E6463" s="289" t="s">
        <v>2081</v>
      </c>
      <c r="F6463" s="289"/>
      <c r="G6463" s="151" t="s">
        <v>2082</v>
      </c>
      <c r="H6463" s="152">
        <v>18</v>
      </c>
      <c r="I6463" s="153">
        <v>29.46</v>
      </c>
      <c r="J6463" s="153">
        <v>530.28</v>
      </c>
    </row>
    <row r="6464" spans="1:10" ht="52.8" x14ac:dyDescent="0.25">
      <c r="A6464" s="48" t="s">
        <v>2078</v>
      </c>
      <c r="B6464" s="50" t="s">
        <v>4030</v>
      </c>
      <c r="C6464" s="48" t="s">
        <v>41</v>
      </c>
      <c r="D6464" s="48" t="s">
        <v>4031</v>
      </c>
      <c r="E6464" s="289" t="s">
        <v>2230</v>
      </c>
      <c r="F6464" s="289"/>
      <c r="G6464" s="151" t="s">
        <v>2234</v>
      </c>
      <c r="H6464" s="152">
        <v>0.3</v>
      </c>
      <c r="I6464" s="153">
        <v>70.510000000000005</v>
      </c>
      <c r="J6464" s="153">
        <v>21.15</v>
      </c>
    </row>
    <row r="6465" spans="1:10" ht="52.8" x14ac:dyDescent="0.25">
      <c r="A6465" s="48" t="s">
        <v>2078</v>
      </c>
      <c r="B6465" s="50" t="s">
        <v>4032</v>
      </c>
      <c r="C6465" s="48" t="s">
        <v>41</v>
      </c>
      <c r="D6465" s="48" t="s">
        <v>4033</v>
      </c>
      <c r="E6465" s="289" t="s">
        <v>2230</v>
      </c>
      <c r="F6465" s="289"/>
      <c r="G6465" s="151" t="s">
        <v>2231</v>
      </c>
      <c r="H6465" s="152">
        <v>2.7</v>
      </c>
      <c r="I6465" s="153">
        <v>276.25</v>
      </c>
      <c r="J6465" s="153">
        <v>745.87</v>
      </c>
    </row>
    <row r="6466" spans="1:10" ht="26.4" x14ac:dyDescent="0.25">
      <c r="A6466" s="48" t="s">
        <v>2078</v>
      </c>
      <c r="B6466" s="50" t="s">
        <v>2083</v>
      </c>
      <c r="C6466" s="48" t="s">
        <v>41</v>
      </c>
      <c r="D6466" s="48" t="s">
        <v>2084</v>
      </c>
      <c r="E6466" s="289" t="s">
        <v>2081</v>
      </c>
      <c r="F6466" s="289"/>
      <c r="G6466" s="151" t="s">
        <v>2082</v>
      </c>
      <c r="H6466" s="152">
        <v>9</v>
      </c>
      <c r="I6466" s="153">
        <v>30.42</v>
      </c>
      <c r="J6466" s="153">
        <v>273.77999999999997</v>
      </c>
    </row>
    <row r="6467" spans="1:10" ht="26.4" x14ac:dyDescent="0.25">
      <c r="A6467" s="48" t="s">
        <v>2078</v>
      </c>
      <c r="B6467" s="50" t="s">
        <v>2079</v>
      </c>
      <c r="C6467" s="48" t="s">
        <v>41</v>
      </c>
      <c r="D6467" s="48" t="s">
        <v>2080</v>
      </c>
      <c r="E6467" s="289" t="s">
        <v>2081</v>
      </c>
      <c r="F6467" s="289"/>
      <c r="G6467" s="151" t="s">
        <v>2082</v>
      </c>
      <c r="H6467" s="152">
        <v>36</v>
      </c>
      <c r="I6467" s="153">
        <v>24.25</v>
      </c>
      <c r="J6467" s="153">
        <v>873</v>
      </c>
    </row>
    <row r="6468" spans="1:10" x14ac:dyDescent="0.25">
      <c r="A6468" s="49"/>
      <c r="B6468" s="49"/>
      <c r="C6468" s="49"/>
      <c r="D6468" s="49"/>
      <c r="E6468" s="49" t="s">
        <v>2093</v>
      </c>
      <c r="F6468" s="159">
        <v>616.34</v>
      </c>
      <c r="G6468" s="49" t="s">
        <v>2094</v>
      </c>
      <c r="H6468" s="159">
        <v>706.53</v>
      </c>
      <c r="I6468" s="49" t="s">
        <v>2095</v>
      </c>
      <c r="J6468" s="159">
        <v>1322.87</v>
      </c>
    </row>
    <row r="6469" spans="1:10" x14ac:dyDescent="0.25">
      <c r="A6469" s="49"/>
      <c r="B6469" s="49"/>
      <c r="C6469" s="49"/>
      <c r="D6469" s="49"/>
      <c r="E6469" s="49" t="s">
        <v>2096</v>
      </c>
      <c r="F6469" s="159">
        <v>501.03</v>
      </c>
      <c r="G6469" s="49"/>
      <c r="H6469" s="291" t="s">
        <v>2097</v>
      </c>
      <c r="I6469" s="291"/>
      <c r="J6469" s="159">
        <v>2945.11</v>
      </c>
    </row>
    <row r="6470" spans="1:10" ht="14.4" thickBot="1" x14ac:dyDescent="0.3">
      <c r="A6470" s="30"/>
      <c r="B6470" s="30"/>
      <c r="C6470" s="30"/>
      <c r="D6470" s="30"/>
      <c r="E6470" s="30"/>
      <c r="F6470" s="30"/>
      <c r="G6470" s="30" t="s">
        <v>2098</v>
      </c>
      <c r="H6470" s="160" t="s">
        <v>2166</v>
      </c>
      <c r="I6470" s="30" t="s">
        <v>2100</v>
      </c>
      <c r="J6470" s="32">
        <v>2945.11</v>
      </c>
    </row>
    <row r="6471" spans="1:10" ht="14.4" thickTop="1" x14ac:dyDescent="0.25">
      <c r="A6471" s="161"/>
      <c r="B6471" s="161"/>
      <c r="C6471" s="161"/>
      <c r="D6471" s="161"/>
      <c r="E6471" s="161"/>
      <c r="F6471" s="161"/>
      <c r="G6471" s="161"/>
      <c r="H6471" s="161"/>
      <c r="I6471" s="161"/>
      <c r="J6471" s="161"/>
    </row>
    <row r="6472" spans="1:10" x14ac:dyDescent="0.25">
      <c r="A6472" s="24" t="s">
        <v>1989</v>
      </c>
      <c r="B6472" s="25" t="s">
        <v>2</v>
      </c>
      <c r="C6472" s="24" t="s">
        <v>3</v>
      </c>
      <c r="D6472" s="24" t="s">
        <v>4</v>
      </c>
      <c r="E6472" s="294" t="s">
        <v>2075</v>
      </c>
      <c r="F6472" s="294"/>
      <c r="G6472" s="145" t="s">
        <v>5</v>
      </c>
      <c r="H6472" s="25" t="s">
        <v>6</v>
      </c>
      <c r="I6472" s="25" t="s">
        <v>7</v>
      </c>
      <c r="J6472" s="25" t="s">
        <v>9</v>
      </c>
    </row>
    <row r="6473" spans="1:10" ht="66" x14ac:dyDescent="0.25">
      <c r="A6473" s="146" t="s">
        <v>2076</v>
      </c>
      <c r="B6473" s="147" t="s">
        <v>1990</v>
      </c>
      <c r="C6473" s="146" t="s">
        <v>41</v>
      </c>
      <c r="D6473" s="146" t="s">
        <v>1991</v>
      </c>
      <c r="E6473" s="292" t="s">
        <v>3678</v>
      </c>
      <c r="F6473" s="292"/>
      <c r="G6473" s="148" t="s">
        <v>91</v>
      </c>
      <c r="H6473" s="149">
        <v>1</v>
      </c>
      <c r="I6473" s="150">
        <v>20.46</v>
      </c>
      <c r="J6473" s="150">
        <v>20.46</v>
      </c>
    </row>
    <row r="6474" spans="1:10" ht="26.4" x14ac:dyDescent="0.25">
      <c r="A6474" s="48" t="s">
        <v>2078</v>
      </c>
      <c r="B6474" s="50" t="s">
        <v>2118</v>
      </c>
      <c r="C6474" s="48" t="s">
        <v>41</v>
      </c>
      <c r="D6474" s="48" t="s">
        <v>2119</v>
      </c>
      <c r="E6474" s="289" t="s">
        <v>2081</v>
      </c>
      <c r="F6474" s="289"/>
      <c r="G6474" s="151" t="s">
        <v>2082</v>
      </c>
      <c r="H6474" s="152">
        <v>0.27800000000000002</v>
      </c>
      <c r="I6474" s="153">
        <v>29.46</v>
      </c>
      <c r="J6474" s="153">
        <v>8.18</v>
      </c>
    </row>
    <row r="6475" spans="1:10" ht="26.4" x14ac:dyDescent="0.25">
      <c r="A6475" s="48" t="s">
        <v>2078</v>
      </c>
      <c r="B6475" s="50" t="s">
        <v>2114</v>
      </c>
      <c r="C6475" s="48" t="s">
        <v>41</v>
      </c>
      <c r="D6475" s="48" t="s">
        <v>2115</v>
      </c>
      <c r="E6475" s="289" t="s">
        <v>2081</v>
      </c>
      <c r="F6475" s="289"/>
      <c r="G6475" s="151" t="s">
        <v>2082</v>
      </c>
      <c r="H6475" s="152">
        <v>6.3200000000000006E-2</v>
      </c>
      <c r="I6475" s="153">
        <v>24.83</v>
      </c>
      <c r="J6475" s="153">
        <v>1.56</v>
      </c>
    </row>
    <row r="6476" spans="1:10" ht="26.4" x14ac:dyDescent="0.25">
      <c r="A6476" s="154" t="s">
        <v>2087</v>
      </c>
      <c r="B6476" s="155" t="s">
        <v>4034</v>
      </c>
      <c r="C6476" s="154" t="s">
        <v>41</v>
      </c>
      <c r="D6476" s="154" t="s">
        <v>4035</v>
      </c>
      <c r="E6476" s="290" t="s">
        <v>2091</v>
      </c>
      <c r="F6476" s="290"/>
      <c r="G6476" s="156" t="s">
        <v>43</v>
      </c>
      <c r="H6476" s="157">
        <v>1.7857000000000001</v>
      </c>
      <c r="I6476" s="158">
        <v>4.97</v>
      </c>
      <c r="J6476" s="158">
        <v>8.8699999999999992</v>
      </c>
    </row>
    <row r="6477" spans="1:10" ht="39.6" x14ac:dyDescent="0.25">
      <c r="A6477" s="154" t="s">
        <v>2087</v>
      </c>
      <c r="B6477" s="155" t="s">
        <v>3363</v>
      </c>
      <c r="C6477" s="154" t="s">
        <v>41</v>
      </c>
      <c r="D6477" s="154" t="s">
        <v>3364</v>
      </c>
      <c r="E6477" s="290" t="s">
        <v>2091</v>
      </c>
      <c r="F6477" s="290"/>
      <c r="G6477" s="156" t="s">
        <v>43</v>
      </c>
      <c r="H6477" s="157">
        <v>1.875</v>
      </c>
      <c r="I6477" s="158">
        <v>0.99</v>
      </c>
      <c r="J6477" s="158">
        <v>1.85</v>
      </c>
    </row>
    <row r="6478" spans="1:10" x14ac:dyDescent="0.25">
      <c r="A6478" s="49"/>
      <c r="B6478" s="49"/>
      <c r="C6478" s="49"/>
      <c r="D6478" s="49"/>
      <c r="E6478" s="49" t="s">
        <v>2093</v>
      </c>
      <c r="F6478" s="159">
        <v>3.5</v>
      </c>
      <c r="G6478" s="49" t="s">
        <v>2094</v>
      </c>
      <c r="H6478" s="159">
        <v>4.0199999999999996</v>
      </c>
      <c r="I6478" s="49" t="s">
        <v>2095</v>
      </c>
      <c r="J6478" s="159">
        <v>7.52</v>
      </c>
    </row>
    <row r="6479" spans="1:10" x14ac:dyDescent="0.25">
      <c r="A6479" s="49"/>
      <c r="B6479" s="49"/>
      <c r="C6479" s="49"/>
      <c r="D6479" s="49"/>
      <c r="E6479" s="49" t="s">
        <v>2096</v>
      </c>
      <c r="F6479" s="159">
        <v>4.1900000000000004</v>
      </c>
      <c r="G6479" s="49"/>
      <c r="H6479" s="291" t="s">
        <v>2097</v>
      </c>
      <c r="I6479" s="291"/>
      <c r="J6479" s="159">
        <v>24.65</v>
      </c>
    </row>
    <row r="6480" spans="1:10" ht="14.4" thickBot="1" x14ac:dyDescent="0.3">
      <c r="A6480" s="30"/>
      <c r="B6480" s="30"/>
      <c r="C6480" s="30"/>
      <c r="D6480" s="30"/>
      <c r="E6480" s="30"/>
      <c r="F6480" s="30"/>
      <c r="G6480" s="30" t="s">
        <v>2098</v>
      </c>
      <c r="H6480" s="160" t="s">
        <v>4036</v>
      </c>
      <c r="I6480" s="30" t="s">
        <v>2100</v>
      </c>
      <c r="J6480" s="32">
        <v>1725.5</v>
      </c>
    </row>
    <row r="6481" spans="1:10" ht="14.4" thickTop="1" x14ac:dyDescent="0.25">
      <c r="A6481" s="161"/>
      <c r="B6481" s="161"/>
      <c r="C6481" s="161"/>
      <c r="D6481" s="161"/>
      <c r="E6481" s="161"/>
      <c r="F6481" s="161"/>
      <c r="G6481" s="161"/>
      <c r="H6481" s="161"/>
      <c r="I6481" s="161"/>
      <c r="J6481" s="161"/>
    </row>
    <row r="6482" spans="1:10" x14ac:dyDescent="0.25">
      <c r="A6482" s="26" t="s">
        <v>1992</v>
      </c>
      <c r="B6482" s="26"/>
      <c r="C6482" s="26"/>
      <c r="D6482" s="26" t="s">
        <v>1993</v>
      </c>
      <c r="E6482" s="26"/>
      <c r="F6482" s="293"/>
      <c r="G6482" s="293"/>
      <c r="H6482" s="27"/>
      <c r="I6482" s="26"/>
      <c r="J6482" s="28">
        <v>35255.660000000003</v>
      </c>
    </row>
    <row r="6483" spans="1:10" x14ac:dyDescent="0.25">
      <c r="A6483" s="26" t="s">
        <v>1994</v>
      </c>
      <c r="B6483" s="26"/>
      <c r="C6483" s="26"/>
      <c r="D6483" s="26" t="s">
        <v>1995</v>
      </c>
      <c r="E6483" s="26"/>
      <c r="F6483" s="293"/>
      <c r="G6483" s="293"/>
      <c r="H6483" s="27"/>
      <c r="I6483" s="26"/>
      <c r="J6483" s="28">
        <v>6121.15</v>
      </c>
    </row>
    <row r="6484" spans="1:10" x14ac:dyDescent="0.25">
      <c r="A6484" s="24" t="s">
        <v>1996</v>
      </c>
      <c r="B6484" s="25" t="s">
        <v>2</v>
      </c>
      <c r="C6484" s="24" t="s">
        <v>3</v>
      </c>
      <c r="D6484" s="24" t="s">
        <v>4</v>
      </c>
      <c r="E6484" s="294" t="s">
        <v>2075</v>
      </c>
      <c r="F6484" s="294"/>
      <c r="G6484" s="145" t="s">
        <v>5</v>
      </c>
      <c r="H6484" s="25" t="s">
        <v>6</v>
      </c>
      <c r="I6484" s="25" t="s">
        <v>7</v>
      </c>
      <c r="J6484" s="25" t="s">
        <v>9</v>
      </c>
    </row>
    <row r="6485" spans="1:10" ht="26.4" x14ac:dyDescent="0.25">
      <c r="A6485" s="146" t="s">
        <v>2076</v>
      </c>
      <c r="B6485" s="147" t="s">
        <v>1997</v>
      </c>
      <c r="C6485" s="146" t="s">
        <v>41</v>
      </c>
      <c r="D6485" s="146" t="s">
        <v>1998</v>
      </c>
      <c r="E6485" s="292" t="s">
        <v>4037</v>
      </c>
      <c r="F6485" s="292"/>
      <c r="G6485" s="148" t="s">
        <v>25</v>
      </c>
      <c r="H6485" s="149">
        <v>1</v>
      </c>
      <c r="I6485" s="150">
        <v>158.62</v>
      </c>
      <c r="J6485" s="150">
        <v>158.62</v>
      </c>
    </row>
    <row r="6486" spans="1:10" ht="26.4" x14ac:dyDescent="0.25">
      <c r="A6486" s="48" t="s">
        <v>2078</v>
      </c>
      <c r="B6486" s="50" t="s">
        <v>2079</v>
      </c>
      <c r="C6486" s="48" t="s">
        <v>41</v>
      </c>
      <c r="D6486" s="48" t="s">
        <v>2080</v>
      </c>
      <c r="E6486" s="289" t="s">
        <v>2081</v>
      </c>
      <c r="F6486" s="289"/>
      <c r="G6486" s="151" t="s">
        <v>2082</v>
      </c>
      <c r="H6486" s="152">
        <v>1.2789999999999999</v>
      </c>
      <c r="I6486" s="153">
        <v>24.25</v>
      </c>
      <c r="J6486" s="153">
        <v>31.01</v>
      </c>
    </row>
    <row r="6487" spans="1:10" ht="26.4" x14ac:dyDescent="0.25">
      <c r="A6487" s="48" t="s">
        <v>2078</v>
      </c>
      <c r="B6487" s="50" t="s">
        <v>2315</v>
      </c>
      <c r="C6487" s="48" t="s">
        <v>41</v>
      </c>
      <c r="D6487" s="48" t="s">
        <v>2316</v>
      </c>
      <c r="E6487" s="289" t="s">
        <v>2081</v>
      </c>
      <c r="F6487" s="289"/>
      <c r="G6487" s="151" t="s">
        <v>2082</v>
      </c>
      <c r="H6487" s="152">
        <v>0.63900000000000001</v>
      </c>
      <c r="I6487" s="153">
        <v>29.98</v>
      </c>
      <c r="J6487" s="153">
        <v>19.149999999999999</v>
      </c>
    </row>
    <row r="6488" spans="1:10" x14ac:dyDescent="0.25">
      <c r="A6488" s="154" t="s">
        <v>2087</v>
      </c>
      <c r="B6488" s="155" t="s">
        <v>4038</v>
      </c>
      <c r="C6488" s="154" t="s">
        <v>41</v>
      </c>
      <c r="D6488" s="154" t="s">
        <v>4039</v>
      </c>
      <c r="E6488" s="290" t="s">
        <v>2091</v>
      </c>
      <c r="F6488" s="290"/>
      <c r="G6488" s="156" t="s">
        <v>107</v>
      </c>
      <c r="H6488" s="157">
        <v>8.6199999999999992</v>
      </c>
      <c r="I6488" s="158">
        <v>1.84</v>
      </c>
      <c r="J6488" s="158">
        <v>15.86</v>
      </c>
    </row>
    <row r="6489" spans="1:10" x14ac:dyDescent="0.25">
      <c r="A6489" s="154" t="s">
        <v>2087</v>
      </c>
      <c r="B6489" s="155" t="s">
        <v>2772</v>
      </c>
      <c r="C6489" s="154" t="s">
        <v>41</v>
      </c>
      <c r="D6489" s="154" t="s">
        <v>2773</v>
      </c>
      <c r="E6489" s="290" t="s">
        <v>2091</v>
      </c>
      <c r="F6489" s="290"/>
      <c r="G6489" s="156" t="s">
        <v>107</v>
      </c>
      <c r="H6489" s="157">
        <v>0.24</v>
      </c>
      <c r="I6489" s="158">
        <v>5.81</v>
      </c>
      <c r="J6489" s="158">
        <v>1.39</v>
      </c>
    </row>
    <row r="6490" spans="1:10" ht="26.4" x14ac:dyDescent="0.25">
      <c r="A6490" s="154" t="s">
        <v>2087</v>
      </c>
      <c r="B6490" s="155" t="s">
        <v>4040</v>
      </c>
      <c r="C6490" s="154" t="s">
        <v>41</v>
      </c>
      <c r="D6490" s="154" t="s">
        <v>4041</v>
      </c>
      <c r="E6490" s="290" t="s">
        <v>2091</v>
      </c>
      <c r="F6490" s="290"/>
      <c r="G6490" s="156" t="s">
        <v>43</v>
      </c>
      <c r="H6490" s="157">
        <v>6.4375</v>
      </c>
      <c r="I6490" s="158">
        <v>14.17</v>
      </c>
      <c r="J6490" s="158">
        <v>91.21</v>
      </c>
    </row>
    <row r="6491" spans="1:10" x14ac:dyDescent="0.25">
      <c r="A6491" s="49"/>
      <c r="B6491" s="49"/>
      <c r="C6491" s="49"/>
      <c r="D6491" s="49"/>
      <c r="E6491" s="49" t="s">
        <v>2093</v>
      </c>
      <c r="F6491" s="159">
        <v>17.149999999999999</v>
      </c>
      <c r="G6491" s="49" t="s">
        <v>2094</v>
      </c>
      <c r="H6491" s="159">
        <v>19.66</v>
      </c>
      <c r="I6491" s="49" t="s">
        <v>2095</v>
      </c>
      <c r="J6491" s="159">
        <v>36.81</v>
      </c>
    </row>
    <row r="6492" spans="1:10" x14ac:dyDescent="0.25">
      <c r="A6492" s="49"/>
      <c r="B6492" s="49"/>
      <c r="C6492" s="49"/>
      <c r="D6492" s="49"/>
      <c r="E6492" s="49" t="s">
        <v>2096</v>
      </c>
      <c r="F6492" s="159">
        <v>32.51</v>
      </c>
      <c r="G6492" s="49"/>
      <c r="H6492" s="291" t="s">
        <v>2097</v>
      </c>
      <c r="I6492" s="291"/>
      <c r="J6492" s="159">
        <v>191.13</v>
      </c>
    </row>
    <row r="6493" spans="1:10" ht="14.4" thickBot="1" x14ac:dyDescent="0.3">
      <c r="A6493" s="30"/>
      <c r="B6493" s="30"/>
      <c r="C6493" s="30"/>
      <c r="D6493" s="30"/>
      <c r="E6493" s="30"/>
      <c r="F6493" s="30"/>
      <c r="G6493" s="30" t="s">
        <v>2098</v>
      </c>
      <c r="H6493" s="160" t="s">
        <v>4042</v>
      </c>
      <c r="I6493" s="30" t="s">
        <v>2100</v>
      </c>
      <c r="J6493" s="32">
        <v>1207.94</v>
      </c>
    </row>
    <row r="6494" spans="1:10" ht="14.4" thickTop="1" x14ac:dyDescent="0.25">
      <c r="A6494" s="161"/>
      <c r="B6494" s="161"/>
      <c r="C6494" s="161"/>
      <c r="D6494" s="161"/>
      <c r="E6494" s="161"/>
      <c r="F6494" s="161"/>
      <c r="G6494" s="161"/>
      <c r="H6494" s="161"/>
      <c r="I6494" s="161"/>
      <c r="J6494" s="161"/>
    </row>
    <row r="6495" spans="1:10" x14ac:dyDescent="0.25">
      <c r="A6495" s="24" t="s">
        <v>1999</v>
      </c>
      <c r="B6495" s="25" t="s">
        <v>2</v>
      </c>
      <c r="C6495" s="24" t="s">
        <v>3</v>
      </c>
      <c r="D6495" s="24" t="s">
        <v>4</v>
      </c>
      <c r="E6495" s="294" t="s">
        <v>2075</v>
      </c>
      <c r="F6495" s="294"/>
      <c r="G6495" s="145" t="s">
        <v>5</v>
      </c>
      <c r="H6495" s="25" t="s">
        <v>6</v>
      </c>
      <c r="I6495" s="25" t="s">
        <v>7</v>
      </c>
      <c r="J6495" s="25" t="s">
        <v>9</v>
      </c>
    </row>
    <row r="6496" spans="1:10" ht="26.4" x14ac:dyDescent="0.25">
      <c r="A6496" s="146" t="s">
        <v>2076</v>
      </c>
      <c r="B6496" s="147" t="s">
        <v>2000</v>
      </c>
      <c r="C6496" s="146" t="s">
        <v>19</v>
      </c>
      <c r="D6496" s="146" t="s">
        <v>2001</v>
      </c>
      <c r="E6496" s="292" t="s">
        <v>2077</v>
      </c>
      <c r="F6496" s="292"/>
      <c r="G6496" s="148" t="s">
        <v>43</v>
      </c>
      <c r="H6496" s="149">
        <v>1</v>
      </c>
      <c r="I6496" s="150">
        <v>4077.36</v>
      </c>
      <c r="J6496" s="150">
        <v>4077.36</v>
      </c>
    </row>
    <row r="6497" spans="1:10" ht="26.4" x14ac:dyDescent="0.25">
      <c r="A6497" s="48" t="s">
        <v>2078</v>
      </c>
      <c r="B6497" s="50" t="s">
        <v>3802</v>
      </c>
      <c r="C6497" s="48" t="s">
        <v>41</v>
      </c>
      <c r="D6497" s="48" t="s">
        <v>3803</v>
      </c>
      <c r="E6497" s="289" t="s">
        <v>2081</v>
      </c>
      <c r="F6497" s="289"/>
      <c r="G6497" s="151" t="s">
        <v>2082</v>
      </c>
      <c r="H6497" s="152">
        <v>81.760000000000005</v>
      </c>
      <c r="I6497" s="153">
        <v>24.59</v>
      </c>
      <c r="J6497" s="153">
        <v>2010.47</v>
      </c>
    </row>
    <row r="6498" spans="1:10" ht="26.4" x14ac:dyDescent="0.25">
      <c r="A6498" s="48" t="s">
        <v>2078</v>
      </c>
      <c r="B6498" s="50" t="s">
        <v>2116</v>
      </c>
      <c r="C6498" s="48" t="s">
        <v>41</v>
      </c>
      <c r="D6498" s="48" t="s">
        <v>2117</v>
      </c>
      <c r="E6498" s="289" t="s">
        <v>2081</v>
      </c>
      <c r="F6498" s="289"/>
      <c r="G6498" s="151" t="s">
        <v>2082</v>
      </c>
      <c r="H6498" s="152">
        <v>81.760000000000005</v>
      </c>
      <c r="I6498" s="153">
        <v>25.28</v>
      </c>
      <c r="J6498" s="153">
        <v>2066.89</v>
      </c>
    </row>
    <row r="6499" spans="1:10" x14ac:dyDescent="0.25">
      <c r="A6499" s="49"/>
      <c r="B6499" s="49"/>
      <c r="C6499" s="49"/>
      <c r="D6499" s="49"/>
      <c r="E6499" s="49" t="s">
        <v>2093</v>
      </c>
      <c r="F6499" s="159">
        <v>1366.41</v>
      </c>
      <c r="G6499" s="49" t="s">
        <v>2094</v>
      </c>
      <c r="H6499" s="159">
        <v>1566.32</v>
      </c>
      <c r="I6499" s="49" t="s">
        <v>2095</v>
      </c>
      <c r="J6499" s="159">
        <v>2932.73</v>
      </c>
    </row>
    <row r="6500" spans="1:10" x14ac:dyDescent="0.25">
      <c r="A6500" s="49"/>
      <c r="B6500" s="49"/>
      <c r="C6500" s="49"/>
      <c r="D6500" s="49"/>
      <c r="E6500" s="49" t="s">
        <v>2096</v>
      </c>
      <c r="F6500" s="159">
        <v>835.85</v>
      </c>
      <c r="G6500" s="49"/>
      <c r="H6500" s="291" t="s">
        <v>2097</v>
      </c>
      <c r="I6500" s="291"/>
      <c r="J6500" s="159">
        <v>4913.21</v>
      </c>
    </row>
    <row r="6501" spans="1:10" ht="14.4" thickBot="1" x14ac:dyDescent="0.3">
      <c r="A6501" s="30"/>
      <c r="B6501" s="30"/>
      <c r="C6501" s="30"/>
      <c r="D6501" s="30"/>
      <c r="E6501" s="30"/>
      <c r="F6501" s="30"/>
      <c r="G6501" s="30" t="s">
        <v>2098</v>
      </c>
      <c r="H6501" s="160" t="s">
        <v>2166</v>
      </c>
      <c r="I6501" s="30" t="s">
        <v>2100</v>
      </c>
      <c r="J6501" s="32">
        <v>4913.21</v>
      </c>
    </row>
    <row r="6502" spans="1:10" ht="14.4" thickTop="1" x14ac:dyDescent="0.25">
      <c r="A6502" s="161"/>
      <c r="B6502" s="161"/>
      <c r="C6502" s="161"/>
      <c r="D6502" s="161"/>
      <c r="E6502" s="161"/>
      <c r="F6502" s="161"/>
      <c r="G6502" s="161"/>
      <c r="H6502" s="161"/>
      <c r="I6502" s="161"/>
      <c r="J6502" s="161"/>
    </row>
    <row r="6503" spans="1:10" x14ac:dyDescent="0.25">
      <c r="A6503" s="26" t="s">
        <v>2002</v>
      </c>
      <c r="B6503" s="26"/>
      <c r="C6503" s="26"/>
      <c r="D6503" s="26" t="s">
        <v>2003</v>
      </c>
      <c r="E6503" s="26"/>
      <c r="F6503" s="293"/>
      <c r="G6503" s="293"/>
      <c r="H6503" s="27"/>
      <c r="I6503" s="26"/>
      <c r="J6503" s="28">
        <v>22265.48</v>
      </c>
    </row>
    <row r="6504" spans="1:10" x14ac:dyDescent="0.25">
      <c r="A6504" s="24" t="s">
        <v>2004</v>
      </c>
      <c r="B6504" s="25" t="s">
        <v>2</v>
      </c>
      <c r="C6504" s="24" t="s">
        <v>3</v>
      </c>
      <c r="D6504" s="24" t="s">
        <v>4</v>
      </c>
      <c r="E6504" s="294" t="s">
        <v>2075</v>
      </c>
      <c r="F6504" s="294"/>
      <c r="G6504" s="145" t="s">
        <v>5</v>
      </c>
      <c r="H6504" s="25" t="s">
        <v>6</v>
      </c>
      <c r="I6504" s="25" t="s">
        <v>7</v>
      </c>
      <c r="J6504" s="25" t="s">
        <v>9</v>
      </c>
    </row>
    <row r="6505" spans="1:10" ht="26.4" x14ac:dyDescent="0.25">
      <c r="A6505" s="146" t="s">
        <v>2076</v>
      </c>
      <c r="B6505" s="147" t="s">
        <v>2005</v>
      </c>
      <c r="C6505" s="146" t="s">
        <v>41</v>
      </c>
      <c r="D6505" s="146" t="s">
        <v>2006</v>
      </c>
      <c r="E6505" s="292" t="s">
        <v>4043</v>
      </c>
      <c r="F6505" s="292"/>
      <c r="G6505" s="148" t="s">
        <v>25</v>
      </c>
      <c r="H6505" s="149">
        <v>1</v>
      </c>
      <c r="I6505" s="150">
        <v>27.05</v>
      </c>
      <c r="J6505" s="150">
        <v>27.05</v>
      </c>
    </row>
    <row r="6506" spans="1:10" ht="26.4" x14ac:dyDescent="0.25">
      <c r="A6506" s="48" t="s">
        <v>2078</v>
      </c>
      <c r="B6506" s="50" t="s">
        <v>2079</v>
      </c>
      <c r="C6506" s="48" t="s">
        <v>41</v>
      </c>
      <c r="D6506" s="48" t="s">
        <v>2080</v>
      </c>
      <c r="E6506" s="289" t="s">
        <v>2081</v>
      </c>
      <c r="F6506" s="289"/>
      <c r="G6506" s="151" t="s">
        <v>2082</v>
      </c>
      <c r="H6506" s="152">
        <v>0.1386</v>
      </c>
      <c r="I6506" s="153">
        <v>24.25</v>
      </c>
      <c r="J6506" s="153">
        <v>3.36</v>
      </c>
    </row>
    <row r="6507" spans="1:10" ht="26.4" x14ac:dyDescent="0.25">
      <c r="A6507" s="48" t="s">
        <v>2078</v>
      </c>
      <c r="B6507" s="50" t="s">
        <v>4044</v>
      </c>
      <c r="C6507" s="48" t="s">
        <v>41</v>
      </c>
      <c r="D6507" s="48" t="s">
        <v>4045</v>
      </c>
      <c r="E6507" s="289" t="s">
        <v>2081</v>
      </c>
      <c r="F6507" s="289"/>
      <c r="G6507" s="151" t="s">
        <v>2082</v>
      </c>
      <c r="H6507" s="152">
        <v>2.7699999999999999E-2</v>
      </c>
      <c r="I6507" s="153">
        <v>25.22</v>
      </c>
      <c r="J6507" s="153">
        <v>0.69</v>
      </c>
    </row>
    <row r="6508" spans="1:10" ht="26.4" x14ac:dyDescent="0.25">
      <c r="A6508" s="154" t="s">
        <v>2087</v>
      </c>
      <c r="B6508" s="155" t="s">
        <v>4046</v>
      </c>
      <c r="C6508" s="154" t="s">
        <v>41</v>
      </c>
      <c r="D6508" s="154" t="s">
        <v>4047</v>
      </c>
      <c r="E6508" s="290" t="s">
        <v>2091</v>
      </c>
      <c r="F6508" s="290"/>
      <c r="G6508" s="156" t="s">
        <v>25</v>
      </c>
      <c r="H6508" s="157">
        <v>1</v>
      </c>
      <c r="I6508" s="158">
        <v>23</v>
      </c>
      <c r="J6508" s="158">
        <v>23</v>
      </c>
    </row>
    <row r="6509" spans="1:10" x14ac:dyDescent="0.25">
      <c r="A6509" s="49"/>
      <c r="B6509" s="49"/>
      <c r="C6509" s="49"/>
      <c r="D6509" s="49"/>
      <c r="E6509" s="49" t="s">
        <v>2093</v>
      </c>
      <c r="F6509" s="159">
        <v>1.34</v>
      </c>
      <c r="G6509" s="49" t="s">
        <v>2094</v>
      </c>
      <c r="H6509" s="159">
        <v>1.55</v>
      </c>
      <c r="I6509" s="49" t="s">
        <v>2095</v>
      </c>
      <c r="J6509" s="159">
        <v>2.89</v>
      </c>
    </row>
    <row r="6510" spans="1:10" x14ac:dyDescent="0.25">
      <c r="A6510" s="49"/>
      <c r="B6510" s="49"/>
      <c r="C6510" s="49"/>
      <c r="D6510" s="49"/>
      <c r="E6510" s="49" t="s">
        <v>2096</v>
      </c>
      <c r="F6510" s="159">
        <v>5.54</v>
      </c>
      <c r="G6510" s="49"/>
      <c r="H6510" s="291" t="s">
        <v>2097</v>
      </c>
      <c r="I6510" s="291"/>
      <c r="J6510" s="159">
        <v>32.590000000000003</v>
      </c>
    </row>
    <row r="6511" spans="1:10" ht="14.4" thickBot="1" x14ac:dyDescent="0.3">
      <c r="A6511" s="30"/>
      <c r="B6511" s="30"/>
      <c r="C6511" s="30"/>
      <c r="D6511" s="30"/>
      <c r="E6511" s="30"/>
      <c r="F6511" s="30"/>
      <c r="G6511" s="30" t="s">
        <v>2098</v>
      </c>
      <c r="H6511" s="160" t="s">
        <v>4048</v>
      </c>
      <c r="I6511" s="30" t="s">
        <v>2100</v>
      </c>
      <c r="J6511" s="32">
        <v>22265.48</v>
      </c>
    </row>
    <row r="6512" spans="1:10" ht="14.4" thickTop="1" x14ac:dyDescent="0.25">
      <c r="A6512" s="161"/>
      <c r="B6512" s="161"/>
      <c r="C6512" s="161"/>
      <c r="D6512" s="161"/>
      <c r="E6512" s="161"/>
      <c r="F6512" s="161"/>
      <c r="G6512" s="161"/>
      <c r="H6512" s="161"/>
      <c r="I6512" s="161"/>
      <c r="J6512" s="161"/>
    </row>
    <row r="6513" spans="1:10" x14ac:dyDescent="0.25">
      <c r="A6513" s="26" t="s">
        <v>2007</v>
      </c>
      <c r="B6513" s="26"/>
      <c r="C6513" s="26"/>
      <c r="D6513" s="26" t="s">
        <v>2008</v>
      </c>
      <c r="E6513" s="26"/>
      <c r="F6513" s="293"/>
      <c r="G6513" s="293"/>
      <c r="H6513" s="27"/>
      <c r="I6513" s="26"/>
      <c r="J6513" s="28">
        <v>6869.03</v>
      </c>
    </row>
    <row r="6514" spans="1:10" x14ac:dyDescent="0.25">
      <c r="A6514" s="24" t="s">
        <v>2009</v>
      </c>
      <c r="B6514" s="25" t="s">
        <v>2</v>
      </c>
      <c r="C6514" s="24" t="s">
        <v>3</v>
      </c>
      <c r="D6514" s="24" t="s">
        <v>4</v>
      </c>
      <c r="E6514" s="294" t="s">
        <v>2075</v>
      </c>
      <c r="F6514" s="294"/>
      <c r="G6514" s="145" t="s">
        <v>5</v>
      </c>
      <c r="H6514" s="25" t="s">
        <v>6</v>
      </c>
      <c r="I6514" s="25" t="s">
        <v>7</v>
      </c>
      <c r="J6514" s="25" t="s">
        <v>9</v>
      </c>
    </row>
    <row r="6515" spans="1:10" ht="26.4" x14ac:dyDescent="0.25">
      <c r="A6515" s="146" t="s">
        <v>2076</v>
      </c>
      <c r="B6515" s="147" t="s">
        <v>2010</v>
      </c>
      <c r="C6515" s="146" t="s">
        <v>19</v>
      </c>
      <c r="D6515" s="146" t="s">
        <v>2011</v>
      </c>
      <c r="E6515" s="292" t="s">
        <v>2077</v>
      </c>
      <c r="F6515" s="292"/>
      <c r="G6515" s="148" t="s">
        <v>91</v>
      </c>
      <c r="H6515" s="149">
        <v>1</v>
      </c>
      <c r="I6515" s="150">
        <v>690.97</v>
      </c>
      <c r="J6515" s="150">
        <v>690.97</v>
      </c>
    </row>
    <row r="6516" spans="1:10" ht="26.4" x14ac:dyDescent="0.25">
      <c r="A6516" s="154" t="s">
        <v>2087</v>
      </c>
      <c r="B6516" s="155" t="s">
        <v>4049</v>
      </c>
      <c r="C6516" s="154" t="s">
        <v>3480</v>
      </c>
      <c r="D6516" s="154" t="s">
        <v>4050</v>
      </c>
      <c r="E6516" s="290" t="s">
        <v>2091</v>
      </c>
      <c r="F6516" s="290"/>
      <c r="G6516" s="156" t="s">
        <v>2595</v>
      </c>
      <c r="H6516" s="157">
        <v>1</v>
      </c>
      <c r="I6516" s="158">
        <v>690.97</v>
      </c>
      <c r="J6516" s="158">
        <v>690.97</v>
      </c>
    </row>
    <row r="6517" spans="1:10" x14ac:dyDescent="0.25">
      <c r="A6517" s="49"/>
      <c r="B6517" s="49"/>
      <c r="C6517" s="49"/>
      <c r="D6517" s="49"/>
      <c r="E6517" s="49" t="s">
        <v>2093</v>
      </c>
      <c r="F6517" s="159">
        <v>0</v>
      </c>
      <c r="G6517" s="49" t="s">
        <v>2094</v>
      </c>
      <c r="H6517" s="159">
        <v>0</v>
      </c>
      <c r="I6517" s="49" t="s">
        <v>2095</v>
      </c>
      <c r="J6517" s="159">
        <v>0</v>
      </c>
    </row>
    <row r="6518" spans="1:10" x14ac:dyDescent="0.25">
      <c r="A6518" s="49"/>
      <c r="B6518" s="49"/>
      <c r="C6518" s="49"/>
      <c r="D6518" s="49"/>
      <c r="E6518" s="49" t="s">
        <v>2096</v>
      </c>
      <c r="F6518" s="159">
        <v>141.63999999999999</v>
      </c>
      <c r="G6518" s="49"/>
      <c r="H6518" s="291" t="s">
        <v>2097</v>
      </c>
      <c r="I6518" s="291"/>
      <c r="J6518" s="159">
        <v>832.61</v>
      </c>
    </row>
    <row r="6519" spans="1:10" ht="14.4" thickBot="1" x14ac:dyDescent="0.3">
      <c r="A6519" s="30"/>
      <c r="B6519" s="30"/>
      <c r="C6519" s="30"/>
      <c r="D6519" s="30"/>
      <c r="E6519" s="30"/>
      <c r="F6519" s="30"/>
      <c r="G6519" s="30" t="s">
        <v>2098</v>
      </c>
      <c r="H6519" s="160" t="s">
        <v>4051</v>
      </c>
      <c r="I6519" s="30" t="s">
        <v>2100</v>
      </c>
      <c r="J6519" s="32">
        <v>6869.03</v>
      </c>
    </row>
    <row r="6520" spans="1:10" ht="14.4" thickTop="1" x14ac:dyDescent="0.25">
      <c r="A6520" s="161"/>
      <c r="B6520" s="161"/>
      <c r="C6520" s="161"/>
      <c r="D6520" s="161"/>
      <c r="E6520" s="161"/>
      <c r="F6520" s="161"/>
      <c r="G6520" s="161"/>
      <c r="H6520" s="161"/>
      <c r="I6520" s="161"/>
      <c r="J6520" s="161"/>
    </row>
    <row r="6521" spans="1:10" x14ac:dyDescent="0.25">
      <c r="A6521" s="26" t="s">
        <v>2012</v>
      </c>
      <c r="B6521" s="26"/>
      <c r="C6521" s="26"/>
      <c r="D6521" s="26" t="s">
        <v>2013</v>
      </c>
      <c r="E6521" s="26"/>
      <c r="F6521" s="293"/>
      <c r="G6521" s="293"/>
      <c r="H6521" s="27"/>
      <c r="I6521" s="26"/>
      <c r="J6521" s="28">
        <v>61014.87</v>
      </c>
    </row>
    <row r="6522" spans="1:10" x14ac:dyDescent="0.25">
      <c r="A6522" s="24" t="s">
        <v>2014</v>
      </c>
      <c r="B6522" s="25" t="s">
        <v>2</v>
      </c>
      <c r="C6522" s="24" t="s">
        <v>3</v>
      </c>
      <c r="D6522" s="24" t="s">
        <v>4</v>
      </c>
      <c r="E6522" s="294" t="s">
        <v>2075</v>
      </c>
      <c r="F6522" s="294"/>
      <c r="G6522" s="145" t="s">
        <v>5</v>
      </c>
      <c r="H6522" s="25" t="s">
        <v>6</v>
      </c>
      <c r="I6522" s="25" t="s">
        <v>7</v>
      </c>
      <c r="J6522" s="25" t="s">
        <v>9</v>
      </c>
    </row>
    <row r="6523" spans="1:10" ht="26.4" x14ac:dyDescent="0.25">
      <c r="A6523" s="146" t="s">
        <v>2076</v>
      </c>
      <c r="B6523" s="147" t="s">
        <v>2015</v>
      </c>
      <c r="C6523" s="146" t="s">
        <v>19</v>
      </c>
      <c r="D6523" s="146" t="s">
        <v>2016</v>
      </c>
      <c r="E6523" s="292" t="s">
        <v>2077</v>
      </c>
      <c r="F6523" s="292"/>
      <c r="G6523" s="148" t="s">
        <v>25</v>
      </c>
      <c r="H6523" s="149">
        <v>1</v>
      </c>
      <c r="I6523" s="150">
        <v>15.76</v>
      </c>
      <c r="J6523" s="150">
        <v>15.76</v>
      </c>
    </row>
    <row r="6524" spans="1:10" ht="26.4" x14ac:dyDescent="0.25">
      <c r="A6524" s="48" t="s">
        <v>2078</v>
      </c>
      <c r="B6524" s="50" t="s">
        <v>2079</v>
      </c>
      <c r="C6524" s="48" t="s">
        <v>41</v>
      </c>
      <c r="D6524" s="48" t="s">
        <v>2080</v>
      </c>
      <c r="E6524" s="289" t="s">
        <v>2081</v>
      </c>
      <c r="F6524" s="289"/>
      <c r="G6524" s="151" t="s">
        <v>2082</v>
      </c>
      <c r="H6524" s="152">
        <v>0.4</v>
      </c>
      <c r="I6524" s="153">
        <v>24.25</v>
      </c>
      <c r="J6524" s="153">
        <v>9.6999999999999993</v>
      </c>
    </row>
    <row r="6525" spans="1:10" x14ac:dyDescent="0.25">
      <c r="A6525" s="154" t="s">
        <v>2087</v>
      </c>
      <c r="B6525" s="155" t="s">
        <v>4052</v>
      </c>
      <c r="C6525" s="154" t="s">
        <v>41</v>
      </c>
      <c r="D6525" s="154" t="s">
        <v>4053</v>
      </c>
      <c r="E6525" s="290" t="s">
        <v>2091</v>
      </c>
      <c r="F6525" s="290"/>
      <c r="G6525" s="156" t="s">
        <v>107</v>
      </c>
      <c r="H6525" s="157">
        <v>0.05</v>
      </c>
      <c r="I6525" s="158">
        <v>17.66</v>
      </c>
      <c r="J6525" s="158">
        <v>0.88</v>
      </c>
    </row>
    <row r="6526" spans="1:10" x14ac:dyDescent="0.25">
      <c r="A6526" s="154" t="s">
        <v>2087</v>
      </c>
      <c r="B6526" s="155" t="s">
        <v>2835</v>
      </c>
      <c r="C6526" s="154" t="s">
        <v>41</v>
      </c>
      <c r="D6526" s="154" t="s">
        <v>2836</v>
      </c>
      <c r="E6526" s="290" t="s">
        <v>2091</v>
      </c>
      <c r="F6526" s="290"/>
      <c r="G6526" s="156" t="s">
        <v>2297</v>
      </c>
      <c r="H6526" s="157">
        <v>0.14000000000000001</v>
      </c>
      <c r="I6526" s="158">
        <v>37</v>
      </c>
      <c r="J6526" s="158">
        <v>5.18</v>
      </c>
    </row>
    <row r="6527" spans="1:10" x14ac:dyDescent="0.25">
      <c r="A6527" s="49"/>
      <c r="B6527" s="49"/>
      <c r="C6527" s="49"/>
      <c r="D6527" s="49"/>
      <c r="E6527" s="49" t="s">
        <v>2093</v>
      </c>
      <c r="F6527" s="159">
        <v>3.22</v>
      </c>
      <c r="G6527" s="49" t="s">
        <v>2094</v>
      </c>
      <c r="H6527" s="159">
        <v>3.7</v>
      </c>
      <c r="I6527" s="49" t="s">
        <v>2095</v>
      </c>
      <c r="J6527" s="159">
        <v>6.92</v>
      </c>
    </row>
    <row r="6528" spans="1:10" x14ac:dyDescent="0.25">
      <c r="A6528" s="49"/>
      <c r="B6528" s="49"/>
      <c r="C6528" s="49"/>
      <c r="D6528" s="49"/>
      <c r="E6528" s="49" t="s">
        <v>2096</v>
      </c>
      <c r="F6528" s="159">
        <v>3.23</v>
      </c>
      <c r="G6528" s="49"/>
      <c r="H6528" s="291" t="s">
        <v>2097</v>
      </c>
      <c r="I6528" s="291"/>
      <c r="J6528" s="159">
        <v>18.989999999999998</v>
      </c>
    </row>
    <row r="6529" spans="1:10" ht="14.4" thickBot="1" x14ac:dyDescent="0.3">
      <c r="A6529" s="30"/>
      <c r="B6529" s="30"/>
      <c r="C6529" s="30"/>
      <c r="D6529" s="30"/>
      <c r="E6529" s="30"/>
      <c r="F6529" s="30"/>
      <c r="G6529" s="30" t="s">
        <v>2098</v>
      </c>
      <c r="H6529" s="160" t="s">
        <v>4054</v>
      </c>
      <c r="I6529" s="30" t="s">
        <v>2100</v>
      </c>
      <c r="J6529" s="32">
        <v>61014.87</v>
      </c>
    </row>
    <row r="6530" spans="1:10" ht="14.4" thickTop="1" x14ac:dyDescent="0.25">
      <c r="A6530" s="161"/>
      <c r="B6530" s="161"/>
      <c r="C6530" s="161"/>
      <c r="D6530" s="161"/>
      <c r="E6530" s="161"/>
      <c r="F6530" s="161"/>
      <c r="G6530" s="161"/>
      <c r="H6530" s="161"/>
      <c r="I6530" s="161"/>
      <c r="J6530" s="161"/>
    </row>
    <row r="6531" spans="1:10" x14ac:dyDescent="0.25">
      <c r="A6531" s="29"/>
      <c r="B6531" s="29"/>
      <c r="C6531" s="29"/>
      <c r="D6531" s="29"/>
      <c r="E6531" s="29"/>
      <c r="F6531" s="29"/>
      <c r="G6531" s="29"/>
      <c r="H6531" s="29"/>
      <c r="I6531" s="29"/>
      <c r="J6531" s="29"/>
    </row>
    <row r="6532" spans="1:10" x14ac:dyDescent="0.25">
      <c r="A6532" s="269"/>
      <c r="B6532" s="269"/>
      <c r="C6532" s="269"/>
      <c r="D6532" s="31"/>
      <c r="E6532" s="30"/>
      <c r="F6532" s="260" t="s">
        <v>2031</v>
      </c>
      <c r="G6532" s="269"/>
      <c r="H6532" s="270">
        <v>13922310.75</v>
      </c>
      <c r="I6532" s="269"/>
      <c r="J6532" s="269"/>
    </row>
    <row r="6533" spans="1:10" x14ac:dyDescent="0.25">
      <c r="A6533" s="269"/>
      <c r="B6533" s="269"/>
      <c r="C6533" s="269"/>
      <c r="D6533" s="31"/>
      <c r="E6533" s="30"/>
      <c r="F6533" s="260" t="s">
        <v>2032</v>
      </c>
      <c r="G6533" s="269"/>
      <c r="H6533" s="270">
        <v>2852582.14</v>
      </c>
      <c r="I6533" s="269"/>
      <c r="J6533" s="269"/>
    </row>
    <row r="6534" spans="1:10" x14ac:dyDescent="0.25">
      <c r="A6534" s="269"/>
      <c r="B6534" s="269"/>
      <c r="C6534" s="269"/>
      <c r="D6534" s="31"/>
      <c r="E6534" s="30"/>
      <c r="F6534" s="260" t="s">
        <v>2033</v>
      </c>
      <c r="G6534" s="269"/>
      <c r="H6534" s="270">
        <v>16774892.890000001</v>
      </c>
      <c r="I6534" s="269"/>
      <c r="J6534" s="269"/>
    </row>
    <row r="6535" spans="1:10" x14ac:dyDescent="0.25">
      <c r="A6535" s="162"/>
      <c r="B6535" s="162"/>
      <c r="C6535" s="162"/>
      <c r="D6535" s="162"/>
      <c r="E6535" s="162"/>
      <c r="F6535" s="162"/>
      <c r="G6535" s="162"/>
      <c r="H6535" s="162"/>
      <c r="I6535" s="162"/>
      <c r="J6535" s="162"/>
    </row>
    <row r="6536" spans="1:10" x14ac:dyDescent="0.25">
      <c r="A6536" s="286"/>
      <c r="B6536" s="287"/>
      <c r="C6536" s="287"/>
      <c r="D6536" s="287"/>
      <c r="E6536" s="287"/>
      <c r="F6536" s="287"/>
      <c r="G6536" s="287"/>
      <c r="H6536" s="287"/>
      <c r="I6536" s="287"/>
      <c r="J6536" s="287"/>
    </row>
  </sheetData>
  <mergeCells count="4626">
    <mergeCell ref="E26:F26"/>
    <mergeCell ref="E27:F27"/>
    <mergeCell ref="E28:F28"/>
    <mergeCell ref="E29:F29"/>
    <mergeCell ref="E30:F30"/>
    <mergeCell ref="H32:I32"/>
    <mergeCell ref="E17:F17"/>
    <mergeCell ref="E18:F18"/>
    <mergeCell ref="E19:F19"/>
    <mergeCell ref="H21:I21"/>
    <mergeCell ref="E24:F24"/>
    <mergeCell ref="E25:F25"/>
    <mergeCell ref="A11:J11"/>
    <mergeCell ref="F12:G12"/>
    <mergeCell ref="F13:G13"/>
    <mergeCell ref="E14:F14"/>
    <mergeCell ref="E15:F15"/>
    <mergeCell ref="E16:F16"/>
    <mergeCell ref="E50:F50"/>
    <mergeCell ref="E51:F51"/>
    <mergeCell ref="E52:F52"/>
    <mergeCell ref="H54:I54"/>
    <mergeCell ref="E57:F57"/>
    <mergeCell ref="E58:F58"/>
    <mergeCell ref="E41:F41"/>
    <mergeCell ref="E42:F42"/>
    <mergeCell ref="H44:I44"/>
    <mergeCell ref="E47:F47"/>
    <mergeCell ref="E48:F48"/>
    <mergeCell ref="E49:F49"/>
    <mergeCell ref="E35:F35"/>
    <mergeCell ref="E36:F36"/>
    <mergeCell ref="E37:F37"/>
    <mergeCell ref="E38:F38"/>
    <mergeCell ref="E39:F39"/>
    <mergeCell ref="E40:F40"/>
    <mergeCell ref="E74:F74"/>
    <mergeCell ref="E75:F75"/>
    <mergeCell ref="E76:F76"/>
    <mergeCell ref="E77:F77"/>
    <mergeCell ref="E78:F78"/>
    <mergeCell ref="E79:F79"/>
    <mergeCell ref="E65:F65"/>
    <mergeCell ref="E66:F66"/>
    <mergeCell ref="E67:F67"/>
    <mergeCell ref="E68:F68"/>
    <mergeCell ref="H70:I70"/>
    <mergeCell ref="E73:F73"/>
    <mergeCell ref="E59:F59"/>
    <mergeCell ref="E60:F60"/>
    <mergeCell ref="E61:F61"/>
    <mergeCell ref="E62:F62"/>
    <mergeCell ref="E63:F63"/>
    <mergeCell ref="E64:F64"/>
    <mergeCell ref="E95:F95"/>
    <mergeCell ref="E96:F96"/>
    <mergeCell ref="E97:F97"/>
    <mergeCell ref="H99:I99"/>
    <mergeCell ref="E102:F102"/>
    <mergeCell ref="E103:F103"/>
    <mergeCell ref="E89:F89"/>
    <mergeCell ref="E90:F90"/>
    <mergeCell ref="E91:F91"/>
    <mergeCell ref="E92:F92"/>
    <mergeCell ref="E93:F93"/>
    <mergeCell ref="E94:F94"/>
    <mergeCell ref="E80:F80"/>
    <mergeCell ref="H82:I82"/>
    <mergeCell ref="E85:F85"/>
    <mergeCell ref="E86:F86"/>
    <mergeCell ref="E87:F87"/>
    <mergeCell ref="E88:F88"/>
    <mergeCell ref="E119:F119"/>
    <mergeCell ref="E120:F120"/>
    <mergeCell ref="E121:F121"/>
    <mergeCell ref="E122:F122"/>
    <mergeCell ref="E123:F123"/>
    <mergeCell ref="E124:F124"/>
    <mergeCell ref="E113:F113"/>
    <mergeCell ref="E114:F114"/>
    <mergeCell ref="E115:F115"/>
    <mergeCell ref="E116:F116"/>
    <mergeCell ref="E117:F117"/>
    <mergeCell ref="E118:F118"/>
    <mergeCell ref="E104:F104"/>
    <mergeCell ref="E105:F105"/>
    <mergeCell ref="E106:F106"/>
    <mergeCell ref="E107:F107"/>
    <mergeCell ref="H109:I109"/>
    <mergeCell ref="E112:F112"/>
    <mergeCell ref="E140:F140"/>
    <mergeCell ref="E141:F141"/>
    <mergeCell ref="E142:F142"/>
    <mergeCell ref="E143:F143"/>
    <mergeCell ref="E144:F144"/>
    <mergeCell ref="E145:F145"/>
    <mergeCell ref="E131:F131"/>
    <mergeCell ref="E132:F132"/>
    <mergeCell ref="E133:F133"/>
    <mergeCell ref="E134:F134"/>
    <mergeCell ref="E135:F135"/>
    <mergeCell ref="H137:I137"/>
    <mergeCell ref="E125:F125"/>
    <mergeCell ref="E126:F126"/>
    <mergeCell ref="E127:F127"/>
    <mergeCell ref="E128:F128"/>
    <mergeCell ref="E129:F129"/>
    <mergeCell ref="E130:F130"/>
    <mergeCell ref="E164:F164"/>
    <mergeCell ref="E165:F165"/>
    <mergeCell ref="E166:F166"/>
    <mergeCell ref="E167:F167"/>
    <mergeCell ref="E168:F168"/>
    <mergeCell ref="E169:F169"/>
    <mergeCell ref="E155:F155"/>
    <mergeCell ref="E156:F156"/>
    <mergeCell ref="H158:I158"/>
    <mergeCell ref="E161:F161"/>
    <mergeCell ref="E162:F162"/>
    <mergeCell ref="E163:F163"/>
    <mergeCell ref="E146:F146"/>
    <mergeCell ref="E147:F147"/>
    <mergeCell ref="E148:F148"/>
    <mergeCell ref="H150:I150"/>
    <mergeCell ref="E153:F153"/>
    <mergeCell ref="E154:F154"/>
    <mergeCell ref="E185:F185"/>
    <mergeCell ref="E186:F186"/>
    <mergeCell ref="E187:F187"/>
    <mergeCell ref="H189:I189"/>
    <mergeCell ref="E192:F192"/>
    <mergeCell ref="E193:F193"/>
    <mergeCell ref="E179:F179"/>
    <mergeCell ref="E180:F180"/>
    <mergeCell ref="E181:F181"/>
    <mergeCell ref="E182:F182"/>
    <mergeCell ref="E183:F183"/>
    <mergeCell ref="E184:F184"/>
    <mergeCell ref="E170:F170"/>
    <mergeCell ref="E171:F171"/>
    <mergeCell ref="H173:I173"/>
    <mergeCell ref="F176:G176"/>
    <mergeCell ref="E177:F177"/>
    <mergeCell ref="E178:F178"/>
    <mergeCell ref="E212:F212"/>
    <mergeCell ref="E213:F213"/>
    <mergeCell ref="E214:F214"/>
    <mergeCell ref="E215:F215"/>
    <mergeCell ref="E216:F216"/>
    <mergeCell ref="H218:I218"/>
    <mergeCell ref="E203:F203"/>
    <mergeCell ref="H205:I205"/>
    <mergeCell ref="F208:G208"/>
    <mergeCell ref="E209:F209"/>
    <mergeCell ref="E210:F210"/>
    <mergeCell ref="E211:F211"/>
    <mergeCell ref="E194:F194"/>
    <mergeCell ref="H196:I196"/>
    <mergeCell ref="F199:G199"/>
    <mergeCell ref="E200:F200"/>
    <mergeCell ref="E201:F201"/>
    <mergeCell ref="E202:F202"/>
    <mergeCell ref="E236:F236"/>
    <mergeCell ref="E237:F237"/>
    <mergeCell ref="E238:F238"/>
    <mergeCell ref="E239:F239"/>
    <mergeCell ref="E240:F240"/>
    <mergeCell ref="E241:F241"/>
    <mergeCell ref="E227:F227"/>
    <mergeCell ref="E228:F228"/>
    <mergeCell ref="E229:F229"/>
    <mergeCell ref="H231:I231"/>
    <mergeCell ref="E234:F234"/>
    <mergeCell ref="E235:F235"/>
    <mergeCell ref="E221:F221"/>
    <mergeCell ref="E222:F222"/>
    <mergeCell ref="E223:F223"/>
    <mergeCell ref="E224:F224"/>
    <mergeCell ref="E225:F225"/>
    <mergeCell ref="E226:F226"/>
    <mergeCell ref="E257:F257"/>
    <mergeCell ref="E258:F258"/>
    <mergeCell ref="E259:F259"/>
    <mergeCell ref="H261:I261"/>
    <mergeCell ref="E264:F264"/>
    <mergeCell ref="E265:F265"/>
    <mergeCell ref="E251:F251"/>
    <mergeCell ref="E252:F252"/>
    <mergeCell ref="E253:F253"/>
    <mergeCell ref="E254:F254"/>
    <mergeCell ref="E255:F255"/>
    <mergeCell ref="E256:F256"/>
    <mergeCell ref="E242:F242"/>
    <mergeCell ref="H244:I244"/>
    <mergeCell ref="F247:G247"/>
    <mergeCell ref="E248:F248"/>
    <mergeCell ref="E249:F249"/>
    <mergeCell ref="E250:F250"/>
    <mergeCell ref="E284:F284"/>
    <mergeCell ref="E285:F285"/>
    <mergeCell ref="E286:F286"/>
    <mergeCell ref="E287:F287"/>
    <mergeCell ref="H289:I289"/>
    <mergeCell ref="E292:F292"/>
    <mergeCell ref="E275:F275"/>
    <mergeCell ref="H277:I277"/>
    <mergeCell ref="E280:F280"/>
    <mergeCell ref="E281:F281"/>
    <mergeCell ref="E282:F282"/>
    <mergeCell ref="E283:F283"/>
    <mergeCell ref="E266:F266"/>
    <mergeCell ref="E267:F267"/>
    <mergeCell ref="E268:F268"/>
    <mergeCell ref="H270:I270"/>
    <mergeCell ref="E273:F273"/>
    <mergeCell ref="E274:F274"/>
    <mergeCell ref="E308:F308"/>
    <mergeCell ref="E309:F309"/>
    <mergeCell ref="E310:F310"/>
    <mergeCell ref="E311:F311"/>
    <mergeCell ref="E312:F312"/>
    <mergeCell ref="E313:F313"/>
    <mergeCell ref="E299:F299"/>
    <mergeCell ref="E300:F300"/>
    <mergeCell ref="E301:F301"/>
    <mergeCell ref="E302:F302"/>
    <mergeCell ref="E303:F303"/>
    <mergeCell ref="H305:I305"/>
    <mergeCell ref="E293:F293"/>
    <mergeCell ref="E294:F294"/>
    <mergeCell ref="E295:F295"/>
    <mergeCell ref="E296:F296"/>
    <mergeCell ref="E297:F297"/>
    <mergeCell ref="E298:F298"/>
    <mergeCell ref="E332:F332"/>
    <mergeCell ref="E333:F333"/>
    <mergeCell ref="E334:F334"/>
    <mergeCell ref="E335:F335"/>
    <mergeCell ref="E336:F336"/>
    <mergeCell ref="H338:I338"/>
    <mergeCell ref="E323:F323"/>
    <mergeCell ref="E324:F324"/>
    <mergeCell ref="E325:F325"/>
    <mergeCell ref="H327:I327"/>
    <mergeCell ref="E330:F330"/>
    <mergeCell ref="E331:F331"/>
    <mergeCell ref="E314:F314"/>
    <mergeCell ref="H316:I316"/>
    <mergeCell ref="E319:F319"/>
    <mergeCell ref="E320:F320"/>
    <mergeCell ref="E321:F321"/>
    <mergeCell ref="E322:F322"/>
    <mergeCell ref="E356:F356"/>
    <mergeCell ref="E357:F357"/>
    <mergeCell ref="E358:F358"/>
    <mergeCell ref="H360:I360"/>
    <mergeCell ref="E363:F363"/>
    <mergeCell ref="E364:F364"/>
    <mergeCell ref="E347:F347"/>
    <mergeCell ref="H349:I349"/>
    <mergeCell ref="E352:F352"/>
    <mergeCell ref="E353:F353"/>
    <mergeCell ref="E354:F354"/>
    <mergeCell ref="E355:F355"/>
    <mergeCell ref="E341:F341"/>
    <mergeCell ref="E342:F342"/>
    <mergeCell ref="E343:F343"/>
    <mergeCell ref="E344:F344"/>
    <mergeCell ref="E345:F345"/>
    <mergeCell ref="E346:F346"/>
    <mergeCell ref="E380:F380"/>
    <mergeCell ref="H382:I382"/>
    <mergeCell ref="E385:F385"/>
    <mergeCell ref="E386:F386"/>
    <mergeCell ref="E387:F387"/>
    <mergeCell ref="E388:F388"/>
    <mergeCell ref="E374:F374"/>
    <mergeCell ref="E375:F375"/>
    <mergeCell ref="E376:F376"/>
    <mergeCell ref="E377:F377"/>
    <mergeCell ref="E378:F378"/>
    <mergeCell ref="E379:F379"/>
    <mergeCell ref="E365:F365"/>
    <mergeCell ref="E366:F366"/>
    <mergeCell ref="E367:F367"/>
    <mergeCell ref="E368:F368"/>
    <mergeCell ref="E369:F369"/>
    <mergeCell ref="H371:I371"/>
    <mergeCell ref="E407:F407"/>
    <mergeCell ref="E408:F408"/>
    <mergeCell ref="E409:F409"/>
    <mergeCell ref="E410:F410"/>
    <mergeCell ref="H412:I412"/>
    <mergeCell ref="E415:F415"/>
    <mergeCell ref="E398:F398"/>
    <mergeCell ref="E399:F399"/>
    <mergeCell ref="E400:F400"/>
    <mergeCell ref="H402:I402"/>
    <mergeCell ref="E405:F405"/>
    <mergeCell ref="E406:F406"/>
    <mergeCell ref="E389:F389"/>
    <mergeCell ref="E390:F390"/>
    <mergeCell ref="E391:F391"/>
    <mergeCell ref="H393:I393"/>
    <mergeCell ref="E396:F396"/>
    <mergeCell ref="E397:F397"/>
    <mergeCell ref="F434:G434"/>
    <mergeCell ref="E435:F435"/>
    <mergeCell ref="E436:F436"/>
    <mergeCell ref="E437:F437"/>
    <mergeCell ref="E438:F438"/>
    <mergeCell ref="E439:F439"/>
    <mergeCell ref="E425:F425"/>
    <mergeCell ref="E426:F426"/>
    <mergeCell ref="E427:F427"/>
    <mergeCell ref="E428:F428"/>
    <mergeCell ref="H430:I430"/>
    <mergeCell ref="F433:G433"/>
    <mergeCell ref="E416:F416"/>
    <mergeCell ref="E417:F417"/>
    <mergeCell ref="E418:F418"/>
    <mergeCell ref="E419:F419"/>
    <mergeCell ref="H421:I421"/>
    <mergeCell ref="E424:F424"/>
    <mergeCell ref="E455:F455"/>
    <mergeCell ref="H457:I457"/>
    <mergeCell ref="E460:F460"/>
    <mergeCell ref="E461:F461"/>
    <mergeCell ref="E462:F462"/>
    <mergeCell ref="E463:F463"/>
    <mergeCell ref="E449:F449"/>
    <mergeCell ref="E450:F450"/>
    <mergeCell ref="E451:F451"/>
    <mergeCell ref="E452:F452"/>
    <mergeCell ref="E453:F453"/>
    <mergeCell ref="E454:F454"/>
    <mergeCell ref="E440:F440"/>
    <mergeCell ref="E441:F441"/>
    <mergeCell ref="E442:F442"/>
    <mergeCell ref="E443:F443"/>
    <mergeCell ref="E444:F444"/>
    <mergeCell ref="H446:I446"/>
    <mergeCell ref="E482:F482"/>
    <mergeCell ref="E483:F483"/>
    <mergeCell ref="E484:F484"/>
    <mergeCell ref="E485:F485"/>
    <mergeCell ref="E486:F486"/>
    <mergeCell ref="E487:F487"/>
    <mergeCell ref="E473:F473"/>
    <mergeCell ref="E474:F474"/>
    <mergeCell ref="E475:F475"/>
    <mergeCell ref="E476:F476"/>
    <mergeCell ref="E477:F477"/>
    <mergeCell ref="H479:I479"/>
    <mergeCell ref="E464:F464"/>
    <mergeCell ref="E465:F465"/>
    <mergeCell ref="E466:F466"/>
    <mergeCell ref="H468:I468"/>
    <mergeCell ref="E471:F471"/>
    <mergeCell ref="E472:F472"/>
    <mergeCell ref="E506:F506"/>
    <mergeCell ref="E507:F507"/>
    <mergeCell ref="E508:F508"/>
    <mergeCell ref="E509:F509"/>
    <mergeCell ref="E510:F510"/>
    <mergeCell ref="H512:I512"/>
    <mergeCell ref="E497:F497"/>
    <mergeCell ref="E498:F498"/>
    <mergeCell ref="E499:F499"/>
    <mergeCell ref="H501:I501"/>
    <mergeCell ref="E504:F504"/>
    <mergeCell ref="E505:F505"/>
    <mergeCell ref="E488:F488"/>
    <mergeCell ref="H490:I490"/>
    <mergeCell ref="E493:F493"/>
    <mergeCell ref="E494:F494"/>
    <mergeCell ref="E495:F495"/>
    <mergeCell ref="E496:F496"/>
    <mergeCell ref="E530:F530"/>
    <mergeCell ref="E531:F531"/>
    <mergeCell ref="H533:I533"/>
    <mergeCell ref="F536:G536"/>
    <mergeCell ref="E537:F537"/>
    <mergeCell ref="E538:F538"/>
    <mergeCell ref="E521:F521"/>
    <mergeCell ref="E522:F522"/>
    <mergeCell ref="H524:I524"/>
    <mergeCell ref="E527:F527"/>
    <mergeCell ref="E528:F528"/>
    <mergeCell ref="E529:F529"/>
    <mergeCell ref="E515:F515"/>
    <mergeCell ref="E516:F516"/>
    <mergeCell ref="E517:F517"/>
    <mergeCell ref="E518:F518"/>
    <mergeCell ref="E519:F519"/>
    <mergeCell ref="E520:F520"/>
    <mergeCell ref="E554:F554"/>
    <mergeCell ref="E555:F555"/>
    <mergeCell ref="E556:F556"/>
    <mergeCell ref="H558:I558"/>
    <mergeCell ref="E561:F561"/>
    <mergeCell ref="E562:F562"/>
    <mergeCell ref="E545:F545"/>
    <mergeCell ref="H547:I547"/>
    <mergeCell ref="E550:F550"/>
    <mergeCell ref="E551:F551"/>
    <mergeCell ref="E552:F552"/>
    <mergeCell ref="E553:F553"/>
    <mergeCell ref="E539:F539"/>
    <mergeCell ref="E540:F540"/>
    <mergeCell ref="E541:F541"/>
    <mergeCell ref="E542:F542"/>
    <mergeCell ref="E543:F543"/>
    <mergeCell ref="E544:F544"/>
    <mergeCell ref="E578:F578"/>
    <mergeCell ref="H580:I580"/>
    <mergeCell ref="E583:F583"/>
    <mergeCell ref="E584:F584"/>
    <mergeCell ref="E585:F585"/>
    <mergeCell ref="E586:F586"/>
    <mergeCell ref="E572:F572"/>
    <mergeCell ref="E573:F573"/>
    <mergeCell ref="E574:F574"/>
    <mergeCell ref="E575:F575"/>
    <mergeCell ref="E576:F576"/>
    <mergeCell ref="E577:F577"/>
    <mergeCell ref="E563:F563"/>
    <mergeCell ref="E564:F564"/>
    <mergeCell ref="E565:F565"/>
    <mergeCell ref="E566:F566"/>
    <mergeCell ref="E567:F567"/>
    <mergeCell ref="H569:I569"/>
    <mergeCell ref="E605:F605"/>
    <mergeCell ref="E606:F606"/>
    <mergeCell ref="E607:F607"/>
    <mergeCell ref="E608:F608"/>
    <mergeCell ref="E609:F609"/>
    <mergeCell ref="E610:F610"/>
    <mergeCell ref="E596:F596"/>
    <mergeCell ref="E597:F597"/>
    <mergeCell ref="E598:F598"/>
    <mergeCell ref="E599:F599"/>
    <mergeCell ref="E600:F600"/>
    <mergeCell ref="H602:I602"/>
    <mergeCell ref="E587:F587"/>
    <mergeCell ref="E588:F588"/>
    <mergeCell ref="E589:F589"/>
    <mergeCell ref="H591:I591"/>
    <mergeCell ref="E594:F594"/>
    <mergeCell ref="E595:F595"/>
    <mergeCell ref="E629:F629"/>
    <mergeCell ref="E630:F630"/>
    <mergeCell ref="E631:F631"/>
    <mergeCell ref="E632:F632"/>
    <mergeCell ref="E633:F633"/>
    <mergeCell ref="E634:F634"/>
    <mergeCell ref="E620:F620"/>
    <mergeCell ref="E621:F621"/>
    <mergeCell ref="E622:F622"/>
    <mergeCell ref="H624:I624"/>
    <mergeCell ref="E627:F627"/>
    <mergeCell ref="E628:F628"/>
    <mergeCell ref="E611:F611"/>
    <mergeCell ref="H613:I613"/>
    <mergeCell ref="E616:F616"/>
    <mergeCell ref="E617:F617"/>
    <mergeCell ref="E618:F618"/>
    <mergeCell ref="E619:F619"/>
    <mergeCell ref="E653:F653"/>
    <mergeCell ref="E654:F654"/>
    <mergeCell ref="E655:F655"/>
    <mergeCell ref="E656:F656"/>
    <mergeCell ref="H658:I658"/>
    <mergeCell ref="E661:F661"/>
    <mergeCell ref="H645:I645"/>
    <mergeCell ref="F648:G648"/>
    <mergeCell ref="E649:F649"/>
    <mergeCell ref="E650:F650"/>
    <mergeCell ref="E651:F651"/>
    <mergeCell ref="E652:F652"/>
    <mergeCell ref="H636:I636"/>
    <mergeCell ref="E639:F639"/>
    <mergeCell ref="E640:F640"/>
    <mergeCell ref="E641:F641"/>
    <mergeCell ref="E642:F642"/>
    <mergeCell ref="E643:F643"/>
    <mergeCell ref="E677:F677"/>
    <mergeCell ref="E678:F678"/>
    <mergeCell ref="E679:F679"/>
    <mergeCell ref="E680:F680"/>
    <mergeCell ref="E681:F681"/>
    <mergeCell ref="H683:I683"/>
    <mergeCell ref="E668:F668"/>
    <mergeCell ref="E669:F669"/>
    <mergeCell ref="H671:I671"/>
    <mergeCell ref="E674:F674"/>
    <mergeCell ref="E675:F675"/>
    <mergeCell ref="E676:F676"/>
    <mergeCell ref="E662:F662"/>
    <mergeCell ref="E663:F663"/>
    <mergeCell ref="E664:F664"/>
    <mergeCell ref="E665:F665"/>
    <mergeCell ref="E666:F666"/>
    <mergeCell ref="E667:F667"/>
    <mergeCell ref="E701:F701"/>
    <mergeCell ref="E702:F702"/>
    <mergeCell ref="E703:F703"/>
    <mergeCell ref="H705:I705"/>
    <mergeCell ref="E708:F708"/>
    <mergeCell ref="E709:F709"/>
    <mergeCell ref="E692:F692"/>
    <mergeCell ref="H694:I694"/>
    <mergeCell ref="E697:F697"/>
    <mergeCell ref="E698:F698"/>
    <mergeCell ref="E699:F699"/>
    <mergeCell ref="E700:F700"/>
    <mergeCell ref="E686:F686"/>
    <mergeCell ref="E687:F687"/>
    <mergeCell ref="E688:F688"/>
    <mergeCell ref="E689:F689"/>
    <mergeCell ref="E690:F690"/>
    <mergeCell ref="E691:F691"/>
    <mergeCell ref="E725:F725"/>
    <mergeCell ref="H727:I727"/>
    <mergeCell ref="E730:F730"/>
    <mergeCell ref="E731:F731"/>
    <mergeCell ref="E732:F732"/>
    <mergeCell ref="E733:F733"/>
    <mergeCell ref="E719:F719"/>
    <mergeCell ref="E720:F720"/>
    <mergeCell ref="E721:F721"/>
    <mergeCell ref="E722:F722"/>
    <mergeCell ref="E723:F723"/>
    <mergeCell ref="E724:F724"/>
    <mergeCell ref="E710:F710"/>
    <mergeCell ref="E711:F711"/>
    <mergeCell ref="E712:F712"/>
    <mergeCell ref="E713:F713"/>
    <mergeCell ref="E714:F714"/>
    <mergeCell ref="H716:I716"/>
    <mergeCell ref="E752:F752"/>
    <mergeCell ref="E753:F753"/>
    <mergeCell ref="E754:F754"/>
    <mergeCell ref="E755:F755"/>
    <mergeCell ref="H757:I757"/>
    <mergeCell ref="E760:F760"/>
    <mergeCell ref="E743:F743"/>
    <mergeCell ref="E744:F744"/>
    <mergeCell ref="E745:F745"/>
    <mergeCell ref="E746:F746"/>
    <mergeCell ref="H748:I748"/>
    <mergeCell ref="E751:F751"/>
    <mergeCell ref="E734:F734"/>
    <mergeCell ref="E735:F735"/>
    <mergeCell ref="E736:F736"/>
    <mergeCell ref="H738:I738"/>
    <mergeCell ref="E741:F741"/>
    <mergeCell ref="E742:F742"/>
    <mergeCell ref="E779:F779"/>
    <mergeCell ref="E780:F780"/>
    <mergeCell ref="E781:F781"/>
    <mergeCell ref="E782:F782"/>
    <mergeCell ref="H784:I784"/>
    <mergeCell ref="E787:F787"/>
    <mergeCell ref="E770:F770"/>
    <mergeCell ref="E771:F771"/>
    <mergeCell ref="E772:F772"/>
    <mergeCell ref="E773:F773"/>
    <mergeCell ref="H775:I775"/>
    <mergeCell ref="E778:F778"/>
    <mergeCell ref="E761:F761"/>
    <mergeCell ref="E762:F762"/>
    <mergeCell ref="E763:F763"/>
    <mergeCell ref="E764:F764"/>
    <mergeCell ref="H766:I766"/>
    <mergeCell ref="E769:F769"/>
    <mergeCell ref="F806:G806"/>
    <mergeCell ref="F807:G807"/>
    <mergeCell ref="E808:F808"/>
    <mergeCell ref="E809:F809"/>
    <mergeCell ref="E810:F810"/>
    <mergeCell ref="E811:F811"/>
    <mergeCell ref="E797:F797"/>
    <mergeCell ref="E798:F798"/>
    <mergeCell ref="E799:F799"/>
    <mergeCell ref="E800:F800"/>
    <mergeCell ref="E801:F801"/>
    <mergeCell ref="H803:I803"/>
    <mergeCell ref="E788:F788"/>
    <mergeCell ref="E789:F789"/>
    <mergeCell ref="E790:F790"/>
    <mergeCell ref="H792:I792"/>
    <mergeCell ref="E795:F795"/>
    <mergeCell ref="E796:F796"/>
    <mergeCell ref="E827:F827"/>
    <mergeCell ref="H829:I829"/>
    <mergeCell ref="E832:F832"/>
    <mergeCell ref="E833:F833"/>
    <mergeCell ref="E834:F834"/>
    <mergeCell ref="E835:F835"/>
    <mergeCell ref="E821:F821"/>
    <mergeCell ref="E822:F822"/>
    <mergeCell ref="E823:F823"/>
    <mergeCell ref="E824:F824"/>
    <mergeCell ref="E825:F825"/>
    <mergeCell ref="E826:F826"/>
    <mergeCell ref="E812:F812"/>
    <mergeCell ref="E813:F813"/>
    <mergeCell ref="E814:F814"/>
    <mergeCell ref="E815:F815"/>
    <mergeCell ref="H817:I817"/>
    <mergeCell ref="E820:F820"/>
    <mergeCell ref="E851:F851"/>
    <mergeCell ref="H853:I853"/>
    <mergeCell ref="E856:F856"/>
    <mergeCell ref="E857:F857"/>
    <mergeCell ref="E858:F858"/>
    <mergeCell ref="E859:F859"/>
    <mergeCell ref="E845:F845"/>
    <mergeCell ref="E846:F846"/>
    <mergeCell ref="E847:F847"/>
    <mergeCell ref="E848:F848"/>
    <mergeCell ref="E849:F849"/>
    <mergeCell ref="E850:F850"/>
    <mergeCell ref="E836:F836"/>
    <mergeCell ref="E837:F837"/>
    <mergeCell ref="H839:I839"/>
    <mergeCell ref="E842:F842"/>
    <mergeCell ref="E843:F843"/>
    <mergeCell ref="E844:F844"/>
    <mergeCell ref="E878:F878"/>
    <mergeCell ref="E879:F879"/>
    <mergeCell ref="E880:F880"/>
    <mergeCell ref="E881:F881"/>
    <mergeCell ref="E882:F882"/>
    <mergeCell ref="E883:F883"/>
    <mergeCell ref="E869:F869"/>
    <mergeCell ref="E870:F870"/>
    <mergeCell ref="E871:F871"/>
    <mergeCell ref="E872:F872"/>
    <mergeCell ref="H874:I874"/>
    <mergeCell ref="F877:G877"/>
    <mergeCell ref="E860:F860"/>
    <mergeCell ref="E861:F861"/>
    <mergeCell ref="E862:F862"/>
    <mergeCell ref="E863:F863"/>
    <mergeCell ref="H865:I865"/>
    <mergeCell ref="E868:F868"/>
    <mergeCell ref="E899:F899"/>
    <mergeCell ref="E900:F900"/>
    <mergeCell ref="E901:F901"/>
    <mergeCell ref="E902:F902"/>
    <mergeCell ref="E903:F903"/>
    <mergeCell ref="E904:F904"/>
    <mergeCell ref="E890:F890"/>
    <mergeCell ref="H892:I892"/>
    <mergeCell ref="E895:F895"/>
    <mergeCell ref="E896:F896"/>
    <mergeCell ref="E897:F897"/>
    <mergeCell ref="E898:F898"/>
    <mergeCell ref="E884:F884"/>
    <mergeCell ref="E885:F885"/>
    <mergeCell ref="E886:F886"/>
    <mergeCell ref="E887:F887"/>
    <mergeCell ref="E888:F888"/>
    <mergeCell ref="E889:F889"/>
    <mergeCell ref="E920:F920"/>
    <mergeCell ref="E921:F921"/>
    <mergeCell ref="E922:F922"/>
    <mergeCell ref="E923:F923"/>
    <mergeCell ref="E924:F924"/>
    <mergeCell ref="E925:F925"/>
    <mergeCell ref="E914:F914"/>
    <mergeCell ref="E915:F915"/>
    <mergeCell ref="E916:F916"/>
    <mergeCell ref="E917:F917"/>
    <mergeCell ref="E918:F918"/>
    <mergeCell ref="E919:F919"/>
    <mergeCell ref="E905:F905"/>
    <mergeCell ref="E906:F906"/>
    <mergeCell ref="E907:F907"/>
    <mergeCell ref="E908:F908"/>
    <mergeCell ref="H910:I910"/>
    <mergeCell ref="E913:F913"/>
    <mergeCell ref="E941:F941"/>
    <mergeCell ref="E942:F942"/>
    <mergeCell ref="E943:F943"/>
    <mergeCell ref="E944:F944"/>
    <mergeCell ref="H946:I946"/>
    <mergeCell ref="F949:G949"/>
    <mergeCell ref="E935:F935"/>
    <mergeCell ref="E936:F936"/>
    <mergeCell ref="E937:F937"/>
    <mergeCell ref="E938:F938"/>
    <mergeCell ref="E939:F939"/>
    <mergeCell ref="E940:F940"/>
    <mergeCell ref="H927:I927"/>
    <mergeCell ref="E930:F930"/>
    <mergeCell ref="E931:F931"/>
    <mergeCell ref="E932:F932"/>
    <mergeCell ref="E933:F933"/>
    <mergeCell ref="E934:F934"/>
    <mergeCell ref="F965:G965"/>
    <mergeCell ref="E966:F966"/>
    <mergeCell ref="E967:F967"/>
    <mergeCell ref="E968:F968"/>
    <mergeCell ref="E969:F969"/>
    <mergeCell ref="E970:F970"/>
    <mergeCell ref="E956:F956"/>
    <mergeCell ref="E957:F957"/>
    <mergeCell ref="E958:F958"/>
    <mergeCell ref="H960:I960"/>
    <mergeCell ref="F963:G963"/>
    <mergeCell ref="F964:G964"/>
    <mergeCell ref="E950:F950"/>
    <mergeCell ref="E951:F951"/>
    <mergeCell ref="E952:F952"/>
    <mergeCell ref="E953:F953"/>
    <mergeCell ref="E954:F954"/>
    <mergeCell ref="E955:F955"/>
    <mergeCell ref="E989:F989"/>
    <mergeCell ref="E990:F990"/>
    <mergeCell ref="H992:I992"/>
    <mergeCell ref="E995:F995"/>
    <mergeCell ref="E996:F996"/>
    <mergeCell ref="E997:F997"/>
    <mergeCell ref="E980:F980"/>
    <mergeCell ref="E981:F981"/>
    <mergeCell ref="H983:I983"/>
    <mergeCell ref="E986:F986"/>
    <mergeCell ref="E987:F987"/>
    <mergeCell ref="E988:F988"/>
    <mergeCell ref="E971:F971"/>
    <mergeCell ref="H973:I973"/>
    <mergeCell ref="E976:F976"/>
    <mergeCell ref="E977:F977"/>
    <mergeCell ref="E978:F978"/>
    <mergeCell ref="E979:F979"/>
    <mergeCell ref="E1016:F1016"/>
    <mergeCell ref="E1017:F1017"/>
    <mergeCell ref="E1018:F1018"/>
    <mergeCell ref="E1019:F1019"/>
    <mergeCell ref="E1020:F1020"/>
    <mergeCell ref="E1021:F1021"/>
    <mergeCell ref="E1007:F1007"/>
    <mergeCell ref="E1008:F1008"/>
    <mergeCell ref="E1009:F1009"/>
    <mergeCell ref="H1011:I1011"/>
    <mergeCell ref="E1014:F1014"/>
    <mergeCell ref="E1015:F1015"/>
    <mergeCell ref="H999:I999"/>
    <mergeCell ref="E1002:F1002"/>
    <mergeCell ref="E1003:F1003"/>
    <mergeCell ref="E1004:F1004"/>
    <mergeCell ref="E1005:F1005"/>
    <mergeCell ref="E1006:F1006"/>
    <mergeCell ref="E1040:F1040"/>
    <mergeCell ref="E1041:F1041"/>
    <mergeCell ref="H1043:I1043"/>
    <mergeCell ref="E1046:F1046"/>
    <mergeCell ref="E1047:F1047"/>
    <mergeCell ref="E1048:F1048"/>
    <mergeCell ref="E1034:F1034"/>
    <mergeCell ref="E1035:F1035"/>
    <mergeCell ref="E1036:F1036"/>
    <mergeCell ref="E1037:F1037"/>
    <mergeCell ref="E1038:F1038"/>
    <mergeCell ref="E1039:F1039"/>
    <mergeCell ref="H1023:I1023"/>
    <mergeCell ref="E1026:F1026"/>
    <mergeCell ref="E1027:F1027"/>
    <mergeCell ref="E1028:F1028"/>
    <mergeCell ref="E1029:F1029"/>
    <mergeCell ref="H1031:I1031"/>
    <mergeCell ref="E1067:F1067"/>
    <mergeCell ref="E1068:F1068"/>
    <mergeCell ref="E1069:F1069"/>
    <mergeCell ref="E1070:F1070"/>
    <mergeCell ref="E1071:F1071"/>
    <mergeCell ref="E1072:F1072"/>
    <mergeCell ref="E1058:F1058"/>
    <mergeCell ref="E1059:F1059"/>
    <mergeCell ref="H1061:I1061"/>
    <mergeCell ref="E1064:F1064"/>
    <mergeCell ref="E1065:F1065"/>
    <mergeCell ref="E1066:F1066"/>
    <mergeCell ref="E1049:F1049"/>
    <mergeCell ref="E1050:F1050"/>
    <mergeCell ref="H1052:I1052"/>
    <mergeCell ref="E1055:F1055"/>
    <mergeCell ref="E1056:F1056"/>
    <mergeCell ref="E1057:F1057"/>
    <mergeCell ref="E1088:F1088"/>
    <mergeCell ref="E1089:F1089"/>
    <mergeCell ref="E1090:F1090"/>
    <mergeCell ref="E1091:F1091"/>
    <mergeCell ref="E1092:F1092"/>
    <mergeCell ref="E1093:F1093"/>
    <mergeCell ref="E1079:F1079"/>
    <mergeCell ref="H1081:I1081"/>
    <mergeCell ref="E1084:F1084"/>
    <mergeCell ref="E1085:F1085"/>
    <mergeCell ref="E1086:F1086"/>
    <mergeCell ref="E1087:F1087"/>
    <mergeCell ref="E1073:F1073"/>
    <mergeCell ref="E1074:F1074"/>
    <mergeCell ref="E1075:F1075"/>
    <mergeCell ref="E1076:F1076"/>
    <mergeCell ref="E1077:F1077"/>
    <mergeCell ref="E1078:F1078"/>
    <mergeCell ref="E1109:F1109"/>
    <mergeCell ref="H1111:I1111"/>
    <mergeCell ref="F1114:G1114"/>
    <mergeCell ref="F1115:G1115"/>
    <mergeCell ref="E1116:F1116"/>
    <mergeCell ref="E1117:F1117"/>
    <mergeCell ref="H1101:I1101"/>
    <mergeCell ref="E1104:F1104"/>
    <mergeCell ref="E1105:F1105"/>
    <mergeCell ref="E1106:F1106"/>
    <mergeCell ref="E1107:F1107"/>
    <mergeCell ref="E1108:F1108"/>
    <mergeCell ref="E1094:F1094"/>
    <mergeCell ref="E1095:F1095"/>
    <mergeCell ref="E1096:F1096"/>
    <mergeCell ref="E1097:F1097"/>
    <mergeCell ref="E1098:F1098"/>
    <mergeCell ref="E1099:F1099"/>
    <mergeCell ref="E1133:F1133"/>
    <mergeCell ref="E1134:F1134"/>
    <mergeCell ref="E1135:F1135"/>
    <mergeCell ref="H1137:I1137"/>
    <mergeCell ref="E1140:F1140"/>
    <mergeCell ref="E1141:F1141"/>
    <mergeCell ref="H1125:I1125"/>
    <mergeCell ref="E1128:F1128"/>
    <mergeCell ref="E1129:F1129"/>
    <mergeCell ref="E1130:F1130"/>
    <mergeCell ref="E1131:F1131"/>
    <mergeCell ref="E1132:F1132"/>
    <mergeCell ref="E1118:F1118"/>
    <mergeCell ref="E1119:F1119"/>
    <mergeCell ref="E1120:F1120"/>
    <mergeCell ref="E1121:F1121"/>
    <mergeCell ref="E1122:F1122"/>
    <mergeCell ref="E1123:F1123"/>
    <mergeCell ref="E1157:F1157"/>
    <mergeCell ref="E1158:F1158"/>
    <mergeCell ref="E1159:F1159"/>
    <mergeCell ref="H1161:I1161"/>
    <mergeCell ref="E1164:F1164"/>
    <mergeCell ref="E1165:F1165"/>
    <mergeCell ref="H1149:I1149"/>
    <mergeCell ref="F1152:G1152"/>
    <mergeCell ref="E1153:F1153"/>
    <mergeCell ref="E1154:F1154"/>
    <mergeCell ref="E1155:F1155"/>
    <mergeCell ref="E1156:F1156"/>
    <mergeCell ref="E1142:F1142"/>
    <mergeCell ref="E1143:F1143"/>
    <mergeCell ref="E1144:F1144"/>
    <mergeCell ref="E1145:F1145"/>
    <mergeCell ref="E1146:F1146"/>
    <mergeCell ref="E1147:F1147"/>
    <mergeCell ref="E1181:F1181"/>
    <mergeCell ref="E1182:F1182"/>
    <mergeCell ref="E1183:F1183"/>
    <mergeCell ref="E1184:F1184"/>
    <mergeCell ref="H1186:I1186"/>
    <mergeCell ref="E1189:F1189"/>
    <mergeCell ref="E1175:F1175"/>
    <mergeCell ref="E1176:F1176"/>
    <mergeCell ref="E1177:F1177"/>
    <mergeCell ref="E1178:F1178"/>
    <mergeCell ref="E1179:F1179"/>
    <mergeCell ref="E1180:F1180"/>
    <mergeCell ref="E1166:F1166"/>
    <mergeCell ref="E1167:F1167"/>
    <mergeCell ref="E1168:F1168"/>
    <mergeCell ref="E1169:F1169"/>
    <mergeCell ref="E1170:F1170"/>
    <mergeCell ref="H1172:I1172"/>
    <mergeCell ref="F1208:G1208"/>
    <mergeCell ref="F1209:G1209"/>
    <mergeCell ref="E1210:F1210"/>
    <mergeCell ref="E1211:F1211"/>
    <mergeCell ref="E1212:F1212"/>
    <mergeCell ref="E1213:F1213"/>
    <mergeCell ref="F1199:G1199"/>
    <mergeCell ref="F1200:G1200"/>
    <mergeCell ref="E1201:F1201"/>
    <mergeCell ref="E1202:F1202"/>
    <mergeCell ref="E1203:F1203"/>
    <mergeCell ref="H1205:I1205"/>
    <mergeCell ref="E1190:F1190"/>
    <mergeCell ref="E1191:F1191"/>
    <mergeCell ref="E1192:F1192"/>
    <mergeCell ref="E1193:F1193"/>
    <mergeCell ref="E1194:F1194"/>
    <mergeCell ref="H1196:I1196"/>
    <mergeCell ref="E1232:F1232"/>
    <mergeCell ref="E1233:F1233"/>
    <mergeCell ref="E1234:F1234"/>
    <mergeCell ref="E1235:F1235"/>
    <mergeCell ref="H1237:I1237"/>
    <mergeCell ref="E1240:F1240"/>
    <mergeCell ref="E1223:F1223"/>
    <mergeCell ref="E1224:F1224"/>
    <mergeCell ref="E1225:F1225"/>
    <mergeCell ref="E1226:F1226"/>
    <mergeCell ref="H1228:I1228"/>
    <mergeCell ref="E1231:F1231"/>
    <mergeCell ref="E1214:F1214"/>
    <mergeCell ref="E1215:F1215"/>
    <mergeCell ref="E1216:F1216"/>
    <mergeCell ref="E1217:F1217"/>
    <mergeCell ref="H1219:I1219"/>
    <mergeCell ref="F1222:G1222"/>
    <mergeCell ref="E1259:F1259"/>
    <mergeCell ref="E1260:F1260"/>
    <mergeCell ref="E1261:F1261"/>
    <mergeCell ref="E1262:F1262"/>
    <mergeCell ref="E1263:F1263"/>
    <mergeCell ref="H1265:I1265"/>
    <mergeCell ref="E1250:F1250"/>
    <mergeCell ref="E1251:F1251"/>
    <mergeCell ref="E1252:F1252"/>
    <mergeCell ref="E1253:F1253"/>
    <mergeCell ref="H1255:I1255"/>
    <mergeCell ref="E1258:F1258"/>
    <mergeCell ref="E1241:F1241"/>
    <mergeCell ref="E1242:F1242"/>
    <mergeCell ref="E1243:F1243"/>
    <mergeCell ref="E1244:F1244"/>
    <mergeCell ref="H1246:I1246"/>
    <mergeCell ref="E1249:F1249"/>
    <mergeCell ref="E1286:F1286"/>
    <mergeCell ref="E1287:F1287"/>
    <mergeCell ref="E1288:F1288"/>
    <mergeCell ref="E1289:F1289"/>
    <mergeCell ref="E1290:F1290"/>
    <mergeCell ref="H1292:I1292"/>
    <mergeCell ref="E1277:F1277"/>
    <mergeCell ref="E1278:F1278"/>
    <mergeCell ref="E1279:F1279"/>
    <mergeCell ref="E1280:F1280"/>
    <mergeCell ref="E1281:F1281"/>
    <mergeCell ref="H1283:I1283"/>
    <mergeCell ref="E1268:F1268"/>
    <mergeCell ref="E1269:F1269"/>
    <mergeCell ref="E1270:F1270"/>
    <mergeCell ref="E1271:F1271"/>
    <mergeCell ref="E1272:F1272"/>
    <mergeCell ref="H1274:I1274"/>
    <mergeCell ref="E1313:F1313"/>
    <mergeCell ref="E1314:F1314"/>
    <mergeCell ref="E1315:F1315"/>
    <mergeCell ref="E1316:F1316"/>
    <mergeCell ref="E1317:F1317"/>
    <mergeCell ref="E1318:F1318"/>
    <mergeCell ref="E1304:F1304"/>
    <mergeCell ref="E1305:F1305"/>
    <mergeCell ref="E1306:F1306"/>
    <mergeCell ref="E1307:F1307"/>
    <mergeCell ref="E1308:F1308"/>
    <mergeCell ref="H1310:I1310"/>
    <mergeCell ref="E1295:F1295"/>
    <mergeCell ref="E1296:F1296"/>
    <mergeCell ref="E1297:F1297"/>
    <mergeCell ref="E1298:F1298"/>
    <mergeCell ref="H1300:I1300"/>
    <mergeCell ref="E1303:F1303"/>
    <mergeCell ref="E1334:F1334"/>
    <mergeCell ref="H1336:I1336"/>
    <mergeCell ref="E1339:F1339"/>
    <mergeCell ref="E1340:F1340"/>
    <mergeCell ref="E1341:F1341"/>
    <mergeCell ref="E1342:F1342"/>
    <mergeCell ref="E1328:F1328"/>
    <mergeCell ref="E1329:F1329"/>
    <mergeCell ref="E1330:F1330"/>
    <mergeCell ref="E1331:F1331"/>
    <mergeCell ref="E1332:F1332"/>
    <mergeCell ref="E1333:F1333"/>
    <mergeCell ref="H1320:I1320"/>
    <mergeCell ref="F1323:G1323"/>
    <mergeCell ref="F1324:G1324"/>
    <mergeCell ref="E1325:F1325"/>
    <mergeCell ref="E1326:F1326"/>
    <mergeCell ref="E1327:F1327"/>
    <mergeCell ref="E1358:F1358"/>
    <mergeCell ref="E1359:F1359"/>
    <mergeCell ref="E1360:F1360"/>
    <mergeCell ref="H1362:I1362"/>
    <mergeCell ref="E1365:F1365"/>
    <mergeCell ref="E1366:F1366"/>
    <mergeCell ref="E1352:F1352"/>
    <mergeCell ref="E1353:F1353"/>
    <mergeCell ref="E1354:F1354"/>
    <mergeCell ref="E1355:F1355"/>
    <mergeCell ref="E1356:F1356"/>
    <mergeCell ref="E1357:F1357"/>
    <mergeCell ref="E1343:F1343"/>
    <mergeCell ref="E1344:F1344"/>
    <mergeCell ref="E1345:F1345"/>
    <mergeCell ref="E1346:F1346"/>
    <mergeCell ref="H1348:I1348"/>
    <mergeCell ref="F1351:G1351"/>
    <mergeCell ref="E1382:F1382"/>
    <mergeCell ref="E1383:F1383"/>
    <mergeCell ref="E1384:F1384"/>
    <mergeCell ref="E1385:F1385"/>
    <mergeCell ref="E1386:F1386"/>
    <mergeCell ref="E1387:F1387"/>
    <mergeCell ref="E1376:F1376"/>
    <mergeCell ref="E1377:F1377"/>
    <mergeCell ref="E1378:F1378"/>
    <mergeCell ref="E1379:F1379"/>
    <mergeCell ref="E1380:F1380"/>
    <mergeCell ref="E1381:F1381"/>
    <mergeCell ref="E1367:F1367"/>
    <mergeCell ref="E1368:F1368"/>
    <mergeCell ref="E1369:F1369"/>
    <mergeCell ref="E1370:F1370"/>
    <mergeCell ref="H1372:I1372"/>
    <mergeCell ref="E1375:F1375"/>
    <mergeCell ref="E1403:F1403"/>
    <mergeCell ref="E1404:F1404"/>
    <mergeCell ref="E1405:F1405"/>
    <mergeCell ref="E1406:F1406"/>
    <mergeCell ref="H1408:I1408"/>
    <mergeCell ref="E1411:F1411"/>
    <mergeCell ref="E1397:F1397"/>
    <mergeCell ref="E1398:F1398"/>
    <mergeCell ref="E1399:F1399"/>
    <mergeCell ref="E1400:F1400"/>
    <mergeCell ref="E1401:F1401"/>
    <mergeCell ref="E1402:F1402"/>
    <mergeCell ref="E1388:F1388"/>
    <mergeCell ref="E1389:F1389"/>
    <mergeCell ref="E1390:F1390"/>
    <mergeCell ref="H1392:I1392"/>
    <mergeCell ref="F1395:G1395"/>
    <mergeCell ref="E1396:F1396"/>
    <mergeCell ref="E1427:F1427"/>
    <mergeCell ref="E1428:F1428"/>
    <mergeCell ref="E1429:F1429"/>
    <mergeCell ref="E1430:F1430"/>
    <mergeCell ref="H1432:I1432"/>
    <mergeCell ref="F1435:G1435"/>
    <mergeCell ref="E1418:F1418"/>
    <mergeCell ref="E1419:F1419"/>
    <mergeCell ref="E1420:F1420"/>
    <mergeCell ref="E1421:F1421"/>
    <mergeCell ref="H1423:I1423"/>
    <mergeCell ref="E1426:F1426"/>
    <mergeCell ref="E1412:F1412"/>
    <mergeCell ref="E1413:F1413"/>
    <mergeCell ref="E1414:F1414"/>
    <mergeCell ref="E1415:F1415"/>
    <mergeCell ref="E1416:F1416"/>
    <mergeCell ref="E1417:F1417"/>
    <mergeCell ref="E1451:F1451"/>
    <mergeCell ref="E1452:F1452"/>
    <mergeCell ref="H1454:I1454"/>
    <mergeCell ref="E1457:F1457"/>
    <mergeCell ref="E1458:F1458"/>
    <mergeCell ref="E1459:F1459"/>
    <mergeCell ref="H1443:I1443"/>
    <mergeCell ref="E1446:F1446"/>
    <mergeCell ref="E1447:F1447"/>
    <mergeCell ref="E1448:F1448"/>
    <mergeCell ref="E1449:F1449"/>
    <mergeCell ref="E1450:F1450"/>
    <mergeCell ref="E1436:F1436"/>
    <mergeCell ref="E1437:F1437"/>
    <mergeCell ref="E1438:F1438"/>
    <mergeCell ref="E1439:F1439"/>
    <mergeCell ref="E1440:F1440"/>
    <mergeCell ref="E1441:F1441"/>
    <mergeCell ref="E1478:F1478"/>
    <mergeCell ref="E1479:F1479"/>
    <mergeCell ref="E1480:F1480"/>
    <mergeCell ref="E1481:F1481"/>
    <mergeCell ref="E1482:F1482"/>
    <mergeCell ref="H1484:I1484"/>
    <mergeCell ref="E1469:F1469"/>
    <mergeCell ref="E1470:F1470"/>
    <mergeCell ref="E1471:F1471"/>
    <mergeCell ref="E1472:F1472"/>
    <mergeCell ref="E1473:F1473"/>
    <mergeCell ref="H1475:I1475"/>
    <mergeCell ref="E1460:F1460"/>
    <mergeCell ref="E1461:F1461"/>
    <mergeCell ref="E1462:F1462"/>
    <mergeCell ref="H1464:I1464"/>
    <mergeCell ref="F1467:G1467"/>
    <mergeCell ref="F1468:G1468"/>
    <mergeCell ref="F1505:G1505"/>
    <mergeCell ref="E1506:F1506"/>
    <mergeCell ref="E1507:F1507"/>
    <mergeCell ref="E1508:F1508"/>
    <mergeCell ref="E1509:F1509"/>
    <mergeCell ref="E1510:F1510"/>
    <mergeCell ref="E1496:F1496"/>
    <mergeCell ref="E1497:F1497"/>
    <mergeCell ref="E1498:F1498"/>
    <mergeCell ref="E1499:F1499"/>
    <mergeCell ref="E1500:F1500"/>
    <mergeCell ref="H1502:I1502"/>
    <mergeCell ref="E1487:F1487"/>
    <mergeCell ref="E1488:F1488"/>
    <mergeCell ref="E1489:F1489"/>
    <mergeCell ref="E1490:F1490"/>
    <mergeCell ref="E1491:F1491"/>
    <mergeCell ref="H1493:I1493"/>
    <mergeCell ref="E1526:F1526"/>
    <mergeCell ref="E1527:F1527"/>
    <mergeCell ref="E1528:F1528"/>
    <mergeCell ref="E1529:F1529"/>
    <mergeCell ref="H1531:I1531"/>
    <mergeCell ref="E1534:F1534"/>
    <mergeCell ref="E1520:F1520"/>
    <mergeCell ref="E1521:F1521"/>
    <mergeCell ref="E1522:F1522"/>
    <mergeCell ref="E1523:F1523"/>
    <mergeCell ref="E1524:F1524"/>
    <mergeCell ref="E1525:F1525"/>
    <mergeCell ref="E1511:F1511"/>
    <mergeCell ref="E1512:F1512"/>
    <mergeCell ref="H1514:I1514"/>
    <mergeCell ref="F1517:G1517"/>
    <mergeCell ref="F1518:G1518"/>
    <mergeCell ref="E1519:F1519"/>
    <mergeCell ref="F1553:G1553"/>
    <mergeCell ref="E1554:F1554"/>
    <mergeCell ref="E1555:F1555"/>
    <mergeCell ref="E1556:F1556"/>
    <mergeCell ref="E1557:F1557"/>
    <mergeCell ref="H1559:I1559"/>
    <mergeCell ref="E1544:F1544"/>
    <mergeCell ref="E1545:F1545"/>
    <mergeCell ref="E1546:F1546"/>
    <mergeCell ref="E1547:F1547"/>
    <mergeCell ref="E1548:F1548"/>
    <mergeCell ref="H1550:I1550"/>
    <mergeCell ref="E1535:F1535"/>
    <mergeCell ref="E1536:F1536"/>
    <mergeCell ref="E1537:F1537"/>
    <mergeCell ref="E1538:F1538"/>
    <mergeCell ref="H1540:I1540"/>
    <mergeCell ref="E1543:F1543"/>
    <mergeCell ref="H1595:I1595"/>
    <mergeCell ref="F1580:G1580"/>
    <mergeCell ref="E1581:F1581"/>
    <mergeCell ref="E1582:F1582"/>
    <mergeCell ref="E1583:F1583"/>
    <mergeCell ref="E1584:F1584"/>
    <mergeCell ref="H1586:I1586"/>
    <mergeCell ref="E1571:F1571"/>
    <mergeCell ref="E1572:F1572"/>
    <mergeCell ref="E1573:F1573"/>
    <mergeCell ref="E1574:F1574"/>
    <mergeCell ref="E1575:F1575"/>
    <mergeCell ref="H1577:I1577"/>
    <mergeCell ref="F1562:G1562"/>
    <mergeCell ref="E1563:F1563"/>
    <mergeCell ref="E1564:F1564"/>
    <mergeCell ref="E1565:F1565"/>
    <mergeCell ref="H1567:I1567"/>
    <mergeCell ref="E1570:F1570"/>
    <mergeCell ref="E1604:F1604"/>
    <mergeCell ref="E1605:F1605"/>
    <mergeCell ref="E1606:F1606"/>
    <mergeCell ref="E1607:F1607"/>
    <mergeCell ref="E1608:F1608"/>
    <mergeCell ref="E1609:F1609"/>
    <mergeCell ref="F1598:G1598"/>
    <mergeCell ref="E1599:F1599"/>
    <mergeCell ref="E1600:F1600"/>
    <mergeCell ref="E1601:F1601"/>
    <mergeCell ref="E1602:F1602"/>
    <mergeCell ref="E1603:F1603"/>
    <mergeCell ref="F1589:G1589"/>
    <mergeCell ref="E1590:F1590"/>
    <mergeCell ref="E1591:F1591"/>
    <mergeCell ref="E1592:F1592"/>
    <mergeCell ref="E1593:F1593"/>
    <mergeCell ref="E1628:F1628"/>
    <mergeCell ref="E1629:F1629"/>
    <mergeCell ref="E1630:F1630"/>
    <mergeCell ref="H1632:I1632"/>
    <mergeCell ref="E1635:F1635"/>
    <mergeCell ref="E1636:F1636"/>
    <mergeCell ref="E1619:F1619"/>
    <mergeCell ref="H1621:I1621"/>
    <mergeCell ref="F1624:G1624"/>
    <mergeCell ref="F1625:G1625"/>
    <mergeCell ref="E1626:F1626"/>
    <mergeCell ref="E1627:F1627"/>
    <mergeCell ref="E1610:F1610"/>
    <mergeCell ref="E1611:F1611"/>
    <mergeCell ref="H1613:I1613"/>
    <mergeCell ref="F1616:G1616"/>
    <mergeCell ref="E1617:F1617"/>
    <mergeCell ref="E1618:F1618"/>
    <mergeCell ref="E1655:F1655"/>
    <mergeCell ref="E1656:F1656"/>
    <mergeCell ref="E1657:F1657"/>
    <mergeCell ref="E1658:F1658"/>
    <mergeCell ref="H1660:I1660"/>
    <mergeCell ref="F1663:G1663"/>
    <mergeCell ref="E1646:F1646"/>
    <mergeCell ref="E1647:F1647"/>
    <mergeCell ref="E1648:F1648"/>
    <mergeCell ref="E1649:F1649"/>
    <mergeCell ref="H1651:I1651"/>
    <mergeCell ref="E1654:F1654"/>
    <mergeCell ref="E1637:F1637"/>
    <mergeCell ref="E1638:F1638"/>
    <mergeCell ref="E1639:F1639"/>
    <mergeCell ref="E1640:F1640"/>
    <mergeCell ref="H1642:I1642"/>
    <mergeCell ref="E1645:F1645"/>
    <mergeCell ref="H1680:I1680"/>
    <mergeCell ref="E1683:F1683"/>
    <mergeCell ref="E1684:F1684"/>
    <mergeCell ref="E1685:F1685"/>
    <mergeCell ref="E1686:F1686"/>
    <mergeCell ref="E1687:F1687"/>
    <mergeCell ref="E1673:F1673"/>
    <mergeCell ref="E1674:F1674"/>
    <mergeCell ref="E1675:F1675"/>
    <mergeCell ref="E1676:F1676"/>
    <mergeCell ref="E1677:F1677"/>
    <mergeCell ref="E1678:F1678"/>
    <mergeCell ref="E1664:F1664"/>
    <mergeCell ref="E1665:F1665"/>
    <mergeCell ref="E1666:F1666"/>
    <mergeCell ref="E1667:F1667"/>
    <mergeCell ref="E1668:F1668"/>
    <mergeCell ref="H1670:I1670"/>
    <mergeCell ref="E1706:F1706"/>
    <mergeCell ref="E1707:F1707"/>
    <mergeCell ref="H1709:I1709"/>
    <mergeCell ref="F1712:G1712"/>
    <mergeCell ref="E1713:F1713"/>
    <mergeCell ref="E1714:F1714"/>
    <mergeCell ref="E1697:F1697"/>
    <mergeCell ref="E1698:F1698"/>
    <mergeCell ref="H1700:I1700"/>
    <mergeCell ref="E1703:F1703"/>
    <mergeCell ref="E1704:F1704"/>
    <mergeCell ref="E1705:F1705"/>
    <mergeCell ref="H1689:I1689"/>
    <mergeCell ref="F1692:G1692"/>
    <mergeCell ref="E1693:F1693"/>
    <mergeCell ref="E1694:F1694"/>
    <mergeCell ref="E1695:F1695"/>
    <mergeCell ref="E1696:F1696"/>
    <mergeCell ref="E1730:F1730"/>
    <mergeCell ref="H1732:I1732"/>
    <mergeCell ref="F1735:G1735"/>
    <mergeCell ref="E1736:F1736"/>
    <mergeCell ref="E1737:F1737"/>
    <mergeCell ref="E1738:F1738"/>
    <mergeCell ref="F1724:G1724"/>
    <mergeCell ref="E1725:F1725"/>
    <mergeCell ref="E1726:F1726"/>
    <mergeCell ref="E1727:F1727"/>
    <mergeCell ref="E1728:F1728"/>
    <mergeCell ref="E1729:F1729"/>
    <mergeCell ref="E1715:F1715"/>
    <mergeCell ref="E1716:F1716"/>
    <mergeCell ref="E1717:F1717"/>
    <mergeCell ref="E1718:F1718"/>
    <mergeCell ref="H1720:I1720"/>
    <mergeCell ref="F1723:G1723"/>
    <mergeCell ref="E1757:F1757"/>
    <mergeCell ref="E1758:F1758"/>
    <mergeCell ref="E1759:F1759"/>
    <mergeCell ref="H1761:I1761"/>
    <mergeCell ref="E1764:F1764"/>
    <mergeCell ref="E1765:F1765"/>
    <mergeCell ref="E1748:F1748"/>
    <mergeCell ref="E1749:F1749"/>
    <mergeCell ref="E1750:F1750"/>
    <mergeCell ref="E1751:F1751"/>
    <mergeCell ref="H1753:I1753"/>
    <mergeCell ref="E1756:F1756"/>
    <mergeCell ref="E1739:F1739"/>
    <mergeCell ref="E1740:F1740"/>
    <mergeCell ref="E1741:F1741"/>
    <mergeCell ref="H1743:I1743"/>
    <mergeCell ref="E1746:F1746"/>
    <mergeCell ref="E1747:F1747"/>
    <mergeCell ref="E1784:F1784"/>
    <mergeCell ref="E1785:F1785"/>
    <mergeCell ref="E1786:F1786"/>
    <mergeCell ref="E1787:F1787"/>
    <mergeCell ref="H1789:I1789"/>
    <mergeCell ref="E1792:F1792"/>
    <mergeCell ref="E1775:F1775"/>
    <mergeCell ref="E1776:F1776"/>
    <mergeCell ref="E1777:F1777"/>
    <mergeCell ref="H1779:I1779"/>
    <mergeCell ref="E1782:F1782"/>
    <mergeCell ref="E1783:F1783"/>
    <mergeCell ref="E1766:F1766"/>
    <mergeCell ref="E1767:F1767"/>
    <mergeCell ref="H1769:I1769"/>
    <mergeCell ref="E1772:F1772"/>
    <mergeCell ref="E1773:F1773"/>
    <mergeCell ref="E1774:F1774"/>
    <mergeCell ref="E1811:F1811"/>
    <mergeCell ref="E1812:F1812"/>
    <mergeCell ref="E1813:F1813"/>
    <mergeCell ref="E1814:F1814"/>
    <mergeCell ref="H1816:I1816"/>
    <mergeCell ref="E1819:F1819"/>
    <mergeCell ref="E1802:F1802"/>
    <mergeCell ref="E1803:F1803"/>
    <mergeCell ref="E1804:F1804"/>
    <mergeCell ref="E1805:F1805"/>
    <mergeCell ref="E1806:F1806"/>
    <mergeCell ref="H1808:I1808"/>
    <mergeCell ref="E1793:F1793"/>
    <mergeCell ref="E1794:F1794"/>
    <mergeCell ref="E1795:F1795"/>
    <mergeCell ref="E1796:F1796"/>
    <mergeCell ref="E1797:F1797"/>
    <mergeCell ref="H1799:I1799"/>
    <mergeCell ref="E1838:F1838"/>
    <mergeCell ref="E1839:F1839"/>
    <mergeCell ref="E1840:F1840"/>
    <mergeCell ref="E1841:F1841"/>
    <mergeCell ref="E1842:F1842"/>
    <mergeCell ref="H1844:I1844"/>
    <mergeCell ref="E1829:F1829"/>
    <mergeCell ref="E1830:F1830"/>
    <mergeCell ref="E1831:F1831"/>
    <mergeCell ref="E1832:F1832"/>
    <mergeCell ref="H1834:I1834"/>
    <mergeCell ref="E1837:F1837"/>
    <mergeCell ref="E1820:F1820"/>
    <mergeCell ref="E1821:F1821"/>
    <mergeCell ref="E1822:F1822"/>
    <mergeCell ref="H1824:I1824"/>
    <mergeCell ref="E1827:F1827"/>
    <mergeCell ref="E1828:F1828"/>
    <mergeCell ref="H1863:I1863"/>
    <mergeCell ref="E1866:F1866"/>
    <mergeCell ref="E1867:F1867"/>
    <mergeCell ref="E1868:F1868"/>
    <mergeCell ref="E1869:F1869"/>
    <mergeCell ref="E1870:F1870"/>
    <mergeCell ref="E1856:F1856"/>
    <mergeCell ref="E1857:F1857"/>
    <mergeCell ref="E1858:F1858"/>
    <mergeCell ref="E1859:F1859"/>
    <mergeCell ref="E1860:F1860"/>
    <mergeCell ref="E1861:F1861"/>
    <mergeCell ref="E1847:F1847"/>
    <mergeCell ref="E1848:F1848"/>
    <mergeCell ref="E1849:F1849"/>
    <mergeCell ref="E1850:F1850"/>
    <mergeCell ref="E1851:F1851"/>
    <mergeCell ref="H1853:I1853"/>
    <mergeCell ref="E1889:F1889"/>
    <mergeCell ref="H1891:I1891"/>
    <mergeCell ref="E1894:F1894"/>
    <mergeCell ref="E1895:F1895"/>
    <mergeCell ref="E1896:F1896"/>
    <mergeCell ref="E1897:F1897"/>
    <mergeCell ref="H1881:I1881"/>
    <mergeCell ref="E1884:F1884"/>
    <mergeCell ref="E1885:F1885"/>
    <mergeCell ref="E1886:F1886"/>
    <mergeCell ref="E1887:F1887"/>
    <mergeCell ref="E1888:F1888"/>
    <mergeCell ref="H1872:I1872"/>
    <mergeCell ref="F1875:G1875"/>
    <mergeCell ref="E1876:F1876"/>
    <mergeCell ref="E1877:F1877"/>
    <mergeCell ref="E1878:F1878"/>
    <mergeCell ref="E1879:F1879"/>
    <mergeCell ref="E1913:F1913"/>
    <mergeCell ref="H1915:I1915"/>
    <mergeCell ref="E1918:F1918"/>
    <mergeCell ref="E1919:F1919"/>
    <mergeCell ref="E1920:F1920"/>
    <mergeCell ref="E1921:F1921"/>
    <mergeCell ref="E1907:F1907"/>
    <mergeCell ref="E1908:F1908"/>
    <mergeCell ref="E1909:F1909"/>
    <mergeCell ref="E1910:F1910"/>
    <mergeCell ref="E1911:F1911"/>
    <mergeCell ref="E1912:F1912"/>
    <mergeCell ref="E1898:F1898"/>
    <mergeCell ref="E1899:F1899"/>
    <mergeCell ref="E1900:F1900"/>
    <mergeCell ref="E1901:F1901"/>
    <mergeCell ref="H1903:I1903"/>
    <mergeCell ref="E1906:F1906"/>
    <mergeCell ref="F1940:G1940"/>
    <mergeCell ref="E1941:F1941"/>
    <mergeCell ref="E1942:F1942"/>
    <mergeCell ref="E1943:F1943"/>
    <mergeCell ref="E1944:F1944"/>
    <mergeCell ref="E1945:F1945"/>
    <mergeCell ref="E1931:F1931"/>
    <mergeCell ref="E1932:F1932"/>
    <mergeCell ref="E1933:F1933"/>
    <mergeCell ref="E1934:F1934"/>
    <mergeCell ref="E1935:F1935"/>
    <mergeCell ref="H1937:I1937"/>
    <mergeCell ref="E1922:F1922"/>
    <mergeCell ref="E1923:F1923"/>
    <mergeCell ref="H1925:I1925"/>
    <mergeCell ref="E1928:F1928"/>
    <mergeCell ref="E1929:F1929"/>
    <mergeCell ref="E1930:F1930"/>
    <mergeCell ref="E1964:F1964"/>
    <mergeCell ref="E1965:F1965"/>
    <mergeCell ref="E1966:F1966"/>
    <mergeCell ref="E1967:F1967"/>
    <mergeCell ref="E1968:F1968"/>
    <mergeCell ref="E1969:F1969"/>
    <mergeCell ref="E1955:F1955"/>
    <mergeCell ref="H1957:I1957"/>
    <mergeCell ref="F1960:G1960"/>
    <mergeCell ref="F1961:G1961"/>
    <mergeCell ref="E1962:F1962"/>
    <mergeCell ref="E1963:F1963"/>
    <mergeCell ref="E1946:F1946"/>
    <mergeCell ref="H1948:I1948"/>
    <mergeCell ref="E1951:F1951"/>
    <mergeCell ref="E1952:F1952"/>
    <mergeCell ref="E1953:F1953"/>
    <mergeCell ref="E1954:F1954"/>
    <mergeCell ref="H1989:I1989"/>
    <mergeCell ref="E1992:F1992"/>
    <mergeCell ref="E1993:F1993"/>
    <mergeCell ref="E1994:F1994"/>
    <mergeCell ref="E1995:F1995"/>
    <mergeCell ref="E1996:F1996"/>
    <mergeCell ref="E1982:F1982"/>
    <mergeCell ref="E1983:F1983"/>
    <mergeCell ref="E1984:F1984"/>
    <mergeCell ref="E1985:F1985"/>
    <mergeCell ref="E1986:F1986"/>
    <mergeCell ref="E1987:F1987"/>
    <mergeCell ref="H1971:I1971"/>
    <mergeCell ref="E1974:F1974"/>
    <mergeCell ref="E1975:F1975"/>
    <mergeCell ref="E1976:F1976"/>
    <mergeCell ref="E1977:F1977"/>
    <mergeCell ref="H1979:I1979"/>
    <mergeCell ref="E2015:F2015"/>
    <mergeCell ref="E2016:F2016"/>
    <mergeCell ref="E2017:F2017"/>
    <mergeCell ref="E2018:F2018"/>
    <mergeCell ref="E2019:F2019"/>
    <mergeCell ref="H2021:I2021"/>
    <mergeCell ref="E2006:F2006"/>
    <mergeCell ref="E2007:F2007"/>
    <mergeCell ref="E2008:F2008"/>
    <mergeCell ref="E2009:F2009"/>
    <mergeCell ref="H2011:I2011"/>
    <mergeCell ref="E2014:F2014"/>
    <mergeCell ref="E1997:F1997"/>
    <mergeCell ref="E1998:F1998"/>
    <mergeCell ref="E1999:F1999"/>
    <mergeCell ref="H2001:I2001"/>
    <mergeCell ref="E2004:F2004"/>
    <mergeCell ref="E2005:F2005"/>
    <mergeCell ref="E2039:F2039"/>
    <mergeCell ref="E2040:F2040"/>
    <mergeCell ref="E2041:F2041"/>
    <mergeCell ref="E2042:F2042"/>
    <mergeCell ref="E2043:F2043"/>
    <mergeCell ref="H2045:I2045"/>
    <mergeCell ref="E2030:F2030"/>
    <mergeCell ref="E2031:F2031"/>
    <mergeCell ref="H2033:I2033"/>
    <mergeCell ref="E2036:F2036"/>
    <mergeCell ref="E2037:F2037"/>
    <mergeCell ref="E2038:F2038"/>
    <mergeCell ref="E2024:F2024"/>
    <mergeCell ref="E2025:F2025"/>
    <mergeCell ref="E2026:F2026"/>
    <mergeCell ref="E2027:F2027"/>
    <mergeCell ref="E2028:F2028"/>
    <mergeCell ref="E2029:F2029"/>
    <mergeCell ref="E2063:F2063"/>
    <mergeCell ref="E2064:F2064"/>
    <mergeCell ref="E2065:F2065"/>
    <mergeCell ref="E2066:F2066"/>
    <mergeCell ref="E2067:F2067"/>
    <mergeCell ref="E2068:F2068"/>
    <mergeCell ref="E2054:F2054"/>
    <mergeCell ref="E2055:F2055"/>
    <mergeCell ref="E2056:F2056"/>
    <mergeCell ref="H2058:I2058"/>
    <mergeCell ref="E2061:F2061"/>
    <mergeCell ref="E2062:F2062"/>
    <mergeCell ref="E2048:F2048"/>
    <mergeCell ref="E2049:F2049"/>
    <mergeCell ref="E2050:F2050"/>
    <mergeCell ref="E2051:F2051"/>
    <mergeCell ref="E2052:F2052"/>
    <mergeCell ref="E2053:F2053"/>
    <mergeCell ref="E2087:F2087"/>
    <mergeCell ref="E2088:F2088"/>
    <mergeCell ref="E2089:F2089"/>
    <mergeCell ref="E2090:F2090"/>
    <mergeCell ref="H2092:I2092"/>
    <mergeCell ref="E2095:F2095"/>
    <mergeCell ref="E2078:F2078"/>
    <mergeCell ref="E2079:F2079"/>
    <mergeCell ref="E2080:F2080"/>
    <mergeCell ref="H2082:I2082"/>
    <mergeCell ref="E2085:F2085"/>
    <mergeCell ref="E2086:F2086"/>
    <mergeCell ref="H2070:I2070"/>
    <mergeCell ref="E2073:F2073"/>
    <mergeCell ref="E2074:F2074"/>
    <mergeCell ref="E2075:F2075"/>
    <mergeCell ref="E2076:F2076"/>
    <mergeCell ref="E2077:F2077"/>
    <mergeCell ref="E2111:F2111"/>
    <mergeCell ref="E2112:F2112"/>
    <mergeCell ref="H2114:I2114"/>
    <mergeCell ref="E2117:F2117"/>
    <mergeCell ref="E2118:F2118"/>
    <mergeCell ref="E2119:F2119"/>
    <mergeCell ref="E2105:F2105"/>
    <mergeCell ref="E2106:F2106"/>
    <mergeCell ref="E2107:F2107"/>
    <mergeCell ref="E2108:F2108"/>
    <mergeCell ref="E2109:F2109"/>
    <mergeCell ref="E2110:F2110"/>
    <mergeCell ref="E2096:F2096"/>
    <mergeCell ref="E2097:F2097"/>
    <mergeCell ref="E2098:F2098"/>
    <mergeCell ref="E2099:F2099"/>
    <mergeCell ref="E2100:F2100"/>
    <mergeCell ref="H2102:I2102"/>
    <mergeCell ref="E2138:F2138"/>
    <mergeCell ref="E2139:F2139"/>
    <mergeCell ref="E2140:F2140"/>
    <mergeCell ref="E2141:F2141"/>
    <mergeCell ref="E2142:F2142"/>
    <mergeCell ref="H2144:I2144"/>
    <mergeCell ref="E2129:F2129"/>
    <mergeCell ref="E2130:F2130"/>
    <mergeCell ref="E2131:F2131"/>
    <mergeCell ref="E2132:F2132"/>
    <mergeCell ref="H2134:I2134"/>
    <mergeCell ref="E2137:F2137"/>
    <mergeCell ref="E2120:F2120"/>
    <mergeCell ref="E2121:F2121"/>
    <mergeCell ref="E2122:F2122"/>
    <mergeCell ref="H2124:I2124"/>
    <mergeCell ref="E2127:F2127"/>
    <mergeCell ref="E2128:F2128"/>
    <mergeCell ref="E2162:F2162"/>
    <mergeCell ref="H2164:I2164"/>
    <mergeCell ref="E2167:F2167"/>
    <mergeCell ref="E2168:F2168"/>
    <mergeCell ref="E2169:F2169"/>
    <mergeCell ref="E2170:F2170"/>
    <mergeCell ref="H2154:I2154"/>
    <mergeCell ref="E2157:F2157"/>
    <mergeCell ref="E2158:F2158"/>
    <mergeCell ref="E2159:F2159"/>
    <mergeCell ref="E2160:F2160"/>
    <mergeCell ref="E2161:F2161"/>
    <mergeCell ref="E2147:F2147"/>
    <mergeCell ref="E2148:F2148"/>
    <mergeCell ref="E2149:F2149"/>
    <mergeCell ref="E2150:F2150"/>
    <mergeCell ref="E2151:F2151"/>
    <mergeCell ref="E2152:F2152"/>
    <mergeCell ref="E2186:F2186"/>
    <mergeCell ref="E2187:F2187"/>
    <mergeCell ref="H2189:I2189"/>
    <mergeCell ref="E2192:F2192"/>
    <mergeCell ref="E2193:F2193"/>
    <mergeCell ref="E2194:F2194"/>
    <mergeCell ref="E2180:F2180"/>
    <mergeCell ref="E2181:F2181"/>
    <mergeCell ref="E2182:F2182"/>
    <mergeCell ref="E2183:F2183"/>
    <mergeCell ref="E2184:F2184"/>
    <mergeCell ref="E2185:F2185"/>
    <mergeCell ref="E2171:F2171"/>
    <mergeCell ref="E2172:F2172"/>
    <mergeCell ref="E2173:F2173"/>
    <mergeCell ref="H2175:I2175"/>
    <mergeCell ref="E2178:F2178"/>
    <mergeCell ref="E2179:F2179"/>
    <mergeCell ref="E2213:F2213"/>
    <mergeCell ref="E2214:F2214"/>
    <mergeCell ref="E2215:F2215"/>
    <mergeCell ref="E2216:F2216"/>
    <mergeCell ref="E2217:F2217"/>
    <mergeCell ref="E2218:F2218"/>
    <mergeCell ref="E2204:F2204"/>
    <mergeCell ref="E2205:F2205"/>
    <mergeCell ref="E2206:F2206"/>
    <mergeCell ref="E2207:F2207"/>
    <mergeCell ref="H2209:I2209"/>
    <mergeCell ref="E2212:F2212"/>
    <mergeCell ref="E2195:F2195"/>
    <mergeCell ref="E2196:F2196"/>
    <mergeCell ref="H2198:I2198"/>
    <mergeCell ref="E2201:F2201"/>
    <mergeCell ref="E2202:F2202"/>
    <mergeCell ref="E2203:F2203"/>
    <mergeCell ref="E2237:F2237"/>
    <mergeCell ref="E2238:F2238"/>
    <mergeCell ref="E2239:F2239"/>
    <mergeCell ref="H2241:I2241"/>
    <mergeCell ref="E2244:F2244"/>
    <mergeCell ref="E2245:F2245"/>
    <mergeCell ref="E2228:F2228"/>
    <mergeCell ref="E2229:F2229"/>
    <mergeCell ref="H2231:I2231"/>
    <mergeCell ref="E2234:F2234"/>
    <mergeCell ref="E2235:F2235"/>
    <mergeCell ref="E2236:F2236"/>
    <mergeCell ref="E2219:F2219"/>
    <mergeCell ref="E2220:F2220"/>
    <mergeCell ref="H2222:I2222"/>
    <mergeCell ref="E2225:F2225"/>
    <mergeCell ref="E2226:F2226"/>
    <mergeCell ref="E2227:F2227"/>
    <mergeCell ref="E2264:F2264"/>
    <mergeCell ref="E2265:F2265"/>
    <mergeCell ref="E2266:F2266"/>
    <mergeCell ref="E2267:F2267"/>
    <mergeCell ref="E2268:F2268"/>
    <mergeCell ref="E2269:F2269"/>
    <mergeCell ref="E2255:F2255"/>
    <mergeCell ref="E2256:F2256"/>
    <mergeCell ref="E2257:F2257"/>
    <mergeCell ref="E2258:F2258"/>
    <mergeCell ref="E2259:F2259"/>
    <mergeCell ref="H2261:I2261"/>
    <mergeCell ref="E2246:F2246"/>
    <mergeCell ref="E2247:F2247"/>
    <mergeCell ref="E2248:F2248"/>
    <mergeCell ref="E2249:F2249"/>
    <mergeCell ref="H2251:I2251"/>
    <mergeCell ref="E2254:F2254"/>
    <mergeCell ref="E2288:F2288"/>
    <mergeCell ref="E2289:F2289"/>
    <mergeCell ref="E2290:F2290"/>
    <mergeCell ref="H2292:I2292"/>
    <mergeCell ref="E2295:F2295"/>
    <mergeCell ref="E2296:F2296"/>
    <mergeCell ref="E2279:F2279"/>
    <mergeCell ref="E2280:F2280"/>
    <mergeCell ref="E2281:F2281"/>
    <mergeCell ref="H2283:I2283"/>
    <mergeCell ref="E2286:F2286"/>
    <mergeCell ref="E2287:F2287"/>
    <mergeCell ref="H2271:I2271"/>
    <mergeCell ref="E2274:F2274"/>
    <mergeCell ref="E2275:F2275"/>
    <mergeCell ref="E2276:F2276"/>
    <mergeCell ref="E2277:F2277"/>
    <mergeCell ref="E2278:F2278"/>
    <mergeCell ref="E2315:F2315"/>
    <mergeCell ref="E2316:F2316"/>
    <mergeCell ref="E2317:F2317"/>
    <mergeCell ref="E2318:F2318"/>
    <mergeCell ref="E2319:F2319"/>
    <mergeCell ref="E2320:F2320"/>
    <mergeCell ref="E2306:F2306"/>
    <mergeCell ref="E2307:F2307"/>
    <mergeCell ref="E2308:F2308"/>
    <mergeCell ref="E2309:F2309"/>
    <mergeCell ref="H2311:I2311"/>
    <mergeCell ref="E2314:F2314"/>
    <mergeCell ref="E2297:F2297"/>
    <mergeCell ref="E2298:F2298"/>
    <mergeCell ref="E2299:F2299"/>
    <mergeCell ref="H2301:I2301"/>
    <mergeCell ref="E2304:F2304"/>
    <mergeCell ref="E2305:F2305"/>
    <mergeCell ref="E2339:F2339"/>
    <mergeCell ref="E2340:F2340"/>
    <mergeCell ref="E2341:F2341"/>
    <mergeCell ref="E2342:F2342"/>
    <mergeCell ref="E2343:F2343"/>
    <mergeCell ref="E2344:F2344"/>
    <mergeCell ref="E2330:F2330"/>
    <mergeCell ref="E2331:F2331"/>
    <mergeCell ref="E2332:F2332"/>
    <mergeCell ref="E2333:F2333"/>
    <mergeCell ref="H2335:I2335"/>
    <mergeCell ref="E2338:F2338"/>
    <mergeCell ref="E2321:F2321"/>
    <mergeCell ref="H2323:I2323"/>
    <mergeCell ref="E2326:F2326"/>
    <mergeCell ref="E2327:F2327"/>
    <mergeCell ref="E2328:F2328"/>
    <mergeCell ref="E2329:F2329"/>
    <mergeCell ref="E2363:F2363"/>
    <mergeCell ref="E2364:F2364"/>
    <mergeCell ref="E2365:F2365"/>
    <mergeCell ref="E2366:F2366"/>
    <mergeCell ref="E2367:F2367"/>
    <mergeCell ref="E2368:F2368"/>
    <mergeCell ref="E2354:F2354"/>
    <mergeCell ref="E2355:F2355"/>
    <mergeCell ref="E2356:F2356"/>
    <mergeCell ref="E2357:F2357"/>
    <mergeCell ref="H2359:I2359"/>
    <mergeCell ref="E2362:F2362"/>
    <mergeCell ref="E2345:F2345"/>
    <mergeCell ref="H2347:I2347"/>
    <mergeCell ref="E2350:F2350"/>
    <mergeCell ref="E2351:F2351"/>
    <mergeCell ref="E2352:F2352"/>
    <mergeCell ref="E2353:F2353"/>
    <mergeCell ref="E2387:F2387"/>
    <mergeCell ref="E2388:F2388"/>
    <mergeCell ref="E2389:F2389"/>
    <mergeCell ref="E2390:F2390"/>
    <mergeCell ref="E2391:F2391"/>
    <mergeCell ref="E2392:F2392"/>
    <mergeCell ref="E2378:F2378"/>
    <mergeCell ref="E2379:F2379"/>
    <mergeCell ref="E2380:F2380"/>
    <mergeCell ref="E2381:F2381"/>
    <mergeCell ref="H2383:I2383"/>
    <mergeCell ref="E2386:F2386"/>
    <mergeCell ref="E2369:F2369"/>
    <mergeCell ref="H2371:I2371"/>
    <mergeCell ref="E2374:F2374"/>
    <mergeCell ref="E2375:F2375"/>
    <mergeCell ref="E2376:F2376"/>
    <mergeCell ref="E2377:F2377"/>
    <mergeCell ref="E2411:F2411"/>
    <mergeCell ref="E2412:F2412"/>
    <mergeCell ref="E2413:F2413"/>
    <mergeCell ref="E2414:F2414"/>
    <mergeCell ref="E2415:F2415"/>
    <mergeCell ref="E2416:F2416"/>
    <mergeCell ref="E2402:F2402"/>
    <mergeCell ref="E2403:F2403"/>
    <mergeCell ref="E2404:F2404"/>
    <mergeCell ref="E2405:F2405"/>
    <mergeCell ref="H2407:I2407"/>
    <mergeCell ref="E2410:F2410"/>
    <mergeCell ref="E2393:F2393"/>
    <mergeCell ref="H2395:I2395"/>
    <mergeCell ref="E2398:F2398"/>
    <mergeCell ref="E2399:F2399"/>
    <mergeCell ref="E2400:F2400"/>
    <mergeCell ref="E2401:F2401"/>
    <mergeCell ref="E2435:F2435"/>
    <mergeCell ref="E2436:F2436"/>
    <mergeCell ref="E2437:F2437"/>
    <mergeCell ref="E2438:F2438"/>
    <mergeCell ref="E2439:F2439"/>
    <mergeCell ref="E2440:F2440"/>
    <mergeCell ref="E2426:F2426"/>
    <mergeCell ref="E2427:F2427"/>
    <mergeCell ref="E2428:F2428"/>
    <mergeCell ref="E2429:F2429"/>
    <mergeCell ref="H2431:I2431"/>
    <mergeCell ref="E2434:F2434"/>
    <mergeCell ref="E2417:F2417"/>
    <mergeCell ref="H2419:I2419"/>
    <mergeCell ref="E2422:F2422"/>
    <mergeCell ref="E2423:F2423"/>
    <mergeCell ref="E2424:F2424"/>
    <mergeCell ref="E2425:F2425"/>
    <mergeCell ref="E2459:F2459"/>
    <mergeCell ref="E2460:F2460"/>
    <mergeCell ref="E2461:F2461"/>
    <mergeCell ref="E2462:F2462"/>
    <mergeCell ref="E2463:F2463"/>
    <mergeCell ref="E2464:F2464"/>
    <mergeCell ref="E2450:F2450"/>
    <mergeCell ref="E2451:F2451"/>
    <mergeCell ref="E2452:F2452"/>
    <mergeCell ref="E2453:F2453"/>
    <mergeCell ref="H2455:I2455"/>
    <mergeCell ref="E2458:F2458"/>
    <mergeCell ref="E2441:F2441"/>
    <mergeCell ref="H2443:I2443"/>
    <mergeCell ref="E2446:F2446"/>
    <mergeCell ref="E2447:F2447"/>
    <mergeCell ref="E2448:F2448"/>
    <mergeCell ref="E2449:F2449"/>
    <mergeCell ref="E2483:F2483"/>
    <mergeCell ref="E2484:F2484"/>
    <mergeCell ref="E2485:F2485"/>
    <mergeCell ref="H2487:I2487"/>
    <mergeCell ref="E2490:F2490"/>
    <mergeCell ref="E2491:F2491"/>
    <mergeCell ref="E2474:F2474"/>
    <mergeCell ref="E2475:F2475"/>
    <mergeCell ref="H2477:I2477"/>
    <mergeCell ref="E2480:F2480"/>
    <mergeCell ref="E2481:F2481"/>
    <mergeCell ref="E2482:F2482"/>
    <mergeCell ref="E2465:F2465"/>
    <mergeCell ref="H2467:I2467"/>
    <mergeCell ref="E2470:F2470"/>
    <mergeCell ref="E2471:F2471"/>
    <mergeCell ref="E2472:F2472"/>
    <mergeCell ref="E2473:F2473"/>
    <mergeCell ref="E2507:F2507"/>
    <mergeCell ref="H2509:I2509"/>
    <mergeCell ref="E2512:F2512"/>
    <mergeCell ref="E2513:F2513"/>
    <mergeCell ref="E2514:F2514"/>
    <mergeCell ref="E2515:F2515"/>
    <mergeCell ref="E2501:F2501"/>
    <mergeCell ref="E2502:F2502"/>
    <mergeCell ref="E2503:F2503"/>
    <mergeCell ref="E2504:F2504"/>
    <mergeCell ref="E2505:F2505"/>
    <mergeCell ref="E2506:F2506"/>
    <mergeCell ref="E2492:F2492"/>
    <mergeCell ref="E2493:F2493"/>
    <mergeCell ref="E2494:F2494"/>
    <mergeCell ref="E2495:F2495"/>
    <mergeCell ref="H2497:I2497"/>
    <mergeCell ref="E2500:F2500"/>
    <mergeCell ref="E2531:F2531"/>
    <mergeCell ref="H2533:I2533"/>
    <mergeCell ref="E2536:F2536"/>
    <mergeCell ref="E2537:F2537"/>
    <mergeCell ref="E2538:F2538"/>
    <mergeCell ref="E2539:F2539"/>
    <mergeCell ref="E2525:F2525"/>
    <mergeCell ref="E2526:F2526"/>
    <mergeCell ref="E2527:F2527"/>
    <mergeCell ref="E2528:F2528"/>
    <mergeCell ref="E2529:F2529"/>
    <mergeCell ref="E2530:F2530"/>
    <mergeCell ref="E2516:F2516"/>
    <mergeCell ref="E2517:F2517"/>
    <mergeCell ref="E2518:F2518"/>
    <mergeCell ref="E2519:F2519"/>
    <mergeCell ref="H2521:I2521"/>
    <mergeCell ref="E2524:F2524"/>
    <mergeCell ref="E2558:F2558"/>
    <mergeCell ref="E2559:F2559"/>
    <mergeCell ref="E2560:F2560"/>
    <mergeCell ref="E2561:F2561"/>
    <mergeCell ref="E2562:F2562"/>
    <mergeCell ref="E2563:F2563"/>
    <mergeCell ref="E2549:F2549"/>
    <mergeCell ref="E2550:F2550"/>
    <mergeCell ref="E2551:F2551"/>
    <mergeCell ref="E2552:F2552"/>
    <mergeCell ref="H2554:I2554"/>
    <mergeCell ref="E2557:F2557"/>
    <mergeCell ref="E2540:F2540"/>
    <mergeCell ref="E2541:F2541"/>
    <mergeCell ref="E2542:F2542"/>
    <mergeCell ref="H2544:I2544"/>
    <mergeCell ref="E2547:F2547"/>
    <mergeCell ref="E2548:F2548"/>
    <mergeCell ref="E2582:F2582"/>
    <mergeCell ref="E2583:F2583"/>
    <mergeCell ref="E2584:F2584"/>
    <mergeCell ref="E2585:F2585"/>
    <mergeCell ref="E2586:F2586"/>
    <mergeCell ref="E2587:F2587"/>
    <mergeCell ref="E2573:F2573"/>
    <mergeCell ref="E2574:F2574"/>
    <mergeCell ref="E2575:F2575"/>
    <mergeCell ref="E2576:F2576"/>
    <mergeCell ref="H2578:I2578"/>
    <mergeCell ref="E2581:F2581"/>
    <mergeCell ref="E2564:F2564"/>
    <mergeCell ref="H2566:I2566"/>
    <mergeCell ref="E2569:F2569"/>
    <mergeCell ref="E2570:F2570"/>
    <mergeCell ref="E2571:F2571"/>
    <mergeCell ref="E2572:F2572"/>
    <mergeCell ref="E2606:F2606"/>
    <mergeCell ref="E2607:F2607"/>
    <mergeCell ref="E2608:F2608"/>
    <mergeCell ref="E2609:F2609"/>
    <mergeCell ref="E2610:F2610"/>
    <mergeCell ref="E2611:F2611"/>
    <mergeCell ref="E2597:F2597"/>
    <mergeCell ref="H2599:I2599"/>
    <mergeCell ref="E2602:F2602"/>
    <mergeCell ref="E2603:F2603"/>
    <mergeCell ref="E2604:F2604"/>
    <mergeCell ref="E2605:F2605"/>
    <mergeCell ref="E2588:F2588"/>
    <mergeCell ref="H2590:I2590"/>
    <mergeCell ref="E2593:F2593"/>
    <mergeCell ref="E2594:F2594"/>
    <mergeCell ref="E2595:F2595"/>
    <mergeCell ref="E2596:F2596"/>
    <mergeCell ref="E2630:F2630"/>
    <mergeCell ref="E2631:F2631"/>
    <mergeCell ref="E2632:F2632"/>
    <mergeCell ref="E2633:F2633"/>
    <mergeCell ref="E2634:F2634"/>
    <mergeCell ref="H2636:I2636"/>
    <mergeCell ref="E2621:F2621"/>
    <mergeCell ref="E2622:F2622"/>
    <mergeCell ref="H2624:I2624"/>
    <mergeCell ref="E2627:F2627"/>
    <mergeCell ref="E2628:F2628"/>
    <mergeCell ref="E2629:F2629"/>
    <mergeCell ref="E2612:F2612"/>
    <mergeCell ref="H2614:I2614"/>
    <mergeCell ref="E2617:F2617"/>
    <mergeCell ref="E2618:F2618"/>
    <mergeCell ref="E2619:F2619"/>
    <mergeCell ref="E2620:F2620"/>
    <mergeCell ref="E2654:F2654"/>
    <mergeCell ref="E2655:F2655"/>
    <mergeCell ref="E2656:F2656"/>
    <mergeCell ref="E2657:F2657"/>
    <mergeCell ref="E2658:F2658"/>
    <mergeCell ref="E2659:F2659"/>
    <mergeCell ref="E2645:F2645"/>
    <mergeCell ref="E2646:F2646"/>
    <mergeCell ref="E2647:F2647"/>
    <mergeCell ref="H2649:I2649"/>
    <mergeCell ref="E2652:F2652"/>
    <mergeCell ref="E2653:F2653"/>
    <mergeCell ref="E2639:F2639"/>
    <mergeCell ref="E2640:F2640"/>
    <mergeCell ref="E2641:F2641"/>
    <mergeCell ref="E2642:F2642"/>
    <mergeCell ref="E2643:F2643"/>
    <mergeCell ref="E2644:F2644"/>
    <mergeCell ref="E2678:F2678"/>
    <mergeCell ref="E2679:F2679"/>
    <mergeCell ref="E2680:F2680"/>
    <mergeCell ref="E2681:F2681"/>
    <mergeCell ref="H2683:I2683"/>
    <mergeCell ref="E2686:F2686"/>
    <mergeCell ref="E2669:F2669"/>
    <mergeCell ref="E2670:F2670"/>
    <mergeCell ref="E2671:F2671"/>
    <mergeCell ref="H2673:I2673"/>
    <mergeCell ref="E2676:F2676"/>
    <mergeCell ref="E2677:F2677"/>
    <mergeCell ref="H2661:I2661"/>
    <mergeCell ref="E2664:F2664"/>
    <mergeCell ref="E2665:F2665"/>
    <mergeCell ref="E2666:F2666"/>
    <mergeCell ref="E2667:F2667"/>
    <mergeCell ref="E2668:F2668"/>
    <mergeCell ref="E2702:F2702"/>
    <mergeCell ref="E2703:F2703"/>
    <mergeCell ref="E2704:F2704"/>
    <mergeCell ref="E2705:F2705"/>
    <mergeCell ref="H2707:I2707"/>
    <mergeCell ref="E2710:F2710"/>
    <mergeCell ref="E2693:F2693"/>
    <mergeCell ref="H2695:I2695"/>
    <mergeCell ref="E2698:F2698"/>
    <mergeCell ref="E2699:F2699"/>
    <mergeCell ref="E2700:F2700"/>
    <mergeCell ref="E2701:F2701"/>
    <mergeCell ref="E2687:F2687"/>
    <mergeCell ref="E2688:F2688"/>
    <mergeCell ref="E2689:F2689"/>
    <mergeCell ref="E2690:F2690"/>
    <mergeCell ref="E2691:F2691"/>
    <mergeCell ref="E2692:F2692"/>
    <mergeCell ref="E2726:F2726"/>
    <mergeCell ref="E2727:F2727"/>
    <mergeCell ref="H2729:I2729"/>
    <mergeCell ref="E2732:F2732"/>
    <mergeCell ref="E2733:F2733"/>
    <mergeCell ref="E2734:F2734"/>
    <mergeCell ref="E2720:F2720"/>
    <mergeCell ref="E2721:F2721"/>
    <mergeCell ref="E2722:F2722"/>
    <mergeCell ref="E2723:F2723"/>
    <mergeCell ref="E2724:F2724"/>
    <mergeCell ref="E2725:F2725"/>
    <mergeCell ref="E2711:F2711"/>
    <mergeCell ref="E2712:F2712"/>
    <mergeCell ref="E2713:F2713"/>
    <mergeCell ref="E2714:F2714"/>
    <mergeCell ref="E2715:F2715"/>
    <mergeCell ref="H2717:I2717"/>
    <mergeCell ref="H2751:I2751"/>
    <mergeCell ref="E2754:F2754"/>
    <mergeCell ref="E2755:F2755"/>
    <mergeCell ref="E2756:F2756"/>
    <mergeCell ref="E2757:F2757"/>
    <mergeCell ref="E2758:F2758"/>
    <mergeCell ref="E2744:F2744"/>
    <mergeCell ref="E2745:F2745"/>
    <mergeCell ref="E2746:F2746"/>
    <mergeCell ref="E2747:F2747"/>
    <mergeCell ref="E2748:F2748"/>
    <mergeCell ref="E2749:F2749"/>
    <mergeCell ref="E2735:F2735"/>
    <mergeCell ref="E2736:F2736"/>
    <mergeCell ref="E2737:F2737"/>
    <mergeCell ref="H2739:I2739"/>
    <mergeCell ref="E2742:F2742"/>
    <mergeCell ref="E2743:F2743"/>
    <mergeCell ref="H2775:I2775"/>
    <mergeCell ref="E2778:F2778"/>
    <mergeCell ref="E2779:F2779"/>
    <mergeCell ref="E2780:F2780"/>
    <mergeCell ref="E2781:F2781"/>
    <mergeCell ref="E2782:F2782"/>
    <mergeCell ref="E2768:F2768"/>
    <mergeCell ref="E2769:F2769"/>
    <mergeCell ref="E2770:F2770"/>
    <mergeCell ref="E2771:F2771"/>
    <mergeCell ref="E2772:F2772"/>
    <mergeCell ref="E2773:F2773"/>
    <mergeCell ref="E2759:F2759"/>
    <mergeCell ref="E2760:F2760"/>
    <mergeCell ref="E2761:F2761"/>
    <mergeCell ref="H2763:I2763"/>
    <mergeCell ref="E2766:F2766"/>
    <mergeCell ref="E2767:F2767"/>
    <mergeCell ref="E2801:F2801"/>
    <mergeCell ref="E2802:F2802"/>
    <mergeCell ref="E2803:F2803"/>
    <mergeCell ref="E2804:F2804"/>
    <mergeCell ref="E2805:F2805"/>
    <mergeCell ref="E2806:F2806"/>
    <mergeCell ref="E2792:F2792"/>
    <mergeCell ref="E2793:F2793"/>
    <mergeCell ref="E2794:F2794"/>
    <mergeCell ref="E2795:F2795"/>
    <mergeCell ref="H2797:I2797"/>
    <mergeCell ref="E2800:F2800"/>
    <mergeCell ref="E2783:F2783"/>
    <mergeCell ref="H2785:I2785"/>
    <mergeCell ref="E2788:F2788"/>
    <mergeCell ref="E2789:F2789"/>
    <mergeCell ref="E2790:F2790"/>
    <mergeCell ref="E2791:F2791"/>
    <mergeCell ref="E2825:F2825"/>
    <mergeCell ref="H2827:I2827"/>
    <mergeCell ref="F2830:G2830"/>
    <mergeCell ref="E2831:F2831"/>
    <mergeCell ref="E2832:F2832"/>
    <mergeCell ref="E2833:F2833"/>
    <mergeCell ref="E2816:F2816"/>
    <mergeCell ref="H2818:I2818"/>
    <mergeCell ref="E2821:F2821"/>
    <mergeCell ref="E2822:F2822"/>
    <mergeCell ref="E2823:F2823"/>
    <mergeCell ref="E2824:F2824"/>
    <mergeCell ref="E2807:F2807"/>
    <mergeCell ref="H2809:I2809"/>
    <mergeCell ref="E2812:F2812"/>
    <mergeCell ref="E2813:F2813"/>
    <mergeCell ref="E2814:F2814"/>
    <mergeCell ref="E2815:F2815"/>
    <mergeCell ref="E2846:F2846"/>
    <mergeCell ref="E2847:F2847"/>
    <mergeCell ref="H2849:I2849"/>
    <mergeCell ref="E2852:F2852"/>
    <mergeCell ref="E2853:F2853"/>
    <mergeCell ref="E2854:F2854"/>
    <mergeCell ref="E2840:F2840"/>
    <mergeCell ref="E2841:F2841"/>
    <mergeCell ref="E2842:F2842"/>
    <mergeCell ref="E2843:F2843"/>
    <mergeCell ref="E2844:F2844"/>
    <mergeCell ref="E2845:F2845"/>
    <mergeCell ref="E2834:F2834"/>
    <mergeCell ref="E2835:F2835"/>
    <mergeCell ref="E2836:F2836"/>
    <mergeCell ref="E2837:F2837"/>
    <mergeCell ref="E2838:F2838"/>
    <mergeCell ref="E2839:F2839"/>
    <mergeCell ref="E2867:F2867"/>
    <mergeCell ref="E2868:F2868"/>
    <mergeCell ref="H2870:I2870"/>
    <mergeCell ref="E2873:F2873"/>
    <mergeCell ref="E2874:F2874"/>
    <mergeCell ref="E2875:F2875"/>
    <mergeCell ref="E2861:F2861"/>
    <mergeCell ref="E2862:F2862"/>
    <mergeCell ref="E2863:F2863"/>
    <mergeCell ref="E2864:F2864"/>
    <mergeCell ref="E2865:F2865"/>
    <mergeCell ref="E2866:F2866"/>
    <mergeCell ref="E2855:F2855"/>
    <mergeCell ref="E2856:F2856"/>
    <mergeCell ref="E2857:F2857"/>
    <mergeCell ref="E2858:F2858"/>
    <mergeCell ref="E2859:F2859"/>
    <mergeCell ref="E2860:F2860"/>
    <mergeCell ref="E2891:F2891"/>
    <mergeCell ref="E2892:F2892"/>
    <mergeCell ref="H2894:I2894"/>
    <mergeCell ref="E2897:F2897"/>
    <mergeCell ref="E2898:F2898"/>
    <mergeCell ref="E2899:F2899"/>
    <mergeCell ref="E2885:F2885"/>
    <mergeCell ref="E2886:F2886"/>
    <mergeCell ref="E2887:F2887"/>
    <mergeCell ref="E2888:F2888"/>
    <mergeCell ref="E2889:F2889"/>
    <mergeCell ref="E2890:F2890"/>
    <mergeCell ref="E2876:F2876"/>
    <mergeCell ref="E2877:F2877"/>
    <mergeCell ref="E2878:F2878"/>
    <mergeCell ref="E2879:F2879"/>
    <mergeCell ref="E2880:F2880"/>
    <mergeCell ref="H2882:I2882"/>
    <mergeCell ref="E2915:F2915"/>
    <mergeCell ref="E2916:F2916"/>
    <mergeCell ref="H2918:I2918"/>
    <mergeCell ref="E2921:F2921"/>
    <mergeCell ref="E2922:F2922"/>
    <mergeCell ref="E2923:F2923"/>
    <mergeCell ref="E2909:F2909"/>
    <mergeCell ref="E2910:F2910"/>
    <mergeCell ref="E2911:F2911"/>
    <mergeCell ref="E2912:F2912"/>
    <mergeCell ref="E2913:F2913"/>
    <mergeCell ref="E2914:F2914"/>
    <mergeCell ref="E2900:F2900"/>
    <mergeCell ref="E2901:F2901"/>
    <mergeCell ref="E2902:F2902"/>
    <mergeCell ref="E2903:F2903"/>
    <mergeCell ref="E2904:F2904"/>
    <mergeCell ref="H2906:I2906"/>
    <mergeCell ref="E2942:F2942"/>
    <mergeCell ref="E2943:F2943"/>
    <mergeCell ref="E2944:F2944"/>
    <mergeCell ref="H2946:I2946"/>
    <mergeCell ref="E2949:F2949"/>
    <mergeCell ref="E2950:F2950"/>
    <mergeCell ref="E2933:F2933"/>
    <mergeCell ref="E2934:F2934"/>
    <mergeCell ref="H2936:I2936"/>
    <mergeCell ref="E2939:F2939"/>
    <mergeCell ref="E2940:F2940"/>
    <mergeCell ref="E2941:F2941"/>
    <mergeCell ref="E2924:F2924"/>
    <mergeCell ref="E2925:F2925"/>
    <mergeCell ref="H2927:I2927"/>
    <mergeCell ref="E2930:F2930"/>
    <mergeCell ref="E2931:F2931"/>
    <mergeCell ref="E2932:F2932"/>
    <mergeCell ref="E2969:F2969"/>
    <mergeCell ref="E2970:F2970"/>
    <mergeCell ref="E2971:F2971"/>
    <mergeCell ref="E2972:F2972"/>
    <mergeCell ref="E2973:F2973"/>
    <mergeCell ref="E2974:F2974"/>
    <mergeCell ref="E2960:F2960"/>
    <mergeCell ref="E2961:F2961"/>
    <mergeCell ref="E2962:F2962"/>
    <mergeCell ref="E2963:F2963"/>
    <mergeCell ref="E2964:F2964"/>
    <mergeCell ref="H2966:I2966"/>
    <mergeCell ref="E2951:F2951"/>
    <mergeCell ref="E2952:F2952"/>
    <mergeCell ref="E2953:F2953"/>
    <mergeCell ref="H2955:I2955"/>
    <mergeCell ref="E2958:F2958"/>
    <mergeCell ref="E2959:F2959"/>
    <mergeCell ref="E2993:F2993"/>
    <mergeCell ref="E2994:F2994"/>
    <mergeCell ref="E2995:F2995"/>
    <mergeCell ref="E2996:F2996"/>
    <mergeCell ref="E2997:F2997"/>
    <mergeCell ref="E2998:F2998"/>
    <mergeCell ref="E2984:F2984"/>
    <mergeCell ref="E2985:F2985"/>
    <mergeCell ref="E2986:F2986"/>
    <mergeCell ref="E2987:F2987"/>
    <mergeCell ref="H2989:I2989"/>
    <mergeCell ref="E2992:F2992"/>
    <mergeCell ref="E2975:F2975"/>
    <mergeCell ref="H2977:I2977"/>
    <mergeCell ref="E2980:F2980"/>
    <mergeCell ref="E2981:F2981"/>
    <mergeCell ref="E2982:F2982"/>
    <mergeCell ref="E2983:F2983"/>
    <mergeCell ref="E3017:F3017"/>
    <mergeCell ref="E3018:F3018"/>
    <mergeCell ref="E3019:F3019"/>
    <mergeCell ref="E3020:F3020"/>
    <mergeCell ref="E3021:F3021"/>
    <mergeCell ref="H3023:I3023"/>
    <mergeCell ref="E3008:F3008"/>
    <mergeCell ref="E3009:F3009"/>
    <mergeCell ref="E3010:F3010"/>
    <mergeCell ref="H3012:I3012"/>
    <mergeCell ref="E3015:F3015"/>
    <mergeCell ref="E3016:F3016"/>
    <mergeCell ref="E2999:F2999"/>
    <mergeCell ref="H3001:I3001"/>
    <mergeCell ref="E3004:F3004"/>
    <mergeCell ref="E3005:F3005"/>
    <mergeCell ref="E3006:F3006"/>
    <mergeCell ref="E3007:F3007"/>
    <mergeCell ref="E3041:F3041"/>
    <mergeCell ref="E3042:F3042"/>
    <mergeCell ref="E3043:F3043"/>
    <mergeCell ref="E3044:F3044"/>
    <mergeCell ref="H3046:I3046"/>
    <mergeCell ref="E3049:F3049"/>
    <mergeCell ref="E3032:F3032"/>
    <mergeCell ref="E3033:F3033"/>
    <mergeCell ref="H3035:I3035"/>
    <mergeCell ref="E3038:F3038"/>
    <mergeCell ref="E3039:F3039"/>
    <mergeCell ref="E3040:F3040"/>
    <mergeCell ref="E3026:F3026"/>
    <mergeCell ref="E3027:F3027"/>
    <mergeCell ref="E3028:F3028"/>
    <mergeCell ref="E3029:F3029"/>
    <mergeCell ref="E3030:F3030"/>
    <mergeCell ref="E3031:F3031"/>
    <mergeCell ref="E3065:F3065"/>
    <mergeCell ref="E3066:F3066"/>
    <mergeCell ref="E3067:F3067"/>
    <mergeCell ref="E3068:F3068"/>
    <mergeCell ref="H3070:I3070"/>
    <mergeCell ref="E3073:F3073"/>
    <mergeCell ref="E3056:F3056"/>
    <mergeCell ref="H3058:I3058"/>
    <mergeCell ref="E3061:F3061"/>
    <mergeCell ref="E3062:F3062"/>
    <mergeCell ref="E3063:F3063"/>
    <mergeCell ref="E3064:F3064"/>
    <mergeCell ref="E3050:F3050"/>
    <mergeCell ref="E3051:F3051"/>
    <mergeCell ref="E3052:F3052"/>
    <mergeCell ref="E3053:F3053"/>
    <mergeCell ref="E3054:F3054"/>
    <mergeCell ref="E3055:F3055"/>
    <mergeCell ref="E3089:F3089"/>
    <mergeCell ref="E3090:F3090"/>
    <mergeCell ref="E3091:F3091"/>
    <mergeCell ref="H3093:I3093"/>
    <mergeCell ref="E3096:F3096"/>
    <mergeCell ref="E3097:F3097"/>
    <mergeCell ref="H3081:I3081"/>
    <mergeCell ref="E3084:F3084"/>
    <mergeCell ref="E3085:F3085"/>
    <mergeCell ref="E3086:F3086"/>
    <mergeCell ref="E3087:F3087"/>
    <mergeCell ref="E3088:F3088"/>
    <mergeCell ref="E3074:F3074"/>
    <mergeCell ref="E3075:F3075"/>
    <mergeCell ref="E3076:F3076"/>
    <mergeCell ref="E3077:F3077"/>
    <mergeCell ref="E3078:F3078"/>
    <mergeCell ref="E3079:F3079"/>
    <mergeCell ref="E3113:F3113"/>
    <mergeCell ref="E3114:F3114"/>
    <mergeCell ref="H3116:I3116"/>
    <mergeCell ref="E3119:F3119"/>
    <mergeCell ref="E3120:F3120"/>
    <mergeCell ref="E3121:F3121"/>
    <mergeCell ref="E3107:F3107"/>
    <mergeCell ref="E3108:F3108"/>
    <mergeCell ref="E3109:F3109"/>
    <mergeCell ref="E3110:F3110"/>
    <mergeCell ref="E3111:F3111"/>
    <mergeCell ref="E3112:F3112"/>
    <mergeCell ref="E3098:F3098"/>
    <mergeCell ref="E3099:F3099"/>
    <mergeCell ref="E3100:F3100"/>
    <mergeCell ref="E3101:F3101"/>
    <mergeCell ref="E3102:F3102"/>
    <mergeCell ref="H3104:I3104"/>
    <mergeCell ref="E3140:F3140"/>
    <mergeCell ref="E3141:F3141"/>
    <mergeCell ref="E3142:F3142"/>
    <mergeCell ref="E3143:F3143"/>
    <mergeCell ref="E3144:F3144"/>
    <mergeCell ref="E3145:F3145"/>
    <mergeCell ref="E3131:F3131"/>
    <mergeCell ref="E3132:F3132"/>
    <mergeCell ref="E3133:F3133"/>
    <mergeCell ref="E3134:F3134"/>
    <mergeCell ref="E3135:F3135"/>
    <mergeCell ref="H3137:I3137"/>
    <mergeCell ref="E3122:F3122"/>
    <mergeCell ref="E3123:F3123"/>
    <mergeCell ref="H3125:I3125"/>
    <mergeCell ref="E3128:F3128"/>
    <mergeCell ref="E3129:F3129"/>
    <mergeCell ref="E3130:F3130"/>
    <mergeCell ref="E3164:F3164"/>
    <mergeCell ref="E3165:F3165"/>
    <mergeCell ref="E3166:F3166"/>
    <mergeCell ref="E3167:F3167"/>
    <mergeCell ref="E3168:F3168"/>
    <mergeCell ref="E3169:F3169"/>
    <mergeCell ref="E3155:F3155"/>
    <mergeCell ref="E3156:F3156"/>
    <mergeCell ref="E3157:F3157"/>
    <mergeCell ref="E3158:F3158"/>
    <mergeCell ref="E3159:F3159"/>
    <mergeCell ref="H3161:I3161"/>
    <mergeCell ref="E3146:F3146"/>
    <mergeCell ref="E3147:F3147"/>
    <mergeCell ref="H3149:I3149"/>
    <mergeCell ref="E3152:F3152"/>
    <mergeCell ref="E3153:F3153"/>
    <mergeCell ref="E3154:F3154"/>
    <mergeCell ref="E3188:F3188"/>
    <mergeCell ref="E3189:F3189"/>
    <mergeCell ref="E3190:F3190"/>
    <mergeCell ref="E3191:F3191"/>
    <mergeCell ref="E3192:F3192"/>
    <mergeCell ref="E3193:F3193"/>
    <mergeCell ref="E3179:F3179"/>
    <mergeCell ref="E3180:F3180"/>
    <mergeCell ref="E3181:F3181"/>
    <mergeCell ref="E3182:F3182"/>
    <mergeCell ref="E3183:F3183"/>
    <mergeCell ref="H3185:I3185"/>
    <mergeCell ref="E3170:F3170"/>
    <mergeCell ref="E3171:F3171"/>
    <mergeCell ref="H3173:I3173"/>
    <mergeCell ref="E3176:F3176"/>
    <mergeCell ref="E3177:F3177"/>
    <mergeCell ref="E3178:F3178"/>
    <mergeCell ref="H3210:I3210"/>
    <mergeCell ref="E3213:F3213"/>
    <mergeCell ref="E3214:F3214"/>
    <mergeCell ref="E3215:F3215"/>
    <mergeCell ref="E3216:F3216"/>
    <mergeCell ref="E3217:F3217"/>
    <mergeCell ref="E3203:F3203"/>
    <mergeCell ref="E3204:F3204"/>
    <mergeCell ref="E3205:F3205"/>
    <mergeCell ref="E3206:F3206"/>
    <mergeCell ref="E3207:F3207"/>
    <mergeCell ref="E3208:F3208"/>
    <mergeCell ref="E3194:F3194"/>
    <mergeCell ref="E3195:F3195"/>
    <mergeCell ref="H3197:I3197"/>
    <mergeCell ref="E3200:F3200"/>
    <mergeCell ref="E3201:F3201"/>
    <mergeCell ref="E3202:F3202"/>
    <mergeCell ref="E3233:F3233"/>
    <mergeCell ref="H3235:I3235"/>
    <mergeCell ref="E3238:F3238"/>
    <mergeCell ref="E3239:F3239"/>
    <mergeCell ref="E3240:F3240"/>
    <mergeCell ref="E3241:F3241"/>
    <mergeCell ref="E3227:F3227"/>
    <mergeCell ref="E3228:F3228"/>
    <mergeCell ref="E3229:F3229"/>
    <mergeCell ref="E3230:F3230"/>
    <mergeCell ref="E3231:F3231"/>
    <mergeCell ref="E3232:F3232"/>
    <mergeCell ref="E3218:F3218"/>
    <mergeCell ref="E3219:F3219"/>
    <mergeCell ref="E3220:F3220"/>
    <mergeCell ref="E3221:F3221"/>
    <mergeCell ref="H3223:I3223"/>
    <mergeCell ref="E3226:F3226"/>
    <mergeCell ref="E3257:F3257"/>
    <mergeCell ref="H3259:I3259"/>
    <mergeCell ref="E3262:F3262"/>
    <mergeCell ref="E3263:F3263"/>
    <mergeCell ref="E3264:F3264"/>
    <mergeCell ref="E3265:F3265"/>
    <mergeCell ref="E3251:F3251"/>
    <mergeCell ref="E3252:F3252"/>
    <mergeCell ref="E3253:F3253"/>
    <mergeCell ref="E3254:F3254"/>
    <mergeCell ref="E3255:F3255"/>
    <mergeCell ref="E3256:F3256"/>
    <mergeCell ref="E3242:F3242"/>
    <mergeCell ref="E3243:F3243"/>
    <mergeCell ref="E3244:F3244"/>
    <mergeCell ref="E3245:F3245"/>
    <mergeCell ref="H3247:I3247"/>
    <mergeCell ref="E3250:F3250"/>
    <mergeCell ref="E3281:F3281"/>
    <mergeCell ref="H3283:I3283"/>
    <mergeCell ref="E3286:F3286"/>
    <mergeCell ref="E3287:F3287"/>
    <mergeCell ref="E3288:F3288"/>
    <mergeCell ref="E3289:F3289"/>
    <mergeCell ref="E3275:F3275"/>
    <mergeCell ref="E3276:F3276"/>
    <mergeCell ref="E3277:F3277"/>
    <mergeCell ref="E3278:F3278"/>
    <mergeCell ref="E3279:F3279"/>
    <mergeCell ref="E3280:F3280"/>
    <mergeCell ref="E3266:F3266"/>
    <mergeCell ref="E3267:F3267"/>
    <mergeCell ref="E3268:F3268"/>
    <mergeCell ref="E3269:F3269"/>
    <mergeCell ref="H3271:I3271"/>
    <mergeCell ref="E3274:F3274"/>
    <mergeCell ref="E3308:F3308"/>
    <mergeCell ref="E3309:F3309"/>
    <mergeCell ref="E3310:F3310"/>
    <mergeCell ref="E3311:F3311"/>
    <mergeCell ref="E3312:F3312"/>
    <mergeCell ref="H3314:I3314"/>
    <mergeCell ref="E3299:F3299"/>
    <mergeCell ref="E3300:F3300"/>
    <mergeCell ref="H3302:I3302"/>
    <mergeCell ref="E3305:F3305"/>
    <mergeCell ref="E3306:F3306"/>
    <mergeCell ref="E3307:F3307"/>
    <mergeCell ref="E3290:F3290"/>
    <mergeCell ref="E3291:F3291"/>
    <mergeCell ref="H3293:I3293"/>
    <mergeCell ref="E3296:F3296"/>
    <mergeCell ref="E3297:F3297"/>
    <mergeCell ref="E3298:F3298"/>
    <mergeCell ref="E3332:F3332"/>
    <mergeCell ref="E3333:F3333"/>
    <mergeCell ref="E3334:F3334"/>
    <mergeCell ref="E3335:F3335"/>
    <mergeCell ref="H3337:I3337"/>
    <mergeCell ref="E3340:F3340"/>
    <mergeCell ref="E3323:F3323"/>
    <mergeCell ref="E3324:F3324"/>
    <mergeCell ref="E3325:F3325"/>
    <mergeCell ref="H3327:I3327"/>
    <mergeCell ref="E3330:F3330"/>
    <mergeCell ref="E3331:F3331"/>
    <mergeCell ref="E3317:F3317"/>
    <mergeCell ref="E3318:F3318"/>
    <mergeCell ref="E3319:F3319"/>
    <mergeCell ref="E3320:F3320"/>
    <mergeCell ref="E3321:F3321"/>
    <mergeCell ref="E3322:F3322"/>
    <mergeCell ref="E3359:F3359"/>
    <mergeCell ref="E3360:F3360"/>
    <mergeCell ref="E3361:F3361"/>
    <mergeCell ref="E3362:F3362"/>
    <mergeCell ref="E3363:F3363"/>
    <mergeCell ref="H3365:I3365"/>
    <mergeCell ref="E3350:F3350"/>
    <mergeCell ref="E3351:F3351"/>
    <mergeCell ref="E3352:F3352"/>
    <mergeCell ref="H3354:I3354"/>
    <mergeCell ref="E3357:F3357"/>
    <mergeCell ref="E3358:F3358"/>
    <mergeCell ref="E3341:F3341"/>
    <mergeCell ref="E3342:F3342"/>
    <mergeCell ref="E3343:F3343"/>
    <mergeCell ref="E3344:F3344"/>
    <mergeCell ref="H3346:I3346"/>
    <mergeCell ref="E3349:F3349"/>
    <mergeCell ref="E3383:F3383"/>
    <mergeCell ref="H3385:I3385"/>
    <mergeCell ref="E3388:F3388"/>
    <mergeCell ref="E3389:F3389"/>
    <mergeCell ref="E3390:F3390"/>
    <mergeCell ref="E3391:F3391"/>
    <mergeCell ref="H3375:I3375"/>
    <mergeCell ref="E3378:F3378"/>
    <mergeCell ref="E3379:F3379"/>
    <mergeCell ref="E3380:F3380"/>
    <mergeCell ref="E3381:F3381"/>
    <mergeCell ref="E3382:F3382"/>
    <mergeCell ref="E3368:F3368"/>
    <mergeCell ref="E3369:F3369"/>
    <mergeCell ref="E3370:F3370"/>
    <mergeCell ref="E3371:F3371"/>
    <mergeCell ref="E3372:F3372"/>
    <mergeCell ref="E3373:F3373"/>
    <mergeCell ref="E3410:F3410"/>
    <mergeCell ref="E3411:F3411"/>
    <mergeCell ref="E3412:F3412"/>
    <mergeCell ref="E3413:F3413"/>
    <mergeCell ref="E3414:F3414"/>
    <mergeCell ref="E3415:F3415"/>
    <mergeCell ref="E3401:F3401"/>
    <mergeCell ref="E3402:F3402"/>
    <mergeCell ref="E3403:F3403"/>
    <mergeCell ref="E3404:F3404"/>
    <mergeCell ref="H3406:I3406"/>
    <mergeCell ref="E3409:F3409"/>
    <mergeCell ref="E3392:F3392"/>
    <mergeCell ref="E3393:F3393"/>
    <mergeCell ref="H3395:I3395"/>
    <mergeCell ref="E3398:F3398"/>
    <mergeCell ref="E3399:F3399"/>
    <mergeCell ref="E3400:F3400"/>
    <mergeCell ref="E3434:F3434"/>
    <mergeCell ref="E3435:F3435"/>
    <mergeCell ref="E3436:F3436"/>
    <mergeCell ref="E3437:F3437"/>
    <mergeCell ref="E3438:F3438"/>
    <mergeCell ref="H3440:I3440"/>
    <mergeCell ref="E3425:F3425"/>
    <mergeCell ref="E3426:F3426"/>
    <mergeCell ref="H3428:I3428"/>
    <mergeCell ref="E3431:F3431"/>
    <mergeCell ref="E3432:F3432"/>
    <mergeCell ref="E3433:F3433"/>
    <mergeCell ref="H3417:I3417"/>
    <mergeCell ref="E3420:F3420"/>
    <mergeCell ref="E3421:F3421"/>
    <mergeCell ref="E3422:F3422"/>
    <mergeCell ref="E3423:F3423"/>
    <mergeCell ref="E3424:F3424"/>
    <mergeCell ref="E3458:F3458"/>
    <mergeCell ref="E3459:F3459"/>
    <mergeCell ref="E3460:F3460"/>
    <mergeCell ref="E3461:F3461"/>
    <mergeCell ref="E3462:F3462"/>
    <mergeCell ref="H3464:I3464"/>
    <mergeCell ref="E3449:F3449"/>
    <mergeCell ref="E3450:F3450"/>
    <mergeCell ref="H3452:I3452"/>
    <mergeCell ref="E3455:F3455"/>
    <mergeCell ref="E3456:F3456"/>
    <mergeCell ref="E3457:F3457"/>
    <mergeCell ref="E3443:F3443"/>
    <mergeCell ref="E3444:F3444"/>
    <mergeCell ref="E3445:F3445"/>
    <mergeCell ref="E3446:F3446"/>
    <mergeCell ref="E3447:F3447"/>
    <mergeCell ref="E3448:F3448"/>
    <mergeCell ref="E3482:F3482"/>
    <mergeCell ref="E3483:F3483"/>
    <mergeCell ref="E3484:F3484"/>
    <mergeCell ref="E3485:F3485"/>
    <mergeCell ref="H3487:I3487"/>
    <mergeCell ref="E3490:F3490"/>
    <mergeCell ref="E3473:F3473"/>
    <mergeCell ref="E3474:F3474"/>
    <mergeCell ref="H3476:I3476"/>
    <mergeCell ref="E3479:F3479"/>
    <mergeCell ref="E3480:F3480"/>
    <mergeCell ref="E3481:F3481"/>
    <mergeCell ref="E3467:F3467"/>
    <mergeCell ref="E3468:F3468"/>
    <mergeCell ref="E3469:F3469"/>
    <mergeCell ref="E3470:F3470"/>
    <mergeCell ref="E3471:F3471"/>
    <mergeCell ref="E3472:F3472"/>
    <mergeCell ref="E3506:F3506"/>
    <mergeCell ref="E3507:F3507"/>
    <mergeCell ref="E3508:F3508"/>
    <mergeCell ref="E3509:F3509"/>
    <mergeCell ref="E3510:F3510"/>
    <mergeCell ref="E3511:F3511"/>
    <mergeCell ref="H3498:I3498"/>
    <mergeCell ref="F3501:G3501"/>
    <mergeCell ref="E3502:F3502"/>
    <mergeCell ref="E3503:F3503"/>
    <mergeCell ref="E3504:F3504"/>
    <mergeCell ref="E3505:F3505"/>
    <mergeCell ref="E3491:F3491"/>
    <mergeCell ref="E3492:F3492"/>
    <mergeCell ref="E3493:F3493"/>
    <mergeCell ref="E3494:F3494"/>
    <mergeCell ref="E3495:F3495"/>
    <mergeCell ref="E3496:F3496"/>
    <mergeCell ref="E3524:F3524"/>
    <mergeCell ref="E3525:F3525"/>
    <mergeCell ref="H3527:I3527"/>
    <mergeCell ref="E3530:F3530"/>
    <mergeCell ref="E3531:F3531"/>
    <mergeCell ref="E3532:F3532"/>
    <mergeCell ref="E3518:F3518"/>
    <mergeCell ref="E3519:F3519"/>
    <mergeCell ref="E3520:F3520"/>
    <mergeCell ref="E3521:F3521"/>
    <mergeCell ref="E3522:F3522"/>
    <mergeCell ref="E3523:F3523"/>
    <mergeCell ref="E3512:F3512"/>
    <mergeCell ref="E3513:F3513"/>
    <mergeCell ref="E3514:F3514"/>
    <mergeCell ref="E3515:F3515"/>
    <mergeCell ref="E3516:F3516"/>
    <mergeCell ref="E3517:F3517"/>
    <mergeCell ref="E3551:F3551"/>
    <mergeCell ref="E3552:F3552"/>
    <mergeCell ref="H3554:I3554"/>
    <mergeCell ref="E3557:F3557"/>
    <mergeCell ref="E3558:F3558"/>
    <mergeCell ref="E3559:F3559"/>
    <mergeCell ref="E3542:F3542"/>
    <mergeCell ref="E3543:F3543"/>
    <mergeCell ref="H3545:I3545"/>
    <mergeCell ref="E3548:F3548"/>
    <mergeCell ref="E3549:F3549"/>
    <mergeCell ref="E3550:F3550"/>
    <mergeCell ref="E3533:F3533"/>
    <mergeCell ref="E3534:F3534"/>
    <mergeCell ref="H3536:I3536"/>
    <mergeCell ref="E3539:F3539"/>
    <mergeCell ref="E3540:F3540"/>
    <mergeCell ref="E3541:F3541"/>
    <mergeCell ref="H3576:I3576"/>
    <mergeCell ref="E3579:F3579"/>
    <mergeCell ref="E3580:F3580"/>
    <mergeCell ref="E3581:F3581"/>
    <mergeCell ref="E3582:F3582"/>
    <mergeCell ref="E3583:F3583"/>
    <mergeCell ref="E3569:F3569"/>
    <mergeCell ref="E3570:F3570"/>
    <mergeCell ref="E3571:F3571"/>
    <mergeCell ref="E3572:F3572"/>
    <mergeCell ref="E3573:F3573"/>
    <mergeCell ref="E3574:F3574"/>
    <mergeCell ref="E3560:F3560"/>
    <mergeCell ref="E3561:F3561"/>
    <mergeCell ref="E3562:F3562"/>
    <mergeCell ref="E3563:F3563"/>
    <mergeCell ref="H3565:I3565"/>
    <mergeCell ref="E3568:F3568"/>
    <mergeCell ref="E3602:F3602"/>
    <mergeCell ref="E3603:F3603"/>
    <mergeCell ref="E3604:F3604"/>
    <mergeCell ref="E3605:F3605"/>
    <mergeCell ref="H3607:I3607"/>
    <mergeCell ref="E3610:F3610"/>
    <mergeCell ref="E3593:F3593"/>
    <mergeCell ref="E3594:F3594"/>
    <mergeCell ref="E3595:F3595"/>
    <mergeCell ref="H3597:I3597"/>
    <mergeCell ref="E3600:F3600"/>
    <mergeCell ref="E3601:F3601"/>
    <mergeCell ref="E3584:F3584"/>
    <mergeCell ref="E3585:F3585"/>
    <mergeCell ref="H3587:I3587"/>
    <mergeCell ref="E3590:F3590"/>
    <mergeCell ref="E3591:F3591"/>
    <mergeCell ref="E3592:F3592"/>
    <mergeCell ref="E3626:F3626"/>
    <mergeCell ref="E3627:F3627"/>
    <mergeCell ref="E3628:F3628"/>
    <mergeCell ref="H3630:I3630"/>
    <mergeCell ref="E3633:F3633"/>
    <mergeCell ref="E3634:F3634"/>
    <mergeCell ref="H3618:I3618"/>
    <mergeCell ref="E3621:F3621"/>
    <mergeCell ref="E3622:F3622"/>
    <mergeCell ref="E3623:F3623"/>
    <mergeCell ref="E3624:F3624"/>
    <mergeCell ref="E3625:F3625"/>
    <mergeCell ref="E3611:F3611"/>
    <mergeCell ref="E3612:F3612"/>
    <mergeCell ref="E3613:F3613"/>
    <mergeCell ref="E3614:F3614"/>
    <mergeCell ref="E3615:F3615"/>
    <mergeCell ref="E3616:F3616"/>
    <mergeCell ref="E3650:F3650"/>
    <mergeCell ref="H3652:I3652"/>
    <mergeCell ref="E3655:F3655"/>
    <mergeCell ref="E3656:F3656"/>
    <mergeCell ref="E3657:F3657"/>
    <mergeCell ref="E3658:F3658"/>
    <mergeCell ref="H3642:I3642"/>
    <mergeCell ref="E3645:F3645"/>
    <mergeCell ref="E3646:F3646"/>
    <mergeCell ref="E3647:F3647"/>
    <mergeCell ref="E3648:F3648"/>
    <mergeCell ref="E3649:F3649"/>
    <mergeCell ref="E3635:F3635"/>
    <mergeCell ref="E3636:F3636"/>
    <mergeCell ref="E3637:F3637"/>
    <mergeCell ref="E3638:F3638"/>
    <mergeCell ref="E3639:F3639"/>
    <mergeCell ref="E3640:F3640"/>
    <mergeCell ref="E3677:F3677"/>
    <mergeCell ref="E3678:F3678"/>
    <mergeCell ref="E3679:F3679"/>
    <mergeCell ref="E3680:F3680"/>
    <mergeCell ref="E3681:F3681"/>
    <mergeCell ref="E3682:F3682"/>
    <mergeCell ref="F3668:G3668"/>
    <mergeCell ref="E3669:F3669"/>
    <mergeCell ref="E3670:F3670"/>
    <mergeCell ref="E3671:F3671"/>
    <mergeCell ref="E3672:F3672"/>
    <mergeCell ref="H3674:I3674"/>
    <mergeCell ref="E3659:F3659"/>
    <mergeCell ref="E3660:F3660"/>
    <mergeCell ref="E3661:F3661"/>
    <mergeCell ref="E3662:F3662"/>
    <mergeCell ref="H3664:I3664"/>
    <mergeCell ref="F3667:G3667"/>
    <mergeCell ref="E3704:F3704"/>
    <mergeCell ref="E3705:F3705"/>
    <mergeCell ref="E3706:F3706"/>
    <mergeCell ref="E3707:F3707"/>
    <mergeCell ref="E3708:F3708"/>
    <mergeCell ref="H3710:I3710"/>
    <mergeCell ref="H3693:I3693"/>
    <mergeCell ref="E3696:F3696"/>
    <mergeCell ref="E3697:F3697"/>
    <mergeCell ref="E3698:F3698"/>
    <mergeCell ref="E3699:F3699"/>
    <mergeCell ref="H3701:I3701"/>
    <mergeCell ref="H3684:I3684"/>
    <mergeCell ref="E3687:F3687"/>
    <mergeCell ref="E3688:F3688"/>
    <mergeCell ref="E3689:F3689"/>
    <mergeCell ref="E3690:F3690"/>
    <mergeCell ref="E3691:F3691"/>
    <mergeCell ref="E3728:F3728"/>
    <mergeCell ref="E3729:F3729"/>
    <mergeCell ref="H3731:I3731"/>
    <mergeCell ref="E3734:F3734"/>
    <mergeCell ref="E3735:F3735"/>
    <mergeCell ref="E3736:F3736"/>
    <mergeCell ref="E3719:F3719"/>
    <mergeCell ref="E3720:F3720"/>
    <mergeCell ref="H3722:I3722"/>
    <mergeCell ref="E3725:F3725"/>
    <mergeCell ref="E3726:F3726"/>
    <mergeCell ref="E3727:F3727"/>
    <mergeCell ref="E3713:F3713"/>
    <mergeCell ref="E3714:F3714"/>
    <mergeCell ref="E3715:F3715"/>
    <mergeCell ref="E3716:F3716"/>
    <mergeCell ref="E3717:F3717"/>
    <mergeCell ref="E3718:F3718"/>
    <mergeCell ref="F3758:G3758"/>
    <mergeCell ref="E3759:F3759"/>
    <mergeCell ref="E3760:F3760"/>
    <mergeCell ref="E3761:F3761"/>
    <mergeCell ref="E3762:F3762"/>
    <mergeCell ref="E3763:F3763"/>
    <mergeCell ref="E3749:F3749"/>
    <mergeCell ref="E3750:F3750"/>
    <mergeCell ref="E3751:F3751"/>
    <mergeCell ref="E3752:F3752"/>
    <mergeCell ref="E3753:F3753"/>
    <mergeCell ref="H3755:I3755"/>
    <mergeCell ref="H3738:I3738"/>
    <mergeCell ref="E3741:F3741"/>
    <mergeCell ref="E3742:F3742"/>
    <mergeCell ref="E3743:F3743"/>
    <mergeCell ref="E3744:F3744"/>
    <mergeCell ref="H3746:I3746"/>
    <mergeCell ref="E3785:F3785"/>
    <mergeCell ref="E3786:F3786"/>
    <mergeCell ref="E3787:F3787"/>
    <mergeCell ref="E3788:F3788"/>
    <mergeCell ref="E3789:F3789"/>
    <mergeCell ref="H3791:I3791"/>
    <mergeCell ref="E3776:F3776"/>
    <mergeCell ref="E3777:F3777"/>
    <mergeCell ref="E3778:F3778"/>
    <mergeCell ref="E3779:F3779"/>
    <mergeCell ref="E3780:F3780"/>
    <mergeCell ref="H3782:I3782"/>
    <mergeCell ref="H3765:I3765"/>
    <mergeCell ref="E3768:F3768"/>
    <mergeCell ref="E3769:F3769"/>
    <mergeCell ref="E3770:F3770"/>
    <mergeCell ref="E3771:F3771"/>
    <mergeCell ref="H3773:I3773"/>
    <mergeCell ref="E3809:F3809"/>
    <mergeCell ref="E3810:F3810"/>
    <mergeCell ref="E3811:F3811"/>
    <mergeCell ref="E3812:F3812"/>
    <mergeCell ref="E3813:F3813"/>
    <mergeCell ref="E3814:F3814"/>
    <mergeCell ref="E3800:F3800"/>
    <mergeCell ref="H3802:I3802"/>
    <mergeCell ref="E3805:F3805"/>
    <mergeCell ref="E3806:F3806"/>
    <mergeCell ref="E3807:F3807"/>
    <mergeCell ref="E3808:F3808"/>
    <mergeCell ref="F3794:G3794"/>
    <mergeCell ref="E3795:F3795"/>
    <mergeCell ref="E3796:F3796"/>
    <mergeCell ref="E3797:F3797"/>
    <mergeCell ref="E3798:F3798"/>
    <mergeCell ref="E3799:F3799"/>
    <mergeCell ref="E3833:F3833"/>
    <mergeCell ref="E3834:F3834"/>
    <mergeCell ref="E3835:F3835"/>
    <mergeCell ref="E3836:F3836"/>
    <mergeCell ref="E3837:F3837"/>
    <mergeCell ref="H3839:I3839"/>
    <mergeCell ref="E3824:F3824"/>
    <mergeCell ref="E3825:F3825"/>
    <mergeCell ref="H3827:I3827"/>
    <mergeCell ref="E3830:F3830"/>
    <mergeCell ref="E3831:F3831"/>
    <mergeCell ref="E3832:F3832"/>
    <mergeCell ref="E3815:F3815"/>
    <mergeCell ref="H3817:I3817"/>
    <mergeCell ref="E3820:F3820"/>
    <mergeCell ref="E3821:F3821"/>
    <mergeCell ref="E3822:F3822"/>
    <mergeCell ref="E3823:F3823"/>
    <mergeCell ref="E3857:F3857"/>
    <mergeCell ref="H3859:I3859"/>
    <mergeCell ref="E3862:F3862"/>
    <mergeCell ref="E3863:F3863"/>
    <mergeCell ref="E3864:F3864"/>
    <mergeCell ref="E3865:F3865"/>
    <mergeCell ref="H3849:I3849"/>
    <mergeCell ref="E3852:F3852"/>
    <mergeCell ref="E3853:F3853"/>
    <mergeCell ref="E3854:F3854"/>
    <mergeCell ref="E3855:F3855"/>
    <mergeCell ref="E3856:F3856"/>
    <mergeCell ref="E3842:F3842"/>
    <mergeCell ref="E3843:F3843"/>
    <mergeCell ref="E3844:F3844"/>
    <mergeCell ref="E3845:F3845"/>
    <mergeCell ref="E3846:F3846"/>
    <mergeCell ref="E3847:F3847"/>
    <mergeCell ref="E3884:F3884"/>
    <mergeCell ref="E3885:F3885"/>
    <mergeCell ref="E3886:F3886"/>
    <mergeCell ref="H3888:I3888"/>
    <mergeCell ref="E3891:F3891"/>
    <mergeCell ref="E3892:F3892"/>
    <mergeCell ref="E3875:F3875"/>
    <mergeCell ref="E3876:F3876"/>
    <mergeCell ref="E3877:F3877"/>
    <mergeCell ref="E3878:F3878"/>
    <mergeCell ref="H3880:I3880"/>
    <mergeCell ref="E3883:F3883"/>
    <mergeCell ref="E3866:F3866"/>
    <mergeCell ref="E3867:F3867"/>
    <mergeCell ref="E3868:F3868"/>
    <mergeCell ref="H3870:I3870"/>
    <mergeCell ref="E3873:F3873"/>
    <mergeCell ref="E3874:F3874"/>
    <mergeCell ref="E3908:F3908"/>
    <mergeCell ref="H3910:I3910"/>
    <mergeCell ref="E3913:F3913"/>
    <mergeCell ref="E3914:F3914"/>
    <mergeCell ref="E3915:F3915"/>
    <mergeCell ref="E3916:F3916"/>
    <mergeCell ref="E3902:F3902"/>
    <mergeCell ref="E3903:F3903"/>
    <mergeCell ref="E3904:F3904"/>
    <mergeCell ref="E3905:F3905"/>
    <mergeCell ref="E3906:F3906"/>
    <mergeCell ref="E3907:F3907"/>
    <mergeCell ref="E3893:F3893"/>
    <mergeCell ref="E3894:F3894"/>
    <mergeCell ref="E3895:F3895"/>
    <mergeCell ref="E3896:F3896"/>
    <mergeCell ref="E3897:F3897"/>
    <mergeCell ref="H3899:I3899"/>
    <mergeCell ref="H3936:I3936"/>
    <mergeCell ref="E3939:F3939"/>
    <mergeCell ref="E3940:F3940"/>
    <mergeCell ref="E3941:F3941"/>
    <mergeCell ref="E3942:F3942"/>
    <mergeCell ref="E3943:F3943"/>
    <mergeCell ref="H3927:I3927"/>
    <mergeCell ref="E3930:F3930"/>
    <mergeCell ref="E3931:F3931"/>
    <mergeCell ref="E3932:F3932"/>
    <mergeCell ref="E3933:F3933"/>
    <mergeCell ref="E3934:F3934"/>
    <mergeCell ref="H3918:I3918"/>
    <mergeCell ref="E3921:F3921"/>
    <mergeCell ref="E3922:F3922"/>
    <mergeCell ref="E3923:F3923"/>
    <mergeCell ref="E3924:F3924"/>
    <mergeCell ref="E3925:F3925"/>
    <mergeCell ref="E3959:F3959"/>
    <mergeCell ref="E3960:F3960"/>
    <mergeCell ref="H3962:I3962"/>
    <mergeCell ref="E3965:F3965"/>
    <mergeCell ref="E3966:F3966"/>
    <mergeCell ref="E3967:F3967"/>
    <mergeCell ref="H3951:I3951"/>
    <mergeCell ref="E3954:F3954"/>
    <mergeCell ref="E3955:F3955"/>
    <mergeCell ref="E3956:F3956"/>
    <mergeCell ref="E3957:F3957"/>
    <mergeCell ref="E3958:F3958"/>
    <mergeCell ref="E3944:F3944"/>
    <mergeCell ref="E3945:F3945"/>
    <mergeCell ref="E3946:F3946"/>
    <mergeCell ref="E3947:F3947"/>
    <mergeCell ref="E3948:F3948"/>
    <mergeCell ref="E3949:F3949"/>
    <mergeCell ref="E3986:F3986"/>
    <mergeCell ref="E3987:F3987"/>
    <mergeCell ref="E3988:F3988"/>
    <mergeCell ref="E3989:F3989"/>
    <mergeCell ref="E3990:F3990"/>
    <mergeCell ref="E3991:F3991"/>
    <mergeCell ref="E3977:F3977"/>
    <mergeCell ref="E3978:F3978"/>
    <mergeCell ref="E3979:F3979"/>
    <mergeCell ref="E3980:F3980"/>
    <mergeCell ref="E3981:F3981"/>
    <mergeCell ref="H3983:I3983"/>
    <mergeCell ref="E3968:F3968"/>
    <mergeCell ref="E3969:F3969"/>
    <mergeCell ref="E3970:F3970"/>
    <mergeCell ref="E3971:F3971"/>
    <mergeCell ref="H3973:I3973"/>
    <mergeCell ref="E3976:F3976"/>
    <mergeCell ref="E4010:F4010"/>
    <mergeCell ref="E4011:F4011"/>
    <mergeCell ref="E4012:F4012"/>
    <mergeCell ref="E4013:F4013"/>
    <mergeCell ref="H4015:I4015"/>
    <mergeCell ref="E4018:F4018"/>
    <mergeCell ref="E4001:F4001"/>
    <mergeCell ref="E4002:F4002"/>
    <mergeCell ref="E4003:F4003"/>
    <mergeCell ref="H4005:I4005"/>
    <mergeCell ref="E4008:F4008"/>
    <mergeCell ref="E4009:F4009"/>
    <mergeCell ref="H3993:I3993"/>
    <mergeCell ref="F3996:G3996"/>
    <mergeCell ref="F3997:G3997"/>
    <mergeCell ref="E3998:F3998"/>
    <mergeCell ref="E3999:F3999"/>
    <mergeCell ref="E4000:F4000"/>
    <mergeCell ref="E4037:F4037"/>
    <mergeCell ref="E4038:F4038"/>
    <mergeCell ref="E4039:F4039"/>
    <mergeCell ref="E4040:F4040"/>
    <mergeCell ref="E4041:F4041"/>
    <mergeCell ref="E4042:F4042"/>
    <mergeCell ref="E4028:F4028"/>
    <mergeCell ref="E4029:F4029"/>
    <mergeCell ref="E4030:F4030"/>
    <mergeCell ref="E4031:F4031"/>
    <mergeCell ref="E4032:F4032"/>
    <mergeCell ref="H4034:I4034"/>
    <mergeCell ref="E4019:F4019"/>
    <mergeCell ref="E4020:F4020"/>
    <mergeCell ref="E4021:F4021"/>
    <mergeCell ref="E4022:F4022"/>
    <mergeCell ref="E4023:F4023"/>
    <mergeCell ref="H4025:I4025"/>
    <mergeCell ref="H4062:I4062"/>
    <mergeCell ref="E4065:F4065"/>
    <mergeCell ref="E4066:F4066"/>
    <mergeCell ref="E4067:F4067"/>
    <mergeCell ref="E4068:F4068"/>
    <mergeCell ref="E4069:F4069"/>
    <mergeCell ref="H4053:I4053"/>
    <mergeCell ref="E4056:F4056"/>
    <mergeCell ref="E4057:F4057"/>
    <mergeCell ref="E4058:F4058"/>
    <mergeCell ref="E4059:F4059"/>
    <mergeCell ref="E4060:F4060"/>
    <mergeCell ref="H4044:I4044"/>
    <mergeCell ref="E4047:F4047"/>
    <mergeCell ref="E4048:F4048"/>
    <mergeCell ref="E4049:F4049"/>
    <mergeCell ref="E4050:F4050"/>
    <mergeCell ref="E4051:F4051"/>
    <mergeCell ref="E4091:F4091"/>
    <mergeCell ref="E4092:F4092"/>
    <mergeCell ref="E4093:F4093"/>
    <mergeCell ref="E4094:F4094"/>
    <mergeCell ref="E4095:F4095"/>
    <mergeCell ref="H4097:I4097"/>
    <mergeCell ref="H4080:I4080"/>
    <mergeCell ref="E4083:F4083"/>
    <mergeCell ref="E4084:F4084"/>
    <mergeCell ref="E4085:F4085"/>
    <mergeCell ref="E4086:F4086"/>
    <mergeCell ref="H4088:I4088"/>
    <mergeCell ref="H4071:I4071"/>
    <mergeCell ref="E4074:F4074"/>
    <mergeCell ref="E4075:F4075"/>
    <mergeCell ref="E4076:F4076"/>
    <mergeCell ref="E4077:F4077"/>
    <mergeCell ref="E4078:F4078"/>
    <mergeCell ref="E4118:F4118"/>
    <mergeCell ref="E4119:F4119"/>
    <mergeCell ref="E4120:F4120"/>
    <mergeCell ref="H4122:I4122"/>
    <mergeCell ref="E4125:F4125"/>
    <mergeCell ref="E4126:F4126"/>
    <mergeCell ref="E4109:F4109"/>
    <mergeCell ref="E4110:F4110"/>
    <mergeCell ref="E4111:F4111"/>
    <mergeCell ref="H4113:I4113"/>
    <mergeCell ref="E4116:F4116"/>
    <mergeCell ref="E4117:F4117"/>
    <mergeCell ref="E4100:F4100"/>
    <mergeCell ref="E4101:F4101"/>
    <mergeCell ref="E4102:F4102"/>
    <mergeCell ref="E4103:F4103"/>
    <mergeCell ref="H4105:I4105"/>
    <mergeCell ref="E4108:F4108"/>
    <mergeCell ref="E4145:F4145"/>
    <mergeCell ref="E4146:F4146"/>
    <mergeCell ref="E4147:F4147"/>
    <mergeCell ref="E4148:F4148"/>
    <mergeCell ref="E4149:F4149"/>
    <mergeCell ref="E4150:F4150"/>
    <mergeCell ref="E4136:F4136"/>
    <mergeCell ref="E4137:F4137"/>
    <mergeCell ref="E4138:F4138"/>
    <mergeCell ref="E4139:F4139"/>
    <mergeCell ref="E4140:F4140"/>
    <mergeCell ref="H4142:I4142"/>
    <mergeCell ref="E4127:F4127"/>
    <mergeCell ref="E4128:F4128"/>
    <mergeCell ref="E4129:F4129"/>
    <mergeCell ref="E4130:F4130"/>
    <mergeCell ref="H4132:I4132"/>
    <mergeCell ref="E4135:F4135"/>
    <mergeCell ref="E4169:F4169"/>
    <mergeCell ref="E4170:F4170"/>
    <mergeCell ref="H4172:I4172"/>
    <mergeCell ref="E4175:F4175"/>
    <mergeCell ref="E4176:F4176"/>
    <mergeCell ref="E4177:F4177"/>
    <mergeCell ref="E4160:F4160"/>
    <mergeCell ref="H4162:I4162"/>
    <mergeCell ref="E4165:F4165"/>
    <mergeCell ref="E4166:F4166"/>
    <mergeCell ref="E4167:F4167"/>
    <mergeCell ref="E4168:F4168"/>
    <mergeCell ref="H4152:I4152"/>
    <mergeCell ref="E4155:F4155"/>
    <mergeCell ref="E4156:F4156"/>
    <mergeCell ref="E4157:F4157"/>
    <mergeCell ref="E4158:F4158"/>
    <mergeCell ref="E4159:F4159"/>
    <mergeCell ref="E4196:F4196"/>
    <mergeCell ref="E4197:F4197"/>
    <mergeCell ref="E4198:F4198"/>
    <mergeCell ref="E4199:F4199"/>
    <mergeCell ref="E4200:F4200"/>
    <mergeCell ref="H4202:I4202"/>
    <mergeCell ref="E4187:F4187"/>
    <mergeCell ref="E4188:F4188"/>
    <mergeCell ref="E4189:F4189"/>
    <mergeCell ref="E4190:F4190"/>
    <mergeCell ref="H4192:I4192"/>
    <mergeCell ref="E4195:F4195"/>
    <mergeCell ref="E4178:F4178"/>
    <mergeCell ref="E4179:F4179"/>
    <mergeCell ref="E4180:F4180"/>
    <mergeCell ref="H4182:I4182"/>
    <mergeCell ref="E4185:F4185"/>
    <mergeCell ref="E4186:F4186"/>
    <mergeCell ref="E4220:F4220"/>
    <mergeCell ref="H4222:I4222"/>
    <mergeCell ref="E4225:F4225"/>
    <mergeCell ref="E4226:F4226"/>
    <mergeCell ref="E4227:F4227"/>
    <mergeCell ref="E4228:F4228"/>
    <mergeCell ref="H4212:I4212"/>
    <mergeCell ref="E4215:F4215"/>
    <mergeCell ref="E4216:F4216"/>
    <mergeCell ref="E4217:F4217"/>
    <mergeCell ref="E4218:F4218"/>
    <mergeCell ref="E4219:F4219"/>
    <mergeCell ref="E4205:F4205"/>
    <mergeCell ref="E4206:F4206"/>
    <mergeCell ref="E4207:F4207"/>
    <mergeCell ref="E4208:F4208"/>
    <mergeCell ref="E4209:F4209"/>
    <mergeCell ref="E4210:F4210"/>
    <mergeCell ref="E4247:F4247"/>
    <mergeCell ref="E4248:F4248"/>
    <mergeCell ref="E4249:F4249"/>
    <mergeCell ref="E4250:F4250"/>
    <mergeCell ref="H4252:I4252"/>
    <mergeCell ref="E4255:F4255"/>
    <mergeCell ref="E4238:F4238"/>
    <mergeCell ref="E4239:F4239"/>
    <mergeCell ref="E4240:F4240"/>
    <mergeCell ref="H4242:I4242"/>
    <mergeCell ref="E4245:F4245"/>
    <mergeCell ref="E4246:F4246"/>
    <mergeCell ref="E4229:F4229"/>
    <mergeCell ref="E4230:F4230"/>
    <mergeCell ref="H4232:I4232"/>
    <mergeCell ref="E4235:F4235"/>
    <mergeCell ref="E4236:F4236"/>
    <mergeCell ref="E4237:F4237"/>
    <mergeCell ref="H4272:I4272"/>
    <mergeCell ref="E4275:F4275"/>
    <mergeCell ref="E4276:F4276"/>
    <mergeCell ref="E4277:F4277"/>
    <mergeCell ref="E4278:F4278"/>
    <mergeCell ref="H4280:I4280"/>
    <mergeCell ref="E4265:F4265"/>
    <mergeCell ref="E4266:F4266"/>
    <mergeCell ref="E4267:F4267"/>
    <mergeCell ref="E4268:F4268"/>
    <mergeCell ref="E4269:F4269"/>
    <mergeCell ref="E4270:F4270"/>
    <mergeCell ref="E4256:F4256"/>
    <mergeCell ref="E4257:F4257"/>
    <mergeCell ref="E4258:F4258"/>
    <mergeCell ref="E4259:F4259"/>
    <mergeCell ref="E4260:F4260"/>
    <mergeCell ref="H4262:I4262"/>
    <mergeCell ref="E4301:F4301"/>
    <mergeCell ref="E4302:F4302"/>
    <mergeCell ref="H4304:I4304"/>
    <mergeCell ref="E4307:F4307"/>
    <mergeCell ref="E4308:F4308"/>
    <mergeCell ref="E4309:F4309"/>
    <mergeCell ref="E4292:F4292"/>
    <mergeCell ref="E4293:F4293"/>
    <mergeCell ref="E4294:F4294"/>
    <mergeCell ref="H4296:I4296"/>
    <mergeCell ref="E4299:F4299"/>
    <mergeCell ref="E4300:F4300"/>
    <mergeCell ref="E4283:F4283"/>
    <mergeCell ref="E4284:F4284"/>
    <mergeCell ref="E4285:F4285"/>
    <mergeCell ref="E4286:F4286"/>
    <mergeCell ref="H4288:I4288"/>
    <mergeCell ref="E4291:F4291"/>
    <mergeCell ref="E4331:F4331"/>
    <mergeCell ref="E4332:F4332"/>
    <mergeCell ref="E4333:F4333"/>
    <mergeCell ref="E4334:F4334"/>
    <mergeCell ref="H4336:I4336"/>
    <mergeCell ref="E4339:F4339"/>
    <mergeCell ref="H4320:I4320"/>
    <mergeCell ref="E4323:F4323"/>
    <mergeCell ref="E4324:F4324"/>
    <mergeCell ref="E4325:F4325"/>
    <mergeCell ref="E4326:F4326"/>
    <mergeCell ref="H4328:I4328"/>
    <mergeCell ref="E4310:F4310"/>
    <mergeCell ref="H4312:I4312"/>
    <mergeCell ref="E4315:F4315"/>
    <mergeCell ref="E4316:F4316"/>
    <mergeCell ref="E4317:F4317"/>
    <mergeCell ref="E4318:F4318"/>
    <mergeCell ref="E4358:F4358"/>
    <mergeCell ref="H4360:I4360"/>
    <mergeCell ref="E4363:F4363"/>
    <mergeCell ref="E4364:F4364"/>
    <mergeCell ref="E4365:F4365"/>
    <mergeCell ref="E4366:F4366"/>
    <mergeCell ref="E4349:F4349"/>
    <mergeCell ref="E4350:F4350"/>
    <mergeCell ref="H4352:I4352"/>
    <mergeCell ref="E4355:F4355"/>
    <mergeCell ref="E4356:F4356"/>
    <mergeCell ref="E4357:F4357"/>
    <mergeCell ref="E4340:F4340"/>
    <mergeCell ref="E4341:F4341"/>
    <mergeCell ref="E4342:F4342"/>
    <mergeCell ref="H4344:I4344"/>
    <mergeCell ref="E4347:F4347"/>
    <mergeCell ref="E4348:F4348"/>
    <mergeCell ref="E4388:F4388"/>
    <mergeCell ref="E4389:F4389"/>
    <mergeCell ref="E4390:F4390"/>
    <mergeCell ref="E4391:F4391"/>
    <mergeCell ref="H4393:I4393"/>
    <mergeCell ref="E4396:F4396"/>
    <mergeCell ref="H4377:I4377"/>
    <mergeCell ref="E4380:F4380"/>
    <mergeCell ref="E4381:F4381"/>
    <mergeCell ref="E4382:F4382"/>
    <mergeCell ref="E4383:F4383"/>
    <mergeCell ref="H4385:I4385"/>
    <mergeCell ref="E4367:F4367"/>
    <mergeCell ref="H4369:I4369"/>
    <mergeCell ref="E4372:F4372"/>
    <mergeCell ref="E4373:F4373"/>
    <mergeCell ref="E4374:F4374"/>
    <mergeCell ref="E4375:F4375"/>
    <mergeCell ref="E4415:F4415"/>
    <mergeCell ref="E4416:F4416"/>
    <mergeCell ref="E4417:F4417"/>
    <mergeCell ref="E4418:F4418"/>
    <mergeCell ref="H4420:I4420"/>
    <mergeCell ref="E4423:F4423"/>
    <mergeCell ref="E4406:F4406"/>
    <mergeCell ref="E4407:F4407"/>
    <mergeCell ref="E4408:F4408"/>
    <mergeCell ref="H4410:I4410"/>
    <mergeCell ref="E4413:F4413"/>
    <mergeCell ref="E4414:F4414"/>
    <mergeCell ref="E4397:F4397"/>
    <mergeCell ref="E4398:F4398"/>
    <mergeCell ref="H4400:I4400"/>
    <mergeCell ref="E4403:F4403"/>
    <mergeCell ref="E4404:F4404"/>
    <mergeCell ref="E4405:F4405"/>
    <mergeCell ref="E4442:F4442"/>
    <mergeCell ref="E4443:F4443"/>
    <mergeCell ref="E4444:F4444"/>
    <mergeCell ref="E4445:F4445"/>
    <mergeCell ref="E4446:F4446"/>
    <mergeCell ref="H4448:I4448"/>
    <mergeCell ref="E4433:F4433"/>
    <mergeCell ref="E4434:F4434"/>
    <mergeCell ref="E4435:F4435"/>
    <mergeCell ref="E4436:F4436"/>
    <mergeCell ref="E4437:F4437"/>
    <mergeCell ref="H4439:I4439"/>
    <mergeCell ref="E4424:F4424"/>
    <mergeCell ref="E4425:F4425"/>
    <mergeCell ref="E4426:F4426"/>
    <mergeCell ref="E4427:F4427"/>
    <mergeCell ref="E4428:F4428"/>
    <mergeCell ref="H4430:I4430"/>
    <mergeCell ref="E4469:F4469"/>
    <mergeCell ref="E4470:F4470"/>
    <mergeCell ref="E4471:F4471"/>
    <mergeCell ref="E4472:F4472"/>
    <mergeCell ref="E4473:F4473"/>
    <mergeCell ref="H4475:I4475"/>
    <mergeCell ref="E4460:F4460"/>
    <mergeCell ref="E4461:F4461"/>
    <mergeCell ref="E4462:F4462"/>
    <mergeCell ref="E4463:F4463"/>
    <mergeCell ref="E4464:F4464"/>
    <mergeCell ref="H4466:I4466"/>
    <mergeCell ref="E4451:F4451"/>
    <mergeCell ref="E4452:F4452"/>
    <mergeCell ref="E4453:F4453"/>
    <mergeCell ref="E4454:F4454"/>
    <mergeCell ref="E4455:F4455"/>
    <mergeCell ref="H4457:I4457"/>
    <mergeCell ref="H4494:I4494"/>
    <mergeCell ref="E4497:F4497"/>
    <mergeCell ref="E4498:F4498"/>
    <mergeCell ref="E4499:F4499"/>
    <mergeCell ref="E4500:F4500"/>
    <mergeCell ref="E4501:F4501"/>
    <mergeCell ref="H4485:I4485"/>
    <mergeCell ref="E4488:F4488"/>
    <mergeCell ref="E4489:F4489"/>
    <mergeCell ref="E4490:F4490"/>
    <mergeCell ref="E4491:F4491"/>
    <mergeCell ref="E4492:F4492"/>
    <mergeCell ref="E4478:F4478"/>
    <mergeCell ref="E4479:F4479"/>
    <mergeCell ref="E4480:F4480"/>
    <mergeCell ref="E4481:F4481"/>
    <mergeCell ref="E4482:F4482"/>
    <mergeCell ref="E4483:F4483"/>
    <mergeCell ref="E4520:F4520"/>
    <mergeCell ref="E4521:F4521"/>
    <mergeCell ref="E4522:F4522"/>
    <mergeCell ref="H4524:I4524"/>
    <mergeCell ref="E4527:F4527"/>
    <mergeCell ref="E4528:F4528"/>
    <mergeCell ref="E4511:F4511"/>
    <mergeCell ref="E4512:F4512"/>
    <mergeCell ref="H4514:I4514"/>
    <mergeCell ref="E4517:F4517"/>
    <mergeCell ref="E4518:F4518"/>
    <mergeCell ref="E4519:F4519"/>
    <mergeCell ref="E4502:F4502"/>
    <mergeCell ref="H4504:I4504"/>
    <mergeCell ref="E4507:F4507"/>
    <mergeCell ref="E4508:F4508"/>
    <mergeCell ref="E4509:F4509"/>
    <mergeCell ref="E4510:F4510"/>
    <mergeCell ref="E4547:F4547"/>
    <mergeCell ref="E4548:F4548"/>
    <mergeCell ref="E4549:F4549"/>
    <mergeCell ref="E4550:F4550"/>
    <mergeCell ref="H4552:I4552"/>
    <mergeCell ref="E4555:F4555"/>
    <mergeCell ref="E4538:F4538"/>
    <mergeCell ref="E4539:F4539"/>
    <mergeCell ref="E4540:F4540"/>
    <mergeCell ref="E4541:F4541"/>
    <mergeCell ref="E4542:F4542"/>
    <mergeCell ref="H4544:I4544"/>
    <mergeCell ref="E4529:F4529"/>
    <mergeCell ref="E4530:F4530"/>
    <mergeCell ref="E4531:F4531"/>
    <mergeCell ref="E4532:F4532"/>
    <mergeCell ref="H4534:I4534"/>
    <mergeCell ref="E4537:F4537"/>
    <mergeCell ref="H4572:I4572"/>
    <mergeCell ref="E4575:F4575"/>
    <mergeCell ref="E4576:F4576"/>
    <mergeCell ref="E4577:F4577"/>
    <mergeCell ref="E4578:F4578"/>
    <mergeCell ref="E4579:F4579"/>
    <mergeCell ref="E4565:F4565"/>
    <mergeCell ref="E4566:F4566"/>
    <mergeCell ref="E4567:F4567"/>
    <mergeCell ref="E4568:F4568"/>
    <mergeCell ref="E4569:F4569"/>
    <mergeCell ref="E4570:F4570"/>
    <mergeCell ref="E4556:F4556"/>
    <mergeCell ref="E4557:F4557"/>
    <mergeCell ref="E4558:F4558"/>
    <mergeCell ref="E4559:F4559"/>
    <mergeCell ref="E4560:F4560"/>
    <mergeCell ref="H4562:I4562"/>
    <mergeCell ref="E4598:F4598"/>
    <mergeCell ref="H4600:I4600"/>
    <mergeCell ref="E4603:F4603"/>
    <mergeCell ref="E4604:F4604"/>
    <mergeCell ref="E4605:F4605"/>
    <mergeCell ref="E4606:F4606"/>
    <mergeCell ref="E4589:F4589"/>
    <mergeCell ref="H4591:I4591"/>
    <mergeCell ref="E4594:F4594"/>
    <mergeCell ref="E4595:F4595"/>
    <mergeCell ref="E4596:F4596"/>
    <mergeCell ref="E4597:F4597"/>
    <mergeCell ref="E4580:F4580"/>
    <mergeCell ref="H4582:I4582"/>
    <mergeCell ref="E4585:F4585"/>
    <mergeCell ref="E4586:F4586"/>
    <mergeCell ref="E4587:F4587"/>
    <mergeCell ref="E4588:F4588"/>
    <mergeCell ref="E4625:F4625"/>
    <mergeCell ref="E4626:F4626"/>
    <mergeCell ref="E4627:F4627"/>
    <mergeCell ref="E4628:F4628"/>
    <mergeCell ref="H4630:I4630"/>
    <mergeCell ref="E4633:F4633"/>
    <mergeCell ref="E4616:F4616"/>
    <mergeCell ref="E4617:F4617"/>
    <mergeCell ref="E4618:F4618"/>
    <mergeCell ref="H4620:I4620"/>
    <mergeCell ref="E4623:F4623"/>
    <mergeCell ref="E4624:F4624"/>
    <mergeCell ref="E4607:F4607"/>
    <mergeCell ref="E4608:F4608"/>
    <mergeCell ref="H4610:I4610"/>
    <mergeCell ref="E4613:F4613"/>
    <mergeCell ref="E4614:F4614"/>
    <mergeCell ref="E4615:F4615"/>
    <mergeCell ref="H4650:I4650"/>
    <mergeCell ref="E4653:F4653"/>
    <mergeCell ref="E4654:F4654"/>
    <mergeCell ref="E4655:F4655"/>
    <mergeCell ref="E4656:F4656"/>
    <mergeCell ref="E4657:F4657"/>
    <mergeCell ref="E4643:F4643"/>
    <mergeCell ref="E4644:F4644"/>
    <mergeCell ref="E4645:F4645"/>
    <mergeCell ref="E4646:F4646"/>
    <mergeCell ref="E4647:F4647"/>
    <mergeCell ref="E4648:F4648"/>
    <mergeCell ref="E4634:F4634"/>
    <mergeCell ref="E4635:F4635"/>
    <mergeCell ref="E4636:F4636"/>
    <mergeCell ref="E4637:F4637"/>
    <mergeCell ref="E4638:F4638"/>
    <mergeCell ref="H4640:I4640"/>
    <mergeCell ref="E4679:F4679"/>
    <mergeCell ref="E4680:F4680"/>
    <mergeCell ref="E4681:F4681"/>
    <mergeCell ref="E4682:F4682"/>
    <mergeCell ref="H4684:I4684"/>
    <mergeCell ref="E4687:F4687"/>
    <mergeCell ref="H4668:I4668"/>
    <mergeCell ref="E4671:F4671"/>
    <mergeCell ref="E4672:F4672"/>
    <mergeCell ref="E4673:F4673"/>
    <mergeCell ref="E4674:F4674"/>
    <mergeCell ref="H4676:I4676"/>
    <mergeCell ref="H4659:I4659"/>
    <mergeCell ref="E4662:F4662"/>
    <mergeCell ref="E4663:F4663"/>
    <mergeCell ref="E4664:F4664"/>
    <mergeCell ref="E4665:F4665"/>
    <mergeCell ref="E4666:F4666"/>
    <mergeCell ref="E4706:F4706"/>
    <mergeCell ref="E4707:F4707"/>
    <mergeCell ref="E4708:F4708"/>
    <mergeCell ref="H4710:I4710"/>
    <mergeCell ref="E4713:F4713"/>
    <mergeCell ref="E4714:F4714"/>
    <mergeCell ref="E4697:F4697"/>
    <mergeCell ref="E4698:F4698"/>
    <mergeCell ref="E4699:F4699"/>
    <mergeCell ref="H4701:I4701"/>
    <mergeCell ref="E4704:F4704"/>
    <mergeCell ref="E4705:F4705"/>
    <mergeCell ref="E4688:F4688"/>
    <mergeCell ref="E4689:F4689"/>
    <mergeCell ref="E4690:F4690"/>
    <mergeCell ref="E4691:F4691"/>
    <mergeCell ref="H4693:I4693"/>
    <mergeCell ref="E4696:F4696"/>
    <mergeCell ref="E4733:F4733"/>
    <mergeCell ref="E4734:F4734"/>
    <mergeCell ref="H4736:I4736"/>
    <mergeCell ref="E4739:F4739"/>
    <mergeCell ref="E4740:F4740"/>
    <mergeCell ref="E4741:F4741"/>
    <mergeCell ref="E4724:F4724"/>
    <mergeCell ref="E4725:F4725"/>
    <mergeCell ref="H4727:I4727"/>
    <mergeCell ref="E4730:F4730"/>
    <mergeCell ref="E4731:F4731"/>
    <mergeCell ref="E4732:F4732"/>
    <mergeCell ref="E4715:F4715"/>
    <mergeCell ref="E4716:F4716"/>
    <mergeCell ref="H4718:I4718"/>
    <mergeCell ref="E4721:F4721"/>
    <mergeCell ref="E4722:F4722"/>
    <mergeCell ref="E4723:F4723"/>
    <mergeCell ref="H4761:I4761"/>
    <mergeCell ref="E4764:F4764"/>
    <mergeCell ref="E4765:F4765"/>
    <mergeCell ref="E4766:F4766"/>
    <mergeCell ref="E4767:F4767"/>
    <mergeCell ref="H4769:I4769"/>
    <mergeCell ref="E4751:F4751"/>
    <mergeCell ref="H4753:I4753"/>
    <mergeCell ref="E4756:F4756"/>
    <mergeCell ref="E4757:F4757"/>
    <mergeCell ref="E4758:F4758"/>
    <mergeCell ref="E4759:F4759"/>
    <mergeCell ref="E4742:F4742"/>
    <mergeCell ref="H4744:I4744"/>
    <mergeCell ref="E4747:F4747"/>
    <mergeCell ref="E4748:F4748"/>
    <mergeCell ref="E4749:F4749"/>
    <mergeCell ref="E4750:F4750"/>
    <mergeCell ref="E4790:F4790"/>
    <mergeCell ref="E4791:F4791"/>
    <mergeCell ref="E4792:F4792"/>
    <mergeCell ref="H4794:I4794"/>
    <mergeCell ref="E4797:F4797"/>
    <mergeCell ref="E4798:F4798"/>
    <mergeCell ref="E4781:F4781"/>
    <mergeCell ref="E4782:F4782"/>
    <mergeCell ref="E4783:F4783"/>
    <mergeCell ref="E4784:F4784"/>
    <mergeCell ref="H4786:I4786"/>
    <mergeCell ref="E4789:F4789"/>
    <mergeCell ref="E4772:F4772"/>
    <mergeCell ref="E4773:F4773"/>
    <mergeCell ref="E4774:F4774"/>
    <mergeCell ref="E4775:F4775"/>
    <mergeCell ref="E4776:F4776"/>
    <mergeCell ref="H4778:I4778"/>
    <mergeCell ref="E4817:F4817"/>
    <mergeCell ref="E4818:F4818"/>
    <mergeCell ref="H4820:I4820"/>
    <mergeCell ref="E4823:F4823"/>
    <mergeCell ref="E4824:F4824"/>
    <mergeCell ref="E4825:F4825"/>
    <mergeCell ref="E4808:F4808"/>
    <mergeCell ref="E4809:F4809"/>
    <mergeCell ref="H4811:I4811"/>
    <mergeCell ref="E4814:F4814"/>
    <mergeCell ref="E4815:F4815"/>
    <mergeCell ref="E4816:F4816"/>
    <mergeCell ref="E4799:F4799"/>
    <mergeCell ref="E4800:F4800"/>
    <mergeCell ref="H4802:I4802"/>
    <mergeCell ref="E4805:F4805"/>
    <mergeCell ref="E4806:F4806"/>
    <mergeCell ref="E4807:F4807"/>
    <mergeCell ref="E4844:F4844"/>
    <mergeCell ref="E4845:F4845"/>
    <mergeCell ref="H4847:I4847"/>
    <mergeCell ref="E4850:F4850"/>
    <mergeCell ref="E4851:F4851"/>
    <mergeCell ref="E4852:F4852"/>
    <mergeCell ref="E4835:F4835"/>
    <mergeCell ref="E4836:F4836"/>
    <mergeCell ref="H4838:I4838"/>
    <mergeCell ref="E4841:F4841"/>
    <mergeCell ref="E4842:F4842"/>
    <mergeCell ref="E4843:F4843"/>
    <mergeCell ref="E4826:F4826"/>
    <mergeCell ref="E4827:F4827"/>
    <mergeCell ref="H4829:I4829"/>
    <mergeCell ref="E4832:F4832"/>
    <mergeCell ref="E4833:F4833"/>
    <mergeCell ref="E4834:F4834"/>
    <mergeCell ref="E4871:F4871"/>
    <mergeCell ref="H4873:I4873"/>
    <mergeCell ref="E4876:F4876"/>
    <mergeCell ref="E4877:F4877"/>
    <mergeCell ref="E4878:F4878"/>
    <mergeCell ref="E4879:F4879"/>
    <mergeCell ref="E4862:F4862"/>
    <mergeCell ref="H4864:I4864"/>
    <mergeCell ref="E4867:F4867"/>
    <mergeCell ref="E4868:F4868"/>
    <mergeCell ref="E4869:F4869"/>
    <mergeCell ref="E4870:F4870"/>
    <mergeCell ref="E4853:F4853"/>
    <mergeCell ref="E4854:F4854"/>
    <mergeCell ref="H4856:I4856"/>
    <mergeCell ref="E4859:F4859"/>
    <mergeCell ref="E4860:F4860"/>
    <mergeCell ref="E4861:F4861"/>
    <mergeCell ref="E4901:F4901"/>
    <mergeCell ref="E4902:F4902"/>
    <mergeCell ref="E4903:F4903"/>
    <mergeCell ref="E4904:F4904"/>
    <mergeCell ref="H4906:I4906"/>
    <mergeCell ref="E4909:F4909"/>
    <mergeCell ref="E4892:F4892"/>
    <mergeCell ref="E4893:F4893"/>
    <mergeCell ref="E4894:F4894"/>
    <mergeCell ref="E4895:F4895"/>
    <mergeCell ref="H4897:I4897"/>
    <mergeCell ref="E4900:F4900"/>
    <mergeCell ref="H4881:I4881"/>
    <mergeCell ref="E4884:F4884"/>
    <mergeCell ref="E4885:F4885"/>
    <mergeCell ref="E4886:F4886"/>
    <mergeCell ref="E4887:F4887"/>
    <mergeCell ref="H4889:I4889"/>
    <mergeCell ref="E4928:F4928"/>
    <mergeCell ref="E4929:F4929"/>
    <mergeCell ref="E4930:F4930"/>
    <mergeCell ref="E4931:F4931"/>
    <mergeCell ref="H4933:I4933"/>
    <mergeCell ref="E4936:F4936"/>
    <mergeCell ref="E4919:F4919"/>
    <mergeCell ref="E4920:F4920"/>
    <mergeCell ref="E4921:F4921"/>
    <mergeCell ref="E4922:F4922"/>
    <mergeCell ref="H4924:I4924"/>
    <mergeCell ref="E4927:F4927"/>
    <mergeCell ref="E4910:F4910"/>
    <mergeCell ref="E4911:F4911"/>
    <mergeCell ref="E4912:F4912"/>
    <mergeCell ref="E4913:F4913"/>
    <mergeCell ref="H4915:I4915"/>
    <mergeCell ref="E4918:F4918"/>
    <mergeCell ref="E4955:F4955"/>
    <mergeCell ref="E4956:F4956"/>
    <mergeCell ref="E4957:F4957"/>
    <mergeCell ref="H4959:I4959"/>
    <mergeCell ref="E4962:F4962"/>
    <mergeCell ref="E4963:F4963"/>
    <mergeCell ref="E4946:F4946"/>
    <mergeCell ref="E4947:F4947"/>
    <mergeCell ref="E4948:F4948"/>
    <mergeCell ref="H4950:I4950"/>
    <mergeCell ref="E4953:F4953"/>
    <mergeCell ref="E4954:F4954"/>
    <mergeCell ref="E4937:F4937"/>
    <mergeCell ref="E4938:F4938"/>
    <mergeCell ref="E4939:F4939"/>
    <mergeCell ref="H4941:I4941"/>
    <mergeCell ref="E4944:F4944"/>
    <mergeCell ref="E4945:F4945"/>
    <mergeCell ref="E4982:F4982"/>
    <mergeCell ref="E4983:F4983"/>
    <mergeCell ref="E4984:F4984"/>
    <mergeCell ref="E4985:F4985"/>
    <mergeCell ref="E4986:F4986"/>
    <mergeCell ref="H4988:I4988"/>
    <mergeCell ref="E4973:F4973"/>
    <mergeCell ref="E4974:F4974"/>
    <mergeCell ref="E4975:F4975"/>
    <mergeCell ref="E4976:F4976"/>
    <mergeCell ref="H4978:I4978"/>
    <mergeCell ref="E4981:F4981"/>
    <mergeCell ref="E4964:F4964"/>
    <mergeCell ref="E4965:F4965"/>
    <mergeCell ref="E4966:F4966"/>
    <mergeCell ref="H4968:I4968"/>
    <mergeCell ref="E4971:F4971"/>
    <mergeCell ref="E4972:F4972"/>
    <mergeCell ref="E5009:F5009"/>
    <mergeCell ref="E5010:F5010"/>
    <mergeCell ref="E5011:F5011"/>
    <mergeCell ref="E5012:F5012"/>
    <mergeCell ref="E5013:F5013"/>
    <mergeCell ref="H5015:I5015"/>
    <mergeCell ref="E5000:F5000"/>
    <mergeCell ref="E5001:F5001"/>
    <mergeCell ref="E5002:F5002"/>
    <mergeCell ref="E5003:F5003"/>
    <mergeCell ref="E5004:F5004"/>
    <mergeCell ref="H5006:I5006"/>
    <mergeCell ref="E4991:F4991"/>
    <mergeCell ref="E4992:F4992"/>
    <mergeCell ref="E4993:F4993"/>
    <mergeCell ref="E4994:F4994"/>
    <mergeCell ref="E4995:F4995"/>
    <mergeCell ref="H4997:I4997"/>
    <mergeCell ref="E5033:F5033"/>
    <mergeCell ref="E5034:F5034"/>
    <mergeCell ref="H5036:I5036"/>
    <mergeCell ref="E5039:F5039"/>
    <mergeCell ref="E5040:F5040"/>
    <mergeCell ref="E5041:F5041"/>
    <mergeCell ref="E5027:F5027"/>
    <mergeCell ref="E5028:F5028"/>
    <mergeCell ref="E5029:F5029"/>
    <mergeCell ref="E5030:F5030"/>
    <mergeCell ref="E5031:F5031"/>
    <mergeCell ref="E5032:F5032"/>
    <mergeCell ref="E5018:F5018"/>
    <mergeCell ref="E5019:F5019"/>
    <mergeCell ref="E5020:F5020"/>
    <mergeCell ref="E5021:F5021"/>
    <mergeCell ref="E5022:F5022"/>
    <mergeCell ref="H5024:I5024"/>
    <mergeCell ref="E5060:F5060"/>
    <mergeCell ref="E5061:F5061"/>
    <mergeCell ref="E5062:F5062"/>
    <mergeCell ref="E5063:F5063"/>
    <mergeCell ref="H5065:I5065"/>
    <mergeCell ref="E5068:F5068"/>
    <mergeCell ref="E5051:F5051"/>
    <mergeCell ref="E5052:F5052"/>
    <mergeCell ref="E5053:F5053"/>
    <mergeCell ref="H5055:I5055"/>
    <mergeCell ref="E5058:F5058"/>
    <mergeCell ref="E5059:F5059"/>
    <mergeCell ref="E5042:F5042"/>
    <mergeCell ref="E5043:F5043"/>
    <mergeCell ref="H5045:I5045"/>
    <mergeCell ref="E5048:F5048"/>
    <mergeCell ref="E5049:F5049"/>
    <mergeCell ref="E5050:F5050"/>
    <mergeCell ref="H5085:I5085"/>
    <mergeCell ref="E5088:F5088"/>
    <mergeCell ref="E5089:F5089"/>
    <mergeCell ref="E5090:F5090"/>
    <mergeCell ref="E5091:F5091"/>
    <mergeCell ref="E5092:F5092"/>
    <mergeCell ref="E5078:F5078"/>
    <mergeCell ref="E5079:F5079"/>
    <mergeCell ref="E5080:F5080"/>
    <mergeCell ref="E5081:F5081"/>
    <mergeCell ref="E5082:F5082"/>
    <mergeCell ref="E5083:F5083"/>
    <mergeCell ref="E5069:F5069"/>
    <mergeCell ref="E5070:F5070"/>
    <mergeCell ref="E5071:F5071"/>
    <mergeCell ref="E5072:F5072"/>
    <mergeCell ref="E5073:F5073"/>
    <mergeCell ref="H5075:I5075"/>
    <mergeCell ref="E5111:F5111"/>
    <mergeCell ref="E5112:F5112"/>
    <mergeCell ref="E5113:F5113"/>
    <mergeCell ref="E5114:F5114"/>
    <mergeCell ref="H5116:I5116"/>
    <mergeCell ref="E5119:F5119"/>
    <mergeCell ref="E5102:F5102"/>
    <mergeCell ref="E5103:F5103"/>
    <mergeCell ref="H5105:I5105"/>
    <mergeCell ref="E5108:F5108"/>
    <mergeCell ref="E5109:F5109"/>
    <mergeCell ref="E5110:F5110"/>
    <mergeCell ref="E5093:F5093"/>
    <mergeCell ref="H5095:I5095"/>
    <mergeCell ref="E5098:F5098"/>
    <mergeCell ref="E5099:F5099"/>
    <mergeCell ref="E5100:F5100"/>
    <mergeCell ref="E5101:F5101"/>
    <mergeCell ref="E5138:F5138"/>
    <mergeCell ref="E5139:F5139"/>
    <mergeCell ref="E5140:F5140"/>
    <mergeCell ref="H5142:I5142"/>
    <mergeCell ref="E5145:F5145"/>
    <mergeCell ref="E5146:F5146"/>
    <mergeCell ref="E5129:F5129"/>
    <mergeCell ref="E5130:F5130"/>
    <mergeCell ref="E5131:F5131"/>
    <mergeCell ref="E5132:F5132"/>
    <mergeCell ref="H5134:I5134"/>
    <mergeCell ref="E5137:F5137"/>
    <mergeCell ref="E5120:F5120"/>
    <mergeCell ref="E5121:F5121"/>
    <mergeCell ref="E5122:F5122"/>
    <mergeCell ref="E5123:F5123"/>
    <mergeCell ref="E5124:F5124"/>
    <mergeCell ref="H5126:I5126"/>
    <mergeCell ref="E5165:F5165"/>
    <mergeCell ref="E5166:F5166"/>
    <mergeCell ref="H5168:I5168"/>
    <mergeCell ref="E5171:F5171"/>
    <mergeCell ref="E5172:F5172"/>
    <mergeCell ref="E5173:F5173"/>
    <mergeCell ref="E5156:F5156"/>
    <mergeCell ref="E5157:F5157"/>
    <mergeCell ref="E5158:F5158"/>
    <mergeCell ref="H5160:I5160"/>
    <mergeCell ref="E5163:F5163"/>
    <mergeCell ref="E5164:F5164"/>
    <mergeCell ref="E5147:F5147"/>
    <mergeCell ref="E5148:F5148"/>
    <mergeCell ref="E5149:F5149"/>
    <mergeCell ref="E5150:F5150"/>
    <mergeCell ref="H5152:I5152"/>
    <mergeCell ref="E5155:F5155"/>
    <mergeCell ref="E5192:F5192"/>
    <mergeCell ref="E5193:F5193"/>
    <mergeCell ref="E5194:F5194"/>
    <mergeCell ref="H5196:I5196"/>
    <mergeCell ref="E5199:F5199"/>
    <mergeCell ref="E5200:F5200"/>
    <mergeCell ref="E5183:F5183"/>
    <mergeCell ref="E5184:F5184"/>
    <mergeCell ref="E5185:F5185"/>
    <mergeCell ref="H5187:I5187"/>
    <mergeCell ref="E5190:F5190"/>
    <mergeCell ref="E5191:F5191"/>
    <mergeCell ref="E5174:F5174"/>
    <mergeCell ref="E5175:F5175"/>
    <mergeCell ref="H5177:I5177"/>
    <mergeCell ref="F5180:G5180"/>
    <mergeCell ref="E5181:F5181"/>
    <mergeCell ref="E5182:F5182"/>
    <mergeCell ref="E5219:F5219"/>
    <mergeCell ref="E5220:F5220"/>
    <mergeCell ref="E5221:F5221"/>
    <mergeCell ref="H5223:I5223"/>
    <mergeCell ref="E5226:F5226"/>
    <mergeCell ref="E5227:F5227"/>
    <mergeCell ref="E5210:F5210"/>
    <mergeCell ref="E5211:F5211"/>
    <mergeCell ref="E5212:F5212"/>
    <mergeCell ref="H5214:I5214"/>
    <mergeCell ref="E5217:F5217"/>
    <mergeCell ref="E5218:F5218"/>
    <mergeCell ref="E5201:F5201"/>
    <mergeCell ref="E5202:F5202"/>
    <mergeCell ref="E5203:F5203"/>
    <mergeCell ref="E5204:F5204"/>
    <mergeCell ref="H5206:I5206"/>
    <mergeCell ref="E5209:F5209"/>
    <mergeCell ref="E5246:F5246"/>
    <mergeCell ref="E5247:F5247"/>
    <mergeCell ref="E5248:F5248"/>
    <mergeCell ref="H5250:I5250"/>
    <mergeCell ref="E5253:F5253"/>
    <mergeCell ref="E5254:F5254"/>
    <mergeCell ref="E5237:F5237"/>
    <mergeCell ref="E5238:F5238"/>
    <mergeCell ref="E5239:F5239"/>
    <mergeCell ref="H5241:I5241"/>
    <mergeCell ref="E5244:F5244"/>
    <mergeCell ref="E5245:F5245"/>
    <mergeCell ref="E5228:F5228"/>
    <mergeCell ref="E5229:F5229"/>
    <mergeCell ref="H5231:I5231"/>
    <mergeCell ref="E5234:F5234"/>
    <mergeCell ref="E5235:F5235"/>
    <mergeCell ref="E5236:F5236"/>
    <mergeCell ref="E5273:F5273"/>
    <mergeCell ref="E5274:F5274"/>
    <mergeCell ref="E5275:F5275"/>
    <mergeCell ref="E5276:F5276"/>
    <mergeCell ref="E5277:F5277"/>
    <mergeCell ref="H5279:I5279"/>
    <mergeCell ref="E5264:F5264"/>
    <mergeCell ref="E5265:F5265"/>
    <mergeCell ref="E5266:F5266"/>
    <mergeCell ref="E5267:F5267"/>
    <mergeCell ref="H5269:I5269"/>
    <mergeCell ref="E5272:F5272"/>
    <mergeCell ref="E5255:F5255"/>
    <mergeCell ref="E5256:F5256"/>
    <mergeCell ref="E5257:F5257"/>
    <mergeCell ref="H5259:I5259"/>
    <mergeCell ref="E5262:F5262"/>
    <mergeCell ref="E5263:F5263"/>
    <mergeCell ref="H5315:I5315"/>
    <mergeCell ref="E5300:F5300"/>
    <mergeCell ref="E5301:F5301"/>
    <mergeCell ref="E5302:F5302"/>
    <mergeCell ref="E5303:F5303"/>
    <mergeCell ref="E5304:F5304"/>
    <mergeCell ref="H5306:I5306"/>
    <mergeCell ref="E5291:F5291"/>
    <mergeCell ref="E5292:F5292"/>
    <mergeCell ref="E5293:F5293"/>
    <mergeCell ref="E5294:F5294"/>
    <mergeCell ref="H5296:I5296"/>
    <mergeCell ref="E5299:F5299"/>
    <mergeCell ref="E5282:F5282"/>
    <mergeCell ref="E5283:F5283"/>
    <mergeCell ref="E5284:F5284"/>
    <mergeCell ref="H5286:I5286"/>
    <mergeCell ref="E5289:F5289"/>
    <mergeCell ref="E5290:F5290"/>
    <mergeCell ref="E5324:F5324"/>
    <mergeCell ref="E5325:F5325"/>
    <mergeCell ref="E5326:F5326"/>
    <mergeCell ref="E5327:F5327"/>
    <mergeCell ref="E5328:F5328"/>
    <mergeCell ref="E5329:F5329"/>
    <mergeCell ref="E5318:F5318"/>
    <mergeCell ref="E5319:F5319"/>
    <mergeCell ref="E5320:F5320"/>
    <mergeCell ref="E5321:F5321"/>
    <mergeCell ref="E5322:F5322"/>
    <mergeCell ref="E5323:F5323"/>
    <mergeCell ref="F5309:G5309"/>
    <mergeCell ref="E5310:F5310"/>
    <mergeCell ref="E5311:F5311"/>
    <mergeCell ref="E5312:F5312"/>
    <mergeCell ref="E5313:F5313"/>
    <mergeCell ref="E5345:F5345"/>
    <mergeCell ref="H5347:I5347"/>
    <mergeCell ref="E5350:F5350"/>
    <mergeCell ref="E5351:F5351"/>
    <mergeCell ref="E5352:F5352"/>
    <mergeCell ref="E5353:F5353"/>
    <mergeCell ref="H5337:I5337"/>
    <mergeCell ref="E5340:F5340"/>
    <mergeCell ref="E5341:F5341"/>
    <mergeCell ref="E5342:F5342"/>
    <mergeCell ref="E5343:F5343"/>
    <mergeCell ref="E5344:F5344"/>
    <mergeCell ref="E5330:F5330"/>
    <mergeCell ref="E5331:F5331"/>
    <mergeCell ref="E5332:F5332"/>
    <mergeCell ref="E5333:F5333"/>
    <mergeCell ref="E5334:F5334"/>
    <mergeCell ref="E5335:F5335"/>
    <mergeCell ref="E5372:F5372"/>
    <mergeCell ref="H5374:I5374"/>
    <mergeCell ref="E5377:F5377"/>
    <mergeCell ref="E5378:F5378"/>
    <mergeCell ref="E5379:F5379"/>
    <mergeCell ref="E5380:F5380"/>
    <mergeCell ref="E5363:F5363"/>
    <mergeCell ref="H5365:I5365"/>
    <mergeCell ref="E5368:F5368"/>
    <mergeCell ref="E5369:F5369"/>
    <mergeCell ref="E5370:F5370"/>
    <mergeCell ref="E5371:F5371"/>
    <mergeCell ref="E5354:F5354"/>
    <mergeCell ref="H5356:I5356"/>
    <mergeCell ref="E5359:F5359"/>
    <mergeCell ref="E5360:F5360"/>
    <mergeCell ref="E5361:F5361"/>
    <mergeCell ref="E5362:F5362"/>
    <mergeCell ref="E5399:F5399"/>
    <mergeCell ref="E5400:F5400"/>
    <mergeCell ref="E5401:F5401"/>
    <mergeCell ref="E5402:F5402"/>
    <mergeCell ref="E5403:F5403"/>
    <mergeCell ref="H5405:I5405"/>
    <mergeCell ref="E5390:F5390"/>
    <mergeCell ref="E5391:F5391"/>
    <mergeCell ref="E5392:F5392"/>
    <mergeCell ref="E5393:F5393"/>
    <mergeCell ref="E5394:F5394"/>
    <mergeCell ref="H5396:I5396"/>
    <mergeCell ref="E5381:F5381"/>
    <mergeCell ref="E5382:F5382"/>
    <mergeCell ref="E5383:F5383"/>
    <mergeCell ref="H5385:I5385"/>
    <mergeCell ref="E5388:F5388"/>
    <mergeCell ref="E5389:F5389"/>
    <mergeCell ref="E5426:F5426"/>
    <mergeCell ref="E5427:F5427"/>
    <mergeCell ref="E5428:F5428"/>
    <mergeCell ref="E5429:F5429"/>
    <mergeCell ref="H5431:I5431"/>
    <mergeCell ref="E5434:F5434"/>
    <mergeCell ref="E5417:F5417"/>
    <mergeCell ref="E5418:F5418"/>
    <mergeCell ref="E5419:F5419"/>
    <mergeCell ref="E5420:F5420"/>
    <mergeCell ref="H5422:I5422"/>
    <mergeCell ref="E5425:F5425"/>
    <mergeCell ref="E5408:F5408"/>
    <mergeCell ref="E5409:F5409"/>
    <mergeCell ref="E5410:F5410"/>
    <mergeCell ref="E5411:F5411"/>
    <mergeCell ref="H5413:I5413"/>
    <mergeCell ref="E5416:F5416"/>
    <mergeCell ref="H5451:I5451"/>
    <mergeCell ref="E5454:F5454"/>
    <mergeCell ref="E5455:F5455"/>
    <mergeCell ref="E5456:F5456"/>
    <mergeCell ref="H5458:I5458"/>
    <mergeCell ref="E5461:F5461"/>
    <mergeCell ref="F5444:G5444"/>
    <mergeCell ref="E5445:F5445"/>
    <mergeCell ref="E5446:F5446"/>
    <mergeCell ref="E5447:F5447"/>
    <mergeCell ref="E5448:F5448"/>
    <mergeCell ref="E5449:F5449"/>
    <mergeCell ref="E5435:F5435"/>
    <mergeCell ref="E5436:F5436"/>
    <mergeCell ref="E5437:F5437"/>
    <mergeCell ref="E5438:F5438"/>
    <mergeCell ref="H5440:I5440"/>
    <mergeCell ref="F5443:G5443"/>
    <mergeCell ref="E5480:F5480"/>
    <mergeCell ref="E5481:F5481"/>
    <mergeCell ref="H5483:I5483"/>
    <mergeCell ref="E5486:F5486"/>
    <mergeCell ref="E5487:F5487"/>
    <mergeCell ref="E5488:F5488"/>
    <mergeCell ref="E5471:F5471"/>
    <mergeCell ref="E5472:F5472"/>
    <mergeCell ref="E5473:F5473"/>
    <mergeCell ref="H5475:I5475"/>
    <mergeCell ref="E5478:F5478"/>
    <mergeCell ref="E5479:F5479"/>
    <mergeCell ref="E5462:F5462"/>
    <mergeCell ref="E5463:F5463"/>
    <mergeCell ref="E5464:F5464"/>
    <mergeCell ref="E5465:F5465"/>
    <mergeCell ref="H5467:I5467"/>
    <mergeCell ref="E5470:F5470"/>
    <mergeCell ref="H5508:I5508"/>
    <mergeCell ref="E5511:F5511"/>
    <mergeCell ref="E5512:F5512"/>
    <mergeCell ref="E5513:F5513"/>
    <mergeCell ref="E5514:F5514"/>
    <mergeCell ref="H5516:I5516"/>
    <mergeCell ref="H5499:I5499"/>
    <mergeCell ref="E5502:F5502"/>
    <mergeCell ref="E5503:F5503"/>
    <mergeCell ref="E5504:F5504"/>
    <mergeCell ref="E5505:F5505"/>
    <mergeCell ref="E5506:F5506"/>
    <mergeCell ref="E5489:F5489"/>
    <mergeCell ref="H5491:I5491"/>
    <mergeCell ref="E5494:F5494"/>
    <mergeCell ref="E5495:F5495"/>
    <mergeCell ref="E5496:F5496"/>
    <mergeCell ref="E5497:F5497"/>
    <mergeCell ref="E5534:F5534"/>
    <mergeCell ref="H5536:I5536"/>
    <mergeCell ref="E5539:F5539"/>
    <mergeCell ref="E5540:F5540"/>
    <mergeCell ref="E5541:F5541"/>
    <mergeCell ref="E5542:F5542"/>
    <mergeCell ref="E5528:F5528"/>
    <mergeCell ref="E5529:F5529"/>
    <mergeCell ref="E5530:F5530"/>
    <mergeCell ref="E5531:F5531"/>
    <mergeCell ref="E5532:F5532"/>
    <mergeCell ref="E5533:F5533"/>
    <mergeCell ref="E5519:F5519"/>
    <mergeCell ref="E5520:F5520"/>
    <mergeCell ref="E5521:F5521"/>
    <mergeCell ref="E5522:F5522"/>
    <mergeCell ref="H5524:I5524"/>
    <mergeCell ref="E5527:F5527"/>
    <mergeCell ref="E5558:F5558"/>
    <mergeCell ref="E5559:F5559"/>
    <mergeCell ref="H5561:I5561"/>
    <mergeCell ref="E5564:F5564"/>
    <mergeCell ref="E5565:F5565"/>
    <mergeCell ref="E5566:F5566"/>
    <mergeCell ref="E5552:F5552"/>
    <mergeCell ref="E5553:F5553"/>
    <mergeCell ref="E5554:F5554"/>
    <mergeCell ref="E5555:F5555"/>
    <mergeCell ref="E5556:F5556"/>
    <mergeCell ref="E5557:F5557"/>
    <mergeCell ref="E5543:F5543"/>
    <mergeCell ref="E5544:F5544"/>
    <mergeCell ref="E5545:F5545"/>
    <mergeCell ref="E5546:F5546"/>
    <mergeCell ref="H5548:I5548"/>
    <mergeCell ref="E5551:F5551"/>
    <mergeCell ref="E5588:F5588"/>
    <mergeCell ref="E5589:F5589"/>
    <mergeCell ref="E5590:F5590"/>
    <mergeCell ref="E5591:F5591"/>
    <mergeCell ref="H5593:I5593"/>
    <mergeCell ref="E5596:F5596"/>
    <mergeCell ref="H5577:I5577"/>
    <mergeCell ref="E5580:F5580"/>
    <mergeCell ref="E5581:F5581"/>
    <mergeCell ref="E5582:F5582"/>
    <mergeCell ref="E5583:F5583"/>
    <mergeCell ref="H5585:I5585"/>
    <mergeCell ref="E5567:F5567"/>
    <mergeCell ref="H5569:I5569"/>
    <mergeCell ref="E5572:F5572"/>
    <mergeCell ref="E5573:F5573"/>
    <mergeCell ref="E5574:F5574"/>
    <mergeCell ref="E5575:F5575"/>
    <mergeCell ref="E5615:F5615"/>
    <mergeCell ref="E5616:F5616"/>
    <mergeCell ref="E5617:F5617"/>
    <mergeCell ref="E5618:F5618"/>
    <mergeCell ref="E5619:F5619"/>
    <mergeCell ref="H5621:I5621"/>
    <mergeCell ref="E5606:F5606"/>
    <mergeCell ref="E5607:F5607"/>
    <mergeCell ref="E5608:F5608"/>
    <mergeCell ref="E5609:F5609"/>
    <mergeCell ref="H5611:I5611"/>
    <mergeCell ref="E5614:F5614"/>
    <mergeCell ref="E5597:F5597"/>
    <mergeCell ref="E5598:F5598"/>
    <mergeCell ref="E5599:F5599"/>
    <mergeCell ref="H5601:I5601"/>
    <mergeCell ref="E5604:F5604"/>
    <mergeCell ref="E5605:F5605"/>
    <mergeCell ref="E5642:F5642"/>
    <mergeCell ref="E5643:F5643"/>
    <mergeCell ref="E5644:F5644"/>
    <mergeCell ref="E5645:F5645"/>
    <mergeCell ref="E5646:F5646"/>
    <mergeCell ref="H5648:I5648"/>
    <mergeCell ref="E5633:F5633"/>
    <mergeCell ref="E5634:F5634"/>
    <mergeCell ref="E5635:F5635"/>
    <mergeCell ref="E5636:F5636"/>
    <mergeCell ref="E5637:F5637"/>
    <mergeCell ref="H5639:I5639"/>
    <mergeCell ref="E5624:F5624"/>
    <mergeCell ref="E5625:F5625"/>
    <mergeCell ref="E5626:F5626"/>
    <mergeCell ref="E5627:F5627"/>
    <mergeCell ref="E5628:F5628"/>
    <mergeCell ref="H5630:I5630"/>
    <mergeCell ref="E5669:F5669"/>
    <mergeCell ref="E5670:F5670"/>
    <mergeCell ref="E5671:F5671"/>
    <mergeCell ref="E5672:F5672"/>
    <mergeCell ref="E5673:F5673"/>
    <mergeCell ref="H5675:I5675"/>
    <mergeCell ref="E5660:F5660"/>
    <mergeCell ref="E5661:F5661"/>
    <mergeCell ref="E5662:F5662"/>
    <mergeCell ref="E5663:F5663"/>
    <mergeCell ref="E5664:F5664"/>
    <mergeCell ref="H5666:I5666"/>
    <mergeCell ref="E5651:F5651"/>
    <mergeCell ref="E5652:F5652"/>
    <mergeCell ref="E5653:F5653"/>
    <mergeCell ref="E5654:F5654"/>
    <mergeCell ref="E5655:F5655"/>
    <mergeCell ref="H5657:I5657"/>
    <mergeCell ref="E5696:F5696"/>
    <mergeCell ref="E5697:F5697"/>
    <mergeCell ref="H5699:I5699"/>
    <mergeCell ref="E5702:F5702"/>
    <mergeCell ref="E5703:F5703"/>
    <mergeCell ref="E5704:F5704"/>
    <mergeCell ref="E5687:F5687"/>
    <mergeCell ref="E5688:F5688"/>
    <mergeCell ref="E5689:F5689"/>
    <mergeCell ref="H5691:I5691"/>
    <mergeCell ref="E5694:F5694"/>
    <mergeCell ref="E5695:F5695"/>
    <mergeCell ref="E5678:F5678"/>
    <mergeCell ref="E5679:F5679"/>
    <mergeCell ref="E5680:F5680"/>
    <mergeCell ref="E5681:F5681"/>
    <mergeCell ref="H5683:I5683"/>
    <mergeCell ref="E5686:F5686"/>
    <mergeCell ref="H5724:I5724"/>
    <mergeCell ref="E5727:F5727"/>
    <mergeCell ref="E5728:F5728"/>
    <mergeCell ref="E5729:F5729"/>
    <mergeCell ref="E5730:F5730"/>
    <mergeCell ref="H5732:I5732"/>
    <mergeCell ref="H5715:I5715"/>
    <mergeCell ref="E5718:F5718"/>
    <mergeCell ref="E5719:F5719"/>
    <mergeCell ref="E5720:F5720"/>
    <mergeCell ref="E5721:F5721"/>
    <mergeCell ref="E5722:F5722"/>
    <mergeCell ref="E5705:F5705"/>
    <mergeCell ref="H5707:I5707"/>
    <mergeCell ref="E5710:F5710"/>
    <mergeCell ref="E5711:F5711"/>
    <mergeCell ref="E5712:F5712"/>
    <mergeCell ref="E5713:F5713"/>
    <mergeCell ref="E5753:F5753"/>
    <mergeCell ref="E5754:F5754"/>
    <mergeCell ref="E5755:F5755"/>
    <mergeCell ref="H5757:I5757"/>
    <mergeCell ref="E5760:F5760"/>
    <mergeCell ref="E5761:F5761"/>
    <mergeCell ref="E5744:F5744"/>
    <mergeCell ref="E5745:F5745"/>
    <mergeCell ref="E5746:F5746"/>
    <mergeCell ref="E5747:F5747"/>
    <mergeCell ref="H5749:I5749"/>
    <mergeCell ref="E5752:F5752"/>
    <mergeCell ref="E5735:F5735"/>
    <mergeCell ref="E5736:F5736"/>
    <mergeCell ref="E5737:F5737"/>
    <mergeCell ref="E5738:F5738"/>
    <mergeCell ref="E5739:F5739"/>
    <mergeCell ref="H5741:I5741"/>
    <mergeCell ref="E5780:F5780"/>
    <mergeCell ref="E5781:F5781"/>
    <mergeCell ref="H5783:I5783"/>
    <mergeCell ref="E5786:F5786"/>
    <mergeCell ref="E5787:F5787"/>
    <mergeCell ref="E5788:F5788"/>
    <mergeCell ref="E5771:F5771"/>
    <mergeCell ref="H5773:I5773"/>
    <mergeCell ref="E5776:F5776"/>
    <mergeCell ref="E5777:F5777"/>
    <mergeCell ref="E5778:F5778"/>
    <mergeCell ref="E5779:F5779"/>
    <mergeCell ref="E5762:F5762"/>
    <mergeCell ref="E5763:F5763"/>
    <mergeCell ref="H5765:I5765"/>
    <mergeCell ref="E5768:F5768"/>
    <mergeCell ref="E5769:F5769"/>
    <mergeCell ref="E5770:F5770"/>
    <mergeCell ref="E5807:F5807"/>
    <mergeCell ref="E5808:F5808"/>
    <mergeCell ref="E5809:F5809"/>
    <mergeCell ref="H5811:I5811"/>
    <mergeCell ref="E5814:F5814"/>
    <mergeCell ref="E5815:F5815"/>
    <mergeCell ref="E5798:F5798"/>
    <mergeCell ref="E5799:F5799"/>
    <mergeCell ref="E5800:F5800"/>
    <mergeCell ref="E5801:F5801"/>
    <mergeCell ref="H5803:I5803"/>
    <mergeCell ref="E5806:F5806"/>
    <mergeCell ref="E5789:F5789"/>
    <mergeCell ref="E5790:F5790"/>
    <mergeCell ref="E5791:F5791"/>
    <mergeCell ref="H5793:I5793"/>
    <mergeCell ref="E5796:F5796"/>
    <mergeCell ref="E5797:F5797"/>
    <mergeCell ref="E5831:F5831"/>
    <mergeCell ref="H5833:I5833"/>
    <mergeCell ref="E5836:F5836"/>
    <mergeCell ref="E5837:F5837"/>
    <mergeCell ref="E5838:F5838"/>
    <mergeCell ref="E5839:F5839"/>
    <mergeCell ref="E5825:F5825"/>
    <mergeCell ref="E5826:F5826"/>
    <mergeCell ref="E5827:F5827"/>
    <mergeCell ref="E5828:F5828"/>
    <mergeCell ref="E5829:F5829"/>
    <mergeCell ref="E5830:F5830"/>
    <mergeCell ref="E5816:F5816"/>
    <mergeCell ref="E5817:F5817"/>
    <mergeCell ref="E5818:F5818"/>
    <mergeCell ref="H5820:I5820"/>
    <mergeCell ref="E5823:F5823"/>
    <mergeCell ref="E5824:F5824"/>
    <mergeCell ref="E5855:F5855"/>
    <mergeCell ref="E5856:F5856"/>
    <mergeCell ref="E5857:F5857"/>
    <mergeCell ref="E5858:F5858"/>
    <mergeCell ref="E5859:F5859"/>
    <mergeCell ref="E5860:F5860"/>
    <mergeCell ref="E5849:F5849"/>
    <mergeCell ref="E5850:F5850"/>
    <mergeCell ref="E5851:F5851"/>
    <mergeCell ref="E5852:F5852"/>
    <mergeCell ref="E5853:F5853"/>
    <mergeCell ref="E5854:F5854"/>
    <mergeCell ref="E5840:F5840"/>
    <mergeCell ref="E5841:F5841"/>
    <mergeCell ref="H5843:I5843"/>
    <mergeCell ref="E5846:F5846"/>
    <mergeCell ref="E5847:F5847"/>
    <mergeCell ref="E5848:F5848"/>
    <mergeCell ref="H5877:I5877"/>
    <mergeCell ref="E5880:F5880"/>
    <mergeCell ref="E5881:F5881"/>
    <mergeCell ref="E5882:F5882"/>
    <mergeCell ref="E5883:F5883"/>
    <mergeCell ref="E5884:F5884"/>
    <mergeCell ref="E5870:F5870"/>
    <mergeCell ref="E5871:F5871"/>
    <mergeCell ref="E5872:F5872"/>
    <mergeCell ref="E5873:F5873"/>
    <mergeCell ref="E5874:F5874"/>
    <mergeCell ref="E5875:F5875"/>
    <mergeCell ref="E5861:F5861"/>
    <mergeCell ref="H5863:I5863"/>
    <mergeCell ref="F5866:G5866"/>
    <mergeCell ref="E5867:F5867"/>
    <mergeCell ref="E5868:F5868"/>
    <mergeCell ref="E5869:F5869"/>
    <mergeCell ref="H5901:I5901"/>
    <mergeCell ref="E5904:F5904"/>
    <mergeCell ref="E5905:F5905"/>
    <mergeCell ref="E5906:F5906"/>
    <mergeCell ref="H5908:I5908"/>
    <mergeCell ref="E5911:F5911"/>
    <mergeCell ref="E5894:F5894"/>
    <mergeCell ref="E5895:F5895"/>
    <mergeCell ref="E5896:F5896"/>
    <mergeCell ref="E5897:F5897"/>
    <mergeCell ref="E5898:F5898"/>
    <mergeCell ref="E5899:F5899"/>
    <mergeCell ref="E5885:F5885"/>
    <mergeCell ref="E5886:F5886"/>
    <mergeCell ref="E5887:F5887"/>
    <mergeCell ref="H5889:I5889"/>
    <mergeCell ref="E5892:F5892"/>
    <mergeCell ref="E5893:F5893"/>
    <mergeCell ref="E5930:F5930"/>
    <mergeCell ref="E5931:F5931"/>
    <mergeCell ref="E5932:F5932"/>
    <mergeCell ref="H5934:I5934"/>
    <mergeCell ref="E5937:F5937"/>
    <mergeCell ref="E5938:F5938"/>
    <mergeCell ref="E5918:F5918"/>
    <mergeCell ref="H5920:I5920"/>
    <mergeCell ref="E5923:F5923"/>
    <mergeCell ref="E5924:F5924"/>
    <mergeCell ref="E5925:F5925"/>
    <mergeCell ref="H5927:I5927"/>
    <mergeCell ref="E5912:F5912"/>
    <mergeCell ref="E5913:F5913"/>
    <mergeCell ref="E5914:F5914"/>
    <mergeCell ref="E5915:F5915"/>
    <mergeCell ref="E5916:F5916"/>
    <mergeCell ref="E5917:F5917"/>
    <mergeCell ref="E5960:F5960"/>
    <mergeCell ref="H5962:I5962"/>
    <mergeCell ref="E5965:F5965"/>
    <mergeCell ref="E5966:F5966"/>
    <mergeCell ref="H5968:I5968"/>
    <mergeCell ref="E5971:F5971"/>
    <mergeCell ref="E5951:F5951"/>
    <mergeCell ref="E5952:F5952"/>
    <mergeCell ref="E5953:F5953"/>
    <mergeCell ref="H5955:I5955"/>
    <mergeCell ref="E5958:F5958"/>
    <mergeCell ref="E5959:F5959"/>
    <mergeCell ref="E5939:F5939"/>
    <mergeCell ref="H5941:I5941"/>
    <mergeCell ref="E5944:F5944"/>
    <mergeCell ref="E5945:F5945"/>
    <mergeCell ref="E5946:F5946"/>
    <mergeCell ref="H5948:I5948"/>
    <mergeCell ref="E5993:F5993"/>
    <mergeCell ref="E5994:F5994"/>
    <mergeCell ref="H5996:I5996"/>
    <mergeCell ref="E5999:F5999"/>
    <mergeCell ref="E6000:F6000"/>
    <mergeCell ref="E6001:F6001"/>
    <mergeCell ref="H5982:I5982"/>
    <mergeCell ref="E5985:F5985"/>
    <mergeCell ref="E5986:F5986"/>
    <mergeCell ref="E5987:F5987"/>
    <mergeCell ref="H5989:I5989"/>
    <mergeCell ref="E5992:F5992"/>
    <mergeCell ref="E5972:F5972"/>
    <mergeCell ref="E5973:F5973"/>
    <mergeCell ref="H5975:I5975"/>
    <mergeCell ref="E5978:F5978"/>
    <mergeCell ref="E5979:F5979"/>
    <mergeCell ref="E5980:F5980"/>
    <mergeCell ref="H6024:I6024"/>
    <mergeCell ref="E6027:F6027"/>
    <mergeCell ref="E6028:F6028"/>
    <mergeCell ref="E6029:F6029"/>
    <mergeCell ref="H6031:I6031"/>
    <mergeCell ref="E6034:F6034"/>
    <mergeCell ref="E6014:F6014"/>
    <mergeCell ref="E6015:F6015"/>
    <mergeCell ref="H6017:I6017"/>
    <mergeCell ref="E6020:F6020"/>
    <mergeCell ref="E6021:F6021"/>
    <mergeCell ref="E6022:F6022"/>
    <mergeCell ref="H6003:I6003"/>
    <mergeCell ref="E6006:F6006"/>
    <mergeCell ref="E6007:F6007"/>
    <mergeCell ref="E6008:F6008"/>
    <mergeCell ref="H6010:I6010"/>
    <mergeCell ref="E6013:F6013"/>
    <mergeCell ref="E6056:F6056"/>
    <mergeCell ref="E6057:F6057"/>
    <mergeCell ref="H6059:I6059"/>
    <mergeCell ref="E6062:F6062"/>
    <mergeCell ref="E6063:F6063"/>
    <mergeCell ref="E6064:F6064"/>
    <mergeCell ref="H6045:I6045"/>
    <mergeCell ref="E6048:F6048"/>
    <mergeCell ref="E6049:F6049"/>
    <mergeCell ref="E6050:F6050"/>
    <mergeCell ref="H6052:I6052"/>
    <mergeCell ref="E6055:F6055"/>
    <mergeCell ref="E6035:F6035"/>
    <mergeCell ref="E6036:F6036"/>
    <mergeCell ref="H6038:I6038"/>
    <mergeCell ref="E6041:F6041"/>
    <mergeCell ref="E6042:F6042"/>
    <mergeCell ref="E6043:F6043"/>
    <mergeCell ref="H6087:I6087"/>
    <mergeCell ref="E6090:F6090"/>
    <mergeCell ref="E6091:F6091"/>
    <mergeCell ref="E6092:F6092"/>
    <mergeCell ref="H6094:I6094"/>
    <mergeCell ref="E6097:F6097"/>
    <mergeCell ref="E6077:F6077"/>
    <mergeCell ref="E6078:F6078"/>
    <mergeCell ref="H6080:I6080"/>
    <mergeCell ref="E6083:F6083"/>
    <mergeCell ref="E6084:F6084"/>
    <mergeCell ref="E6085:F6085"/>
    <mergeCell ref="H6066:I6066"/>
    <mergeCell ref="E6069:F6069"/>
    <mergeCell ref="E6070:F6070"/>
    <mergeCell ref="E6071:F6071"/>
    <mergeCell ref="H6073:I6073"/>
    <mergeCell ref="E6076:F6076"/>
    <mergeCell ref="E6119:F6119"/>
    <mergeCell ref="E6120:F6120"/>
    <mergeCell ref="H6122:I6122"/>
    <mergeCell ref="E6125:F6125"/>
    <mergeCell ref="E6126:F6126"/>
    <mergeCell ref="E6127:F6127"/>
    <mergeCell ref="H6108:I6108"/>
    <mergeCell ref="E6111:F6111"/>
    <mergeCell ref="E6112:F6112"/>
    <mergeCell ref="E6113:F6113"/>
    <mergeCell ref="H6115:I6115"/>
    <mergeCell ref="E6118:F6118"/>
    <mergeCell ref="E6098:F6098"/>
    <mergeCell ref="E6099:F6099"/>
    <mergeCell ref="H6101:I6101"/>
    <mergeCell ref="E6104:F6104"/>
    <mergeCell ref="E6105:F6105"/>
    <mergeCell ref="E6106:F6106"/>
    <mergeCell ref="H6150:I6150"/>
    <mergeCell ref="E6153:F6153"/>
    <mergeCell ref="E6154:F6154"/>
    <mergeCell ref="E6155:F6155"/>
    <mergeCell ref="H6157:I6157"/>
    <mergeCell ref="E6160:F6160"/>
    <mergeCell ref="E6140:F6140"/>
    <mergeCell ref="E6141:F6141"/>
    <mergeCell ref="H6143:I6143"/>
    <mergeCell ref="E6146:F6146"/>
    <mergeCell ref="E6147:F6147"/>
    <mergeCell ref="E6148:F6148"/>
    <mergeCell ref="H6129:I6129"/>
    <mergeCell ref="E6132:F6132"/>
    <mergeCell ref="E6133:F6133"/>
    <mergeCell ref="E6134:F6134"/>
    <mergeCell ref="H6136:I6136"/>
    <mergeCell ref="E6139:F6139"/>
    <mergeCell ref="E6182:F6182"/>
    <mergeCell ref="E6183:F6183"/>
    <mergeCell ref="H6185:I6185"/>
    <mergeCell ref="F6188:G6188"/>
    <mergeCell ref="E6189:F6189"/>
    <mergeCell ref="E6190:F6190"/>
    <mergeCell ref="H6171:I6171"/>
    <mergeCell ref="E6174:F6174"/>
    <mergeCell ref="E6175:F6175"/>
    <mergeCell ref="E6176:F6176"/>
    <mergeCell ref="H6178:I6178"/>
    <mergeCell ref="E6181:F6181"/>
    <mergeCell ref="E6161:F6161"/>
    <mergeCell ref="E6162:F6162"/>
    <mergeCell ref="H6164:I6164"/>
    <mergeCell ref="E6167:F6167"/>
    <mergeCell ref="E6168:F6168"/>
    <mergeCell ref="E6169:F6169"/>
    <mergeCell ref="E6209:F6209"/>
    <mergeCell ref="E6210:F6210"/>
    <mergeCell ref="E6211:F6211"/>
    <mergeCell ref="H6213:I6213"/>
    <mergeCell ref="E6216:F6216"/>
    <mergeCell ref="E6217:F6217"/>
    <mergeCell ref="E6200:F6200"/>
    <mergeCell ref="E6201:F6201"/>
    <mergeCell ref="E6202:F6202"/>
    <mergeCell ref="H6204:I6204"/>
    <mergeCell ref="E6207:F6207"/>
    <mergeCell ref="E6208:F6208"/>
    <mergeCell ref="E6191:F6191"/>
    <mergeCell ref="E6192:F6192"/>
    <mergeCell ref="E6193:F6193"/>
    <mergeCell ref="H6195:I6195"/>
    <mergeCell ref="E6198:F6198"/>
    <mergeCell ref="E6199:F6199"/>
    <mergeCell ref="E6236:F6236"/>
    <mergeCell ref="E6237:F6237"/>
    <mergeCell ref="E6238:F6238"/>
    <mergeCell ref="H6240:I6240"/>
    <mergeCell ref="E6243:F6243"/>
    <mergeCell ref="E6244:F6244"/>
    <mergeCell ref="E6227:F6227"/>
    <mergeCell ref="E6228:F6228"/>
    <mergeCell ref="E6229:F6229"/>
    <mergeCell ref="H6231:I6231"/>
    <mergeCell ref="E6234:F6234"/>
    <mergeCell ref="E6235:F6235"/>
    <mergeCell ref="E6218:F6218"/>
    <mergeCell ref="E6219:F6219"/>
    <mergeCell ref="E6220:F6220"/>
    <mergeCell ref="H6222:I6222"/>
    <mergeCell ref="E6225:F6225"/>
    <mergeCell ref="E6226:F6226"/>
    <mergeCell ref="E6263:F6263"/>
    <mergeCell ref="E6264:F6264"/>
    <mergeCell ref="E6265:F6265"/>
    <mergeCell ref="E6266:F6266"/>
    <mergeCell ref="H6268:I6268"/>
    <mergeCell ref="E6271:F6271"/>
    <mergeCell ref="E6254:F6254"/>
    <mergeCell ref="E6255:F6255"/>
    <mergeCell ref="E6256:F6256"/>
    <mergeCell ref="E6257:F6257"/>
    <mergeCell ref="H6259:I6259"/>
    <mergeCell ref="E6262:F6262"/>
    <mergeCell ref="E6245:F6245"/>
    <mergeCell ref="E6246:F6246"/>
    <mergeCell ref="E6247:F6247"/>
    <mergeCell ref="H6249:I6249"/>
    <mergeCell ref="F6252:G6252"/>
    <mergeCell ref="E6253:F6253"/>
    <mergeCell ref="E6287:F6287"/>
    <mergeCell ref="E6288:F6288"/>
    <mergeCell ref="E6289:F6289"/>
    <mergeCell ref="E6290:F6290"/>
    <mergeCell ref="H6292:I6292"/>
    <mergeCell ref="E6295:F6295"/>
    <mergeCell ref="E6278:F6278"/>
    <mergeCell ref="H6280:I6280"/>
    <mergeCell ref="E6283:F6283"/>
    <mergeCell ref="E6284:F6284"/>
    <mergeCell ref="E6285:F6285"/>
    <mergeCell ref="E6286:F6286"/>
    <mergeCell ref="E6272:F6272"/>
    <mergeCell ref="E6273:F6273"/>
    <mergeCell ref="E6274:F6274"/>
    <mergeCell ref="E6275:F6275"/>
    <mergeCell ref="E6276:F6276"/>
    <mergeCell ref="E6277:F6277"/>
    <mergeCell ref="E6311:F6311"/>
    <mergeCell ref="E6312:F6312"/>
    <mergeCell ref="E6313:F6313"/>
    <mergeCell ref="E6314:F6314"/>
    <mergeCell ref="H6316:I6316"/>
    <mergeCell ref="E6319:F6319"/>
    <mergeCell ref="E6302:F6302"/>
    <mergeCell ref="H6304:I6304"/>
    <mergeCell ref="E6307:F6307"/>
    <mergeCell ref="E6308:F6308"/>
    <mergeCell ref="E6309:F6309"/>
    <mergeCell ref="E6310:F6310"/>
    <mergeCell ref="E6296:F6296"/>
    <mergeCell ref="E6297:F6297"/>
    <mergeCell ref="E6298:F6298"/>
    <mergeCell ref="E6299:F6299"/>
    <mergeCell ref="E6300:F6300"/>
    <mergeCell ref="E6301:F6301"/>
    <mergeCell ref="E6335:F6335"/>
    <mergeCell ref="E6336:F6336"/>
    <mergeCell ref="E6337:F6337"/>
    <mergeCell ref="E6338:F6338"/>
    <mergeCell ref="H6340:I6340"/>
    <mergeCell ref="E6343:F6343"/>
    <mergeCell ref="E6326:F6326"/>
    <mergeCell ref="H6328:I6328"/>
    <mergeCell ref="E6331:F6331"/>
    <mergeCell ref="E6332:F6332"/>
    <mergeCell ref="E6333:F6333"/>
    <mergeCell ref="E6334:F6334"/>
    <mergeCell ref="E6320:F6320"/>
    <mergeCell ref="E6321:F6321"/>
    <mergeCell ref="E6322:F6322"/>
    <mergeCell ref="E6323:F6323"/>
    <mergeCell ref="E6324:F6324"/>
    <mergeCell ref="E6325:F6325"/>
    <mergeCell ref="E6359:F6359"/>
    <mergeCell ref="E6360:F6360"/>
    <mergeCell ref="E6361:F6361"/>
    <mergeCell ref="E6362:F6362"/>
    <mergeCell ref="E6363:F6363"/>
    <mergeCell ref="H6365:I6365"/>
    <mergeCell ref="E6350:F6350"/>
    <mergeCell ref="H6352:I6352"/>
    <mergeCell ref="E6355:F6355"/>
    <mergeCell ref="E6356:F6356"/>
    <mergeCell ref="E6357:F6357"/>
    <mergeCell ref="E6358:F6358"/>
    <mergeCell ref="E6344:F6344"/>
    <mergeCell ref="E6345:F6345"/>
    <mergeCell ref="E6346:F6346"/>
    <mergeCell ref="E6347:F6347"/>
    <mergeCell ref="E6348:F6348"/>
    <mergeCell ref="E6349:F6349"/>
    <mergeCell ref="H6384:I6384"/>
    <mergeCell ref="E6387:F6387"/>
    <mergeCell ref="E6388:F6388"/>
    <mergeCell ref="E6389:F6389"/>
    <mergeCell ref="E6390:F6390"/>
    <mergeCell ref="E6391:F6391"/>
    <mergeCell ref="H6375:I6375"/>
    <mergeCell ref="E6378:F6378"/>
    <mergeCell ref="E6379:F6379"/>
    <mergeCell ref="E6380:F6380"/>
    <mergeCell ref="E6381:F6381"/>
    <mergeCell ref="E6382:F6382"/>
    <mergeCell ref="E6368:F6368"/>
    <mergeCell ref="E6369:F6369"/>
    <mergeCell ref="E6370:F6370"/>
    <mergeCell ref="E6371:F6371"/>
    <mergeCell ref="E6372:F6372"/>
    <mergeCell ref="E6373:F6373"/>
    <mergeCell ref="E6413:F6413"/>
    <mergeCell ref="E6414:F6414"/>
    <mergeCell ref="E6415:F6415"/>
    <mergeCell ref="E6416:F6416"/>
    <mergeCell ref="E6417:F6417"/>
    <mergeCell ref="H6419:I6419"/>
    <mergeCell ref="H6402:I6402"/>
    <mergeCell ref="E6405:F6405"/>
    <mergeCell ref="E6406:F6406"/>
    <mergeCell ref="E6407:F6407"/>
    <mergeCell ref="E6408:F6408"/>
    <mergeCell ref="H6410:I6410"/>
    <mergeCell ref="H6393:I6393"/>
    <mergeCell ref="E6396:F6396"/>
    <mergeCell ref="E6397:F6397"/>
    <mergeCell ref="E6398:F6398"/>
    <mergeCell ref="E6399:F6399"/>
    <mergeCell ref="E6400:F6400"/>
    <mergeCell ref="E6440:F6440"/>
    <mergeCell ref="E6441:F6441"/>
    <mergeCell ref="E6442:F6442"/>
    <mergeCell ref="E6443:F6443"/>
    <mergeCell ref="E6444:F6444"/>
    <mergeCell ref="E6445:F6445"/>
    <mergeCell ref="H6429:I6429"/>
    <mergeCell ref="E6432:F6432"/>
    <mergeCell ref="E6433:F6433"/>
    <mergeCell ref="E6434:F6434"/>
    <mergeCell ref="E6435:F6435"/>
    <mergeCell ref="H6437:I6437"/>
    <mergeCell ref="E6422:F6422"/>
    <mergeCell ref="E6423:F6423"/>
    <mergeCell ref="E6424:F6424"/>
    <mergeCell ref="E6425:F6425"/>
    <mergeCell ref="E6426:F6426"/>
    <mergeCell ref="E6427:F6427"/>
    <mergeCell ref="E6464:F6464"/>
    <mergeCell ref="E6465:F6465"/>
    <mergeCell ref="E6466:F6466"/>
    <mergeCell ref="E6467:F6467"/>
    <mergeCell ref="H6469:I6469"/>
    <mergeCell ref="E6472:F6472"/>
    <mergeCell ref="E6455:F6455"/>
    <mergeCell ref="E6456:F6456"/>
    <mergeCell ref="H6458:I6458"/>
    <mergeCell ref="E6461:F6461"/>
    <mergeCell ref="E6462:F6462"/>
    <mergeCell ref="E6463:F6463"/>
    <mergeCell ref="H6447:I6447"/>
    <mergeCell ref="E6450:F6450"/>
    <mergeCell ref="E6451:F6451"/>
    <mergeCell ref="E6452:F6452"/>
    <mergeCell ref="E6453:F6453"/>
    <mergeCell ref="E6454:F6454"/>
    <mergeCell ref="H6500:I6500"/>
    <mergeCell ref="F6503:G6503"/>
    <mergeCell ref="E6504:F6504"/>
    <mergeCell ref="E6505:F6505"/>
    <mergeCell ref="E6488:F6488"/>
    <mergeCell ref="E6489:F6489"/>
    <mergeCell ref="E6490:F6490"/>
    <mergeCell ref="H6492:I6492"/>
    <mergeCell ref="E6495:F6495"/>
    <mergeCell ref="E6496:F6496"/>
    <mergeCell ref="F6482:G6482"/>
    <mergeCell ref="F6483:G6483"/>
    <mergeCell ref="E6484:F6484"/>
    <mergeCell ref="E6485:F6485"/>
    <mergeCell ref="E6486:F6486"/>
    <mergeCell ref="E6487:F6487"/>
    <mergeCell ref="E6473:F6473"/>
    <mergeCell ref="E6474:F6474"/>
    <mergeCell ref="E6475:F6475"/>
    <mergeCell ref="E6476:F6476"/>
    <mergeCell ref="E6477:F6477"/>
    <mergeCell ref="H6479:I6479"/>
    <mergeCell ref="A6536:J6536"/>
    <mergeCell ref="A8:D9"/>
    <mergeCell ref="H9:I9"/>
    <mergeCell ref="H10:I10"/>
    <mergeCell ref="A6:D6"/>
    <mergeCell ref="A6533:C6533"/>
    <mergeCell ref="F6533:G6533"/>
    <mergeCell ref="H6533:J6533"/>
    <mergeCell ref="A6534:C6534"/>
    <mergeCell ref="F6534:G6534"/>
    <mergeCell ref="H6534:J6534"/>
    <mergeCell ref="E6524:F6524"/>
    <mergeCell ref="E6525:F6525"/>
    <mergeCell ref="E6526:F6526"/>
    <mergeCell ref="H6528:I6528"/>
    <mergeCell ref="A6532:C6532"/>
    <mergeCell ref="F6532:G6532"/>
    <mergeCell ref="H6532:J6532"/>
    <mergeCell ref="E6515:F6515"/>
    <mergeCell ref="E6516:F6516"/>
    <mergeCell ref="H6518:I6518"/>
    <mergeCell ref="F6521:G6521"/>
    <mergeCell ref="E6522:F6522"/>
    <mergeCell ref="E6523:F6523"/>
    <mergeCell ref="E6506:F6506"/>
    <mergeCell ref="E6507:F6507"/>
    <mergeCell ref="E6508:F6508"/>
    <mergeCell ref="H6510:I6510"/>
    <mergeCell ref="F6513:G6513"/>
    <mergeCell ref="E6514:F6514"/>
    <mergeCell ref="E6497:F6497"/>
    <mergeCell ref="E6498:F6498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025C2-B312-4AD5-A064-7DDFE8DFFE27}">
  <dimension ref="A1:O42"/>
  <sheetViews>
    <sheetView topLeftCell="A7" zoomScale="60" zoomScaleNormal="60" workbookViewId="0">
      <selection activeCell="H32" sqref="H32"/>
    </sheetView>
  </sheetViews>
  <sheetFormatPr defaultRowHeight="13.8" x14ac:dyDescent="0.25"/>
  <cols>
    <col min="1" max="1" width="10.5" customWidth="1"/>
    <col min="2" max="2" width="60" bestFit="1" customWidth="1"/>
    <col min="3" max="3" width="25" customWidth="1"/>
    <col min="4" max="15" width="12" bestFit="1" customWidth="1"/>
  </cols>
  <sheetData>
    <row r="1" spans="1:15" x14ac:dyDescent="0.25">
      <c r="A1" s="13"/>
      <c r="B1" s="14"/>
      <c r="C1" s="14"/>
      <c r="D1" s="14"/>
      <c r="E1" s="14"/>
      <c r="F1" s="14"/>
      <c r="G1" s="14"/>
      <c r="H1" s="14"/>
      <c r="I1" s="14"/>
      <c r="J1" s="15"/>
      <c r="K1" s="14"/>
      <c r="L1" s="14"/>
      <c r="M1" s="14"/>
      <c r="N1" s="14"/>
      <c r="O1" s="15"/>
    </row>
    <row r="2" spans="1:15" ht="15.6" x14ac:dyDescent="0.25">
      <c r="A2" s="1"/>
      <c r="B2" s="2"/>
      <c r="C2" s="2"/>
      <c r="D2" s="2"/>
      <c r="E2" s="2"/>
      <c r="F2" s="2"/>
      <c r="G2" s="16"/>
      <c r="H2" s="17"/>
      <c r="I2" s="2"/>
      <c r="J2" s="3"/>
      <c r="O2" s="3" t="s">
        <v>2017</v>
      </c>
    </row>
    <row r="3" spans="1:15" ht="15.6" x14ac:dyDescent="0.25">
      <c r="A3" s="1"/>
      <c r="B3" s="2"/>
      <c r="C3" s="2"/>
      <c r="D3" s="2"/>
      <c r="E3" s="2"/>
      <c r="F3" s="2"/>
      <c r="G3" s="16"/>
      <c r="H3" s="17"/>
      <c r="I3" s="2"/>
      <c r="J3" s="3"/>
      <c r="O3" s="3" t="s">
        <v>2018</v>
      </c>
    </row>
    <row r="4" spans="1:15" ht="15.6" x14ac:dyDescent="0.25">
      <c r="A4" s="1"/>
      <c r="B4" s="2"/>
      <c r="C4" s="2"/>
      <c r="D4" s="2"/>
      <c r="E4" s="2"/>
      <c r="F4" s="2"/>
      <c r="G4" s="16"/>
      <c r="H4" s="17"/>
      <c r="I4" s="2"/>
      <c r="J4" s="4"/>
      <c r="O4" s="4" t="s">
        <v>2019</v>
      </c>
    </row>
    <row r="5" spans="1:15" ht="14.4" thickBot="1" x14ac:dyDescent="0.3">
      <c r="A5" s="42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4"/>
    </row>
    <row r="6" spans="1:15" x14ac:dyDescent="0.25">
      <c r="A6" s="5" t="s">
        <v>2020</v>
      </c>
      <c r="B6" s="6"/>
      <c r="C6" s="6"/>
      <c r="D6" s="6"/>
      <c r="E6" s="7"/>
      <c r="F6" s="7"/>
      <c r="G6" s="8"/>
      <c r="H6" s="14"/>
      <c r="I6" s="14"/>
      <c r="J6" s="7" t="s">
        <v>2021</v>
      </c>
      <c r="K6" s="7" t="s">
        <v>2022</v>
      </c>
      <c r="L6" s="8"/>
      <c r="M6" s="14"/>
      <c r="N6" s="14"/>
      <c r="O6" s="15"/>
    </row>
    <row r="7" spans="1:15" ht="37.200000000000003" customHeight="1" x14ac:dyDescent="0.25">
      <c r="A7" s="259" t="s">
        <v>2035</v>
      </c>
      <c r="B7" s="260"/>
      <c r="C7" s="260"/>
      <c r="D7" s="260"/>
      <c r="E7" s="18"/>
      <c r="F7" s="18"/>
      <c r="G7" s="16"/>
      <c r="J7" s="18">
        <v>0.20499999999999999</v>
      </c>
      <c r="K7" s="18">
        <v>0.58099999999999996</v>
      </c>
      <c r="L7" s="16"/>
      <c r="O7" s="41"/>
    </row>
    <row r="8" spans="1:15" x14ac:dyDescent="0.25">
      <c r="A8" s="12" t="s">
        <v>2023</v>
      </c>
      <c r="B8" s="2"/>
      <c r="C8" s="2"/>
      <c r="D8" s="2"/>
      <c r="E8" s="19"/>
      <c r="F8" s="19"/>
      <c r="G8" s="16"/>
      <c r="J8" s="19"/>
      <c r="K8" s="19" t="s">
        <v>2024</v>
      </c>
      <c r="L8" s="16"/>
      <c r="O8" s="41"/>
    </row>
    <row r="9" spans="1:15" ht="13.8" customHeight="1" x14ac:dyDescent="0.25">
      <c r="A9" s="259" t="s">
        <v>2034</v>
      </c>
      <c r="B9" s="260"/>
      <c r="C9" s="260"/>
      <c r="D9" s="260"/>
      <c r="E9" s="260"/>
      <c r="F9" s="260"/>
      <c r="G9" s="260"/>
      <c r="J9" s="18"/>
      <c r="K9" s="18">
        <v>1.1463000000000001</v>
      </c>
      <c r="L9" s="16"/>
      <c r="O9" s="41"/>
    </row>
    <row r="10" spans="1:15" ht="14.4" customHeight="1" thickBot="1" x14ac:dyDescent="0.3">
      <c r="A10" s="299"/>
      <c r="B10" s="261"/>
      <c r="C10" s="261"/>
      <c r="D10" s="261"/>
      <c r="E10" s="261"/>
      <c r="F10" s="261"/>
      <c r="G10" s="261"/>
      <c r="H10" s="43"/>
      <c r="I10" s="43"/>
      <c r="J10" s="43"/>
      <c r="K10" s="43"/>
      <c r="L10" s="43"/>
      <c r="M10" s="43"/>
      <c r="N10" s="43"/>
      <c r="O10" s="44"/>
    </row>
    <row r="11" spans="1:15" ht="13.8" customHeight="1" thickBot="1" x14ac:dyDescent="0.3">
      <c r="A11" s="301" t="s">
        <v>4172</v>
      </c>
      <c r="B11" s="302"/>
      <c r="C11" s="302"/>
      <c r="D11" s="302"/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3"/>
    </row>
    <row r="12" spans="1:15" ht="14.4" thickBot="1" x14ac:dyDescent="0.3">
      <c r="A12" s="172" t="s">
        <v>1</v>
      </c>
      <c r="B12" s="173" t="s">
        <v>4</v>
      </c>
      <c r="C12" s="174" t="s">
        <v>4056</v>
      </c>
      <c r="D12" s="175" t="s">
        <v>4173</v>
      </c>
      <c r="E12" s="175" t="s">
        <v>4174</v>
      </c>
      <c r="F12" s="175" t="s">
        <v>4175</v>
      </c>
      <c r="G12" s="175" t="s">
        <v>4176</v>
      </c>
      <c r="H12" s="175" t="s">
        <v>4177</v>
      </c>
      <c r="I12" s="175" t="s">
        <v>4178</v>
      </c>
      <c r="J12" s="175" t="s">
        <v>4179</v>
      </c>
      <c r="K12" s="175" t="s">
        <v>4180</v>
      </c>
      <c r="L12" s="175" t="s">
        <v>4181</v>
      </c>
      <c r="M12" s="175" t="s">
        <v>4182</v>
      </c>
      <c r="N12" s="175" t="s">
        <v>4183</v>
      </c>
      <c r="O12" s="176" t="s">
        <v>4184</v>
      </c>
    </row>
    <row r="13" spans="1:15" ht="26.4" x14ac:dyDescent="0.25">
      <c r="A13" s="169" t="s">
        <v>11</v>
      </c>
      <c r="B13" s="169" t="s">
        <v>13</v>
      </c>
      <c r="C13" s="170" t="s">
        <v>4057</v>
      </c>
      <c r="D13" s="171" t="s">
        <v>4057</v>
      </c>
      <c r="E13" s="170" t="s">
        <v>14</v>
      </c>
      <c r="F13" s="170" t="s">
        <v>14</v>
      </c>
      <c r="G13" s="170" t="s">
        <v>14</v>
      </c>
      <c r="H13" s="170" t="s">
        <v>14</v>
      </c>
      <c r="I13" s="170" t="s">
        <v>14</v>
      </c>
      <c r="J13" s="170" t="s">
        <v>14</v>
      </c>
      <c r="K13" s="170" t="s">
        <v>14</v>
      </c>
      <c r="L13" s="170" t="s">
        <v>14</v>
      </c>
      <c r="M13" s="170" t="s">
        <v>14</v>
      </c>
      <c r="N13" s="170" t="s">
        <v>14</v>
      </c>
      <c r="O13" s="170" t="s">
        <v>14</v>
      </c>
    </row>
    <row r="14" spans="1:15" ht="26.4" x14ac:dyDescent="0.25">
      <c r="A14" s="166" t="s">
        <v>86</v>
      </c>
      <c r="B14" s="166" t="s">
        <v>87</v>
      </c>
      <c r="C14" s="167" t="s">
        <v>4058</v>
      </c>
      <c r="D14" s="168" t="s">
        <v>4059</v>
      </c>
      <c r="E14" s="168" t="s">
        <v>4059</v>
      </c>
      <c r="F14" s="167" t="s">
        <v>14</v>
      </c>
      <c r="G14" s="167" t="s">
        <v>14</v>
      </c>
      <c r="H14" s="167" t="s">
        <v>14</v>
      </c>
      <c r="I14" s="167" t="s">
        <v>14</v>
      </c>
      <c r="J14" s="167" t="s">
        <v>14</v>
      </c>
      <c r="K14" s="167" t="s">
        <v>14</v>
      </c>
      <c r="L14" s="167" t="s">
        <v>14</v>
      </c>
      <c r="M14" s="167" t="s">
        <v>14</v>
      </c>
      <c r="N14" s="167" t="s">
        <v>14</v>
      </c>
      <c r="O14" s="167" t="s">
        <v>14</v>
      </c>
    </row>
    <row r="15" spans="1:15" ht="26.4" x14ac:dyDescent="0.25">
      <c r="A15" s="166" t="s">
        <v>141</v>
      </c>
      <c r="B15" s="166" t="s">
        <v>142</v>
      </c>
      <c r="C15" s="167" t="s">
        <v>4060</v>
      </c>
      <c r="D15" s="167" t="s">
        <v>14</v>
      </c>
      <c r="E15" s="168" t="s">
        <v>4061</v>
      </c>
      <c r="F15" s="168" t="s">
        <v>4062</v>
      </c>
      <c r="G15" s="168" t="s">
        <v>4063</v>
      </c>
      <c r="H15" s="168" t="s">
        <v>4064</v>
      </c>
      <c r="I15" s="167" t="s">
        <v>14</v>
      </c>
      <c r="J15" s="167" t="s">
        <v>14</v>
      </c>
      <c r="K15" s="167" t="s">
        <v>14</v>
      </c>
      <c r="L15" s="167" t="s">
        <v>14</v>
      </c>
      <c r="M15" s="167" t="s">
        <v>14</v>
      </c>
      <c r="N15" s="167" t="s">
        <v>14</v>
      </c>
      <c r="O15" s="167" t="s">
        <v>14</v>
      </c>
    </row>
    <row r="16" spans="1:15" ht="26.4" x14ac:dyDescent="0.25">
      <c r="A16" s="166" t="s">
        <v>231</v>
      </c>
      <c r="B16" s="166" t="s">
        <v>232</v>
      </c>
      <c r="C16" s="167" t="s">
        <v>4065</v>
      </c>
      <c r="D16" s="167" t="s">
        <v>14</v>
      </c>
      <c r="E16" s="167" t="s">
        <v>14</v>
      </c>
      <c r="F16" s="167" t="s">
        <v>14</v>
      </c>
      <c r="G16" s="168" t="s">
        <v>4066</v>
      </c>
      <c r="H16" s="168" t="s">
        <v>4066</v>
      </c>
      <c r="I16" s="168" t="s">
        <v>4066</v>
      </c>
      <c r="J16" s="168" t="s">
        <v>4067</v>
      </c>
      <c r="K16" s="167" t="s">
        <v>14</v>
      </c>
      <c r="L16" s="167" t="s">
        <v>14</v>
      </c>
      <c r="M16" s="167" t="s">
        <v>14</v>
      </c>
      <c r="N16" s="167" t="s">
        <v>14</v>
      </c>
      <c r="O16" s="167" t="s">
        <v>14</v>
      </c>
    </row>
    <row r="17" spans="1:15" ht="26.4" x14ac:dyDescent="0.25">
      <c r="A17" s="166" t="s">
        <v>272</v>
      </c>
      <c r="B17" s="166" t="s">
        <v>273</v>
      </c>
      <c r="C17" s="167" t="s">
        <v>4068</v>
      </c>
      <c r="D17" s="167" t="s">
        <v>14</v>
      </c>
      <c r="E17" s="167" t="s">
        <v>14</v>
      </c>
      <c r="F17" s="167" t="s">
        <v>14</v>
      </c>
      <c r="G17" s="167" t="s">
        <v>14</v>
      </c>
      <c r="H17" s="167" t="s">
        <v>14</v>
      </c>
      <c r="I17" s="167" t="s">
        <v>14</v>
      </c>
      <c r="J17" s="168" t="s">
        <v>4069</v>
      </c>
      <c r="K17" s="168" t="s">
        <v>4070</v>
      </c>
      <c r="L17" s="167" t="s">
        <v>14</v>
      </c>
      <c r="M17" s="167" t="s">
        <v>14</v>
      </c>
      <c r="N17" s="167" t="s">
        <v>14</v>
      </c>
      <c r="O17" s="167" t="s">
        <v>14</v>
      </c>
    </row>
    <row r="18" spans="1:15" ht="26.4" x14ac:dyDescent="0.25">
      <c r="A18" s="166" t="s">
        <v>393</v>
      </c>
      <c r="B18" s="166" t="s">
        <v>394</v>
      </c>
      <c r="C18" s="167" t="s">
        <v>4071</v>
      </c>
      <c r="D18" s="167" t="s">
        <v>14</v>
      </c>
      <c r="E18" s="167" t="s">
        <v>14</v>
      </c>
      <c r="F18" s="167" t="s">
        <v>14</v>
      </c>
      <c r="G18" s="167" t="s">
        <v>14</v>
      </c>
      <c r="H18" s="167" t="s">
        <v>14</v>
      </c>
      <c r="I18" s="167" t="s">
        <v>14</v>
      </c>
      <c r="J18" s="168" t="s">
        <v>4072</v>
      </c>
      <c r="K18" s="168" t="s">
        <v>4072</v>
      </c>
      <c r="L18" s="167" t="s">
        <v>14</v>
      </c>
      <c r="M18" s="167" t="s">
        <v>14</v>
      </c>
      <c r="N18" s="167" t="s">
        <v>14</v>
      </c>
      <c r="O18" s="167" t="s">
        <v>14</v>
      </c>
    </row>
    <row r="19" spans="1:15" ht="26.4" x14ac:dyDescent="0.25">
      <c r="A19" s="166" t="s">
        <v>424</v>
      </c>
      <c r="B19" s="166" t="s">
        <v>425</v>
      </c>
      <c r="C19" s="167" t="s">
        <v>4073</v>
      </c>
      <c r="D19" s="168" t="s">
        <v>4074</v>
      </c>
      <c r="E19" s="168" t="s">
        <v>4074</v>
      </c>
      <c r="F19" s="167" t="s">
        <v>14</v>
      </c>
      <c r="G19" s="167" t="s">
        <v>14</v>
      </c>
      <c r="H19" s="167" t="s">
        <v>14</v>
      </c>
      <c r="I19" s="167" t="s">
        <v>14</v>
      </c>
      <c r="J19" s="168" t="s">
        <v>4075</v>
      </c>
      <c r="K19" s="168" t="s">
        <v>4075</v>
      </c>
      <c r="L19" s="167" t="s">
        <v>14</v>
      </c>
      <c r="M19" s="167" t="s">
        <v>14</v>
      </c>
      <c r="N19" s="167" t="s">
        <v>14</v>
      </c>
      <c r="O19" s="167" t="s">
        <v>14</v>
      </c>
    </row>
    <row r="20" spans="1:15" ht="26.4" x14ac:dyDescent="0.25">
      <c r="A20" s="166" t="s">
        <v>435</v>
      </c>
      <c r="B20" s="166" t="s">
        <v>436</v>
      </c>
      <c r="C20" s="167" t="s">
        <v>4076</v>
      </c>
      <c r="D20" s="167" t="s">
        <v>14</v>
      </c>
      <c r="E20" s="167" t="s">
        <v>14</v>
      </c>
      <c r="F20" s="167" t="s">
        <v>14</v>
      </c>
      <c r="G20" s="167" t="s">
        <v>14</v>
      </c>
      <c r="H20" s="167" t="s">
        <v>14</v>
      </c>
      <c r="I20" s="168" t="s">
        <v>4077</v>
      </c>
      <c r="J20" s="168" t="s">
        <v>4078</v>
      </c>
      <c r="K20" s="168" t="s">
        <v>4079</v>
      </c>
      <c r="L20" s="168" t="s">
        <v>4078</v>
      </c>
      <c r="M20" s="168" t="s">
        <v>4078</v>
      </c>
      <c r="N20" s="167" t="s">
        <v>14</v>
      </c>
      <c r="O20" s="167" t="s">
        <v>14</v>
      </c>
    </row>
    <row r="21" spans="1:15" ht="26.4" x14ac:dyDescent="0.25">
      <c r="A21" s="166" t="s">
        <v>456</v>
      </c>
      <c r="B21" s="166" t="s">
        <v>457</v>
      </c>
      <c r="C21" s="167" t="s">
        <v>4080</v>
      </c>
      <c r="D21" s="167" t="s">
        <v>14</v>
      </c>
      <c r="E21" s="167" t="s">
        <v>14</v>
      </c>
      <c r="F21" s="167" t="s">
        <v>14</v>
      </c>
      <c r="G21" s="167" t="s">
        <v>14</v>
      </c>
      <c r="H21" s="167" t="s">
        <v>14</v>
      </c>
      <c r="I21" s="167" t="s">
        <v>14</v>
      </c>
      <c r="J21" s="167" t="s">
        <v>14</v>
      </c>
      <c r="K21" s="168" t="s">
        <v>4081</v>
      </c>
      <c r="L21" s="168" t="s">
        <v>4081</v>
      </c>
      <c r="M21" s="168" t="s">
        <v>4081</v>
      </c>
      <c r="N21" s="168" t="s">
        <v>4082</v>
      </c>
      <c r="O21" s="167" t="s">
        <v>14</v>
      </c>
    </row>
    <row r="22" spans="1:15" ht="26.4" x14ac:dyDescent="0.25">
      <c r="A22" s="166" t="s">
        <v>486</v>
      </c>
      <c r="B22" s="166" t="s">
        <v>487</v>
      </c>
      <c r="C22" s="167" t="s">
        <v>4083</v>
      </c>
      <c r="D22" s="167" t="s">
        <v>14</v>
      </c>
      <c r="E22" s="167" t="s">
        <v>14</v>
      </c>
      <c r="F22" s="167" t="s">
        <v>14</v>
      </c>
      <c r="G22" s="167" t="s">
        <v>14</v>
      </c>
      <c r="H22" s="167" t="s">
        <v>14</v>
      </c>
      <c r="I22" s="167" t="s">
        <v>14</v>
      </c>
      <c r="J22" s="167" t="s">
        <v>14</v>
      </c>
      <c r="K22" s="167" t="s">
        <v>14</v>
      </c>
      <c r="L22" s="167" t="s">
        <v>14</v>
      </c>
      <c r="M22" s="167" t="s">
        <v>14</v>
      </c>
      <c r="N22" s="168" t="s">
        <v>4084</v>
      </c>
      <c r="O22" s="168" t="s">
        <v>4084</v>
      </c>
    </row>
    <row r="23" spans="1:15" ht="26.4" x14ac:dyDescent="0.25">
      <c r="A23" s="166" t="s">
        <v>491</v>
      </c>
      <c r="B23" s="166" t="s">
        <v>492</v>
      </c>
      <c r="C23" s="167" t="s">
        <v>4085</v>
      </c>
      <c r="D23" s="167" t="s">
        <v>14</v>
      </c>
      <c r="E23" s="167" t="s">
        <v>14</v>
      </c>
      <c r="F23" s="167" t="s">
        <v>14</v>
      </c>
      <c r="G23" s="167" t="s">
        <v>14</v>
      </c>
      <c r="H23" s="168" t="s">
        <v>4086</v>
      </c>
      <c r="I23" s="168" t="s">
        <v>4087</v>
      </c>
      <c r="J23" s="168" t="s">
        <v>4088</v>
      </c>
      <c r="K23" s="167" t="s">
        <v>14</v>
      </c>
      <c r="L23" s="167" t="s">
        <v>14</v>
      </c>
      <c r="M23" s="167" t="s">
        <v>14</v>
      </c>
      <c r="N23" s="167" t="s">
        <v>14</v>
      </c>
      <c r="O23" s="167" t="s">
        <v>14</v>
      </c>
    </row>
    <row r="24" spans="1:15" ht="26.4" x14ac:dyDescent="0.25">
      <c r="A24" s="166" t="s">
        <v>496</v>
      </c>
      <c r="B24" s="166" t="s">
        <v>497</v>
      </c>
      <c r="C24" s="167" t="s">
        <v>4089</v>
      </c>
      <c r="D24" s="167" t="s">
        <v>14</v>
      </c>
      <c r="E24" s="167" t="s">
        <v>14</v>
      </c>
      <c r="F24" s="167" t="s">
        <v>14</v>
      </c>
      <c r="G24" s="167" t="s">
        <v>14</v>
      </c>
      <c r="H24" s="167" t="s">
        <v>14</v>
      </c>
      <c r="I24" s="167" t="s">
        <v>14</v>
      </c>
      <c r="J24" s="167" t="s">
        <v>14</v>
      </c>
      <c r="K24" s="167" t="s">
        <v>14</v>
      </c>
      <c r="L24" s="168" t="s">
        <v>4090</v>
      </c>
      <c r="M24" s="168" t="s">
        <v>4091</v>
      </c>
      <c r="N24" s="168" t="s">
        <v>4092</v>
      </c>
      <c r="O24" s="167" t="s">
        <v>14</v>
      </c>
    </row>
    <row r="25" spans="1:15" ht="26.4" x14ac:dyDescent="0.25">
      <c r="A25" s="166" t="s">
        <v>501</v>
      </c>
      <c r="B25" s="166" t="s">
        <v>502</v>
      </c>
      <c r="C25" s="167" t="s">
        <v>4093</v>
      </c>
      <c r="D25" s="167" t="s">
        <v>14</v>
      </c>
      <c r="E25" s="167" t="s">
        <v>14</v>
      </c>
      <c r="F25" s="167" t="s">
        <v>14</v>
      </c>
      <c r="G25" s="167" t="s">
        <v>14</v>
      </c>
      <c r="H25" s="167" t="s">
        <v>14</v>
      </c>
      <c r="I25" s="167" t="s">
        <v>14</v>
      </c>
      <c r="J25" s="167" t="s">
        <v>14</v>
      </c>
      <c r="K25" s="167" t="s">
        <v>14</v>
      </c>
      <c r="L25" s="167" t="s">
        <v>14</v>
      </c>
      <c r="M25" s="168" t="s">
        <v>4094</v>
      </c>
      <c r="N25" s="168" t="s">
        <v>4095</v>
      </c>
      <c r="O25" s="168" t="s">
        <v>4096</v>
      </c>
    </row>
    <row r="26" spans="1:15" ht="26.4" x14ac:dyDescent="0.25">
      <c r="A26" s="166" t="s">
        <v>535</v>
      </c>
      <c r="B26" s="166" t="s">
        <v>536</v>
      </c>
      <c r="C26" s="167" t="s">
        <v>4097</v>
      </c>
      <c r="D26" s="167" t="s">
        <v>14</v>
      </c>
      <c r="E26" s="167" t="s">
        <v>14</v>
      </c>
      <c r="F26" s="167" t="s">
        <v>14</v>
      </c>
      <c r="G26" s="167" t="s">
        <v>14</v>
      </c>
      <c r="H26" s="167" t="s">
        <v>14</v>
      </c>
      <c r="I26" s="167" t="s">
        <v>14</v>
      </c>
      <c r="J26" s="167" t="s">
        <v>14</v>
      </c>
      <c r="K26" s="167" t="s">
        <v>14</v>
      </c>
      <c r="L26" s="167" t="s">
        <v>14</v>
      </c>
      <c r="M26" s="168" t="s">
        <v>4098</v>
      </c>
      <c r="N26" s="168" t="s">
        <v>4099</v>
      </c>
      <c r="O26" s="168" t="s">
        <v>4100</v>
      </c>
    </row>
    <row r="27" spans="1:15" ht="26.4" x14ac:dyDescent="0.25">
      <c r="A27" s="166" t="s">
        <v>540</v>
      </c>
      <c r="B27" s="166" t="s">
        <v>541</v>
      </c>
      <c r="C27" s="167" t="s">
        <v>4101</v>
      </c>
      <c r="D27" s="167" t="s">
        <v>14</v>
      </c>
      <c r="E27" s="167" t="s">
        <v>14</v>
      </c>
      <c r="F27" s="167" t="s">
        <v>14</v>
      </c>
      <c r="G27" s="167" t="s">
        <v>14</v>
      </c>
      <c r="H27" s="167" t="s">
        <v>14</v>
      </c>
      <c r="I27" s="167" t="s">
        <v>14</v>
      </c>
      <c r="J27" s="167" t="s">
        <v>14</v>
      </c>
      <c r="K27" s="167" t="s">
        <v>14</v>
      </c>
      <c r="L27" s="167" t="s">
        <v>14</v>
      </c>
      <c r="M27" s="167" t="s">
        <v>14</v>
      </c>
      <c r="N27" s="167" t="s">
        <v>14</v>
      </c>
      <c r="O27" s="168" t="s">
        <v>4101</v>
      </c>
    </row>
    <row r="28" spans="1:15" ht="26.4" x14ac:dyDescent="0.25">
      <c r="A28" s="166" t="s">
        <v>613</v>
      </c>
      <c r="B28" s="166" t="s">
        <v>614</v>
      </c>
      <c r="C28" s="167" t="s">
        <v>4102</v>
      </c>
      <c r="D28" s="167" t="s">
        <v>14</v>
      </c>
      <c r="E28" s="167" t="s">
        <v>14</v>
      </c>
      <c r="F28" s="167" t="s">
        <v>14</v>
      </c>
      <c r="G28" s="167" t="s">
        <v>14</v>
      </c>
      <c r="H28" s="167" t="s">
        <v>14</v>
      </c>
      <c r="I28" s="167" t="s">
        <v>14</v>
      </c>
      <c r="J28" s="167" t="s">
        <v>14</v>
      </c>
      <c r="K28" s="167" t="s">
        <v>14</v>
      </c>
      <c r="L28" s="167" t="s">
        <v>14</v>
      </c>
      <c r="M28" s="167" t="s">
        <v>14</v>
      </c>
      <c r="N28" s="167" t="s">
        <v>14</v>
      </c>
      <c r="O28" s="168" t="s">
        <v>4102</v>
      </c>
    </row>
    <row r="29" spans="1:15" ht="26.4" x14ac:dyDescent="0.25">
      <c r="A29" s="166" t="s">
        <v>621</v>
      </c>
      <c r="B29" s="166" t="s">
        <v>622</v>
      </c>
      <c r="C29" s="167" t="s">
        <v>4103</v>
      </c>
      <c r="D29" s="167" t="s">
        <v>14</v>
      </c>
      <c r="E29" s="167" t="s">
        <v>14</v>
      </c>
      <c r="F29" s="167" t="s">
        <v>14</v>
      </c>
      <c r="G29" s="167" t="s">
        <v>14</v>
      </c>
      <c r="H29" s="167" t="s">
        <v>14</v>
      </c>
      <c r="I29" s="167" t="s">
        <v>14</v>
      </c>
      <c r="J29" s="168" t="s">
        <v>4104</v>
      </c>
      <c r="K29" s="168" t="s">
        <v>4104</v>
      </c>
      <c r="L29" s="168" t="s">
        <v>4105</v>
      </c>
      <c r="M29" s="168" t="s">
        <v>4105</v>
      </c>
      <c r="N29" s="168" t="s">
        <v>4106</v>
      </c>
      <c r="O29" s="167" t="s">
        <v>14</v>
      </c>
    </row>
    <row r="30" spans="1:15" ht="26.4" x14ac:dyDescent="0.25">
      <c r="A30" s="166" t="s">
        <v>1163</v>
      </c>
      <c r="B30" s="166" t="s">
        <v>1164</v>
      </c>
      <c r="C30" s="167" t="s">
        <v>4107</v>
      </c>
      <c r="D30" s="167" t="s">
        <v>14</v>
      </c>
      <c r="E30" s="167" t="s">
        <v>14</v>
      </c>
      <c r="F30" s="167" t="s">
        <v>14</v>
      </c>
      <c r="G30" s="167" t="s">
        <v>14</v>
      </c>
      <c r="H30" s="167" t="s">
        <v>14</v>
      </c>
      <c r="I30" s="167" t="s">
        <v>14</v>
      </c>
      <c r="J30" s="168" t="s">
        <v>4108</v>
      </c>
      <c r="K30" s="168" t="s">
        <v>4108</v>
      </c>
      <c r="L30" s="168" t="s">
        <v>4109</v>
      </c>
      <c r="M30" s="168" t="s">
        <v>4109</v>
      </c>
      <c r="N30" s="168" t="s">
        <v>4109</v>
      </c>
      <c r="O30" s="168" t="s">
        <v>4109</v>
      </c>
    </row>
    <row r="31" spans="1:15" ht="26.4" x14ac:dyDescent="0.25">
      <c r="A31" s="166" t="s">
        <v>1642</v>
      </c>
      <c r="B31" s="166" t="s">
        <v>1643</v>
      </c>
      <c r="C31" s="167" t="s">
        <v>4110</v>
      </c>
      <c r="D31" s="167" t="s">
        <v>14</v>
      </c>
      <c r="E31" s="167" t="s">
        <v>14</v>
      </c>
      <c r="F31" s="167" t="s">
        <v>14</v>
      </c>
      <c r="G31" s="167" t="s">
        <v>14</v>
      </c>
      <c r="H31" s="167" t="s">
        <v>14</v>
      </c>
      <c r="I31" s="167" t="s">
        <v>14</v>
      </c>
      <c r="J31" s="167" t="s">
        <v>14</v>
      </c>
      <c r="K31" s="168" t="s">
        <v>4111</v>
      </c>
      <c r="L31" s="168" t="s">
        <v>4111</v>
      </c>
      <c r="M31" s="168" t="s">
        <v>4111</v>
      </c>
      <c r="N31" s="168" t="s">
        <v>4112</v>
      </c>
      <c r="O31" s="167" t="s">
        <v>14</v>
      </c>
    </row>
    <row r="32" spans="1:15" ht="26.4" x14ac:dyDescent="0.25">
      <c r="A32" s="166" t="s">
        <v>1907</v>
      </c>
      <c r="B32" s="166" t="s">
        <v>1908</v>
      </c>
      <c r="C32" s="167" t="s">
        <v>4113</v>
      </c>
      <c r="D32" s="167" t="s">
        <v>14</v>
      </c>
      <c r="E32" s="167" t="s">
        <v>14</v>
      </c>
      <c r="F32" s="167" t="s">
        <v>14</v>
      </c>
      <c r="G32" s="167" t="s">
        <v>14</v>
      </c>
      <c r="H32" s="167" t="s">
        <v>14</v>
      </c>
      <c r="I32" s="167" t="s">
        <v>14</v>
      </c>
      <c r="J32" s="167" t="s">
        <v>14</v>
      </c>
      <c r="K32" s="167" t="s">
        <v>14</v>
      </c>
      <c r="L32" s="167" t="s">
        <v>14</v>
      </c>
      <c r="M32" s="167" t="s">
        <v>14</v>
      </c>
      <c r="N32" s="168" t="s">
        <v>4113</v>
      </c>
      <c r="O32" s="167" t="s">
        <v>14</v>
      </c>
    </row>
    <row r="33" spans="1:15" ht="26.4" x14ac:dyDescent="0.25">
      <c r="A33" s="166" t="s">
        <v>1924</v>
      </c>
      <c r="B33" s="166" t="s">
        <v>1925</v>
      </c>
      <c r="C33" s="167" t="s">
        <v>4114</v>
      </c>
      <c r="D33" s="167" t="s">
        <v>14</v>
      </c>
      <c r="E33" s="167" t="s">
        <v>14</v>
      </c>
      <c r="F33" s="167" t="s">
        <v>14</v>
      </c>
      <c r="G33" s="167" t="s">
        <v>14</v>
      </c>
      <c r="H33" s="167" t="s">
        <v>14</v>
      </c>
      <c r="I33" s="167" t="s">
        <v>14</v>
      </c>
      <c r="J33" s="168" t="s">
        <v>4115</v>
      </c>
      <c r="K33" s="168" t="s">
        <v>4116</v>
      </c>
      <c r="L33" s="167" t="s">
        <v>14</v>
      </c>
      <c r="M33" s="167" t="s">
        <v>14</v>
      </c>
      <c r="N33" s="167" t="s">
        <v>14</v>
      </c>
      <c r="O33" s="168" t="s">
        <v>4117</v>
      </c>
    </row>
    <row r="34" spans="1:15" ht="26.4" x14ac:dyDescent="0.25">
      <c r="A34" s="166" t="s">
        <v>1992</v>
      </c>
      <c r="B34" s="166" t="s">
        <v>1993</v>
      </c>
      <c r="C34" s="167" t="s">
        <v>4118</v>
      </c>
      <c r="D34" s="167" t="s">
        <v>14</v>
      </c>
      <c r="E34" s="167" t="s">
        <v>14</v>
      </c>
      <c r="F34" s="167" t="s">
        <v>14</v>
      </c>
      <c r="G34" s="167" t="s">
        <v>14</v>
      </c>
      <c r="H34" s="167" t="s">
        <v>14</v>
      </c>
      <c r="I34" s="167" t="s">
        <v>14</v>
      </c>
      <c r="J34" s="167" t="s">
        <v>14</v>
      </c>
      <c r="K34" s="167" t="s">
        <v>14</v>
      </c>
      <c r="L34" s="167" t="s">
        <v>14</v>
      </c>
      <c r="M34" s="168" t="s">
        <v>4119</v>
      </c>
      <c r="N34" s="168" t="s">
        <v>4120</v>
      </c>
      <c r="O34" s="168" t="s">
        <v>4119</v>
      </c>
    </row>
    <row r="35" spans="1:15" ht="26.4" x14ac:dyDescent="0.25">
      <c r="A35" s="166" t="s">
        <v>2012</v>
      </c>
      <c r="B35" s="166" t="s">
        <v>2013</v>
      </c>
      <c r="C35" s="167" t="s">
        <v>4121</v>
      </c>
      <c r="D35" s="167" t="s">
        <v>14</v>
      </c>
      <c r="E35" s="167" t="s">
        <v>14</v>
      </c>
      <c r="F35" s="167" t="s">
        <v>14</v>
      </c>
      <c r="G35" s="167" t="s">
        <v>14</v>
      </c>
      <c r="H35" s="167" t="s">
        <v>14</v>
      </c>
      <c r="I35" s="167" t="s">
        <v>14</v>
      </c>
      <c r="J35" s="167" t="s">
        <v>14</v>
      </c>
      <c r="K35" s="167" t="s">
        <v>14</v>
      </c>
      <c r="L35" s="167" t="s">
        <v>14</v>
      </c>
      <c r="M35" s="167" t="s">
        <v>14</v>
      </c>
      <c r="N35" s="167" t="s">
        <v>14</v>
      </c>
      <c r="O35" s="168" t="s">
        <v>4121</v>
      </c>
    </row>
    <row r="36" spans="1:15" x14ac:dyDescent="0.25">
      <c r="A36" s="300" t="s">
        <v>4122</v>
      </c>
      <c r="B36" s="300"/>
      <c r="C36" s="177"/>
      <c r="D36" s="178" t="s">
        <v>4123</v>
      </c>
      <c r="E36" s="178" t="s">
        <v>4124</v>
      </c>
      <c r="F36" s="178" t="s">
        <v>4125</v>
      </c>
      <c r="G36" s="178" t="s">
        <v>4126</v>
      </c>
      <c r="H36" s="178" t="s">
        <v>4127</v>
      </c>
      <c r="I36" s="178" t="s">
        <v>4128</v>
      </c>
      <c r="J36" s="178" t="s">
        <v>4129</v>
      </c>
      <c r="K36" s="178" t="s">
        <v>4130</v>
      </c>
      <c r="L36" s="178" t="s">
        <v>4131</v>
      </c>
      <c r="M36" s="178" t="s">
        <v>4132</v>
      </c>
      <c r="N36" s="178" t="s">
        <v>4133</v>
      </c>
      <c r="O36" s="178" t="s">
        <v>4134</v>
      </c>
    </row>
    <row r="37" spans="1:15" x14ac:dyDescent="0.25">
      <c r="A37" s="300" t="s">
        <v>4135</v>
      </c>
      <c r="B37" s="300"/>
      <c r="C37" s="177"/>
      <c r="D37" s="178" t="s">
        <v>4136</v>
      </c>
      <c r="E37" s="178" t="s">
        <v>4137</v>
      </c>
      <c r="F37" s="178" t="s">
        <v>4138</v>
      </c>
      <c r="G37" s="178" t="s">
        <v>4139</v>
      </c>
      <c r="H37" s="178" t="s">
        <v>4140</v>
      </c>
      <c r="I37" s="178" t="s">
        <v>4141</v>
      </c>
      <c r="J37" s="178" t="s">
        <v>4142</v>
      </c>
      <c r="K37" s="178" t="s">
        <v>4143</v>
      </c>
      <c r="L37" s="178" t="s">
        <v>4144</v>
      </c>
      <c r="M37" s="178" t="s">
        <v>4145</v>
      </c>
      <c r="N37" s="178" t="s">
        <v>4146</v>
      </c>
      <c r="O37" s="178" t="s">
        <v>4147</v>
      </c>
    </row>
    <row r="38" spans="1:15" x14ac:dyDescent="0.25">
      <c r="A38" s="300" t="s">
        <v>4148</v>
      </c>
      <c r="B38" s="300"/>
      <c r="C38" s="177"/>
      <c r="D38" s="178" t="s">
        <v>4123</v>
      </c>
      <c r="E38" s="178" t="s">
        <v>4149</v>
      </c>
      <c r="F38" s="178" t="s">
        <v>4150</v>
      </c>
      <c r="G38" s="178" t="s">
        <v>4151</v>
      </c>
      <c r="H38" s="178" t="s">
        <v>4152</v>
      </c>
      <c r="I38" s="178" t="s">
        <v>4153</v>
      </c>
      <c r="J38" s="178" t="s">
        <v>4154</v>
      </c>
      <c r="K38" s="178" t="s">
        <v>4155</v>
      </c>
      <c r="L38" s="178" t="s">
        <v>4156</v>
      </c>
      <c r="M38" s="178" t="s">
        <v>4157</v>
      </c>
      <c r="N38" s="178" t="s">
        <v>4158</v>
      </c>
      <c r="O38" s="178" t="s">
        <v>4159</v>
      </c>
    </row>
    <row r="39" spans="1:15" x14ac:dyDescent="0.25">
      <c r="A39" s="300" t="s">
        <v>4160</v>
      </c>
      <c r="B39" s="300"/>
      <c r="C39" s="177"/>
      <c r="D39" s="178" t="s">
        <v>4136</v>
      </c>
      <c r="E39" s="178" t="s">
        <v>4161</v>
      </c>
      <c r="F39" s="178" t="s">
        <v>4162</v>
      </c>
      <c r="G39" s="178" t="s">
        <v>4163</v>
      </c>
      <c r="H39" s="178" t="s">
        <v>4164</v>
      </c>
      <c r="I39" s="178" t="s">
        <v>4165</v>
      </c>
      <c r="J39" s="178" t="s">
        <v>4166</v>
      </c>
      <c r="K39" s="178" t="s">
        <v>4167</v>
      </c>
      <c r="L39" s="178" t="s">
        <v>4168</v>
      </c>
      <c r="M39" s="178" t="s">
        <v>4169</v>
      </c>
      <c r="N39" s="178" t="s">
        <v>4170</v>
      </c>
      <c r="O39" s="178" t="s">
        <v>4171</v>
      </c>
    </row>
    <row r="40" spans="1:15" x14ac:dyDescent="0.25">
      <c r="A40" s="29"/>
      <c r="B40" s="29"/>
      <c r="C40" s="29"/>
      <c r="D40" s="29"/>
      <c r="E40" s="29"/>
      <c r="F40" s="29"/>
      <c r="G40" s="29"/>
    </row>
    <row r="41" spans="1:15" x14ac:dyDescent="0.25">
      <c r="A41" s="162"/>
      <c r="B41" s="162"/>
      <c r="C41" s="162"/>
      <c r="D41" s="162"/>
      <c r="E41" s="162"/>
      <c r="F41" s="162"/>
      <c r="G41" s="162"/>
    </row>
    <row r="42" spans="1:15" x14ac:dyDescent="0.25">
      <c r="A42" s="286"/>
      <c r="B42" s="287"/>
      <c r="C42" s="287"/>
      <c r="D42" s="287"/>
      <c r="E42" s="287"/>
      <c r="F42" s="287"/>
      <c r="G42" s="287"/>
    </row>
  </sheetData>
  <mergeCells count="8">
    <mergeCell ref="A7:D7"/>
    <mergeCell ref="A36:B36"/>
    <mergeCell ref="A11:O11"/>
    <mergeCell ref="A9:G10"/>
    <mergeCell ref="A37:B37"/>
    <mergeCell ref="A38:B38"/>
    <mergeCell ref="A39:B39"/>
    <mergeCell ref="A42:G42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5224D-9EDC-4A8F-932A-DAF5CEFD5D00}">
  <dimension ref="A1:Y36"/>
  <sheetViews>
    <sheetView workbookViewId="0">
      <selection activeCell="O9" sqref="O9"/>
    </sheetView>
  </sheetViews>
  <sheetFormatPr defaultRowHeight="13.8" x14ac:dyDescent="0.25"/>
  <cols>
    <col min="5" max="5" width="32.296875" customWidth="1"/>
    <col min="9" max="9" width="10.09765625" customWidth="1"/>
  </cols>
  <sheetData>
    <row r="1" spans="1:25" ht="13.8" customHeight="1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25" ht="13.8" customHeight="1" x14ac:dyDescent="0.25">
      <c r="A2" s="1"/>
      <c r="B2" s="2"/>
      <c r="C2" s="2"/>
      <c r="D2" s="2"/>
      <c r="E2" s="2"/>
      <c r="F2" s="2"/>
      <c r="G2" s="16"/>
      <c r="H2" s="17"/>
      <c r="I2" s="2"/>
      <c r="J2" s="3"/>
      <c r="L2" s="3" t="s">
        <v>2017</v>
      </c>
      <c r="N2" s="2"/>
      <c r="O2" s="2"/>
      <c r="P2" s="2"/>
      <c r="Q2" s="2"/>
      <c r="R2" s="2"/>
      <c r="S2" s="2"/>
      <c r="T2" s="16"/>
      <c r="U2" s="17"/>
      <c r="V2" s="2"/>
      <c r="W2" s="51"/>
      <c r="Y2" s="51"/>
    </row>
    <row r="3" spans="1:25" ht="13.8" customHeight="1" x14ac:dyDescent="0.25">
      <c r="A3" s="1"/>
      <c r="B3" s="2"/>
      <c r="C3" s="2"/>
      <c r="D3" s="2"/>
      <c r="E3" s="2"/>
      <c r="F3" s="2"/>
      <c r="G3" s="16"/>
      <c r="H3" s="17"/>
      <c r="I3" s="2"/>
      <c r="J3" s="3"/>
      <c r="L3" s="3" t="s">
        <v>2018</v>
      </c>
      <c r="N3" s="2"/>
      <c r="O3" s="2"/>
      <c r="P3" s="2"/>
      <c r="Q3" s="2"/>
      <c r="R3" s="2"/>
      <c r="S3" s="2"/>
      <c r="T3" s="16"/>
      <c r="U3" s="17"/>
      <c r="V3" s="2"/>
      <c r="W3" s="51"/>
      <c r="Y3" s="51"/>
    </row>
    <row r="4" spans="1:25" ht="13.8" customHeight="1" thickBot="1" x14ac:dyDescent="0.3">
      <c r="A4" s="34"/>
      <c r="B4" s="35"/>
      <c r="C4" s="35"/>
      <c r="D4" s="35"/>
      <c r="E4" s="35"/>
      <c r="F4" s="35"/>
      <c r="G4" s="45"/>
      <c r="H4" s="46"/>
      <c r="I4" s="35"/>
      <c r="J4" s="47"/>
      <c r="K4" s="43"/>
      <c r="L4" s="47" t="s">
        <v>2019</v>
      </c>
      <c r="N4" s="2"/>
      <c r="O4" s="2"/>
      <c r="P4" s="2"/>
      <c r="Q4" s="2"/>
      <c r="R4" s="2"/>
      <c r="S4" s="2"/>
      <c r="T4" s="16"/>
      <c r="U4" s="17"/>
      <c r="V4" s="2"/>
      <c r="W4" s="73"/>
      <c r="Y4" s="73"/>
    </row>
    <row r="5" spans="1:25" ht="13.8" customHeight="1" x14ac:dyDescent="0.25">
      <c r="A5" s="5" t="s">
        <v>2020</v>
      </c>
      <c r="B5" s="6"/>
      <c r="C5" s="6"/>
      <c r="D5" s="6"/>
      <c r="E5" s="7"/>
      <c r="F5" s="7"/>
      <c r="G5" s="8"/>
      <c r="H5" s="9"/>
      <c r="I5" s="7" t="s">
        <v>2021</v>
      </c>
      <c r="J5" s="7" t="s">
        <v>2022</v>
      </c>
      <c r="K5" s="8"/>
      <c r="L5" s="56"/>
      <c r="N5" s="53"/>
      <c r="O5" s="2"/>
      <c r="P5" s="2"/>
      <c r="Q5" s="2"/>
      <c r="R5" s="19"/>
      <c r="S5" s="19"/>
      <c r="T5" s="16"/>
      <c r="U5" s="17"/>
      <c r="V5" s="19"/>
      <c r="W5" s="19"/>
      <c r="X5" s="16"/>
      <c r="Y5" s="17"/>
    </row>
    <row r="6" spans="1:25" ht="13.8" customHeight="1" x14ac:dyDescent="0.25">
      <c r="A6" s="62" t="s">
        <v>2025</v>
      </c>
      <c r="B6" s="2"/>
      <c r="C6" s="2"/>
      <c r="D6" s="2"/>
      <c r="E6" s="18"/>
      <c r="F6" s="18"/>
      <c r="G6" s="16"/>
      <c r="H6" s="17"/>
      <c r="I6" s="18" t="str">
        <f>RESUMO!C7</f>
        <v>20,5%</v>
      </c>
      <c r="J6" s="18">
        <v>0.58099999999999996</v>
      </c>
      <c r="K6" s="16"/>
      <c r="L6" s="57"/>
      <c r="N6" s="54"/>
      <c r="O6" s="2"/>
      <c r="P6" s="2"/>
      <c r="Q6" s="2"/>
      <c r="R6" s="18"/>
      <c r="S6" s="18"/>
      <c r="T6" s="16"/>
      <c r="U6" s="17"/>
      <c r="V6" s="18"/>
      <c r="W6" s="18"/>
      <c r="X6" s="16"/>
      <c r="Y6" s="17"/>
    </row>
    <row r="7" spans="1:25" ht="13.8" customHeight="1" x14ac:dyDescent="0.25">
      <c r="A7" s="259" t="s">
        <v>2035</v>
      </c>
      <c r="B7" s="260"/>
      <c r="C7" s="260"/>
      <c r="D7" s="260"/>
      <c r="E7" s="260"/>
      <c r="F7" s="18"/>
      <c r="G7" s="16"/>
      <c r="H7" s="17"/>
      <c r="I7" s="18"/>
      <c r="J7" s="18"/>
      <c r="K7" s="16"/>
      <c r="L7" s="57"/>
      <c r="N7" s="54"/>
      <c r="O7" s="2"/>
      <c r="P7" s="2"/>
      <c r="Q7" s="2"/>
      <c r="R7" s="18"/>
      <c r="S7" s="18"/>
      <c r="T7" s="16"/>
      <c r="U7" s="17"/>
      <c r="V7" s="18"/>
      <c r="W7" s="18"/>
      <c r="X7" s="16"/>
      <c r="Y7" s="17"/>
    </row>
    <row r="8" spans="1:25" ht="13.8" customHeight="1" x14ac:dyDescent="0.25">
      <c r="A8" s="12" t="s">
        <v>2023</v>
      </c>
      <c r="B8" s="2"/>
      <c r="C8" s="2"/>
      <c r="D8" s="2"/>
      <c r="E8" s="19"/>
      <c r="F8" s="19"/>
      <c r="G8" s="16"/>
      <c r="H8" s="17"/>
      <c r="I8" s="19"/>
      <c r="J8" s="19" t="s">
        <v>2024</v>
      </c>
      <c r="K8" s="16"/>
      <c r="L8" s="57"/>
      <c r="N8" s="19"/>
      <c r="O8" s="2"/>
      <c r="P8" s="2"/>
      <c r="Q8" s="2"/>
      <c r="R8" s="19"/>
      <c r="S8" s="19"/>
      <c r="T8" s="16"/>
      <c r="U8" s="17"/>
      <c r="V8" s="19"/>
      <c r="W8" s="19"/>
      <c r="X8" s="16"/>
      <c r="Y8" s="17"/>
    </row>
    <row r="9" spans="1:25" ht="13.8" customHeight="1" x14ac:dyDescent="0.25">
      <c r="A9" s="317" t="str">
        <f>RESUMO!B9</f>
        <v xml:space="preserve">SINAPI - 02/2026 - Pernambuco - SBC - 03/2026 - Pernambuco - SICRO3 - 10/2025 - Pernambuco - ORSE - 12/2025 - Sergipe - SEINFRA - 028 - Ceará - CAEMA - 12/2019 - Maranhão - EMBASA - 06/2025 - Sem_encargos - CAERN - 07/2025 - Rio Grande do Norte - COMPESA - 07/2024 - Pernambuco
</v>
      </c>
      <c r="B9" s="318"/>
      <c r="C9" s="318"/>
      <c r="D9" s="318"/>
      <c r="E9" s="318"/>
      <c r="F9" s="18"/>
      <c r="G9" s="16"/>
      <c r="H9" s="17"/>
      <c r="I9" s="18"/>
      <c r="J9" s="18">
        <v>1.1463000000000001</v>
      </c>
      <c r="K9" s="16"/>
      <c r="L9" s="57"/>
      <c r="N9" s="16"/>
      <c r="O9" s="16"/>
      <c r="P9" s="16"/>
      <c r="Q9" s="16"/>
      <c r="R9" s="18"/>
      <c r="S9" s="18"/>
      <c r="T9" s="16"/>
      <c r="U9" s="17"/>
      <c r="V9" s="18"/>
      <c r="W9" s="18"/>
      <c r="X9" s="16"/>
      <c r="Y9" s="17"/>
    </row>
    <row r="10" spans="1:25" ht="45" customHeight="1" thickBot="1" x14ac:dyDescent="0.3">
      <c r="A10" s="319"/>
      <c r="B10" s="320"/>
      <c r="C10" s="320"/>
      <c r="D10" s="320"/>
      <c r="E10" s="320"/>
      <c r="F10" s="22"/>
      <c r="G10" s="22"/>
      <c r="H10" s="288"/>
      <c r="I10" s="288"/>
      <c r="J10" s="58"/>
      <c r="K10" s="43"/>
      <c r="L10" s="44"/>
      <c r="N10" s="20"/>
      <c r="O10" s="20"/>
      <c r="P10" s="20"/>
      <c r="Q10" s="20"/>
      <c r="R10" s="20"/>
      <c r="S10" s="20"/>
      <c r="T10" s="20"/>
      <c r="U10" s="280"/>
      <c r="V10" s="280"/>
      <c r="W10" s="55"/>
    </row>
    <row r="11" spans="1:25" ht="16.2" thickBot="1" x14ac:dyDescent="0.35">
      <c r="A11" s="295" t="s">
        <v>2073</v>
      </c>
      <c r="B11" s="315"/>
      <c r="C11" s="315"/>
      <c r="D11" s="315"/>
      <c r="E11" s="315"/>
      <c r="F11" s="315"/>
      <c r="G11" s="315"/>
      <c r="H11" s="315"/>
      <c r="I11" s="315"/>
      <c r="J11" s="315"/>
      <c r="K11" s="315"/>
      <c r="L11" s="316"/>
    </row>
    <row r="12" spans="1:25" ht="14.4" thickBot="1" x14ac:dyDescent="0.3">
      <c r="A12" s="113" t="s">
        <v>2036</v>
      </c>
      <c r="B12" s="309" t="s">
        <v>2037</v>
      </c>
      <c r="C12" s="310"/>
      <c r="D12" s="310"/>
      <c r="E12" s="310"/>
      <c r="F12" s="310"/>
      <c r="G12" s="310"/>
      <c r="H12" s="310"/>
      <c r="I12" s="310"/>
      <c r="J12" s="310"/>
      <c r="K12" s="310"/>
      <c r="L12" s="313"/>
    </row>
    <row r="13" spans="1:25" x14ac:dyDescent="0.25">
      <c r="A13" s="71">
        <v>1</v>
      </c>
      <c r="B13" s="306" t="s">
        <v>2038</v>
      </c>
      <c r="C13" s="306"/>
      <c r="D13" s="306"/>
      <c r="E13" s="306"/>
      <c r="F13" s="306"/>
      <c r="G13" s="306"/>
      <c r="H13" s="306"/>
      <c r="I13" s="306"/>
      <c r="J13" s="306"/>
      <c r="K13" s="306"/>
      <c r="L13" s="72" t="s">
        <v>2039</v>
      </c>
    </row>
    <row r="14" spans="1:25" ht="14.4" thickBot="1" x14ac:dyDescent="0.3">
      <c r="A14" s="71"/>
      <c r="B14" s="269" t="s">
        <v>2040</v>
      </c>
      <c r="C14" s="306"/>
      <c r="D14" s="306"/>
      <c r="E14" s="306"/>
      <c r="F14" s="306"/>
      <c r="G14" s="306"/>
      <c r="H14" s="306"/>
      <c r="I14" s="306"/>
      <c r="J14" s="306"/>
      <c r="K14" s="306"/>
      <c r="L14" s="37" t="s">
        <v>2039</v>
      </c>
    </row>
    <row r="15" spans="1:25" ht="14.4" thickBot="1" x14ac:dyDescent="0.3">
      <c r="A15" s="113" t="s">
        <v>2041</v>
      </c>
      <c r="B15" s="309" t="s">
        <v>2042</v>
      </c>
      <c r="C15" s="310"/>
      <c r="D15" s="310"/>
      <c r="E15" s="310"/>
      <c r="F15" s="310"/>
      <c r="G15" s="310"/>
      <c r="H15" s="310"/>
      <c r="I15" s="310"/>
      <c r="J15" s="310"/>
      <c r="K15" s="310"/>
      <c r="L15" s="313"/>
    </row>
    <row r="16" spans="1:25" x14ac:dyDescent="0.25">
      <c r="A16" s="71">
        <v>1</v>
      </c>
      <c r="B16" s="306" t="s">
        <v>2043</v>
      </c>
      <c r="C16" s="306"/>
      <c r="D16" s="306"/>
      <c r="E16" s="306"/>
      <c r="F16" s="306"/>
      <c r="G16" s="306"/>
      <c r="H16" s="306"/>
      <c r="I16" s="306"/>
      <c r="J16" s="306"/>
      <c r="K16" s="306"/>
      <c r="L16" s="72" t="s">
        <v>2044</v>
      </c>
    </row>
    <row r="17" spans="1:12" ht="14.4" thickBot="1" x14ac:dyDescent="0.3">
      <c r="A17" s="71"/>
      <c r="B17" s="269" t="s">
        <v>2040</v>
      </c>
      <c r="C17" s="306"/>
      <c r="D17" s="306"/>
      <c r="E17" s="306"/>
      <c r="F17" s="306"/>
      <c r="G17" s="306"/>
      <c r="H17" s="306"/>
      <c r="I17" s="306"/>
      <c r="J17" s="306"/>
      <c r="K17" s="306"/>
      <c r="L17" s="37" t="s">
        <v>2044</v>
      </c>
    </row>
    <row r="18" spans="1:12" ht="14.4" thickBot="1" x14ac:dyDescent="0.3">
      <c r="A18" s="113" t="s">
        <v>2045</v>
      </c>
      <c r="B18" s="314" t="s">
        <v>2046</v>
      </c>
      <c r="C18" s="310"/>
      <c r="D18" s="310"/>
      <c r="E18" s="310"/>
      <c r="F18" s="310"/>
      <c r="G18" s="310"/>
      <c r="H18" s="310"/>
      <c r="I18" s="310"/>
      <c r="J18" s="310"/>
      <c r="K18" s="310"/>
      <c r="L18" s="313"/>
    </row>
    <row r="19" spans="1:12" x14ac:dyDescent="0.25">
      <c r="A19" s="71">
        <v>1</v>
      </c>
      <c r="B19" s="306" t="s">
        <v>2047</v>
      </c>
      <c r="C19" s="306"/>
      <c r="D19" s="306"/>
      <c r="E19" s="306"/>
      <c r="F19" s="306"/>
      <c r="G19" s="306"/>
      <c r="H19" s="306"/>
      <c r="I19" s="306"/>
      <c r="J19" s="306"/>
      <c r="K19" s="306"/>
      <c r="L19" s="72" t="s">
        <v>2048</v>
      </c>
    </row>
    <row r="20" spans="1:12" ht="14.4" thickBot="1" x14ac:dyDescent="0.3">
      <c r="A20" s="71"/>
      <c r="B20" s="269" t="s">
        <v>2040</v>
      </c>
      <c r="C20" s="306"/>
      <c r="D20" s="306"/>
      <c r="E20" s="306"/>
      <c r="F20" s="306"/>
      <c r="G20" s="306"/>
      <c r="H20" s="306"/>
      <c r="I20" s="306"/>
      <c r="J20" s="306"/>
      <c r="K20" s="306"/>
      <c r="L20" s="37" t="s">
        <v>2048</v>
      </c>
    </row>
    <row r="21" spans="1:12" ht="14.4" thickBot="1" x14ac:dyDescent="0.3">
      <c r="A21" s="113" t="s">
        <v>2049</v>
      </c>
      <c r="B21" s="309" t="s">
        <v>2050</v>
      </c>
      <c r="C21" s="310"/>
      <c r="D21" s="310"/>
      <c r="E21" s="310"/>
      <c r="F21" s="310"/>
      <c r="G21" s="310"/>
      <c r="H21" s="310"/>
      <c r="I21" s="310"/>
      <c r="J21" s="310"/>
      <c r="K21" s="310"/>
      <c r="L21" s="313"/>
    </row>
    <row r="22" spans="1:12" x14ac:dyDescent="0.25">
      <c r="A22" s="71">
        <v>1</v>
      </c>
      <c r="B22" s="306" t="s">
        <v>2051</v>
      </c>
      <c r="C22" s="306"/>
      <c r="D22" s="306"/>
      <c r="E22" s="306"/>
      <c r="F22" s="306"/>
      <c r="G22" s="306"/>
      <c r="H22" s="306"/>
      <c r="I22" s="306"/>
      <c r="J22" s="306"/>
      <c r="K22" s="306"/>
      <c r="L22" s="72" t="s">
        <v>2052</v>
      </c>
    </row>
    <row r="23" spans="1:12" ht="14.4" thickBot="1" x14ac:dyDescent="0.3">
      <c r="A23" s="71"/>
      <c r="B23" s="269" t="s">
        <v>2040</v>
      </c>
      <c r="C23" s="306"/>
      <c r="D23" s="306"/>
      <c r="E23" s="306"/>
      <c r="F23" s="306"/>
      <c r="G23" s="306"/>
      <c r="H23" s="306"/>
      <c r="I23" s="306"/>
      <c r="J23" s="306"/>
      <c r="K23" s="306"/>
      <c r="L23" s="37" t="s">
        <v>2052</v>
      </c>
    </row>
    <row r="24" spans="1:12" ht="14.4" thickBot="1" x14ac:dyDescent="0.3">
      <c r="A24" s="113" t="s">
        <v>2053</v>
      </c>
      <c r="B24" s="309" t="s">
        <v>2054</v>
      </c>
      <c r="C24" s="310"/>
      <c r="D24" s="310"/>
      <c r="E24" s="310"/>
      <c r="F24" s="310"/>
      <c r="G24" s="310"/>
      <c r="H24" s="310"/>
      <c r="I24" s="310"/>
      <c r="J24" s="310"/>
      <c r="K24" s="310"/>
      <c r="L24" s="313"/>
    </row>
    <row r="25" spans="1:12" x14ac:dyDescent="0.25">
      <c r="A25" s="71">
        <v>1</v>
      </c>
      <c r="B25" s="306" t="s">
        <v>2055</v>
      </c>
      <c r="C25" s="306"/>
      <c r="D25" s="306"/>
      <c r="E25" s="306"/>
      <c r="F25" s="306"/>
      <c r="G25" s="306"/>
      <c r="H25" s="306"/>
      <c r="I25" s="306"/>
      <c r="J25" s="306"/>
      <c r="K25" s="306"/>
      <c r="L25" s="72" t="s">
        <v>2056</v>
      </c>
    </row>
    <row r="26" spans="1:12" ht="14.4" thickBot="1" x14ac:dyDescent="0.3">
      <c r="A26" s="71"/>
      <c r="B26" s="269" t="s">
        <v>2040</v>
      </c>
      <c r="C26" s="306"/>
      <c r="D26" s="306"/>
      <c r="E26" s="306"/>
      <c r="F26" s="306"/>
      <c r="G26" s="306"/>
      <c r="H26" s="306"/>
      <c r="I26" s="306"/>
      <c r="J26" s="306"/>
      <c r="K26" s="306"/>
      <c r="L26" s="37" t="s">
        <v>2056</v>
      </c>
    </row>
    <row r="27" spans="1:12" ht="14.4" thickBot="1" x14ac:dyDescent="0.3">
      <c r="A27" s="113" t="s">
        <v>2057</v>
      </c>
      <c r="B27" s="309" t="s">
        <v>2058</v>
      </c>
      <c r="C27" s="310"/>
      <c r="D27" s="310"/>
      <c r="E27" s="310"/>
      <c r="F27" s="310"/>
      <c r="G27" s="310"/>
      <c r="H27" s="310"/>
      <c r="I27" s="310"/>
      <c r="J27" s="310"/>
      <c r="K27" s="310"/>
      <c r="L27" s="313"/>
    </row>
    <row r="28" spans="1:12" x14ac:dyDescent="0.25">
      <c r="A28" s="71">
        <v>1</v>
      </c>
      <c r="B28" s="306" t="s">
        <v>2059</v>
      </c>
      <c r="C28" s="306"/>
      <c r="D28" s="306"/>
      <c r="E28" s="306"/>
      <c r="F28" s="306"/>
      <c r="G28" s="306"/>
      <c r="H28" s="306"/>
      <c r="I28" s="306"/>
      <c r="J28" s="306"/>
      <c r="K28" s="306"/>
      <c r="L28" s="72" t="s">
        <v>2060</v>
      </c>
    </row>
    <row r="29" spans="1:12" x14ac:dyDescent="0.25">
      <c r="A29" s="71">
        <v>2</v>
      </c>
      <c r="B29" s="306" t="s">
        <v>2061</v>
      </c>
      <c r="C29" s="306"/>
      <c r="D29" s="306"/>
      <c r="E29" s="306"/>
      <c r="F29" s="306"/>
      <c r="G29" s="306"/>
      <c r="H29" s="306"/>
      <c r="I29" s="306"/>
      <c r="J29" s="306"/>
      <c r="K29" s="306"/>
      <c r="L29" s="72" t="s">
        <v>2039</v>
      </c>
    </row>
    <row r="30" spans="1:12" x14ac:dyDescent="0.25">
      <c r="A30" s="71">
        <v>3</v>
      </c>
      <c r="B30" s="306" t="s">
        <v>2062</v>
      </c>
      <c r="C30" s="306"/>
      <c r="D30" s="306"/>
      <c r="E30" s="306"/>
      <c r="F30" s="306"/>
      <c r="G30" s="306"/>
      <c r="H30" s="306"/>
      <c r="I30" s="306"/>
      <c r="J30" s="306"/>
      <c r="K30" s="306"/>
      <c r="L30" s="72" t="s">
        <v>2063</v>
      </c>
    </row>
    <row r="31" spans="1:12" x14ac:dyDescent="0.25">
      <c r="A31" s="71">
        <v>4</v>
      </c>
      <c r="B31" s="306" t="s">
        <v>2064</v>
      </c>
      <c r="C31" s="306"/>
      <c r="D31" s="306"/>
      <c r="E31" s="306"/>
      <c r="F31" s="306"/>
      <c r="G31" s="306"/>
      <c r="H31" s="306"/>
      <c r="I31" s="306"/>
      <c r="J31" s="306"/>
      <c r="K31" s="306"/>
      <c r="L31" s="72" t="s">
        <v>2065</v>
      </c>
    </row>
    <row r="32" spans="1:12" x14ac:dyDescent="0.25">
      <c r="A32" s="71"/>
      <c r="B32" s="269" t="s">
        <v>2040</v>
      </c>
      <c r="C32" s="306"/>
      <c r="D32" s="306"/>
      <c r="E32" s="306"/>
      <c r="F32" s="306"/>
      <c r="G32" s="306"/>
      <c r="H32" s="306"/>
      <c r="I32" s="306"/>
      <c r="J32" s="306"/>
      <c r="K32" s="306"/>
      <c r="L32" s="37" t="s">
        <v>2066</v>
      </c>
    </row>
    <row r="33" spans="1:12" ht="14.4" thickBot="1" x14ac:dyDescent="0.3">
      <c r="A33" s="307"/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8"/>
    </row>
    <row r="34" spans="1:12" ht="14.4" thickBot="1" x14ac:dyDescent="0.3">
      <c r="A34" s="309" t="s">
        <v>2067</v>
      </c>
      <c r="B34" s="310"/>
      <c r="C34" s="310"/>
      <c r="D34" s="310"/>
      <c r="E34" s="310"/>
      <c r="F34" s="310"/>
      <c r="G34" s="310"/>
      <c r="H34" s="311"/>
      <c r="I34" s="312" t="s">
        <v>2068</v>
      </c>
      <c r="J34" s="310"/>
      <c r="K34" s="310"/>
      <c r="L34" s="313"/>
    </row>
    <row r="35" spans="1:12" x14ac:dyDescent="0.25">
      <c r="A35" s="307"/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8"/>
    </row>
    <row r="36" spans="1:12" ht="14.4" thickBot="1" x14ac:dyDescent="0.3">
      <c r="A36" s="304" t="s">
        <v>2069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9" t="s">
        <v>2070</v>
      </c>
    </row>
  </sheetData>
  <mergeCells count="31">
    <mergeCell ref="B18:L18"/>
    <mergeCell ref="A11:L11"/>
    <mergeCell ref="B12:L12"/>
    <mergeCell ref="H10:I10"/>
    <mergeCell ref="A9:E10"/>
    <mergeCell ref="B13:K13"/>
    <mergeCell ref="B14:K14"/>
    <mergeCell ref="B15:L15"/>
    <mergeCell ref="B16:K16"/>
    <mergeCell ref="B17:K17"/>
    <mergeCell ref="B20:K20"/>
    <mergeCell ref="B21:L21"/>
    <mergeCell ref="B22:K22"/>
    <mergeCell ref="B23:K23"/>
    <mergeCell ref="B24:L24"/>
    <mergeCell ref="A7:E7"/>
    <mergeCell ref="U10:V10"/>
    <mergeCell ref="A36:K36"/>
    <mergeCell ref="B31:K31"/>
    <mergeCell ref="B32:K32"/>
    <mergeCell ref="A33:L33"/>
    <mergeCell ref="A34:H34"/>
    <mergeCell ref="I34:L34"/>
    <mergeCell ref="A35:L35"/>
    <mergeCell ref="B25:K25"/>
    <mergeCell ref="B26:K26"/>
    <mergeCell ref="B27:L27"/>
    <mergeCell ref="B28:K28"/>
    <mergeCell ref="B29:K29"/>
    <mergeCell ref="B30:K30"/>
    <mergeCell ref="B19:K19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ECABB-526E-49B5-9B44-47574323233B}">
  <dimension ref="A1:L44"/>
  <sheetViews>
    <sheetView workbookViewId="0">
      <selection activeCell="F15" sqref="F15"/>
    </sheetView>
  </sheetViews>
  <sheetFormatPr defaultRowHeight="13.8" x14ac:dyDescent="0.25"/>
  <cols>
    <col min="1" max="1" width="22.09765625" customWidth="1"/>
    <col min="2" max="2" width="24.59765625" customWidth="1"/>
    <col min="3" max="3" width="22.09765625" customWidth="1"/>
    <col min="4" max="4" width="26.296875" customWidth="1"/>
  </cols>
  <sheetData>
    <row r="1" spans="1:12" x14ac:dyDescent="0.25">
      <c r="A1" s="13"/>
      <c r="B1" s="14"/>
      <c r="C1" s="14"/>
      <c r="D1" s="15"/>
    </row>
    <row r="2" spans="1:12" ht="15.6" x14ac:dyDescent="0.25">
      <c r="A2" s="1"/>
      <c r="B2" s="2"/>
      <c r="C2" s="2"/>
      <c r="D2" s="3" t="s">
        <v>2017</v>
      </c>
      <c r="E2" s="2"/>
      <c r="F2" s="2"/>
      <c r="G2" s="16"/>
      <c r="H2" s="17"/>
      <c r="I2" s="2"/>
      <c r="J2" s="51"/>
      <c r="L2" s="51"/>
    </row>
    <row r="3" spans="1:12" ht="15.6" x14ac:dyDescent="0.25">
      <c r="A3" s="1"/>
      <c r="B3" s="2"/>
      <c r="C3" s="2"/>
      <c r="D3" s="3" t="s">
        <v>2018</v>
      </c>
      <c r="E3" s="2"/>
      <c r="F3" s="2"/>
      <c r="G3" s="16"/>
      <c r="H3" s="17"/>
      <c r="I3" s="2"/>
      <c r="J3" s="51"/>
      <c r="L3" s="51"/>
    </row>
    <row r="4" spans="1:12" ht="16.2" thickBot="1" x14ac:dyDescent="0.3">
      <c r="A4" s="34"/>
      <c r="B4" s="35"/>
      <c r="C4" s="35"/>
      <c r="D4" s="47" t="s">
        <v>2019</v>
      </c>
      <c r="E4" s="2"/>
      <c r="F4" s="2"/>
      <c r="G4" s="16"/>
      <c r="H4" s="17"/>
      <c r="I4" s="2"/>
      <c r="J4" s="73"/>
      <c r="L4" s="73"/>
    </row>
    <row r="5" spans="1:12" x14ac:dyDescent="0.25">
      <c r="A5" s="5" t="s">
        <v>2020</v>
      </c>
      <c r="B5" s="6"/>
      <c r="C5" s="7" t="s">
        <v>2021</v>
      </c>
      <c r="D5" s="186" t="s">
        <v>2022</v>
      </c>
      <c r="E5" s="19"/>
      <c r="F5" s="19"/>
      <c r="G5" s="16"/>
      <c r="H5" s="17"/>
      <c r="I5" s="19"/>
      <c r="J5" s="19"/>
      <c r="K5" s="16"/>
      <c r="L5" s="17"/>
    </row>
    <row r="6" spans="1:12" x14ac:dyDescent="0.25">
      <c r="A6" s="62" t="s">
        <v>2025</v>
      </c>
      <c r="B6" s="2"/>
      <c r="C6" s="18">
        <v>0.20499999999999999</v>
      </c>
      <c r="D6" s="187">
        <v>0.58099999999999996</v>
      </c>
      <c r="E6" s="18"/>
      <c r="F6" s="18"/>
      <c r="G6" s="16"/>
      <c r="H6" s="17"/>
      <c r="I6" s="18"/>
      <c r="J6" s="18"/>
      <c r="K6" s="16"/>
      <c r="L6" s="17"/>
    </row>
    <row r="7" spans="1:12" ht="13.8" customHeight="1" x14ac:dyDescent="0.25">
      <c r="A7" s="259" t="s">
        <v>2035</v>
      </c>
      <c r="B7" s="260"/>
      <c r="C7" s="260"/>
      <c r="D7" s="188" t="s">
        <v>2024</v>
      </c>
      <c r="E7" s="2"/>
      <c r="F7" s="18"/>
      <c r="G7" s="16"/>
      <c r="H7" s="17"/>
      <c r="I7" s="18"/>
      <c r="J7" s="18"/>
      <c r="K7" s="16"/>
      <c r="L7" s="17"/>
    </row>
    <row r="8" spans="1:12" x14ac:dyDescent="0.25">
      <c r="A8" s="1"/>
      <c r="B8" s="2"/>
      <c r="C8" s="2"/>
      <c r="D8" s="187">
        <v>1.1463000000000001</v>
      </c>
      <c r="E8" s="2"/>
      <c r="F8" s="18"/>
      <c r="G8" s="16"/>
      <c r="H8" s="17"/>
      <c r="I8" s="18"/>
      <c r="J8" s="18"/>
      <c r="K8" s="16"/>
      <c r="L8" s="17"/>
    </row>
    <row r="9" spans="1:12" x14ac:dyDescent="0.25">
      <c r="A9" s="12" t="s">
        <v>2023</v>
      </c>
      <c r="B9" s="2"/>
      <c r="C9" s="2"/>
      <c r="D9" s="11"/>
      <c r="E9" s="19"/>
      <c r="F9" s="19"/>
      <c r="G9" s="16"/>
      <c r="H9" s="17"/>
      <c r="I9" s="19"/>
      <c r="J9" s="19"/>
      <c r="K9" s="16"/>
      <c r="L9" s="17"/>
    </row>
    <row r="10" spans="1:12" ht="13.8" customHeight="1" x14ac:dyDescent="0.25">
      <c r="A10" s="317" t="str">
        <f>RESUMO!B9</f>
        <v xml:space="preserve">SINAPI - 02/2026 - Pernambuco - SBC - 03/2026 - Pernambuco - SICRO3 - 10/2025 - Pernambuco - ORSE - 12/2025 - Sergipe - SEINFRA - 028 - Ceará - CAEMA - 12/2019 - Maranhão - EMBASA - 06/2025 - Sem_encargos - CAERN - 07/2025 - Rio Grande do Norte - COMPESA - 07/2024 - Pernambuco
</v>
      </c>
      <c r="B10" s="318"/>
      <c r="C10" s="318"/>
      <c r="D10" s="326"/>
      <c r="E10" s="16"/>
      <c r="F10" s="18"/>
      <c r="G10" s="16"/>
      <c r="H10" s="17"/>
      <c r="I10" s="18"/>
      <c r="J10" s="18"/>
      <c r="K10" s="16"/>
      <c r="L10" s="17"/>
    </row>
    <row r="11" spans="1:12" ht="32.4" customHeight="1" thickBot="1" x14ac:dyDescent="0.3">
      <c r="A11" s="319"/>
      <c r="B11" s="320"/>
      <c r="C11" s="320"/>
      <c r="D11" s="327"/>
      <c r="E11" s="16"/>
      <c r="F11" s="20"/>
      <c r="G11" s="20"/>
      <c r="H11" s="280"/>
      <c r="I11" s="280"/>
      <c r="J11" s="55"/>
    </row>
    <row r="12" spans="1:12" ht="17.399999999999999" customHeight="1" thickBot="1" x14ac:dyDescent="0.3">
      <c r="A12" s="323" t="s">
        <v>4245</v>
      </c>
      <c r="B12" s="324"/>
      <c r="C12" s="324"/>
      <c r="D12" s="325"/>
    </row>
    <row r="13" spans="1:12" x14ac:dyDescent="0.25">
      <c r="A13" s="189" t="s">
        <v>2</v>
      </c>
      <c r="B13" s="190" t="s">
        <v>4</v>
      </c>
      <c r="C13" s="190" t="s">
        <v>4185</v>
      </c>
      <c r="D13" s="191" t="s">
        <v>4186</v>
      </c>
    </row>
    <row r="14" spans="1:12" x14ac:dyDescent="0.25">
      <c r="A14" s="192" t="s">
        <v>4187</v>
      </c>
      <c r="B14" s="179" t="s">
        <v>4188</v>
      </c>
      <c r="C14" s="180">
        <v>0.36799999999999999</v>
      </c>
      <c r="D14" s="193">
        <v>0.26800000000000002</v>
      </c>
    </row>
    <row r="15" spans="1:12" x14ac:dyDescent="0.25">
      <c r="A15" s="194" t="s">
        <v>4189</v>
      </c>
      <c r="B15" s="181" t="s">
        <v>4190</v>
      </c>
      <c r="C15" s="182">
        <v>0.2</v>
      </c>
      <c r="D15" s="195">
        <v>0.1</v>
      </c>
    </row>
    <row r="16" spans="1:12" x14ac:dyDescent="0.25">
      <c r="A16" s="196" t="s">
        <v>4191</v>
      </c>
      <c r="B16" s="183" t="s">
        <v>4192</v>
      </c>
      <c r="C16" s="184">
        <v>1.4999999999999999E-2</v>
      </c>
      <c r="D16" s="197">
        <v>1.4999999999999999E-2</v>
      </c>
    </row>
    <row r="17" spans="1:4" x14ac:dyDescent="0.25">
      <c r="A17" s="194" t="s">
        <v>4193</v>
      </c>
      <c r="B17" s="181" t="s">
        <v>4194</v>
      </c>
      <c r="C17" s="182">
        <v>0.01</v>
      </c>
      <c r="D17" s="195">
        <v>0.01</v>
      </c>
    </row>
    <row r="18" spans="1:4" x14ac:dyDescent="0.25">
      <c r="A18" s="196" t="s">
        <v>4195</v>
      </c>
      <c r="B18" s="183" t="s">
        <v>4196</v>
      </c>
      <c r="C18" s="184">
        <v>2E-3</v>
      </c>
      <c r="D18" s="197">
        <v>2E-3</v>
      </c>
    </row>
    <row r="19" spans="1:4" x14ac:dyDescent="0.25">
      <c r="A19" s="194" t="s">
        <v>4197</v>
      </c>
      <c r="B19" s="181" t="s">
        <v>4198</v>
      </c>
      <c r="C19" s="182">
        <v>6.0000000000000001E-3</v>
      </c>
      <c r="D19" s="195">
        <v>6.0000000000000001E-3</v>
      </c>
    </row>
    <row r="20" spans="1:4" x14ac:dyDescent="0.25">
      <c r="A20" s="196" t="s">
        <v>4199</v>
      </c>
      <c r="B20" s="183" t="s">
        <v>4200</v>
      </c>
      <c r="C20" s="184">
        <v>2.5000000000000001E-2</v>
      </c>
      <c r="D20" s="197">
        <v>2.5000000000000001E-2</v>
      </c>
    </row>
    <row r="21" spans="1:4" ht="27.6" x14ac:dyDescent="0.25">
      <c r="A21" s="194" t="s">
        <v>4201</v>
      </c>
      <c r="B21" s="181" t="s">
        <v>4202</v>
      </c>
      <c r="C21" s="182">
        <v>0.03</v>
      </c>
      <c r="D21" s="195">
        <v>0.03</v>
      </c>
    </row>
    <row r="22" spans="1:4" x14ac:dyDescent="0.25">
      <c r="A22" s="196" t="s">
        <v>4203</v>
      </c>
      <c r="B22" s="183" t="s">
        <v>4204</v>
      </c>
      <c r="C22" s="184">
        <v>0.08</v>
      </c>
      <c r="D22" s="197">
        <v>0.08</v>
      </c>
    </row>
    <row r="23" spans="1:4" x14ac:dyDescent="0.25">
      <c r="A23" s="194" t="s">
        <v>4205</v>
      </c>
      <c r="B23" s="181" t="s">
        <v>4206</v>
      </c>
      <c r="C23" s="182">
        <v>0</v>
      </c>
      <c r="D23" s="195">
        <v>0</v>
      </c>
    </row>
    <row r="24" spans="1:4" x14ac:dyDescent="0.25">
      <c r="A24" s="192" t="s">
        <v>4207</v>
      </c>
      <c r="B24" s="179" t="s">
        <v>4188</v>
      </c>
      <c r="C24" s="180">
        <v>0.47010000000000002</v>
      </c>
      <c r="D24" s="193">
        <v>0.47010000000000002</v>
      </c>
    </row>
    <row r="25" spans="1:4" ht="27.6" x14ac:dyDescent="0.25">
      <c r="A25" s="194" t="s">
        <v>4208</v>
      </c>
      <c r="B25" s="181" t="s">
        <v>4209</v>
      </c>
      <c r="C25" s="182">
        <v>0.17879999999999999</v>
      </c>
      <c r="D25" s="195">
        <v>0.17879999999999999</v>
      </c>
    </row>
    <row r="26" spans="1:4" x14ac:dyDescent="0.25">
      <c r="A26" s="196" t="s">
        <v>4210</v>
      </c>
      <c r="B26" s="183" t="s">
        <v>4211</v>
      </c>
      <c r="C26" s="184">
        <v>4.2900000000000001E-2</v>
      </c>
      <c r="D26" s="197">
        <v>4.2900000000000001E-2</v>
      </c>
    </row>
    <row r="27" spans="1:4" x14ac:dyDescent="0.25">
      <c r="A27" s="194" t="s">
        <v>4212</v>
      </c>
      <c r="B27" s="181" t="s">
        <v>4213</v>
      </c>
      <c r="C27" s="182">
        <v>8.8000000000000005E-3</v>
      </c>
      <c r="D27" s="195">
        <v>8.8000000000000005E-3</v>
      </c>
    </row>
    <row r="28" spans="1:4" x14ac:dyDescent="0.25">
      <c r="A28" s="196" t="s">
        <v>4214</v>
      </c>
      <c r="B28" s="183" t="s">
        <v>4215</v>
      </c>
      <c r="C28" s="184">
        <v>0.10929999999999999</v>
      </c>
      <c r="D28" s="197">
        <v>0.10929999999999999</v>
      </c>
    </row>
    <row r="29" spans="1:4" x14ac:dyDescent="0.25">
      <c r="A29" s="194" t="s">
        <v>4216</v>
      </c>
      <c r="B29" s="181" t="s">
        <v>4217</v>
      </c>
      <c r="C29" s="182">
        <v>6.9999999999999999E-4</v>
      </c>
      <c r="D29" s="195">
        <v>6.9999999999999999E-4</v>
      </c>
    </row>
    <row r="30" spans="1:4" x14ac:dyDescent="0.25">
      <c r="A30" s="196" t="s">
        <v>4218</v>
      </c>
      <c r="B30" s="183" t="s">
        <v>4219</v>
      </c>
      <c r="C30" s="184">
        <v>7.3000000000000001E-3</v>
      </c>
      <c r="D30" s="197">
        <v>7.3000000000000001E-3</v>
      </c>
    </row>
    <row r="31" spans="1:4" x14ac:dyDescent="0.25">
      <c r="A31" s="194" t="s">
        <v>4220</v>
      </c>
      <c r="B31" s="181" t="s">
        <v>4221</v>
      </c>
      <c r="C31" s="182">
        <v>2.12E-2</v>
      </c>
      <c r="D31" s="195">
        <v>2.12E-2</v>
      </c>
    </row>
    <row r="32" spans="1:4" x14ac:dyDescent="0.25">
      <c r="A32" s="196" t="s">
        <v>4222</v>
      </c>
      <c r="B32" s="183" t="s">
        <v>4223</v>
      </c>
      <c r="C32" s="184">
        <v>2.9999999999999997E-4</v>
      </c>
      <c r="D32" s="197">
        <v>2.9999999999999997E-4</v>
      </c>
    </row>
    <row r="33" spans="1:4" x14ac:dyDescent="0.25">
      <c r="A33" s="194" t="s">
        <v>4224</v>
      </c>
      <c r="B33" s="181" t="s">
        <v>4225</v>
      </c>
      <c r="C33" s="182">
        <v>0.1004</v>
      </c>
      <c r="D33" s="195">
        <v>0.1004</v>
      </c>
    </row>
    <row r="34" spans="1:4" x14ac:dyDescent="0.25">
      <c r="A34" s="196" t="s">
        <v>4226</v>
      </c>
      <c r="B34" s="183" t="s">
        <v>4227</v>
      </c>
      <c r="C34" s="184">
        <v>4.0000000000000002E-4</v>
      </c>
      <c r="D34" s="197">
        <v>4.0000000000000002E-4</v>
      </c>
    </row>
    <row r="35" spans="1:4" x14ac:dyDescent="0.25">
      <c r="A35" s="192" t="s">
        <v>4228</v>
      </c>
      <c r="B35" s="179" t="s">
        <v>4188</v>
      </c>
      <c r="C35" s="180">
        <v>0.1305</v>
      </c>
      <c r="D35" s="193">
        <v>0.1305</v>
      </c>
    </row>
    <row r="36" spans="1:4" x14ac:dyDescent="0.25">
      <c r="A36" s="194" t="s">
        <v>4229</v>
      </c>
      <c r="B36" s="181" t="s">
        <v>4230</v>
      </c>
      <c r="C36" s="182">
        <v>5.28E-2</v>
      </c>
      <c r="D36" s="195">
        <v>5.28E-2</v>
      </c>
    </row>
    <row r="37" spans="1:4" x14ac:dyDescent="0.25">
      <c r="A37" s="196" t="s">
        <v>4231</v>
      </c>
      <c r="B37" s="183" t="s">
        <v>4232</v>
      </c>
      <c r="C37" s="184">
        <v>1.4E-3</v>
      </c>
      <c r="D37" s="197">
        <v>1.4E-3</v>
      </c>
    </row>
    <row r="38" spans="1:4" x14ac:dyDescent="0.25">
      <c r="A38" s="194" t="s">
        <v>4233</v>
      </c>
      <c r="B38" s="181" t="s">
        <v>4234</v>
      </c>
      <c r="C38" s="182">
        <v>4.9500000000000002E-2</v>
      </c>
      <c r="D38" s="195">
        <v>4.9500000000000002E-2</v>
      </c>
    </row>
    <row r="39" spans="1:4" ht="27.6" x14ac:dyDescent="0.25">
      <c r="A39" s="196" t="s">
        <v>4235</v>
      </c>
      <c r="B39" s="183" t="s">
        <v>4236</v>
      </c>
      <c r="C39" s="184">
        <v>2.24E-2</v>
      </c>
      <c r="D39" s="197">
        <v>2.24E-2</v>
      </c>
    </row>
    <row r="40" spans="1:4" x14ac:dyDescent="0.25">
      <c r="A40" s="194" t="s">
        <v>4237</v>
      </c>
      <c r="B40" s="181" t="s">
        <v>4238</v>
      </c>
      <c r="C40" s="182">
        <v>4.4000000000000003E-3</v>
      </c>
      <c r="D40" s="195">
        <v>4.4000000000000003E-3</v>
      </c>
    </row>
    <row r="41" spans="1:4" x14ac:dyDescent="0.25">
      <c r="A41" s="192" t="s">
        <v>4239</v>
      </c>
      <c r="B41" s="179" t="s">
        <v>4188</v>
      </c>
      <c r="C41" s="180">
        <v>0.1777</v>
      </c>
      <c r="D41" s="193">
        <v>0.1197</v>
      </c>
    </row>
    <row r="42" spans="1:4" ht="27.6" x14ac:dyDescent="0.25">
      <c r="A42" s="194" t="s">
        <v>4240</v>
      </c>
      <c r="B42" s="181" t="s">
        <v>4241</v>
      </c>
      <c r="C42" s="182">
        <v>0.17299999999999999</v>
      </c>
      <c r="D42" s="195">
        <v>0.11509999999999999</v>
      </c>
    </row>
    <row r="43" spans="1:4" ht="69.599999999999994" thickBot="1" x14ac:dyDescent="0.3">
      <c r="A43" s="198" t="s">
        <v>4242</v>
      </c>
      <c r="B43" s="199" t="s">
        <v>4243</v>
      </c>
      <c r="C43" s="200">
        <v>4.7000000000000002E-3</v>
      </c>
      <c r="D43" s="201">
        <v>4.5999999999999999E-3</v>
      </c>
    </row>
    <row r="44" spans="1:4" ht="14.4" thickBot="1" x14ac:dyDescent="0.3">
      <c r="A44" s="321" t="s">
        <v>4244</v>
      </c>
      <c r="B44" s="322" t="s">
        <v>14</v>
      </c>
      <c r="C44" s="202">
        <v>1.1463000000000001</v>
      </c>
      <c r="D44" s="203">
        <v>0.98829999999999996</v>
      </c>
    </row>
  </sheetData>
  <mergeCells count="5">
    <mergeCell ref="A44:B44"/>
    <mergeCell ref="A12:D12"/>
    <mergeCell ref="H11:I11"/>
    <mergeCell ref="A10:D11"/>
    <mergeCell ref="A7:C7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6B620-9D7E-45B4-BE0E-8B1027A3D4FC}">
  <sheetPr>
    <pageSetUpPr fitToPage="1"/>
  </sheetPr>
  <dimension ref="A1:J623"/>
  <sheetViews>
    <sheetView tabSelected="1" topLeftCell="B6" workbookViewId="0">
      <selection activeCell="L8" sqref="L8"/>
    </sheetView>
  </sheetViews>
  <sheetFormatPr defaultRowHeight="13.8" x14ac:dyDescent="0.25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0" width="15" bestFit="1" customWidth="1"/>
  </cols>
  <sheetData>
    <row r="1" spans="1:10" x14ac:dyDescent="0.25">
      <c r="A1" s="13"/>
      <c r="B1" s="14"/>
      <c r="C1" s="14"/>
      <c r="D1" s="14"/>
      <c r="E1" s="14"/>
      <c r="F1" s="14"/>
      <c r="G1" s="14"/>
      <c r="H1" s="14"/>
      <c r="I1" s="14"/>
      <c r="J1" s="15"/>
    </row>
    <row r="2" spans="1:10" ht="15.6" x14ac:dyDescent="0.25">
      <c r="A2" s="1"/>
      <c r="B2" s="2"/>
      <c r="C2" s="2"/>
      <c r="D2" s="2"/>
      <c r="E2" s="2"/>
      <c r="F2" s="2"/>
      <c r="G2" s="16"/>
      <c r="H2" s="17"/>
      <c r="I2" s="2"/>
      <c r="J2" s="3" t="s">
        <v>2017</v>
      </c>
    </row>
    <row r="3" spans="1:10" ht="15.6" x14ac:dyDescent="0.25">
      <c r="A3" s="1"/>
      <c r="B3" s="2"/>
      <c r="C3" s="2"/>
      <c r="D3" s="2"/>
      <c r="E3" s="2"/>
      <c r="F3" s="2"/>
      <c r="G3" s="16"/>
      <c r="H3" s="17"/>
      <c r="I3" s="2"/>
      <c r="J3" s="3" t="s">
        <v>2018</v>
      </c>
    </row>
    <row r="4" spans="1:10" ht="16.2" thickBot="1" x14ac:dyDescent="0.3">
      <c r="A4" s="1"/>
      <c r="B4" s="2"/>
      <c r="C4" s="2"/>
      <c r="D4" s="2"/>
      <c r="E4" s="2"/>
      <c r="F4" s="2"/>
      <c r="G4" s="16"/>
      <c r="H4" s="17"/>
      <c r="I4" s="2"/>
      <c r="J4" s="4" t="s">
        <v>2019</v>
      </c>
    </row>
    <row r="5" spans="1:10" x14ac:dyDescent="0.25">
      <c r="A5" s="5" t="s">
        <v>2020</v>
      </c>
      <c r="B5" s="6"/>
      <c r="C5" s="6"/>
      <c r="D5" s="6"/>
      <c r="E5" s="7" t="s">
        <v>2021</v>
      </c>
      <c r="F5" s="7" t="s">
        <v>2022</v>
      </c>
      <c r="G5" s="8"/>
      <c r="H5" s="9"/>
      <c r="I5" s="6"/>
      <c r="J5" s="10"/>
    </row>
    <row r="6" spans="1:10" x14ac:dyDescent="0.25">
      <c r="A6" s="260" t="s">
        <v>2035</v>
      </c>
      <c r="B6" s="260"/>
      <c r="C6" s="260"/>
      <c r="D6" s="260"/>
      <c r="E6" s="18">
        <v>0.20499999999999999</v>
      </c>
      <c r="F6" s="18">
        <v>0.58099999999999996</v>
      </c>
      <c r="G6" s="16"/>
      <c r="H6" s="17"/>
      <c r="I6" s="2"/>
      <c r="J6" s="11"/>
    </row>
    <row r="7" spans="1:10" x14ac:dyDescent="0.25">
      <c r="A7" s="12" t="s">
        <v>2023</v>
      </c>
      <c r="B7" s="2"/>
      <c r="C7" s="2"/>
      <c r="D7" s="2"/>
      <c r="E7" s="19"/>
      <c r="F7" s="19" t="s">
        <v>2024</v>
      </c>
      <c r="G7" s="16"/>
      <c r="H7" s="17"/>
      <c r="I7" s="2"/>
      <c r="J7" s="11"/>
    </row>
    <row r="8" spans="1:10" x14ac:dyDescent="0.25">
      <c r="A8" s="259" t="s">
        <v>2034</v>
      </c>
      <c r="B8" s="260"/>
      <c r="C8" s="260"/>
      <c r="D8" s="260"/>
      <c r="E8" s="18"/>
      <c r="F8" s="18">
        <v>1.1463000000000001</v>
      </c>
      <c r="G8" s="16"/>
      <c r="H8" s="17"/>
      <c r="I8" s="2"/>
      <c r="J8" s="11"/>
    </row>
    <row r="9" spans="1:10" x14ac:dyDescent="0.25">
      <c r="A9" s="259"/>
      <c r="B9" s="260"/>
      <c r="C9" s="260"/>
      <c r="D9" s="260"/>
      <c r="E9" s="20"/>
      <c r="F9" s="20"/>
      <c r="G9" s="20"/>
      <c r="H9" s="280"/>
      <c r="I9" s="280"/>
      <c r="J9" s="21"/>
    </row>
    <row r="10" spans="1:10" ht="14.4" thickBot="1" x14ac:dyDescent="0.3">
      <c r="A10" s="59"/>
      <c r="B10" s="45"/>
      <c r="C10" s="45"/>
      <c r="D10" s="45"/>
      <c r="E10" s="22"/>
      <c r="F10" s="22"/>
      <c r="G10" s="22"/>
      <c r="H10" s="288"/>
      <c r="I10" s="288"/>
      <c r="J10" s="23"/>
    </row>
    <row r="11" spans="1:10" ht="16.2" thickBot="1" x14ac:dyDescent="0.35">
      <c r="A11" s="295" t="s">
        <v>5620</v>
      </c>
      <c r="B11" s="315"/>
      <c r="C11" s="315"/>
      <c r="D11" s="315"/>
      <c r="E11" s="315"/>
      <c r="F11" s="315"/>
      <c r="G11" s="315"/>
      <c r="H11" s="315"/>
      <c r="I11" s="315"/>
      <c r="J11" s="316"/>
    </row>
    <row r="12" spans="1:10" ht="27.6" x14ac:dyDescent="0.25">
      <c r="A12" s="25" t="s">
        <v>2</v>
      </c>
      <c r="B12" s="24" t="s">
        <v>3</v>
      </c>
      <c r="C12" s="24" t="s">
        <v>4</v>
      </c>
      <c r="D12" s="24" t="s">
        <v>2075</v>
      </c>
      <c r="E12" s="145" t="s">
        <v>5</v>
      </c>
      <c r="F12" s="25" t="s">
        <v>6</v>
      </c>
      <c r="G12" s="25" t="s">
        <v>4246</v>
      </c>
      <c r="H12" s="25" t="s">
        <v>9</v>
      </c>
      <c r="I12" s="25" t="s">
        <v>10</v>
      </c>
      <c r="J12" s="25" t="s">
        <v>4247</v>
      </c>
    </row>
    <row r="13" spans="1:10" ht="26.4" x14ac:dyDescent="0.25">
      <c r="A13" s="50" t="s">
        <v>1779</v>
      </c>
      <c r="B13" s="48" t="s">
        <v>19</v>
      </c>
      <c r="C13" s="48" t="s">
        <v>1780</v>
      </c>
      <c r="D13" s="48" t="s">
        <v>2077</v>
      </c>
      <c r="E13" s="151" t="s">
        <v>43</v>
      </c>
      <c r="F13" s="50" t="s">
        <v>4248</v>
      </c>
      <c r="G13" s="50" t="s">
        <v>4249</v>
      </c>
      <c r="H13" s="50" t="s">
        <v>4249</v>
      </c>
      <c r="I13" s="50" t="s">
        <v>4250</v>
      </c>
      <c r="J13" s="50" t="s">
        <v>4250</v>
      </c>
    </row>
    <row r="14" spans="1:10" ht="39.6" x14ac:dyDescent="0.25">
      <c r="A14" s="50" t="s">
        <v>185</v>
      </c>
      <c r="B14" s="48" t="s">
        <v>19</v>
      </c>
      <c r="C14" s="48" t="s">
        <v>186</v>
      </c>
      <c r="D14" s="48" t="s">
        <v>2077</v>
      </c>
      <c r="E14" s="151" t="s">
        <v>56</v>
      </c>
      <c r="F14" s="50" t="s">
        <v>4252</v>
      </c>
      <c r="G14" s="50" t="s">
        <v>4253</v>
      </c>
      <c r="H14" s="50" t="s">
        <v>4254</v>
      </c>
      <c r="I14" s="50" t="s">
        <v>4255</v>
      </c>
      <c r="J14" s="50" t="s">
        <v>5623</v>
      </c>
    </row>
    <row r="15" spans="1:10" ht="39.6" x14ac:dyDescent="0.25">
      <c r="A15" s="50" t="s">
        <v>173</v>
      </c>
      <c r="B15" s="48" t="s">
        <v>41</v>
      </c>
      <c r="C15" s="48" t="s">
        <v>174</v>
      </c>
      <c r="D15" s="48" t="s">
        <v>2398</v>
      </c>
      <c r="E15" s="151" t="s">
        <v>25</v>
      </c>
      <c r="F15" s="50" t="s">
        <v>4256</v>
      </c>
      <c r="G15" s="50" t="s">
        <v>4257</v>
      </c>
      <c r="H15" s="50" t="s">
        <v>4258</v>
      </c>
      <c r="I15" s="50" t="s">
        <v>4259</v>
      </c>
      <c r="J15" s="50" t="s">
        <v>5624</v>
      </c>
    </row>
    <row r="16" spans="1:10" ht="39.6" x14ac:dyDescent="0.25">
      <c r="A16" s="50" t="s">
        <v>239</v>
      </c>
      <c r="B16" s="48" t="s">
        <v>41</v>
      </c>
      <c r="C16" s="48" t="s">
        <v>240</v>
      </c>
      <c r="D16" s="48" t="s">
        <v>2467</v>
      </c>
      <c r="E16" s="151" t="s">
        <v>25</v>
      </c>
      <c r="F16" s="50" t="s">
        <v>2482</v>
      </c>
      <c r="G16" s="50" t="s">
        <v>4260</v>
      </c>
      <c r="H16" s="50" t="s">
        <v>4261</v>
      </c>
      <c r="I16" s="50" t="s">
        <v>4262</v>
      </c>
      <c r="J16" s="50" t="s">
        <v>5625</v>
      </c>
    </row>
    <row r="17" spans="1:10" ht="26.4" x14ac:dyDescent="0.25">
      <c r="A17" s="50" t="s">
        <v>223</v>
      </c>
      <c r="B17" s="48" t="s">
        <v>19</v>
      </c>
      <c r="C17" s="48" t="s">
        <v>224</v>
      </c>
      <c r="D17" s="48" t="s">
        <v>2077</v>
      </c>
      <c r="E17" s="151" t="s">
        <v>25</v>
      </c>
      <c r="F17" s="50" t="s">
        <v>2459</v>
      </c>
      <c r="G17" s="50" t="s">
        <v>4264</v>
      </c>
      <c r="H17" s="50" t="s">
        <v>4265</v>
      </c>
      <c r="I17" s="50" t="s">
        <v>4266</v>
      </c>
      <c r="J17" s="50" t="s">
        <v>5626</v>
      </c>
    </row>
    <row r="18" spans="1:10" ht="39.6" x14ac:dyDescent="0.25">
      <c r="A18" s="50" t="s">
        <v>443</v>
      </c>
      <c r="B18" s="48" t="s">
        <v>41</v>
      </c>
      <c r="C18" s="48" t="s">
        <v>444</v>
      </c>
      <c r="D18" s="48" t="s">
        <v>2760</v>
      </c>
      <c r="E18" s="151" t="s">
        <v>25</v>
      </c>
      <c r="F18" s="50" t="s">
        <v>2763</v>
      </c>
      <c r="G18" s="50" t="s">
        <v>4267</v>
      </c>
      <c r="H18" s="50" t="s">
        <v>4268</v>
      </c>
      <c r="I18" s="50" t="s">
        <v>4269</v>
      </c>
      <c r="J18" s="50" t="s">
        <v>5627</v>
      </c>
    </row>
    <row r="19" spans="1:10" ht="26.4" x14ac:dyDescent="0.25">
      <c r="A19" s="50" t="s">
        <v>77</v>
      </c>
      <c r="B19" s="48" t="s">
        <v>41</v>
      </c>
      <c r="C19" s="48" t="s">
        <v>78</v>
      </c>
      <c r="D19" s="48" t="s">
        <v>2081</v>
      </c>
      <c r="E19" s="151" t="s">
        <v>79</v>
      </c>
      <c r="F19" s="50" t="s">
        <v>4270</v>
      </c>
      <c r="G19" s="50" t="s">
        <v>4271</v>
      </c>
      <c r="H19" s="50" t="s">
        <v>4272</v>
      </c>
      <c r="I19" s="50" t="s">
        <v>4273</v>
      </c>
      <c r="J19" s="50" t="s">
        <v>5628</v>
      </c>
    </row>
    <row r="20" spans="1:10" ht="39.6" x14ac:dyDescent="0.25">
      <c r="A20" s="50" t="s">
        <v>460</v>
      </c>
      <c r="B20" s="48" t="s">
        <v>41</v>
      </c>
      <c r="C20" s="48" t="s">
        <v>461</v>
      </c>
      <c r="D20" s="48" t="s">
        <v>2779</v>
      </c>
      <c r="E20" s="151" t="s">
        <v>25</v>
      </c>
      <c r="F20" s="50" t="s">
        <v>2784</v>
      </c>
      <c r="G20" s="50" t="s">
        <v>4274</v>
      </c>
      <c r="H20" s="50" t="s">
        <v>4275</v>
      </c>
      <c r="I20" s="50" t="s">
        <v>4273</v>
      </c>
      <c r="J20" s="50" t="s">
        <v>5629</v>
      </c>
    </row>
    <row r="21" spans="1:10" ht="79.2" x14ac:dyDescent="0.25">
      <c r="A21" s="50" t="s">
        <v>1677</v>
      </c>
      <c r="B21" s="48" t="s">
        <v>19</v>
      </c>
      <c r="C21" s="48" t="s">
        <v>1678</v>
      </c>
      <c r="D21" s="48" t="s">
        <v>2077</v>
      </c>
      <c r="E21" s="151" t="s">
        <v>107</v>
      </c>
      <c r="F21" s="50" t="s">
        <v>4276</v>
      </c>
      <c r="G21" s="50" t="s">
        <v>4277</v>
      </c>
      <c r="H21" s="50" t="s">
        <v>4278</v>
      </c>
      <c r="I21" s="50" t="s">
        <v>4279</v>
      </c>
      <c r="J21" s="50" t="s">
        <v>5630</v>
      </c>
    </row>
    <row r="22" spans="1:10" ht="26.4" x14ac:dyDescent="0.25">
      <c r="A22" s="50" t="s">
        <v>1782</v>
      </c>
      <c r="B22" s="48" t="s">
        <v>19</v>
      </c>
      <c r="C22" s="48" t="s">
        <v>1783</v>
      </c>
      <c r="D22" s="48" t="s">
        <v>2077</v>
      </c>
      <c r="E22" s="151" t="s">
        <v>43</v>
      </c>
      <c r="F22" s="50" t="s">
        <v>4248</v>
      </c>
      <c r="G22" s="50" t="s">
        <v>4280</v>
      </c>
      <c r="H22" s="50" t="s">
        <v>4280</v>
      </c>
      <c r="I22" s="50" t="s">
        <v>4281</v>
      </c>
      <c r="J22" s="50" t="s">
        <v>5631</v>
      </c>
    </row>
    <row r="23" spans="1:10" ht="26.4" x14ac:dyDescent="0.25">
      <c r="A23" s="50" t="s">
        <v>229</v>
      </c>
      <c r="B23" s="48" t="s">
        <v>41</v>
      </c>
      <c r="C23" s="48" t="s">
        <v>230</v>
      </c>
      <c r="D23" s="48" t="s">
        <v>2398</v>
      </c>
      <c r="E23" s="151" t="s">
        <v>56</v>
      </c>
      <c r="F23" s="50" t="s">
        <v>2466</v>
      </c>
      <c r="G23" s="50" t="s">
        <v>4282</v>
      </c>
      <c r="H23" s="50" t="s">
        <v>4283</v>
      </c>
      <c r="I23" s="50" t="s">
        <v>4284</v>
      </c>
      <c r="J23" s="50" t="s">
        <v>5632</v>
      </c>
    </row>
    <row r="24" spans="1:10" ht="52.8" x14ac:dyDescent="0.25">
      <c r="A24" s="50" t="s">
        <v>256</v>
      </c>
      <c r="B24" s="48" t="s">
        <v>41</v>
      </c>
      <c r="C24" s="48" t="s">
        <v>257</v>
      </c>
      <c r="D24" s="48" t="s">
        <v>2504</v>
      </c>
      <c r="E24" s="151" t="s">
        <v>25</v>
      </c>
      <c r="F24" s="50" t="s">
        <v>2525</v>
      </c>
      <c r="G24" s="50" t="s">
        <v>4287</v>
      </c>
      <c r="H24" s="50" t="s">
        <v>4288</v>
      </c>
      <c r="I24" s="50" t="s">
        <v>4286</v>
      </c>
      <c r="J24" s="50" t="s">
        <v>5633</v>
      </c>
    </row>
    <row r="25" spans="1:10" ht="39.6" x14ac:dyDescent="0.25">
      <c r="A25" s="50" t="s">
        <v>127</v>
      </c>
      <c r="B25" s="48" t="s">
        <v>19</v>
      </c>
      <c r="C25" s="48" t="s">
        <v>128</v>
      </c>
      <c r="D25" s="48" t="s">
        <v>2077</v>
      </c>
      <c r="E25" s="151" t="s">
        <v>56</v>
      </c>
      <c r="F25" s="50" t="s">
        <v>2370</v>
      </c>
      <c r="G25" s="50" t="s">
        <v>4289</v>
      </c>
      <c r="H25" s="50" t="s">
        <v>4290</v>
      </c>
      <c r="I25" s="50" t="s">
        <v>4291</v>
      </c>
      <c r="J25" s="50" t="s">
        <v>4942</v>
      </c>
    </row>
    <row r="26" spans="1:10" ht="26.4" x14ac:dyDescent="0.25">
      <c r="A26" s="50" t="s">
        <v>494</v>
      </c>
      <c r="B26" s="48" t="s">
        <v>41</v>
      </c>
      <c r="C26" s="48" t="s">
        <v>495</v>
      </c>
      <c r="D26" s="48" t="s">
        <v>2810</v>
      </c>
      <c r="E26" s="151" t="s">
        <v>25</v>
      </c>
      <c r="F26" s="50" t="s">
        <v>2819</v>
      </c>
      <c r="G26" s="50" t="s">
        <v>4292</v>
      </c>
      <c r="H26" s="50" t="s">
        <v>4293</v>
      </c>
      <c r="I26" s="50" t="s">
        <v>4294</v>
      </c>
      <c r="J26" s="50" t="s">
        <v>5634</v>
      </c>
    </row>
    <row r="27" spans="1:10" ht="39.6" x14ac:dyDescent="0.25">
      <c r="A27" s="50" t="s">
        <v>1219</v>
      </c>
      <c r="B27" s="48" t="s">
        <v>41</v>
      </c>
      <c r="C27" s="48" t="s">
        <v>1220</v>
      </c>
      <c r="D27" s="48" t="s">
        <v>3491</v>
      </c>
      <c r="E27" s="151" t="s">
        <v>91</v>
      </c>
      <c r="F27" s="50" t="s">
        <v>4295</v>
      </c>
      <c r="G27" s="50" t="s">
        <v>4296</v>
      </c>
      <c r="H27" s="50" t="s">
        <v>4297</v>
      </c>
      <c r="I27" s="50" t="s">
        <v>4298</v>
      </c>
      <c r="J27" s="50" t="s">
        <v>5635</v>
      </c>
    </row>
    <row r="28" spans="1:10" ht="39.6" x14ac:dyDescent="0.25">
      <c r="A28" s="50" t="s">
        <v>499</v>
      </c>
      <c r="B28" s="48" t="s">
        <v>19</v>
      </c>
      <c r="C28" s="48" t="s">
        <v>500</v>
      </c>
      <c r="D28" s="48" t="s">
        <v>2077</v>
      </c>
      <c r="E28" s="151" t="s">
        <v>43</v>
      </c>
      <c r="F28" s="50" t="s">
        <v>2822</v>
      </c>
      <c r="G28" s="50" t="s">
        <v>4299</v>
      </c>
      <c r="H28" s="50" t="s">
        <v>4300</v>
      </c>
      <c r="I28" s="50" t="s">
        <v>4301</v>
      </c>
      <c r="J28" s="50" t="s">
        <v>5636</v>
      </c>
    </row>
    <row r="29" spans="1:10" ht="26.4" x14ac:dyDescent="0.25">
      <c r="A29" s="50" t="s">
        <v>471</v>
      </c>
      <c r="B29" s="48" t="s">
        <v>19</v>
      </c>
      <c r="C29" s="48" t="s">
        <v>472</v>
      </c>
      <c r="D29" s="48" t="s">
        <v>2077</v>
      </c>
      <c r="E29" s="151" t="s">
        <v>25</v>
      </c>
      <c r="F29" s="50" t="s">
        <v>2787</v>
      </c>
      <c r="G29" s="50" t="s">
        <v>4303</v>
      </c>
      <c r="H29" s="50" t="s">
        <v>4304</v>
      </c>
      <c r="I29" s="50" t="s">
        <v>4301</v>
      </c>
      <c r="J29" s="50" t="s">
        <v>5637</v>
      </c>
    </row>
    <row r="30" spans="1:10" ht="39.6" x14ac:dyDescent="0.25">
      <c r="A30" s="50" t="s">
        <v>454</v>
      </c>
      <c r="B30" s="48" t="s">
        <v>41</v>
      </c>
      <c r="C30" s="48" t="s">
        <v>455</v>
      </c>
      <c r="D30" s="48" t="s">
        <v>2769</v>
      </c>
      <c r="E30" s="151" t="s">
        <v>25</v>
      </c>
      <c r="F30" s="50" t="s">
        <v>2778</v>
      </c>
      <c r="G30" s="50" t="s">
        <v>4305</v>
      </c>
      <c r="H30" s="50" t="s">
        <v>4306</v>
      </c>
      <c r="I30" s="50" t="s">
        <v>4307</v>
      </c>
      <c r="J30" s="50" t="s">
        <v>5638</v>
      </c>
    </row>
    <row r="31" spans="1:10" ht="39.6" x14ac:dyDescent="0.25">
      <c r="A31" s="50" t="s">
        <v>1243</v>
      </c>
      <c r="B31" s="48" t="s">
        <v>41</v>
      </c>
      <c r="C31" s="48" t="s">
        <v>1244</v>
      </c>
      <c r="D31" s="48" t="s">
        <v>2175</v>
      </c>
      <c r="E31" s="151" t="s">
        <v>91</v>
      </c>
      <c r="F31" s="50" t="s">
        <v>4308</v>
      </c>
      <c r="G31" s="50" t="s">
        <v>4309</v>
      </c>
      <c r="H31" s="50" t="s">
        <v>4310</v>
      </c>
      <c r="I31" s="50" t="s">
        <v>4311</v>
      </c>
      <c r="J31" s="50" t="s">
        <v>2556</v>
      </c>
    </row>
    <row r="32" spans="1:10" ht="26.4" x14ac:dyDescent="0.25">
      <c r="A32" s="50" t="s">
        <v>509</v>
      </c>
      <c r="B32" s="48" t="s">
        <v>41</v>
      </c>
      <c r="C32" s="48" t="s">
        <v>510</v>
      </c>
      <c r="D32" s="48" t="s">
        <v>2823</v>
      </c>
      <c r="E32" s="151" t="s">
        <v>25</v>
      </c>
      <c r="F32" s="50" t="s">
        <v>2829</v>
      </c>
      <c r="G32" s="50" t="s">
        <v>4312</v>
      </c>
      <c r="H32" s="50" t="s">
        <v>4313</v>
      </c>
      <c r="I32" s="50" t="s">
        <v>4314</v>
      </c>
      <c r="J32" s="50" t="s">
        <v>5596</v>
      </c>
    </row>
    <row r="33" spans="1:10" ht="39.6" x14ac:dyDescent="0.25">
      <c r="A33" s="50" t="s">
        <v>1213</v>
      </c>
      <c r="B33" s="48" t="s">
        <v>41</v>
      </c>
      <c r="C33" s="48" t="s">
        <v>1214</v>
      </c>
      <c r="D33" s="48" t="s">
        <v>3491</v>
      </c>
      <c r="E33" s="151" t="s">
        <v>91</v>
      </c>
      <c r="F33" s="50" t="s">
        <v>4316</v>
      </c>
      <c r="G33" s="50" t="s">
        <v>4317</v>
      </c>
      <c r="H33" s="50" t="s">
        <v>4318</v>
      </c>
      <c r="I33" s="50" t="s">
        <v>4319</v>
      </c>
      <c r="J33" s="50" t="s">
        <v>5639</v>
      </c>
    </row>
    <row r="34" spans="1:10" ht="26.4" x14ac:dyDescent="0.25">
      <c r="A34" s="50" t="s">
        <v>408</v>
      </c>
      <c r="B34" s="48" t="s">
        <v>19</v>
      </c>
      <c r="C34" s="48" t="s">
        <v>409</v>
      </c>
      <c r="D34" s="48" t="s">
        <v>2077</v>
      </c>
      <c r="E34" s="151" t="s">
        <v>25</v>
      </c>
      <c r="F34" s="50" t="s">
        <v>2707</v>
      </c>
      <c r="G34" s="50" t="s">
        <v>4320</v>
      </c>
      <c r="H34" s="50" t="s">
        <v>4321</v>
      </c>
      <c r="I34" s="50" t="s">
        <v>4322</v>
      </c>
      <c r="J34" s="50" t="s">
        <v>5640</v>
      </c>
    </row>
    <row r="35" spans="1:10" ht="26.4" x14ac:dyDescent="0.25">
      <c r="A35" s="50" t="s">
        <v>309</v>
      </c>
      <c r="B35" s="48" t="s">
        <v>19</v>
      </c>
      <c r="C35" s="48" t="s">
        <v>310</v>
      </c>
      <c r="D35" s="48" t="s">
        <v>2077</v>
      </c>
      <c r="E35" s="151" t="s">
        <v>43</v>
      </c>
      <c r="F35" s="50" t="s">
        <v>4323</v>
      </c>
      <c r="G35" s="50" t="s">
        <v>4324</v>
      </c>
      <c r="H35" s="50" t="s">
        <v>4325</v>
      </c>
      <c r="I35" s="50" t="s">
        <v>4326</v>
      </c>
      <c r="J35" s="50" t="s">
        <v>5641</v>
      </c>
    </row>
    <row r="36" spans="1:10" ht="39.6" x14ac:dyDescent="0.25">
      <c r="A36" s="50" t="s">
        <v>102</v>
      </c>
      <c r="B36" s="48" t="s">
        <v>41</v>
      </c>
      <c r="C36" s="48" t="s">
        <v>103</v>
      </c>
      <c r="D36" s="48" t="s">
        <v>2322</v>
      </c>
      <c r="E36" s="151" t="s">
        <v>25</v>
      </c>
      <c r="F36" s="50" t="s">
        <v>4327</v>
      </c>
      <c r="G36" s="50" t="s">
        <v>4328</v>
      </c>
      <c r="H36" s="50" t="s">
        <v>4329</v>
      </c>
      <c r="I36" s="50" t="s">
        <v>4330</v>
      </c>
      <c r="J36" s="50" t="s">
        <v>5642</v>
      </c>
    </row>
    <row r="37" spans="1:10" ht="26.4" x14ac:dyDescent="0.25">
      <c r="A37" s="50" t="s">
        <v>373</v>
      </c>
      <c r="B37" s="48" t="s">
        <v>19</v>
      </c>
      <c r="C37" s="48" t="s">
        <v>374</v>
      </c>
      <c r="D37" s="48" t="s">
        <v>2077</v>
      </c>
      <c r="E37" s="151" t="s">
        <v>25</v>
      </c>
      <c r="F37" s="50" t="s">
        <v>2638</v>
      </c>
      <c r="G37" s="50" t="s">
        <v>4331</v>
      </c>
      <c r="H37" s="50" t="s">
        <v>4332</v>
      </c>
      <c r="I37" s="50" t="s">
        <v>4330</v>
      </c>
      <c r="J37" s="50" t="s">
        <v>5643</v>
      </c>
    </row>
    <row r="38" spans="1:10" ht="52.8" x14ac:dyDescent="0.25">
      <c r="A38" s="50" t="s">
        <v>262</v>
      </c>
      <c r="B38" s="48" t="s">
        <v>19</v>
      </c>
      <c r="C38" s="48" t="s">
        <v>263</v>
      </c>
      <c r="D38" s="48" t="s">
        <v>2077</v>
      </c>
      <c r="E38" s="151" t="s">
        <v>25</v>
      </c>
      <c r="F38" s="50" t="s">
        <v>2531</v>
      </c>
      <c r="G38" s="50" t="s">
        <v>4333</v>
      </c>
      <c r="H38" s="50" t="s">
        <v>4334</v>
      </c>
      <c r="I38" s="50" t="s">
        <v>3723</v>
      </c>
      <c r="J38" s="50" t="s">
        <v>5644</v>
      </c>
    </row>
    <row r="39" spans="1:10" ht="66" x14ac:dyDescent="0.25">
      <c r="A39" s="50" t="s">
        <v>1680</v>
      </c>
      <c r="B39" s="48" t="s">
        <v>19</v>
      </c>
      <c r="C39" s="48" t="s">
        <v>1681</v>
      </c>
      <c r="D39" s="48" t="s">
        <v>2077</v>
      </c>
      <c r="E39" s="151" t="s">
        <v>107</v>
      </c>
      <c r="F39" s="50" t="s">
        <v>4335</v>
      </c>
      <c r="G39" s="50" t="s">
        <v>4336</v>
      </c>
      <c r="H39" s="50" t="s">
        <v>4337</v>
      </c>
      <c r="I39" s="50" t="s">
        <v>4338</v>
      </c>
      <c r="J39" s="50" t="s">
        <v>5645</v>
      </c>
    </row>
    <row r="40" spans="1:10" ht="66" x14ac:dyDescent="0.25">
      <c r="A40" s="50" t="s">
        <v>71</v>
      </c>
      <c r="B40" s="48" t="s">
        <v>19</v>
      </c>
      <c r="C40" s="48" t="s">
        <v>72</v>
      </c>
      <c r="D40" s="48" t="s">
        <v>2077</v>
      </c>
      <c r="E40" s="151" t="s">
        <v>73</v>
      </c>
      <c r="F40" s="50" t="s">
        <v>4339</v>
      </c>
      <c r="G40" s="50" t="s">
        <v>4340</v>
      </c>
      <c r="H40" s="50" t="s">
        <v>4341</v>
      </c>
      <c r="I40" s="50" t="s">
        <v>2166</v>
      </c>
      <c r="J40" s="50" t="s">
        <v>5646</v>
      </c>
    </row>
    <row r="41" spans="1:10" x14ac:dyDescent="0.25">
      <c r="A41" s="50" t="s">
        <v>84</v>
      </c>
      <c r="B41" s="48" t="s">
        <v>41</v>
      </c>
      <c r="C41" s="48" t="s">
        <v>85</v>
      </c>
      <c r="D41" s="48" t="s">
        <v>2081</v>
      </c>
      <c r="E41" s="151" t="s">
        <v>79</v>
      </c>
      <c r="F41" s="50" t="s">
        <v>4342</v>
      </c>
      <c r="G41" s="50" t="s">
        <v>4343</v>
      </c>
      <c r="H41" s="50" t="s">
        <v>4344</v>
      </c>
      <c r="I41" s="50" t="s">
        <v>4345</v>
      </c>
      <c r="J41" s="50" t="s">
        <v>5647</v>
      </c>
    </row>
    <row r="42" spans="1:10" x14ac:dyDescent="0.25">
      <c r="A42" s="50" t="s">
        <v>81</v>
      </c>
      <c r="B42" s="48" t="s">
        <v>41</v>
      </c>
      <c r="C42" s="48" t="s">
        <v>82</v>
      </c>
      <c r="D42" s="48" t="s">
        <v>2081</v>
      </c>
      <c r="E42" s="151" t="s">
        <v>79</v>
      </c>
      <c r="F42" s="50" t="s">
        <v>4346</v>
      </c>
      <c r="G42" s="50" t="s">
        <v>4347</v>
      </c>
      <c r="H42" s="50" t="s">
        <v>4348</v>
      </c>
      <c r="I42" s="50" t="s">
        <v>4349</v>
      </c>
      <c r="J42" s="50" t="s">
        <v>5648</v>
      </c>
    </row>
    <row r="43" spans="1:10" ht="26.4" x14ac:dyDescent="0.25">
      <c r="A43" s="50" t="s">
        <v>1734</v>
      </c>
      <c r="B43" s="48" t="s">
        <v>19</v>
      </c>
      <c r="C43" s="48" t="s">
        <v>1735</v>
      </c>
      <c r="D43" s="48" t="s">
        <v>2077</v>
      </c>
      <c r="E43" s="151" t="s">
        <v>91</v>
      </c>
      <c r="F43" s="50" t="s">
        <v>4350</v>
      </c>
      <c r="G43" s="50" t="s">
        <v>4351</v>
      </c>
      <c r="H43" s="50" t="s">
        <v>4352</v>
      </c>
      <c r="I43" s="50" t="s">
        <v>4353</v>
      </c>
      <c r="J43" s="50" t="s">
        <v>5649</v>
      </c>
    </row>
    <row r="44" spans="1:10" ht="39.6" x14ac:dyDescent="0.25">
      <c r="A44" s="50" t="s">
        <v>146</v>
      </c>
      <c r="B44" s="48" t="s">
        <v>41</v>
      </c>
      <c r="C44" s="48" t="s">
        <v>147</v>
      </c>
      <c r="D44" s="48" t="s">
        <v>2398</v>
      </c>
      <c r="E44" s="151" t="s">
        <v>25</v>
      </c>
      <c r="F44" s="50" t="s">
        <v>4354</v>
      </c>
      <c r="G44" s="50" t="s">
        <v>4355</v>
      </c>
      <c r="H44" s="50" t="s">
        <v>4356</v>
      </c>
      <c r="I44" s="50" t="s">
        <v>4357</v>
      </c>
      <c r="J44" s="50" t="s">
        <v>5650</v>
      </c>
    </row>
    <row r="45" spans="1:10" ht="26.4" x14ac:dyDescent="0.25">
      <c r="A45" s="50" t="s">
        <v>512</v>
      </c>
      <c r="B45" s="48" t="s">
        <v>41</v>
      </c>
      <c r="C45" s="48" t="s">
        <v>513</v>
      </c>
      <c r="D45" s="48" t="s">
        <v>2823</v>
      </c>
      <c r="E45" s="151" t="s">
        <v>25</v>
      </c>
      <c r="F45" s="50" t="s">
        <v>2829</v>
      </c>
      <c r="G45" s="50" t="s">
        <v>4358</v>
      </c>
      <c r="H45" s="50" t="s">
        <v>4359</v>
      </c>
      <c r="I45" s="50" t="s">
        <v>4360</v>
      </c>
      <c r="J45" s="50" t="s">
        <v>5651</v>
      </c>
    </row>
    <row r="46" spans="1:10" ht="26.4" x14ac:dyDescent="0.25">
      <c r="A46" s="50" t="s">
        <v>34</v>
      </c>
      <c r="B46" s="48" t="s">
        <v>19</v>
      </c>
      <c r="C46" s="48" t="s">
        <v>35</v>
      </c>
      <c r="D46" s="48" t="s">
        <v>2077</v>
      </c>
      <c r="E46" s="151" t="s">
        <v>25</v>
      </c>
      <c r="F46" s="50" t="s">
        <v>4362</v>
      </c>
      <c r="G46" s="50" t="s">
        <v>4363</v>
      </c>
      <c r="H46" s="50" t="s">
        <v>4364</v>
      </c>
      <c r="I46" s="50" t="s">
        <v>4365</v>
      </c>
      <c r="J46" s="50" t="s">
        <v>5588</v>
      </c>
    </row>
    <row r="47" spans="1:10" ht="26.4" x14ac:dyDescent="0.25">
      <c r="A47" s="50" t="s">
        <v>939</v>
      </c>
      <c r="B47" s="48" t="s">
        <v>19</v>
      </c>
      <c r="C47" s="48" t="s">
        <v>940</v>
      </c>
      <c r="D47" s="48" t="s">
        <v>2077</v>
      </c>
      <c r="E47" s="151" t="s">
        <v>91</v>
      </c>
      <c r="F47" s="50" t="s">
        <v>4366</v>
      </c>
      <c r="G47" s="50" t="s">
        <v>4367</v>
      </c>
      <c r="H47" s="50" t="s">
        <v>4368</v>
      </c>
      <c r="I47" s="50" t="s">
        <v>4365</v>
      </c>
      <c r="J47" s="50" t="s">
        <v>5652</v>
      </c>
    </row>
    <row r="48" spans="1:10" ht="26.4" x14ac:dyDescent="0.25">
      <c r="A48" s="50" t="s">
        <v>115</v>
      </c>
      <c r="B48" s="48" t="s">
        <v>41</v>
      </c>
      <c r="C48" s="48" t="s">
        <v>116</v>
      </c>
      <c r="D48" s="48" t="s">
        <v>2322</v>
      </c>
      <c r="E48" s="151" t="s">
        <v>107</v>
      </c>
      <c r="F48" s="50" t="s">
        <v>4369</v>
      </c>
      <c r="G48" s="50" t="s">
        <v>4370</v>
      </c>
      <c r="H48" s="50" t="s">
        <v>4371</v>
      </c>
      <c r="I48" s="50" t="s">
        <v>4372</v>
      </c>
      <c r="J48" s="50" t="s">
        <v>3558</v>
      </c>
    </row>
    <row r="49" spans="1:10" ht="26.4" x14ac:dyDescent="0.25">
      <c r="A49" s="50" t="s">
        <v>139</v>
      </c>
      <c r="B49" s="48" t="s">
        <v>19</v>
      </c>
      <c r="C49" s="48" t="s">
        <v>140</v>
      </c>
      <c r="D49" s="48" t="s">
        <v>2391</v>
      </c>
      <c r="E49" s="151" t="s">
        <v>56</v>
      </c>
      <c r="F49" s="50" t="s">
        <v>4373</v>
      </c>
      <c r="G49" s="50" t="s">
        <v>4374</v>
      </c>
      <c r="H49" s="50" t="s">
        <v>4375</v>
      </c>
      <c r="I49" s="50" t="s">
        <v>4372</v>
      </c>
      <c r="J49" s="50" t="s">
        <v>5653</v>
      </c>
    </row>
    <row r="50" spans="1:10" ht="39.6" x14ac:dyDescent="0.25">
      <c r="A50" s="50" t="s">
        <v>433</v>
      </c>
      <c r="B50" s="48" t="s">
        <v>41</v>
      </c>
      <c r="C50" s="48" t="s">
        <v>434</v>
      </c>
      <c r="D50" s="48" t="s">
        <v>2385</v>
      </c>
      <c r="E50" s="151" t="s">
        <v>25</v>
      </c>
      <c r="F50" s="50" t="s">
        <v>2755</v>
      </c>
      <c r="G50" s="50" t="s">
        <v>4376</v>
      </c>
      <c r="H50" s="50" t="s">
        <v>4377</v>
      </c>
      <c r="I50" s="50" t="s">
        <v>4378</v>
      </c>
      <c r="J50" s="50" t="s">
        <v>5654</v>
      </c>
    </row>
    <row r="51" spans="1:10" ht="39.6" x14ac:dyDescent="0.25">
      <c r="A51" s="50" t="s">
        <v>1495</v>
      </c>
      <c r="B51" s="48" t="s">
        <v>41</v>
      </c>
      <c r="C51" s="48" t="s">
        <v>1496</v>
      </c>
      <c r="D51" s="48" t="s">
        <v>2175</v>
      </c>
      <c r="E51" s="151" t="s">
        <v>91</v>
      </c>
      <c r="F51" s="50" t="s">
        <v>4379</v>
      </c>
      <c r="G51" s="50" t="s">
        <v>4380</v>
      </c>
      <c r="H51" s="50" t="s">
        <v>4381</v>
      </c>
      <c r="I51" s="50" t="s">
        <v>4382</v>
      </c>
      <c r="J51" s="50" t="s">
        <v>5655</v>
      </c>
    </row>
    <row r="52" spans="1:10" ht="39.6" x14ac:dyDescent="0.25">
      <c r="A52" s="50" t="s">
        <v>37</v>
      </c>
      <c r="B52" s="48" t="s">
        <v>19</v>
      </c>
      <c r="C52" s="48" t="s">
        <v>38</v>
      </c>
      <c r="D52" s="48" t="s">
        <v>2077</v>
      </c>
      <c r="E52" s="151" t="s">
        <v>29</v>
      </c>
      <c r="F52" s="50" t="s">
        <v>4383</v>
      </c>
      <c r="G52" s="50" t="s">
        <v>4384</v>
      </c>
      <c r="H52" s="50" t="s">
        <v>4385</v>
      </c>
      <c r="I52" s="50" t="s">
        <v>4386</v>
      </c>
      <c r="J52" s="50" t="s">
        <v>5656</v>
      </c>
    </row>
    <row r="53" spans="1:10" ht="26.4" x14ac:dyDescent="0.25">
      <c r="A53" s="50" t="s">
        <v>463</v>
      </c>
      <c r="B53" s="48" t="s">
        <v>19</v>
      </c>
      <c r="C53" s="48" t="s">
        <v>464</v>
      </c>
      <c r="D53" s="48" t="s">
        <v>2077</v>
      </c>
      <c r="E53" s="151" t="s">
        <v>25</v>
      </c>
      <c r="F53" s="50" t="s">
        <v>2787</v>
      </c>
      <c r="G53" s="50" t="s">
        <v>4387</v>
      </c>
      <c r="H53" s="50" t="s">
        <v>4388</v>
      </c>
      <c r="I53" s="50" t="s">
        <v>4386</v>
      </c>
      <c r="J53" s="50" t="s">
        <v>5657</v>
      </c>
    </row>
    <row r="54" spans="1:10" ht="39.6" x14ac:dyDescent="0.25">
      <c r="A54" s="50" t="s">
        <v>416</v>
      </c>
      <c r="B54" s="48" t="s">
        <v>41</v>
      </c>
      <c r="C54" s="48" t="s">
        <v>417</v>
      </c>
      <c r="D54" s="48" t="s">
        <v>2112</v>
      </c>
      <c r="E54" s="151" t="s">
        <v>91</v>
      </c>
      <c r="F54" s="50" t="s">
        <v>2732</v>
      </c>
      <c r="G54" s="50" t="s">
        <v>4390</v>
      </c>
      <c r="H54" s="50" t="s">
        <v>4391</v>
      </c>
      <c r="I54" s="50" t="s">
        <v>4386</v>
      </c>
      <c r="J54" s="50" t="s">
        <v>5658</v>
      </c>
    </row>
    <row r="55" spans="1:10" ht="26.4" x14ac:dyDescent="0.25">
      <c r="A55" s="50" t="s">
        <v>523</v>
      </c>
      <c r="B55" s="48" t="s">
        <v>41</v>
      </c>
      <c r="C55" s="48" t="s">
        <v>524</v>
      </c>
      <c r="D55" s="48" t="s">
        <v>2823</v>
      </c>
      <c r="E55" s="151" t="s">
        <v>25</v>
      </c>
      <c r="F55" s="50" t="s">
        <v>2819</v>
      </c>
      <c r="G55" s="50" t="s">
        <v>4392</v>
      </c>
      <c r="H55" s="50" t="s">
        <v>4393</v>
      </c>
      <c r="I55" s="50" t="s">
        <v>4394</v>
      </c>
      <c r="J55" s="50" t="s">
        <v>5659</v>
      </c>
    </row>
    <row r="56" spans="1:10" ht="39.6" x14ac:dyDescent="0.25">
      <c r="A56" s="50" t="s">
        <v>152</v>
      </c>
      <c r="B56" s="48" t="s">
        <v>41</v>
      </c>
      <c r="C56" s="48" t="s">
        <v>153</v>
      </c>
      <c r="D56" s="48" t="s">
        <v>2340</v>
      </c>
      <c r="E56" s="151" t="s">
        <v>107</v>
      </c>
      <c r="F56" s="50" t="s">
        <v>4395</v>
      </c>
      <c r="G56" s="50" t="s">
        <v>4396</v>
      </c>
      <c r="H56" s="50" t="s">
        <v>4397</v>
      </c>
      <c r="I56" s="50" t="s">
        <v>4398</v>
      </c>
      <c r="J56" s="50" t="s">
        <v>5660</v>
      </c>
    </row>
    <row r="57" spans="1:10" ht="26.4" x14ac:dyDescent="0.25">
      <c r="A57" s="50" t="s">
        <v>1381</v>
      </c>
      <c r="B57" s="48" t="s">
        <v>19</v>
      </c>
      <c r="C57" s="48" t="s">
        <v>1382</v>
      </c>
      <c r="D57" s="48" t="s">
        <v>2077</v>
      </c>
      <c r="E57" s="151" t="s">
        <v>43</v>
      </c>
      <c r="F57" s="50" t="s">
        <v>4399</v>
      </c>
      <c r="G57" s="50" t="s">
        <v>4400</v>
      </c>
      <c r="H57" s="50" t="s">
        <v>4401</v>
      </c>
      <c r="I57" s="50" t="s">
        <v>4398</v>
      </c>
      <c r="J57" s="50" t="s">
        <v>5661</v>
      </c>
    </row>
    <row r="58" spans="1:10" ht="52.8" x14ac:dyDescent="0.25">
      <c r="A58" s="50" t="s">
        <v>1833</v>
      </c>
      <c r="B58" s="48" t="s">
        <v>19</v>
      </c>
      <c r="C58" s="48" t="s">
        <v>1834</v>
      </c>
      <c r="D58" s="48" t="s">
        <v>14</v>
      </c>
      <c r="E58" s="151" t="s">
        <v>592</v>
      </c>
      <c r="F58" s="50" t="s">
        <v>4402</v>
      </c>
      <c r="G58" s="50" t="s">
        <v>4403</v>
      </c>
      <c r="H58" s="50" t="s">
        <v>4404</v>
      </c>
      <c r="I58" s="50" t="s">
        <v>4405</v>
      </c>
      <c r="J58" s="50" t="s">
        <v>5662</v>
      </c>
    </row>
    <row r="59" spans="1:10" ht="39.6" x14ac:dyDescent="0.25">
      <c r="A59" s="50" t="s">
        <v>430</v>
      </c>
      <c r="B59" s="48" t="s">
        <v>41</v>
      </c>
      <c r="C59" s="48" t="s">
        <v>431</v>
      </c>
      <c r="D59" s="48" t="s">
        <v>2385</v>
      </c>
      <c r="E59" s="151" t="s">
        <v>25</v>
      </c>
      <c r="F59" s="50" t="s">
        <v>4407</v>
      </c>
      <c r="G59" s="50" t="s">
        <v>4408</v>
      </c>
      <c r="H59" s="50" t="s">
        <v>4409</v>
      </c>
      <c r="I59" s="50" t="s">
        <v>4406</v>
      </c>
      <c r="J59" s="50" t="s">
        <v>5663</v>
      </c>
    </row>
    <row r="60" spans="1:10" ht="52.8" x14ac:dyDescent="0.25">
      <c r="A60" s="50" t="s">
        <v>400</v>
      </c>
      <c r="B60" s="48" t="s">
        <v>41</v>
      </c>
      <c r="C60" s="48" t="s">
        <v>401</v>
      </c>
      <c r="D60" s="48" t="s">
        <v>2103</v>
      </c>
      <c r="E60" s="151" t="s">
        <v>25</v>
      </c>
      <c r="F60" s="50" t="s">
        <v>2691</v>
      </c>
      <c r="G60" s="50" t="s">
        <v>4411</v>
      </c>
      <c r="H60" s="50" t="s">
        <v>4412</v>
      </c>
      <c r="I60" s="50" t="s">
        <v>4410</v>
      </c>
      <c r="J60" s="50" t="s">
        <v>5664</v>
      </c>
    </row>
    <row r="61" spans="1:10" ht="66" x14ac:dyDescent="0.25">
      <c r="A61" s="50" t="s">
        <v>397</v>
      </c>
      <c r="B61" s="48" t="s">
        <v>41</v>
      </c>
      <c r="C61" s="48" t="s">
        <v>398</v>
      </c>
      <c r="D61" s="48" t="s">
        <v>2103</v>
      </c>
      <c r="E61" s="151" t="s">
        <v>25</v>
      </c>
      <c r="F61" s="50" t="s">
        <v>2691</v>
      </c>
      <c r="G61" s="50" t="s">
        <v>4413</v>
      </c>
      <c r="H61" s="50" t="s">
        <v>4414</v>
      </c>
      <c r="I61" s="50" t="s">
        <v>4415</v>
      </c>
      <c r="J61" s="50" t="s">
        <v>5665</v>
      </c>
    </row>
    <row r="62" spans="1:10" ht="39.6" x14ac:dyDescent="0.25">
      <c r="A62" s="50" t="s">
        <v>54</v>
      </c>
      <c r="B62" s="48" t="s">
        <v>19</v>
      </c>
      <c r="C62" s="48" t="s">
        <v>55</v>
      </c>
      <c r="D62" s="48" t="s">
        <v>2077</v>
      </c>
      <c r="E62" s="151" t="s">
        <v>56</v>
      </c>
      <c r="F62" s="50" t="s">
        <v>4416</v>
      </c>
      <c r="G62" s="50" t="s">
        <v>4417</v>
      </c>
      <c r="H62" s="50" t="s">
        <v>4418</v>
      </c>
      <c r="I62" s="50" t="s">
        <v>4415</v>
      </c>
      <c r="J62" s="50" t="s">
        <v>5666</v>
      </c>
    </row>
    <row r="63" spans="1:10" ht="26.4" x14ac:dyDescent="0.25">
      <c r="A63" s="50" t="s">
        <v>1097</v>
      </c>
      <c r="B63" s="48" t="s">
        <v>19</v>
      </c>
      <c r="C63" s="48" t="s">
        <v>1098</v>
      </c>
      <c r="D63" s="48" t="s">
        <v>2077</v>
      </c>
      <c r="E63" s="151" t="s">
        <v>43</v>
      </c>
      <c r="F63" s="50" t="s">
        <v>4420</v>
      </c>
      <c r="G63" s="50" t="s">
        <v>4421</v>
      </c>
      <c r="H63" s="50" t="s">
        <v>4422</v>
      </c>
      <c r="I63" s="50" t="s">
        <v>4419</v>
      </c>
      <c r="J63" s="50" t="s">
        <v>5667</v>
      </c>
    </row>
    <row r="64" spans="1:10" ht="26.4" x14ac:dyDescent="0.25">
      <c r="A64" s="50" t="s">
        <v>112</v>
      </c>
      <c r="B64" s="48" t="s">
        <v>41</v>
      </c>
      <c r="C64" s="48" t="s">
        <v>113</v>
      </c>
      <c r="D64" s="48" t="s">
        <v>2322</v>
      </c>
      <c r="E64" s="151" t="s">
        <v>107</v>
      </c>
      <c r="F64" s="50" t="s">
        <v>4423</v>
      </c>
      <c r="G64" s="50" t="s">
        <v>4424</v>
      </c>
      <c r="H64" s="50" t="s">
        <v>4425</v>
      </c>
      <c r="I64" s="50" t="s">
        <v>4419</v>
      </c>
      <c r="J64" s="50" t="s">
        <v>5668</v>
      </c>
    </row>
    <row r="65" spans="1:10" ht="26.4" x14ac:dyDescent="0.25">
      <c r="A65" s="50" t="s">
        <v>339</v>
      </c>
      <c r="B65" s="48" t="s">
        <v>19</v>
      </c>
      <c r="C65" s="48" t="s">
        <v>340</v>
      </c>
      <c r="D65" s="48" t="s">
        <v>2077</v>
      </c>
      <c r="E65" s="151" t="s">
        <v>25</v>
      </c>
      <c r="F65" s="50" t="s">
        <v>2638</v>
      </c>
      <c r="G65" s="50" t="s">
        <v>4426</v>
      </c>
      <c r="H65" s="50" t="s">
        <v>4427</v>
      </c>
      <c r="I65" s="50" t="s">
        <v>4428</v>
      </c>
      <c r="J65" s="50" t="s">
        <v>5669</v>
      </c>
    </row>
    <row r="66" spans="1:10" ht="52.8" x14ac:dyDescent="0.25">
      <c r="A66" s="50" t="s">
        <v>440</v>
      </c>
      <c r="B66" s="48" t="s">
        <v>41</v>
      </c>
      <c r="C66" s="48" t="s">
        <v>441</v>
      </c>
      <c r="D66" s="48" t="s">
        <v>2756</v>
      </c>
      <c r="E66" s="151" t="s">
        <v>25</v>
      </c>
      <c r="F66" s="50" t="s">
        <v>2759</v>
      </c>
      <c r="G66" s="50" t="s">
        <v>4429</v>
      </c>
      <c r="H66" s="50" t="s">
        <v>4430</v>
      </c>
      <c r="I66" s="50" t="s">
        <v>4428</v>
      </c>
      <c r="J66" s="50" t="s">
        <v>5670</v>
      </c>
    </row>
    <row r="67" spans="1:10" ht="26.4" x14ac:dyDescent="0.25">
      <c r="A67" s="50" t="s">
        <v>167</v>
      </c>
      <c r="B67" s="48" t="s">
        <v>19</v>
      </c>
      <c r="C67" s="48" t="s">
        <v>168</v>
      </c>
      <c r="D67" s="48" t="s">
        <v>2077</v>
      </c>
      <c r="E67" s="151" t="s">
        <v>56</v>
      </c>
      <c r="F67" s="50" t="s">
        <v>4431</v>
      </c>
      <c r="G67" s="50" t="s">
        <v>4432</v>
      </c>
      <c r="H67" s="50" t="s">
        <v>4433</v>
      </c>
      <c r="I67" s="50" t="s">
        <v>4434</v>
      </c>
      <c r="J67" s="50" t="s">
        <v>5671</v>
      </c>
    </row>
    <row r="68" spans="1:10" ht="39.6" x14ac:dyDescent="0.25">
      <c r="A68" s="50" t="s">
        <v>164</v>
      </c>
      <c r="B68" s="48" t="s">
        <v>41</v>
      </c>
      <c r="C68" s="48" t="s">
        <v>165</v>
      </c>
      <c r="D68" s="48" t="s">
        <v>2340</v>
      </c>
      <c r="E68" s="151" t="s">
        <v>107</v>
      </c>
      <c r="F68" s="50" t="s">
        <v>4436</v>
      </c>
      <c r="G68" s="50" t="s">
        <v>4437</v>
      </c>
      <c r="H68" s="50" t="s">
        <v>4438</v>
      </c>
      <c r="I68" s="50" t="s">
        <v>4435</v>
      </c>
      <c r="J68" s="50" t="s">
        <v>5672</v>
      </c>
    </row>
    <row r="69" spans="1:10" ht="26.4" x14ac:dyDescent="0.25">
      <c r="A69" s="50" t="s">
        <v>506</v>
      </c>
      <c r="B69" s="48" t="s">
        <v>41</v>
      </c>
      <c r="C69" s="48" t="s">
        <v>507</v>
      </c>
      <c r="D69" s="48" t="s">
        <v>2823</v>
      </c>
      <c r="E69" s="151" t="s">
        <v>25</v>
      </c>
      <c r="F69" s="50" t="s">
        <v>2826</v>
      </c>
      <c r="G69" s="50" t="s">
        <v>4439</v>
      </c>
      <c r="H69" s="50" t="s">
        <v>4440</v>
      </c>
      <c r="I69" s="50" t="s">
        <v>4441</v>
      </c>
      <c r="J69" s="50" t="s">
        <v>5673</v>
      </c>
    </row>
    <row r="70" spans="1:10" x14ac:dyDescent="0.25">
      <c r="A70" s="50" t="s">
        <v>58</v>
      </c>
      <c r="B70" s="48" t="s">
        <v>41</v>
      </c>
      <c r="C70" s="48" t="s">
        <v>59</v>
      </c>
      <c r="D70" s="48" t="s">
        <v>2227</v>
      </c>
      <c r="E70" s="151" t="s">
        <v>25</v>
      </c>
      <c r="F70" s="50" t="s">
        <v>4442</v>
      </c>
      <c r="G70" s="50" t="s">
        <v>4443</v>
      </c>
      <c r="H70" s="50" t="s">
        <v>4444</v>
      </c>
      <c r="I70" s="50" t="s">
        <v>4445</v>
      </c>
      <c r="J70" s="50" t="s">
        <v>5674</v>
      </c>
    </row>
    <row r="71" spans="1:10" ht="39.6" x14ac:dyDescent="0.25">
      <c r="A71" s="50" t="s">
        <v>1587</v>
      </c>
      <c r="B71" s="48" t="s">
        <v>19</v>
      </c>
      <c r="C71" s="48" t="s">
        <v>1588</v>
      </c>
      <c r="D71" s="48" t="s">
        <v>2077</v>
      </c>
      <c r="E71" s="151" t="s">
        <v>43</v>
      </c>
      <c r="F71" s="50" t="s">
        <v>4448</v>
      </c>
      <c r="G71" s="50" t="s">
        <v>4449</v>
      </c>
      <c r="H71" s="50" t="s">
        <v>4450</v>
      </c>
      <c r="I71" s="50" t="s">
        <v>4447</v>
      </c>
      <c r="J71" s="50" t="s">
        <v>5675</v>
      </c>
    </row>
    <row r="72" spans="1:10" ht="26.4" x14ac:dyDescent="0.25">
      <c r="A72" s="50" t="s">
        <v>515</v>
      </c>
      <c r="B72" s="48" t="s">
        <v>41</v>
      </c>
      <c r="C72" s="48" t="s">
        <v>516</v>
      </c>
      <c r="D72" s="48" t="s">
        <v>2823</v>
      </c>
      <c r="E72" s="151" t="s">
        <v>25</v>
      </c>
      <c r="F72" s="50" t="s">
        <v>4451</v>
      </c>
      <c r="G72" s="50" t="s">
        <v>4452</v>
      </c>
      <c r="H72" s="50" t="s">
        <v>4453</v>
      </c>
      <c r="I72" s="50" t="s">
        <v>3072</v>
      </c>
      <c r="J72" s="50" t="s">
        <v>5676</v>
      </c>
    </row>
    <row r="73" spans="1:10" ht="26.4" x14ac:dyDescent="0.25">
      <c r="A73" s="50" t="s">
        <v>1698</v>
      </c>
      <c r="B73" s="48" t="s">
        <v>19</v>
      </c>
      <c r="C73" s="48" t="s">
        <v>1699</v>
      </c>
      <c r="D73" s="48" t="s">
        <v>2077</v>
      </c>
      <c r="E73" s="151" t="s">
        <v>91</v>
      </c>
      <c r="F73" s="50" t="s">
        <v>4455</v>
      </c>
      <c r="G73" s="50" t="s">
        <v>4456</v>
      </c>
      <c r="H73" s="50" t="s">
        <v>4457</v>
      </c>
      <c r="I73" s="50" t="s">
        <v>4454</v>
      </c>
      <c r="J73" s="50" t="s">
        <v>5677</v>
      </c>
    </row>
    <row r="74" spans="1:10" ht="26.4" x14ac:dyDescent="0.25">
      <c r="A74" s="50" t="s">
        <v>764</v>
      </c>
      <c r="B74" s="48" t="s">
        <v>41</v>
      </c>
      <c r="C74" s="48" t="s">
        <v>765</v>
      </c>
      <c r="D74" s="48" t="s">
        <v>2969</v>
      </c>
      <c r="E74" s="151" t="s">
        <v>91</v>
      </c>
      <c r="F74" s="50" t="s">
        <v>4458</v>
      </c>
      <c r="G74" s="50" t="s">
        <v>4459</v>
      </c>
      <c r="H74" s="50" t="s">
        <v>4460</v>
      </c>
      <c r="I74" s="50" t="s">
        <v>4461</v>
      </c>
      <c r="J74" s="50" t="s">
        <v>5678</v>
      </c>
    </row>
    <row r="75" spans="1:10" ht="39.6" x14ac:dyDescent="0.25">
      <c r="A75" s="50" t="s">
        <v>191</v>
      </c>
      <c r="B75" s="48" t="s">
        <v>41</v>
      </c>
      <c r="C75" s="48" t="s">
        <v>192</v>
      </c>
      <c r="D75" s="48" t="s">
        <v>2398</v>
      </c>
      <c r="E75" s="151" t="s">
        <v>25</v>
      </c>
      <c r="F75" s="50" t="s">
        <v>4462</v>
      </c>
      <c r="G75" s="50" t="s">
        <v>4463</v>
      </c>
      <c r="H75" s="50" t="s">
        <v>4464</v>
      </c>
      <c r="I75" s="50" t="s">
        <v>4461</v>
      </c>
      <c r="J75" s="50" t="s">
        <v>4966</v>
      </c>
    </row>
    <row r="76" spans="1:10" ht="26.4" x14ac:dyDescent="0.25">
      <c r="A76" s="50" t="s">
        <v>136</v>
      </c>
      <c r="B76" s="48" t="s">
        <v>41</v>
      </c>
      <c r="C76" s="48" t="s">
        <v>137</v>
      </c>
      <c r="D76" s="48" t="s">
        <v>2385</v>
      </c>
      <c r="E76" s="151" t="s">
        <v>25</v>
      </c>
      <c r="F76" s="50" t="s">
        <v>2390</v>
      </c>
      <c r="G76" s="50" t="s">
        <v>4465</v>
      </c>
      <c r="H76" s="50" t="s">
        <v>4466</v>
      </c>
      <c r="I76" s="50" t="s">
        <v>4461</v>
      </c>
      <c r="J76" s="50" t="s">
        <v>5679</v>
      </c>
    </row>
    <row r="77" spans="1:10" ht="26.4" x14ac:dyDescent="0.25">
      <c r="A77" s="50" t="s">
        <v>427</v>
      </c>
      <c r="B77" s="48" t="s">
        <v>41</v>
      </c>
      <c r="C77" s="48" t="s">
        <v>428</v>
      </c>
      <c r="D77" s="48" t="s">
        <v>2385</v>
      </c>
      <c r="E77" s="151" t="s">
        <v>25</v>
      </c>
      <c r="F77" s="50" t="s">
        <v>2743</v>
      </c>
      <c r="G77" s="50" t="s">
        <v>4467</v>
      </c>
      <c r="H77" s="50" t="s">
        <v>4468</v>
      </c>
      <c r="I77" s="50" t="s">
        <v>4469</v>
      </c>
      <c r="J77" s="50" t="s">
        <v>5680</v>
      </c>
    </row>
    <row r="78" spans="1:10" ht="66" x14ac:dyDescent="0.25">
      <c r="A78" s="50" t="s">
        <v>279</v>
      </c>
      <c r="B78" s="48" t="s">
        <v>41</v>
      </c>
      <c r="C78" s="48" t="s">
        <v>280</v>
      </c>
      <c r="D78" s="48" t="s">
        <v>2549</v>
      </c>
      <c r="E78" s="151" t="s">
        <v>43</v>
      </c>
      <c r="F78" s="50" t="s">
        <v>4471</v>
      </c>
      <c r="G78" s="50" t="s">
        <v>4472</v>
      </c>
      <c r="H78" s="50" t="s">
        <v>4473</v>
      </c>
      <c r="I78" s="50" t="s">
        <v>4469</v>
      </c>
      <c r="J78" s="50" t="s">
        <v>5681</v>
      </c>
    </row>
    <row r="79" spans="1:10" ht="26.4" x14ac:dyDescent="0.25">
      <c r="A79" s="50" t="s">
        <v>2015</v>
      </c>
      <c r="B79" s="48" t="s">
        <v>19</v>
      </c>
      <c r="C79" s="48" t="s">
        <v>2016</v>
      </c>
      <c r="D79" s="48" t="s">
        <v>2077</v>
      </c>
      <c r="E79" s="151" t="s">
        <v>25</v>
      </c>
      <c r="F79" s="50" t="s">
        <v>4476</v>
      </c>
      <c r="G79" s="50" t="s">
        <v>4477</v>
      </c>
      <c r="H79" s="50" t="s">
        <v>4478</v>
      </c>
      <c r="I79" s="50" t="s">
        <v>4475</v>
      </c>
      <c r="J79" s="50" t="s">
        <v>5682</v>
      </c>
    </row>
    <row r="80" spans="1:10" ht="26.4" x14ac:dyDescent="0.25">
      <c r="A80" s="50" t="s">
        <v>479</v>
      </c>
      <c r="B80" s="48" t="s">
        <v>41</v>
      </c>
      <c r="C80" s="48" t="s">
        <v>480</v>
      </c>
      <c r="D80" s="48" t="s">
        <v>2106</v>
      </c>
      <c r="E80" s="151" t="s">
        <v>25</v>
      </c>
      <c r="F80" s="50" t="s">
        <v>2803</v>
      </c>
      <c r="G80" s="50" t="s">
        <v>4479</v>
      </c>
      <c r="H80" s="50" t="s">
        <v>4480</v>
      </c>
      <c r="I80" s="50" t="s">
        <v>4475</v>
      </c>
      <c r="J80" s="50" t="s">
        <v>5683</v>
      </c>
    </row>
    <row r="81" spans="1:10" ht="39.6" x14ac:dyDescent="0.25">
      <c r="A81" s="50" t="s">
        <v>1927</v>
      </c>
      <c r="B81" s="48" t="s">
        <v>41</v>
      </c>
      <c r="C81" s="48" t="s">
        <v>1928</v>
      </c>
      <c r="D81" s="48" t="s">
        <v>3976</v>
      </c>
      <c r="E81" s="151" t="s">
        <v>91</v>
      </c>
      <c r="F81" s="50" t="s">
        <v>4482</v>
      </c>
      <c r="G81" s="50" t="s">
        <v>4483</v>
      </c>
      <c r="H81" s="50" t="s">
        <v>4484</v>
      </c>
      <c r="I81" s="50" t="s">
        <v>4481</v>
      </c>
      <c r="J81" s="50" t="s">
        <v>5684</v>
      </c>
    </row>
    <row r="82" spans="1:10" ht="39.6" x14ac:dyDescent="0.25">
      <c r="A82" s="50" t="s">
        <v>1719</v>
      </c>
      <c r="B82" s="48" t="s">
        <v>41</v>
      </c>
      <c r="C82" s="48" t="s">
        <v>1720</v>
      </c>
      <c r="D82" s="48" t="s">
        <v>3034</v>
      </c>
      <c r="E82" s="151" t="s">
        <v>91</v>
      </c>
      <c r="F82" s="50" t="s">
        <v>4486</v>
      </c>
      <c r="G82" s="50" t="s">
        <v>4487</v>
      </c>
      <c r="H82" s="50" t="s">
        <v>4488</v>
      </c>
      <c r="I82" s="50" t="s">
        <v>3660</v>
      </c>
      <c r="J82" s="50" t="s">
        <v>5685</v>
      </c>
    </row>
    <row r="83" spans="1:10" ht="39.6" x14ac:dyDescent="0.25">
      <c r="A83" s="50" t="s">
        <v>226</v>
      </c>
      <c r="B83" s="48" t="s">
        <v>19</v>
      </c>
      <c r="C83" s="48" t="s">
        <v>227</v>
      </c>
      <c r="D83" s="48" t="s">
        <v>2077</v>
      </c>
      <c r="E83" s="151" t="s">
        <v>25</v>
      </c>
      <c r="F83" s="50" t="s">
        <v>2463</v>
      </c>
      <c r="G83" s="50" t="s">
        <v>4489</v>
      </c>
      <c r="H83" s="50" t="s">
        <v>4490</v>
      </c>
      <c r="I83" s="50" t="s">
        <v>3660</v>
      </c>
      <c r="J83" s="50" t="s">
        <v>5686</v>
      </c>
    </row>
    <row r="84" spans="1:10" ht="39.6" x14ac:dyDescent="0.25">
      <c r="A84" s="50" t="s">
        <v>158</v>
      </c>
      <c r="B84" s="48" t="s">
        <v>41</v>
      </c>
      <c r="C84" s="48" t="s">
        <v>159</v>
      </c>
      <c r="D84" s="48" t="s">
        <v>2340</v>
      </c>
      <c r="E84" s="151" t="s">
        <v>107</v>
      </c>
      <c r="F84" s="50" t="s">
        <v>4491</v>
      </c>
      <c r="G84" s="50" t="s">
        <v>4389</v>
      </c>
      <c r="H84" s="50" t="s">
        <v>4492</v>
      </c>
      <c r="I84" s="50" t="s">
        <v>4493</v>
      </c>
      <c r="J84" s="50" t="s">
        <v>5687</v>
      </c>
    </row>
    <row r="85" spans="1:10" ht="39.6" x14ac:dyDescent="0.25">
      <c r="A85" s="50" t="s">
        <v>99</v>
      </c>
      <c r="B85" s="48" t="s">
        <v>41</v>
      </c>
      <c r="C85" s="48" t="s">
        <v>100</v>
      </c>
      <c r="D85" s="48" t="s">
        <v>2310</v>
      </c>
      <c r="E85" s="151" t="s">
        <v>56</v>
      </c>
      <c r="F85" s="50" t="s">
        <v>4494</v>
      </c>
      <c r="G85" s="50" t="s">
        <v>4495</v>
      </c>
      <c r="H85" s="50" t="s">
        <v>4496</v>
      </c>
      <c r="I85" s="50" t="s">
        <v>4493</v>
      </c>
      <c r="J85" s="50" t="s">
        <v>5688</v>
      </c>
    </row>
    <row r="86" spans="1:10" ht="26.4" x14ac:dyDescent="0.25">
      <c r="A86" s="50" t="s">
        <v>198</v>
      </c>
      <c r="B86" s="48" t="s">
        <v>41</v>
      </c>
      <c r="C86" s="48" t="s">
        <v>199</v>
      </c>
      <c r="D86" s="48" t="s">
        <v>2340</v>
      </c>
      <c r="E86" s="151" t="s">
        <v>107</v>
      </c>
      <c r="F86" s="50" t="s">
        <v>4498</v>
      </c>
      <c r="G86" s="50" t="s">
        <v>4499</v>
      </c>
      <c r="H86" s="50" t="s">
        <v>4500</v>
      </c>
      <c r="I86" s="50" t="s">
        <v>4497</v>
      </c>
      <c r="J86" s="50" t="s">
        <v>5689</v>
      </c>
    </row>
    <row r="87" spans="1:10" ht="26.4" x14ac:dyDescent="0.25">
      <c r="A87" s="50" t="s">
        <v>105</v>
      </c>
      <c r="B87" s="48" t="s">
        <v>41</v>
      </c>
      <c r="C87" s="48" t="s">
        <v>106</v>
      </c>
      <c r="D87" s="48" t="s">
        <v>2322</v>
      </c>
      <c r="E87" s="151" t="s">
        <v>107</v>
      </c>
      <c r="F87" s="50" t="s">
        <v>4501</v>
      </c>
      <c r="G87" s="50" t="s">
        <v>4502</v>
      </c>
      <c r="H87" s="50" t="s">
        <v>4503</v>
      </c>
      <c r="I87" s="50" t="s">
        <v>4497</v>
      </c>
      <c r="J87" s="50" t="s">
        <v>5690</v>
      </c>
    </row>
    <row r="88" spans="1:10" ht="26.4" x14ac:dyDescent="0.25">
      <c r="A88" s="50" t="s">
        <v>484</v>
      </c>
      <c r="B88" s="48" t="s">
        <v>19</v>
      </c>
      <c r="C88" s="48" t="s">
        <v>485</v>
      </c>
      <c r="D88" s="48" t="s">
        <v>2077</v>
      </c>
      <c r="E88" s="151" t="s">
        <v>91</v>
      </c>
      <c r="F88" s="50" t="s">
        <v>4504</v>
      </c>
      <c r="G88" s="50" t="s">
        <v>4505</v>
      </c>
      <c r="H88" s="50" t="s">
        <v>4506</v>
      </c>
      <c r="I88" s="50" t="s">
        <v>4507</v>
      </c>
      <c r="J88" s="50" t="s">
        <v>5691</v>
      </c>
    </row>
    <row r="89" spans="1:10" ht="26.4" x14ac:dyDescent="0.25">
      <c r="A89" s="50" t="s">
        <v>1423</v>
      </c>
      <c r="B89" s="48" t="s">
        <v>19</v>
      </c>
      <c r="C89" s="48" t="s">
        <v>1424</v>
      </c>
      <c r="D89" s="48" t="s">
        <v>2077</v>
      </c>
      <c r="E89" s="151" t="s">
        <v>91</v>
      </c>
      <c r="F89" s="50" t="s">
        <v>4508</v>
      </c>
      <c r="G89" s="50" t="s">
        <v>4509</v>
      </c>
      <c r="H89" s="50" t="s">
        <v>4510</v>
      </c>
      <c r="I89" s="50" t="s">
        <v>4507</v>
      </c>
      <c r="J89" s="50" t="s">
        <v>5692</v>
      </c>
    </row>
    <row r="90" spans="1:10" ht="52.8" x14ac:dyDescent="0.25">
      <c r="A90" s="50" t="s">
        <v>411</v>
      </c>
      <c r="B90" s="48" t="s">
        <v>19</v>
      </c>
      <c r="C90" s="48" t="s">
        <v>412</v>
      </c>
      <c r="D90" s="48" t="s">
        <v>2077</v>
      </c>
      <c r="E90" s="151" t="s">
        <v>25</v>
      </c>
      <c r="F90" s="50" t="s">
        <v>2725</v>
      </c>
      <c r="G90" s="50" t="s">
        <v>4511</v>
      </c>
      <c r="H90" s="50" t="s">
        <v>4512</v>
      </c>
      <c r="I90" s="50" t="s">
        <v>4507</v>
      </c>
      <c r="J90" s="50" t="s">
        <v>5693</v>
      </c>
    </row>
    <row r="91" spans="1:10" ht="26.4" x14ac:dyDescent="0.25">
      <c r="A91" s="50" t="s">
        <v>133</v>
      </c>
      <c r="B91" s="48" t="s">
        <v>41</v>
      </c>
      <c r="C91" s="48" t="s">
        <v>134</v>
      </c>
      <c r="D91" s="48" t="s">
        <v>2377</v>
      </c>
      <c r="E91" s="151" t="s">
        <v>56</v>
      </c>
      <c r="F91" s="50" t="s">
        <v>2384</v>
      </c>
      <c r="G91" s="50" t="s">
        <v>4513</v>
      </c>
      <c r="H91" s="50" t="s">
        <v>4514</v>
      </c>
      <c r="I91" s="50" t="s">
        <v>4507</v>
      </c>
      <c r="J91" s="50" t="s">
        <v>5694</v>
      </c>
    </row>
    <row r="92" spans="1:10" ht="26.4" x14ac:dyDescent="0.25">
      <c r="A92" s="50" t="s">
        <v>827</v>
      </c>
      <c r="B92" s="48" t="s">
        <v>19</v>
      </c>
      <c r="C92" s="48" t="s">
        <v>828</v>
      </c>
      <c r="D92" s="48" t="s">
        <v>2077</v>
      </c>
      <c r="E92" s="151" t="s">
        <v>43</v>
      </c>
      <c r="F92" s="50" t="s">
        <v>4515</v>
      </c>
      <c r="G92" s="50" t="s">
        <v>4516</v>
      </c>
      <c r="H92" s="50" t="s">
        <v>4517</v>
      </c>
      <c r="I92" s="50" t="s">
        <v>4507</v>
      </c>
      <c r="J92" s="50" t="s">
        <v>5695</v>
      </c>
    </row>
    <row r="93" spans="1:10" ht="26.4" x14ac:dyDescent="0.25">
      <c r="A93" s="50" t="s">
        <v>449</v>
      </c>
      <c r="B93" s="48" t="s">
        <v>19</v>
      </c>
      <c r="C93" s="48" t="s">
        <v>450</v>
      </c>
      <c r="D93" s="48" t="s">
        <v>2077</v>
      </c>
      <c r="E93" s="151" t="s">
        <v>25</v>
      </c>
      <c r="F93" s="50" t="s">
        <v>4520</v>
      </c>
      <c r="G93" s="50" t="s">
        <v>4521</v>
      </c>
      <c r="H93" s="50" t="s">
        <v>4522</v>
      </c>
      <c r="I93" s="50" t="s">
        <v>4519</v>
      </c>
      <c r="J93" s="50" t="s">
        <v>5696</v>
      </c>
    </row>
    <row r="94" spans="1:10" ht="26.4" x14ac:dyDescent="0.25">
      <c r="A94" s="50" t="s">
        <v>1785</v>
      </c>
      <c r="B94" s="48" t="s">
        <v>19</v>
      </c>
      <c r="C94" s="48" t="s">
        <v>1786</v>
      </c>
      <c r="D94" s="48" t="s">
        <v>2077</v>
      </c>
      <c r="E94" s="151" t="s">
        <v>43</v>
      </c>
      <c r="F94" s="50" t="s">
        <v>4523</v>
      </c>
      <c r="G94" s="50" t="s">
        <v>4524</v>
      </c>
      <c r="H94" s="50" t="s">
        <v>4525</v>
      </c>
      <c r="I94" s="50" t="s">
        <v>4519</v>
      </c>
      <c r="J94" s="50" t="s">
        <v>5697</v>
      </c>
    </row>
    <row r="95" spans="1:10" ht="26.4" x14ac:dyDescent="0.25">
      <c r="A95" s="50" t="s">
        <v>526</v>
      </c>
      <c r="B95" s="48" t="s">
        <v>41</v>
      </c>
      <c r="C95" s="48" t="s">
        <v>527</v>
      </c>
      <c r="D95" s="48" t="s">
        <v>2823</v>
      </c>
      <c r="E95" s="151" t="s">
        <v>25</v>
      </c>
      <c r="F95" s="50" t="s">
        <v>2819</v>
      </c>
      <c r="G95" s="50" t="s">
        <v>4526</v>
      </c>
      <c r="H95" s="50" t="s">
        <v>4527</v>
      </c>
      <c r="I95" s="50" t="s">
        <v>4519</v>
      </c>
      <c r="J95" s="50" t="s">
        <v>5698</v>
      </c>
    </row>
    <row r="96" spans="1:10" ht="26.4" x14ac:dyDescent="0.25">
      <c r="A96" s="50" t="s">
        <v>207</v>
      </c>
      <c r="B96" s="48" t="s">
        <v>41</v>
      </c>
      <c r="C96" s="48" t="s">
        <v>208</v>
      </c>
      <c r="D96" s="48" t="s">
        <v>2340</v>
      </c>
      <c r="E96" s="151" t="s">
        <v>107</v>
      </c>
      <c r="F96" s="50" t="s">
        <v>4530</v>
      </c>
      <c r="G96" s="50" t="s">
        <v>4531</v>
      </c>
      <c r="H96" s="50" t="s">
        <v>4532</v>
      </c>
      <c r="I96" s="50" t="s">
        <v>4528</v>
      </c>
      <c r="J96" s="50" t="s">
        <v>5699</v>
      </c>
    </row>
    <row r="97" spans="1:10" ht="26.4" x14ac:dyDescent="0.25">
      <c r="A97" s="50" t="s">
        <v>476</v>
      </c>
      <c r="B97" s="48" t="s">
        <v>19</v>
      </c>
      <c r="C97" s="48" t="s">
        <v>477</v>
      </c>
      <c r="D97" s="48" t="s">
        <v>2077</v>
      </c>
      <c r="E97" s="151" t="s">
        <v>25</v>
      </c>
      <c r="F97" s="50" t="s">
        <v>2798</v>
      </c>
      <c r="G97" s="50" t="s">
        <v>4533</v>
      </c>
      <c r="H97" s="50" t="s">
        <v>4534</v>
      </c>
      <c r="I97" s="50" t="s">
        <v>4535</v>
      </c>
      <c r="J97" s="50" t="s">
        <v>5700</v>
      </c>
    </row>
    <row r="98" spans="1:10" ht="39.6" x14ac:dyDescent="0.25">
      <c r="A98" s="50" t="s">
        <v>155</v>
      </c>
      <c r="B98" s="48" t="s">
        <v>41</v>
      </c>
      <c r="C98" s="48" t="s">
        <v>156</v>
      </c>
      <c r="D98" s="48" t="s">
        <v>2340</v>
      </c>
      <c r="E98" s="151" t="s">
        <v>107</v>
      </c>
      <c r="F98" s="50" t="s">
        <v>4536</v>
      </c>
      <c r="G98" s="50" t="s">
        <v>4537</v>
      </c>
      <c r="H98" s="50" t="s">
        <v>4538</v>
      </c>
      <c r="I98" s="50" t="s">
        <v>4535</v>
      </c>
      <c r="J98" s="50" t="s">
        <v>5701</v>
      </c>
    </row>
    <row r="99" spans="1:10" ht="26.4" x14ac:dyDescent="0.25">
      <c r="A99" s="50" t="s">
        <v>1028</v>
      </c>
      <c r="B99" s="48" t="s">
        <v>19</v>
      </c>
      <c r="C99" s="48" t="s">
        <v>1029</v>
      </c>
      <c r="D99" s="48" t="s">
        <v>2077</v>
      </c>
      <c r="E99" s="151" t="s">
        <v>91</v>
      </c>
      <c r="F99" s="50" t="s">
        <v>4541</v>
      </c>
      <c r="G99" s="50" t="s">
        <v>4542</v>
      </c>
      <c r="H99" s="50" t="s">
        <v>4543</v>
      </c>
      <c r="I99" s="50" t="s">
        <v>4540</v>
      </c>
      <c r="J99" s="50" t="s">
        <v>5702</v>
      </c>
    </row>
    <row r="100" spans="1:10" ht="26.4" x14ac:dyDescent="0.25">
      <c r="A100" s="50" t="s">
        <v>565</v>
      </c>
      <c r="B100" s="48" t="s">
        <v>19</v>
      </c>
      <c r="C100" s="48" t="s">
        <v>566</v>
      </c>
      <c r="D100" s="48" t="s">
        <v>2077</v>
      </c>
      <c r="E100" s="151" t="s">
        <v>43</v>
      </c>
      <c r="F100" s="50" t="s">
        <v>4544</v>
      </c>
      <c r="G100" s="50" t="s">
        <v>4545</v>
      </c>
      <c r="H100" s="50" t="s">
        <v>4546</v>
      </c>
      <c r="I100" s="50" t="s">
        <v>4540</v>
      </c>
      <c r="J100" s="50" t="s">
        <v>5703</v>
      </c>
    </row>
    <row r="101" spans="1:10" ht="39.6" x14ac:dyDescent="0.25">
      <c r="A101" s="50" t="s">
        <v>1563</v>
      </c>
      <c r="B101" s="48" t="s">
        <v>19</v>
      </c>
      <c r="C101" s="48" t="s">
        <v>1564</v>
      </c>
      <c r="D101" s="48" t="s">
        <v>2077</v>
      </c>
      <c r="E101" s="151" t="s">
        <v>43</v>
      </c>
      <c r="F101" s="50" t="s">
        <v>4547</v>
      </c>
      <c r="G101" s="50" t="s">
        <v>4548</v>
      </c>
      <c r="H101" s="50" t="s">
        <v>4549</v>
      </c>
      <c r="I101" s="50" t="s">
        <v>4550</v>
      </c>
      <c r="J101" s="50" t="s">
        <v>5704</v>
      </c>
    </row>
    <row r="102" spans="1:10" ht="26.4" x14ac:dyDescent="0.25">
      <c r="A102" s="50" t="s">
        <v>538</v>
      </c>
      <c r="B102" s="48" t="s">
        <v>19</v>
      </c>
      <c r="C102" s="48" t="s">
        <v>539</v>
      </c>
      <c r="D102" s="48" t="s">
        <v>2077</v>
      </c>
      <c r="E102" s="151" t="s">
        <v>25</v>
      </c>
      <c r="F102" s="50" t="s">
        <v>2846</v>
      </c>
      <c r="G102" s="50" t="s">
        <v>4551</v>
      </c>
      <c r="H102" s="50" t="s">
        <v>4552</v>
      </c>
      <c r="I102" s="50" t="s">
        <v>4550</v>
      </c>
      <c r="J102" s="50" t="s">
        <v>5705</v>
      </c>
    </row>
    <row r="103" spans="1:10" ht="26.4" x14ac:dyDescent="0.25">
      <c r="A103" s="50" t="s">
        <v>18</v>
      </c>
      <c r="B103" s="48" t="s">
        <v>19</v>
      </c>
      <c r="C103" s="48" t="s">
        <v>20</v>
      </c>
      <c r="D103" s="48" t="s">
        <v>2077</v>
      </c>
      <c r="E103" s="151" t="s">
        <v>21</v>
      </c>
      <c r="F103" s="50" t="s">
        <v>4342</v>
      </c>
      <c r="G103" s="50" t="s">
        <v>4553</v>
      </c>
      <c r="H103" s="50" t="s">
        <v>4554</v>
      </c>
      <c r="I103" s="50" t="s">
        <v>4550</v>
      </c>
      <c r="J103" s="50" t="s">
        <v>5706</v>
      </c>
    </row>
    <row r="104" spans="1:10" ht="26.4" x14ac:dyDescent="0.25">
      <c r="A104" s="50" t="s">
        <v>124</v>
      </c>
      <c r="B104" s="48" t="s">
        <v>41</v>
      </c>
      <c r="C104" s="48" t="s">
        <v>125</v>
      </c>
      <c r="D104" s="48" t="s">
        <v>2322</v>
      </c>
      <c r="E104" s="151" t="s">
        <v>107</v>
      </c>
      <c r="F104" s="50" t="s">
        <v>4556</v>
      </c>
      <c r="G104" s="50" t="s">
        <v>4557</v>
      </c>
      <c r="H104" s="50" t="s">
        <v>4558</v>
      </c>
      <c r="I104" s="50" t="s">
        <v>3280</v>
      </c>
      <c r="J104" s="50" t="s">
        <v>5707</v>
      </c>
    </row>
    <row r="105" spans="1:10" ht="39.6" x14ac:dyDescent="0.25">
      <c r="A105" s="155" t="s">
        <v>1769</v>
      </c>
      <c r="B105" s="154" t="s">
        <v>41</v>
      </c>
      <c r="C105" s="154" t="s">
        <v>1770</v>
      </c>
      <c r="D105" s="154" t="s">
        <v>3678</v>
      </c>
      <c r="E105" s="156" t="s">
        <v>91</v>
      </c>
      <c r="F105" s="155" t="s">
        <v>4559</v>
      </c>
      <c r="G105" s="155" t="s">
        <v>4560</v>
      </c>
      <c r="H105" s="155" t="s">
        <v>4561</v>
      </c>
      <c r="I105" s="155" t="s">
        <v>3280</v>
      </c>
      <c r="J105" s="155" t="s">
        <v>5708</v>
      </c>
    </row>
    <row r="106" spans="1:10" ht="26.4" x14ac:dyDescent="0.25">
      <c r="A106" s="155" t="s">
        <v>1791</v>
      </c>
      <c r="B106" s="154" t="s">
        <v>19</v>
      </c>
      <c r="C106" s="154" t="s">
        <v>1792</v>
      </c>
      <c r="D106" s="154" t="s">
        <v>2077</v>
      </c>
      <c r="E106" s="156" t="s">
        <v>43</v>
      </c>
      <c r="F106" s="155" t="s">
        <v>4248</v>
      </c>
      <c r="G106" s="155" t="s">
        <v>4562</v>
      </c>
      <c r="H106" s="155" t="s">
        <v>4562</v>
      </c>
      <c r="I106" s="155" t="s">
        <v>3280</v>
      </c>
      <c r="J106" s="155" t="s">
        <v>5709</v>
      </c>
    </row>
    <row r="107" spans="1:10" ht="39.6" x14ac:dyDescent="0.25">
      <c r="A107" s="155" t="s">
        <v>1504</v>
      </c>
      <c r="B107" s="154" t="s">
        <v>41</v>
      </c>
      <c r="C107" s="154" t="s">
        <v>1505</v>
      </c>
      <c r="D107" s="154" t="s">
        <v>3491</v>
      </c>
      <c r="E107" s="156" t="s">
        <v>91</v>
      </c>
      <c r="F107" s="155" t="s">
        <v>4563</v>
      </c>
      <c r="G107" s="155" t="s">
        <v>4564</v>
      </c>
      <c r="H107" s="155" t="s">
        <v>4565</v>
      </c>
      <c r="I107" s="155" t="s">
        <v>3280</v>
      </c>
      <c r="J107" s="155" t="s">
        <v>5710</v>
      </c>
    </row>
    <row r="108" spans="1:10" ht="39.6" x14ac:dyDescent="0.25">
      <c r="A108" s="155" t="s">
        <v>800</v>
      </c>
      <c r="B108" s="154" t="s">
        <v>19</v>
      </c>
      <c r="C108" s="154" t="s">
        <v>801</v>
      </c>
      <c r="D108" s="154" t="s">
        <v>2077</v>
      </c>
      <c r="E108" s="156" t="s">
        <v>43</v>
      </c>
      <c r="F108" s="155" t="s">
        <v>4248</v>
      </c>
      <c r="G108" s="155" t="s">
        <v>4566</v>
      </c>
      <c r="H108" s="155" t="s">
        <v>4566</v>
      </c>
      <c r="I108" s="155" t="s">
        <v>3280</v>
      </c>
      <c r="J108" s="155" t="s">
        <v>5711</v>
      </c>
    </row>
    <row r="109" spans="1:10" ht="26.4" x14ac:dyDescent="0.25">
      <c r="A109" s="155" t="s">
        <v>204</v>
      </c>
      <c r="B109" s="154" t="s">
        <v>41</v>
      </c>
      <c r="C109" s="154" t="s">
        <v>205</v>
      </c>
      <c r="D109" s="154" t="s">
        <v>2340</v>
      </c>
      <c r="E109" s="156" t="s">
        <v>107</v>
      </c>
      <c r="F109" s="155" t="s">
        <v>4568</v>
      </c>
      <c r="G109" s="155" t="s">
        <v>4569</v>
      </c>
      <c r="H109" s="155" t="s">
        <v>4570</v>
      </c>
      <c r="I109" s="155" t="s">
        <v>4567</v>
      </c>
      <c r="J109" s="155" t="s">
        <v>5712</v>
      </c>
    </row>
    <row r="110" spans="1:10" ht="39.6" x14ac:dyDescent="0.25">
      <c r="A110" s="155" t="s">
        <v>270</v>
      </c>
      <c r="B110" s="154" t="s">
        <v>41</v>
      </c>
      <c r="C110" s="154" t="s">
        <v>271</v>
      </c>
      <c r="D110" s="154" t="s">
        <v>2539</v>
      </c>
      <c r="E110" s="156" t="s">
        <v>25</v>
      </c>
      <c r="F110" s="155" t="s">
        <v>2548</v>
      </c>
      <c r="G110" s="155" t="s">
        <v>4571</v>
      </c>
      <c r="H110" s="155" t="s">
        <v>4572</v>
      </c>
      <c r="I110" s="155" t="s">
        <v>4567</v>
      </c>
      <c r="J110" s="155" t="s">
        <v>5713</v>
      </c>
    </row>
    <row r="111" spans="1:10" ht="52.8" x14ac:dyDescent="0.25">
      <c r="A111" s="155" t="s">
        <v>1537</v>
      </c>
      <c r="B111" s="154" t="s">
        <v>19</v>
      </c>
      <c r="C111" s="154" t="s">
        <v>1538</v>
      </c>
      <c r="D111" s="154" t="s">
        <v>2077</v>
      </c>
      <c r="E111" s="156" t="s">
        <v>43</v>
      </c>
      <c r="F111" s="155" t="s">
        <v>4555</v>
      </c>
      <c r="G111" s="155" t="s">
        <v>4573</v>
      </c>
      <c r="H111" s="155" t="s">
        <v>4574</v>
      </c>
      <c r="I111" s="155" t="s">
        <v>4567</v>
      </c>
      <c r="J111" s="155" t="s">
        <v>5568</v>
      </c>
    </row>
    <row r="112" spans="1:10" ht="66" x14ac:dyDescent="0.25">
      <c r="A112" s="155" t="s">
        <v>282</v>
      </c>
      <c r="B112" s="154" t="s">
        <v>41</v>
      </c>
      <c r="C112" s="154" t="s">
        <v>283</v>
      </c>
      <c r="D112" s="154" t="s">
        <v>2549</v>
      </c>
      <c r="E112" s="156" t="s">
        <v>43</v>
      </c>
      <c r="F112" s="155" t="s">
        <v>4575</v>
      </c>
      <c r="G112" s="155" t="s">
        <v>4576</v>
      </c>
      <c r="H112" s="155" t="s">
        <v>4577</v>
      </c>
      <c r="I112" s="155" t="s">
        <v>4578</v>
      </c>
      <c r="J112" s="155" t="s">
        <v>5714</v>
      </c>
    </row>
    <row r="113" spans="1:10" ht="26.4" x14ac:dyDescent="0.25">
      <c r="A113" s="155" t="s">
        <v>27</v>
      </c>
      <c r="B113" s="154" t="s">
        <v>19</v>
      </c>
      <c r="C113" s="154" t="s">
        <v>28</v>
      </c>
      <c r="D113" s="154" t="s">
        <v>2077</v>
      </c>
      <c r="E113" s="156" t="s">
        <v>29</v>
      </c>
      <c r="F113" s="155" t="s">
        <v>4346</v>
      </c>
      <c r="G113" s="155" t="s">
        <v>4580</v>
      </c>
      <c r="H113" s="155" t="s">
        <v>4581</v>
      </c>
      <c r="I113" s="155" t="s">
        <v>4578</v>
      </c>
      <c r="J113" s="155" t="s">
        <v>5715</v>
      </c>
    </row>
    <row r="114" spans="1:10" ht="39.6" x14ac:dyDescent="0.25">
      <c r="A114" s="155" t="s">
        <v>596</v>
      </c>
      <c r="B114" s="154" t="s">
        <v>41</v>
      </c>
      <c r="C114" s="154" t="s">
        <v>597</v>
      </c>
      <c r="D114" s="154" t="s">
        <v>2847</v>
      </c>
      <c r="E114" s="156" t="s">
        <v>43</v>
      </c>
      <c r="F114" s="155" t="s">
        <v>4582</v>
      </c>
      <c r="G114" s="155" t="s">
        <v>4583</v>
      </c>
      <c r="H114" s="155" t="s">
        <v>4584</v>
      </c>
      <c r="I114" s="155" t="s">
        <v>4578</v>
      </c>
      <c r="J114" s="155" t="s">
        <v>5716</v>
      </c>
    </row>
    <row r="115" spans="1:10" ht="52.8" x14ac:dyDescent="0.25">
      <c r="A115" s="155" t="s">
        <v>1845</v>
      </c>
      <c r="B115" s="154" t="s">
        <v>19</v>
      </c>
      <c r="C115" s="154" t="s">
        <v>1846</v>
      </c>
      <c r="D115" s="154" t="s">
        <v>14</v>
      </c>
      <c r="E115" s="156" t="s">
        <v>592</v>
      </c>
      <c r="F115" s="155" t="s">
        <v>4585</v>
      </c>
      <c r="G115" s="155" t="s">
        <v>4586</v>
      </c>
      <c r="H115" s="155" t="s">
        <v>4587</v>
      </c>
      <c r="I115" s="155" t="s">
        <v>4578</v>
      </c>
      <c r="J115" s="155" t="s">
        <v>5717</v>
      </c>
    </row>
    <row r="116" spans="1:10" ht="39.6" x14ac:dyDescent="0.25">
      <c r="A116" s="155" t="s">
        <v>1228</v>
      </c>
      <c r="B116" s="154" t="s">
        <v>41</v>
      </c>
      <c r="C116" s="154" t="s">
        <v>1229</v>
      </c>
      <c r="D116" s="154" t="s">
        <v>3491</v>
      </c>
      <c r="E116" s="156" t="s">
        <v>91</v>
      </c>
      <c r="F116" s="155" t="s">
        <v>4588</v>
      </c>
      <c r="G116" s="155" t="s">
        <v>4589</v>
      </c>
      <c r="H116" s="155" t="s">
        <v>4590</v>
      </c>
      <c r="I116" s="155" t="s">
        <v>4578</v>
      </c>
      <c r="J116" s="155" t="s">
        <v>5718</v>
      </c>
    </row>
    <row r="117" spans="1:10" ht="52.8" x14ac:dyDescent="0.25">
      <c r="A117" s="155" t="s">
        <v>1966</v>
      </c>
      <c r="B117" s="154" t="s">
        <v>19</v>
      </c>
      <c r="C117" s="154" t="s">
        <v>1967</v>
      </c>
      <c r="D117" s="154" t="s">
        <v>2077</v>
      </c>
      <c r="E117" s="156" t="s">
        <v>43</v>
      </c>
      <c r="F117" s="155" t="s">
        <v>4591</v>
      </c>
      <c r="G117" s="155" t="s">
        <v>4592</v>
      </c>
      <c r="H117" s="155" t="s">
        <v>4593</v>
      </c>
      <c r="I117" s="155" t="s">
        <v>4594</v>
      </c>
      <c r="J117" s="155" t="s">
        <v>5719</v>
      </c>
    </row>
    <row r="118" spans="1:10" ht="39.6" x14ac:dyDescent="0.25">
      <c r="A118" s="155" t="s">
        <v>1607</v>
      </c>
      <c r="B118" s="154" t="s">
        <v>41</v>
      </c>
      <c r="C118" s="154" t="s">
        <v>1608</v>
      </c>
      <c r="D118" s="154" t="s">
        <v>3149</v>
      </c>
      <c r="E118" s="156" t="s">
        <v>43</v>
      </c>
      <c r="F118" s="155" t="s">
        <v>4575</v>
      </c>
      <c r="G118" s="155" t="s">
        <v>4595</v>
      </c>
      <c r="H118" s="155" t="s">
        <v>4596</v>
      </c>
      <c r="I118" s="155" t="s">
        <v>4594</v>
      </c>
      <c r="J118" s="155" t="s">
        <v>5720</v>
      </c>
    </row>
    <row r="119" spans="1:10" ht="39.6" x14ac:dyDescent="0.25">
      <c r="A119" s="155" t="s">
        <v>1171</v>
      </c>
      <c r="B119" s="154" t="s">
        <v>41</v>
      </c>
      <c r="C119" s="154" t="s">
        <v>1172</v>
      </c>
      <c r="D119" s="154" t="s">
        <v>2175</v>
      </c>
      <c r="E119" s="156" t="s">
        <v>43</v>
      </c>
      <c r="F119" s="155" t="s">
        <v>4597</v>
      </c>
      <c r="G119" s="155" t="s">
        <v>4598</v>
      </c>
      <c r="H119" s="155" t="s">
        <v>4599</v>
      </c>
      <c r="I119" s="155" t="s">
        <v>4594</v>
      </c>
      <c r="J119" s="155" t="s">
        <v>5721</v>
      </c>
    </row>
    <row r="120" spans="1:10" ht="26.4" x14ac:dyDescent="0.25">
      <c r="A120" s="155" t="s">
        <v>1722</v>
      </c>
      <c r="B120" s="154" t="s">
        <v>19</v>
      </c>
      <c r="C120" s="154" t="s">
        <v>1723</v>
      </c>
      <c r="D120" s="154" t="s">
        <v>2077</v>
      </c>
      <c r="E120" s="156" t="s">
        <v>91</v>
      </c>
      <c r="F120" s="155" t="s">
        <v>4600</v>
      </c>
      <c r="G120" s="155" t="s">
        <v>4601</v>
      </c>
      <c r="H120" s="155" t="s">
        <v>4602</v>
      </c>
      <c r="I120" s="155" t="s">
        <v>4594</v>
      </c>
      <c r="J120" s="155" t="s">
        <v>5722</v>
      </c>
    </row>
    <row r="121" spans="1:10" ht="39.6" x14ac:dyDescent="0.25">
      <c r="A121" s="155" t="s">
        <v>1930</v>
      </c>
      <c r="B121" s="154" t="s">
        <v>41</v>
      </c>
      <c r="C121" s="154" t="s">
        <v>1931</v>
      </c>
      <c r="D121" s="154" t="s">
        <v>3976</v>
      </c>
      <c r="E121" s="156" t="s">
        <v>91</v>
      </c>
      <c r="F121" s="155" t="s">
        <v>4603</v>
      </c>
      <c r="G121" s="155" t="s">
        <v>4604</v>
      </c>
      <c r="H121" s="155" t="s">
        <v>4605</v>
      </c>
      <c r="I121" s="155" t="s">
        <v>4594</v>
      </c>
      <c r="J121" s="155" t="s">
        <v>5723</v>
      </c>
    </row>
    <row r="122" spans="1:10" ht="39.6" x14ac:dyDescent="0.25">
      <c r="A122" s="155" t="s">
        <v>719</v>
      </c>
      <c r="B122" s="154" t="s">
        <v>41</v>
      </c>
      <c r="C122" s="154" t="s">
        <v>720</v>
      </c>
      <c r="D122" s="154" t="s">
        <v>3034</v>
      </c>
      <c r="E122" s="156" t="s">
        <v>91</v>
      </c>
      <c r="F122" s="155" t="s">
        <v>4606</v>
      </c>
      <c r="G122" s="155" t="s">
        <v>4607</v>
      </c>
      <c r="H122" s="155" t="s">
        <v>4608</v>
      </c>
      <c r="I122" s="155" t="s">
        <v>4594</v>
      </c>
      <c r="J122" s="155" t="s">
        <v>5724</v>
      </c>
    </row>
    <row r="123" spans="1:10" ht="26.4" x14ac:dyDescent="0.25">
      <c r="A123" s="155" t="s">
        <v>1634</v>
      </c>
      <c r="B123" s="154" t="s">
        <v>19</v>
      </c>
      <c r="C123" s="154" t="s">
        <v>1635</v>
      </c>
      <c r="D123" s="154" t="s">
        <v>2077</v>
      </c>
      <c r="E123" s="156" t="s">
        <v>91</v>
      </c>
      <c r="F123" s="155" t="s">
        <v>4609</v>
      </c>
      <c r="G123" s="155" t="s">
        <v>4610</v>
      </c>
      <c r="H123" s="155" t="s">
        <v>4611</v>
      </c>
      <c r="I123" s="155" t="s">
        <v>4612</v>
      </c>
      <c r="J123" s="155" t="s">
        <v>5725</v>
      </c>
    </row>
    <row r="124" spans="1:10" ht="39.6" x14ac:dyDescent="0.25">
      <c r="A124" s="155" t="s">
        <v>149</v>
      </c>
      <c r="B124" s="154" t="s">
        <v>41</v>
      </c>
      <c r="C124" s="154" t="s">
        <v>150</v>
      </c>
      <c r="D124" s="154" t="s">
        <v>2340</v>
      </c>
      <c r="E124" s="156" t="s">
        <v>107</v>
      </c>
      <c r="F124" s="155" t="s">
        <v>4613</v>
      </c>
      <c r="G124" s="155" t="s">
        <v>4614</v>
      </c>
      <c r="H124" s="155" t="s">
        <v>4615</v>
      </c>
      <c r="I124" s="155" t="s">
        <v>4612</v>
      </c>
      <c r="J124" s="155" t="s">
        <v>5726</v>
      </c>
    </row>
    <row r="125" spans="1:10" ht="26.4" x14ac:dyDescent="0.25">
      <c r="A125" s="155" t="s">
        <v>1581</v>
      </c>
      <c r="B125" s="154" t="s">
        <v>19</v>
      </c>
      <c r="C125" s="154" t="s">
        <v>1582</v>
      </c>
      <c r="D125" s="154" t="s">
        <v>2077</v>
      </c>
      <c r="E125" s="156" t="s">
        <v>43</v>
      </c>
      <c r="F125" s="155" t="s">
        <v>4616</v>
      </c>
      <c r="G125" s="155" t="s">
        <v>4617</v>
      </c>
      <c r="H125" s="155" t="s">
        <v>4618</v>
      </c>
      <c r="I125" s="155" t="s">
        <v>4612</v>
      </c>
      <c r="J125" s="155" t="s">
        <v>5727</v>
      </c>
    </row>
    <row r="126" spans="1:10" ht="39.6" x14ac:dyDescent="0.25">
      <c r="A126" s="155" t="s">
        <v>161</v>
      </c>
      <c r="B126" s="154" t="s">
        <v>41</v>
      </c>
      <c r="C126" s="154" t="s">
        <v>162</v>
      </c>
      <c r="D126" s="154" t="s">
        <v>2340</v>
      </c>
      <c r="E126" s="156" t="s">
        <v>107</v>
      </c>
      <c r="F126" s="155" t="s">
        <v>4620</v>
      </c>
      <c r="G126" s="155" t="s">
        <v>4621</v>
      </c>
      <c r="H126" s="155" t="s">
        <v>4622</v>
      </c>
      <c r="I126" s="155" t="s">
        <v>4619</v>
      </c>
      <c r="J126" s="155" t="s">
        <v>5728</v>
      </c>
    </row>
    <row r="127" spans="1:10" ht="26.4" x14ac:dyDescent="0.25">
      <c r="A127" s="155" t="s">
        <v>385</v>
      </c>
      <c r="B127" s="154" t="s">
        <v>19</v>
      </c>
      <c r="C127" s="154" t="s">
        <v>386</v>
      </c>
      <c r="D127" s="154" t="s">
        <v>2077</v>
      </c>
      <c r="E127" s="156" t="s">
        <v>91</v>
      </c>
      <c r="F127" s="155" t="s">
        <v>4603</v>
      </c>
      <c r="G127" s="155" t="s">
        <v>4623</v>
      </c>
      <c r="H127" s="155" t="s">
        <v>4624</v>
      </c>
      <c r="I127" s="155" t="s">
        <v>4619</v>
      </c>
      <c r="J127" s="155" t="s">
        <v>5729</v>
      </c>
    </row>
    <row r="128" spans="1:10" ht="26.4" x14ac:dyDescent="0.25">
      <c r="A128" s="155" t="s">
        <v>1701</v>
      </c>
      <c r="B128" s="154" t="s">
        <v>19</v>
      </c>
      <c r="C128" s="154" t="s">
        <v>1702</v>
      </c>
      <c r="D128" s="154" t="s">
        <v>2077</v>
      </c>
      <c r="E128" s="156" t="s">
        <v>91</v>
      </c>
      <c r="F128" s="155" t="s">
        <v>4625</v>
      </c>
      <c r="G128" s="155" t="s">
        <v>4626</v>
      </c>
      <c r="H128" s="155" t="s">
        <v>4627</v>
      </c>
      <c r="I128" s="155" t="s">
        <v>4619</v>
      </c>
      <c r="J128" s="155" t="s">
        <v>5730</v>
      </c>
    </row>
    <row r="129" spans="1:10" ht="52.8" x14ac:dyDescent="0.25">
      <c r="A129" s="155" t="s">
        <v>599</v>
      </c>
      <c r="B129" s="154" t="s">
        <v>19</v>
      </c>
      <c r="C129" s="154" t="s">
        <v>600</v>
      </c>
      <c r="D129" s="154" t="s">
        <v>2077</v>
      </c>
      <c r="E129" s="156" t="s">
        <v>43</v>
      </c>
      <c r="F129" s="155" t="s">
        <v>4628</v>
      </c>
      <c r="G129" s="155" t="s">
        <v>4629</v>
      </c>
      <c r="H129" s="155" t="s">
        <v>4630</v>
      </c>
      <c r="I129" s="155" t="s">
        <v>4619</v>
      </c>
      <c r="J129" s="155" t="s">
        <v>5731</v>
      </c>
    </row>
    <row r="130" spans="1:10" ht="26.4" x14ac:dyDescent="0.25">
      <c r="A130" s="155" t="s">
        <v>530</v>
      </c>
      <c r="B130" s="154" t="s">
        <v>41</v>
      </c>
      <c r="C130" s="154" t="s">
        <v>531</v>
      </c>
      <c r="D130" s="154" t="s">
        <v>2214</v>
      </c>
      <c r="E130" s="156" t="s">
        <v>25</v>
      </c>
      <c r="F130" s="155" t="s">
        <v>2839</v>
      </c>
      <c r="G130" s="155" t="s">
        <v>4631</v>
      </c>
      <c r="H130" s="155" t="s">
        <v>4632</v>
      </c>
      <c r="I130" s="155" t="s">
        <v>4619</v>
      </c>
      <c r="J130" s="155" t="s">
        <v>5732</v>
      </c>
    </row>
    <row r="131" spans="1:10" ht="26.4" x14ac:dyDescent="0.25">
      <c r="A131" s="155" t="s">
        <v>118</v>
      </c>
      <c r="B131" s="154" t="s">
        <v>41</v>
      </c>
      <c r="C131" s="154" t="s">
        <v>119</v>
      </c>
      <c r="D131" s="154" t="s">
        <v>2322</v>
      </c>
      <c r="E131" s="156" t="s">
        <v>107</v>
      </c>
      <c r="F131" s="155" t="s">
        <v>4633</v>
      </c>
      <c r="G131" s="155" t="s">
        <v>4634</v>
      </c>
      <c r="H131" s="155" t="s">
        <v>4635</v>
      </c>
      <c r="I131" s="155" t="s">
        <v>4619</v>
      </c>
      <c r="J131" s="155" t="s">
        <v>5733</v>
      </c>
    </row>
    <row r="132" spans="1:10" ht="39.6" x14ac:dyDescent="0.25">
      <c r="A132" s="155" t="s">
        <v>1707</v>
      </c>
      <c r="B132" s="154" t="s">
        <v>41</v>
      </c>
      <c r="C132" s="154" t="s">
        <v>1708</v>
      </c>
      <c r="D132" s="154" t="s">
        <v>3034</v>
      </c>
      <c r="E132" s="156" t="s">
        <v>91</v>
      </c>
      <c r="F132" s="155" t="s">
        <v>4636</v>
      </c>
      <c r="G132" s="155" t="s">
        <v>4637</v>
      </c>
      <c r="H132" s="155" t="s">
        <v>4638</v>
      </c>
      <c r="I132" s="155" t="s">
        <v>4639</v>
      </c>
      <c r="J132" s="155" t="s">
        <v>5734</v>
      </c>
    </row>
    <row r="133" spans="1:10" ht="26.4" x14ac:dyDescent="0.25">
      <c r="A133" s="155" t="s">
        <v>419</v>
      </c>
      <c r="B133" s="154" t="s">
        <v>41</v>
      </c>
      <c r="C133" s="154" t="s">
        <v>420</v>
      </c>
      <c r="D133" s="154" t="s">
        <v>2112</v>
      </c>
      <c r="E133" s="156" t="s">
        <v>91</v>
      </c>
      <c r="F133" s="155" t="s">
        <v>4640</v>
      </c>
      <c r="G133" s="155" t="s">
        <v>4641</v>
      </c>
      <c r="H133" s="155" t="s">
        <v>4642</v>
      </c>
      <c r="I133" s="155" t="s">
        <v>4639</v>
      </c>
      <c r="J133" s="155" t="s">
        <v>5735</v>
      </c>
    </row>
    <row r="134" spans="1:10" ht="52.8" x14ac:dyDescent="0.25">
      <c r="A134" s="155" t="s">
        <v>1836</v>
      </c>
      <c r="B134" s="154" t="s">
        <v>19</v>
      </c>
      <c r="C134" s="154" t="s">
        <v>1837</v>
      </c>
      <c r="D134" s="154" t="s">
        <v>14</v>
      </c>
      <c r="E134" s="156" t="s">
        <v>592</v>
      </c>
      <c r="F134" s="155" t="s">
        <v>4643</v>
      </c>
      <c r="G134" s="155" t="s">
        <v>4644</v>
      </c>
      <c r="H134" s="155" t="s">
        <v>4645</v>
      </c>
      <c r="I134" s="155" t="s">
        <v>4639</v>
      </c>
      <c r="J134" s="155" t="s">
        <v>5736</v>
      </c>
    </row>
    <row r="135" spans="1:10" ht="26.4" x14ac:dyDescent="0.25">
      <c r="A135" s="155" t="s">
        <v>954</v>
      </c>
      <c r="B135" s="154" t="s">
        <v>19</v>
      </c>
      <c r="C135" s="154" t="s">
        <v>955</v>
      </c>
      <c r="D135" s="154" t="s">
        <v>2077</v>
      </c>
      <c r="E135" s="156" t="s">
        <v>91</v>
      </c>
      <c r="F135" s="155" t="s">
        <v>4646</v>
      </c>
      <c r="G135" s="155" t="s">
        <v>4647</v>
      </c>
      <c r="H135" s="155" t="s">
        <v>4648</v>
      </c>
      <c r="I135" s="155" t="s">
        <v>4639</v>
      </c>
      <c r="J135" s="155" t="s">
        <v>5737</v>
      </c>
    </row>
    <row r="136" spans="1:10" ht="26.4" x14ac:dyDescent="0.25">
      <c r="A136" s="155" t="s">
        <v>245</v>
      </c>
      <c r="B136" s="154" t="s">
        <v>41</v>
      </c>
      <c r="C136" s="154" t="s">
        <v>246</v>
      </c>
      <c r="D136" s="154" t="s">
        <v>2489</v>
      </c>
      <c r="E136" s="156" t="s">
        <v>91</v>
      </c>
      <c r="F136" s="155" t="s">
        <v>4649</v>
      </c>
      <c r="G136" s="155" t="s">
        <v>4650</v>
      </c>
      <c r="H136" s="155" t="s">
        <v>4651</v>
      </c>
      <c r="I136" s="155" t="s">
        <v>4639</v>
      </c>
      <c r="J136" s="155" t="s">
        <v>5738</v>
      </c>
    </row>
    <row r="137" spans="1:10" ht="39.6" x14ac:dyDescent="0.25">
      <c r="A137" s="155" t="s">
        <v>1222</v>
      </c>
      <c r="B137" s="154" t="s">
        <v>41</v>
      </c>
      <c r="C137" s="154" t="s">
        <v>1223</v>
      </c>
      <c r="D137" s="154" t="s">
        <v>3491</v>
      </c>
      <c r="E137" s="156" t="s">
        <v>91</v>
      </c>
      <c r="F137" s="155" t="s">
        <v>4652</v>
      </c>
      <c r="G137" s="155" t="s">
        <v>4653</v>
      </c>
      <c r="H137" s="155" t="s">
        <v>4654</v>
      </c>
      <c r="I137" s="155" t="s">
        <v>4639</v>
      </c>
      <c r="J137" s="155" t="s">
        <v>5739</v>
      </c>
    </row>
    <row r="138" spans="1:10" ht="26.4" x14ac:dyDescent="0.25">
      <c r="A138" s="155" t="s">
        <v>1731</v>
      </c>
      <c r="B138" s="154" t="s">
        <v>19</v>
      </c>
      <c r="C138" s="154" t="s">
        <v>1732</v>
      </c>
      <c r="D138" s="154" t="s">
        <v>2077</v>
      </c>
      <c r="E138" s="156" t="s">
        <v>91</v>
      </c>
      <c r="F138" s="155" t="s">
        <v>4603</v>
      </c>
      <c r="G138" s="155" t="s">
        <v>4655</v>
      </c>
      <c r="H138" s="155" t="s">
        <v>4656</v>
      </c>
      <c r="I138" s="155" t="s">
        <v>4639</v>
      </c>
      <c r="J138" s="155" t="s">
        <v>5740</v>
      </c>
    </row>
    <row r="139" spans="1:10" ht="39.6" x14ac:dyDescent="0.25">
      <c r="A139" s="155" t="s">
        <v>1216</v>
      </c>
      <c r="B139" s="154" t="s">
        <v>41</v>
      </c>
      <c r="C139" s="154" t="s">
        <v>1217</v>
      </c>
      <c r="D139" s="154" t="s">
        <v>2175</v>
      </c>
      <c r="E139" s="156" t="s">
        <v>91</v>
      </c>
      <c r="F139" s="155" t="s">
        <v>4658</v>
      </c>
      <c r="G139" s="155" t="s">
        <v>4659</v>
      </c>
      <c r="H139" s="155" t="s">
        <v>4660</v>
      </c>
      <c r="I139" s="155" t="s">
        <v>4657</v>
      </c>
      <c r="J139" s="155" t="s">
        <v>5741</v>
      </c>
    </row>
    <row r="140" spans="1:10" ht="26.4" x14ac:dyDescent="0.25">
      <c r="A140" s="155" t="s">
        <v>584</v>
      </c>
      <c r="B140" s="154" t="s">
        <v>19</v>
      </c>
      <c r="C140" s="154" t="s">
        <v>585</v>
      </c>
      <c r="D140" s="154" t="s">
        <v>2077</v>
      </c>
      <c r="E140" s="156" t="s">
        <v>43</v>
      </c>
      <c r="F140" s="155" t="s">
        <v>4661</v>
      </c>
      <c r="G140" s="155" t="s">
        <v>4662</v>
      </c>
      <c r="H140" s="155" t="s">
        <v>4663</v>
      </c>
      <c r="I140" s="155" t="s">
        <v>4657</v>
      </c>
      <c r="J140" s="155" t="s">
        <v>5742</v>
      </c>
    </row>
    <row r="141" spans="1:10" ht="26.4" x14ac:dyDescent="0.25">
      <c r="A141" s="155" t="s">
        <v>2005</v>
      </c>
      <c r="B141" s="154" t="s">
        <v>41</v>
      </c>
      <c r="C141" s="154" t="s">
        <v>2006</v>
      </c>
      <c r="D141" s="154" t="s">
        <v>4043</v>
      </c>
      <c r="E141" s="156" t="s">
        <v>25</v>
      </c>
      <c r="F141" s="155" t="s">
        <v>4664</v>
      </c>
      <c r="G141" s="155" t="s">
        <v>4665</v>
      </c>
      <c r="H141" s="155" t="s">
        <v>4666</v>
      </c>
      <c r="I141" s="155" t="s">
        <v>4657</v>
      </c>
      <c r="J141" s="155" t="s">
        <v>5743</v>
      </c>
    </row>
    <row r="142" spans="1:10" ht="26.4" x14ac:dyDescent="0.25">
      <c r="A142" s="155" t="s">
        <v>422</v>
      </c>
      <c r="B142" s="154" t="s">
        <v>19</v>
      </c>
      <c r="C142" s="154" t="s">
        <v>423</v>
      </c>
      <c r="D142" s="154" t="s">
        <v>2077</v>
      </c>
      <c r="E142" s="156" t="s">
        <v>91</v>
      </c>
      <c r="F142" s="155" t="s">
        <v>2738</v>
      </c>
      <c r="G142" s="155" t="s">
        <v>4668</v>
      </c>
      <c r="H142" s="155" t="s">
        <v>4669</v>
      </c>
      <c r="I142" s="155" t="s">
        <v>4657</v>
      </c>
      <c r="J142" s="155" t="s">
        <v>5744</v>
      </c>
    </row>
    <row r="143" spans="1:10" ht="39.6" x14ac:dyDescent="0.25">
      <c r="A143" s="155" t="s">
        <v>322</v>
      </c>
      <c r="B143" s="154" t="s">
        <v>41</v>
      </c>
      <c r="C143" s="154" t="s">
        <v>323</v>
      </c>
      <c r="D143" s="154" t="s">
        <v>2549</v>
      </c>
      <c r="E143" s="156" t="s">
        <v>25</v>
      </c>
      <c r="F143" s="155" t="s">
        <v>2615</v>
      </c>
      <c r="G143" s="155" t="s">
        <v>4670</v>
      </c>
      <c r="H143" s="155" t="s">
        <v>4671</v>
      </c>
      <c r="I143" s="155" t="s">
        <v>4657</v>
      </c>
      <c r="J143" s="155" t="s">
        <v>5745</v>
      </c>
    </row>
    <row r="144" spans="1:10" ht="26.4" x14ac:dyDescent="0.25">
      <c r="A144" s="155" t="s">
        <v>533</v>
      </c>
      <c r="B144" s="154" t="s">
        <v>41</v>
      </c>
      <c r="C144" s="154" t="s">
        <v>534</v>
      </c>
      <c r="D144" s="154" t="s">
        <v>2214</v>
      </c>
      <c r="E144" s="156" t="s">
        <v>25</v>
      </c>
      <c r="F144" s="155" t="s">
        <v>2839</v>
      </c>
      <c r="G144" s="155" t="s">
        <v>4672</v>
      </c>
      <c r="H144" s="155" t="s">
        <v>4673</v>
      </c>
      <c r="I144" s="155" t="s">
        <v>4657</v>
      </c>
      <c r="J144" s="155" t="s">
        <v>5746</v>
      </c>
    </row>
    <row r="145" spans="1:10" ht="66" x14ac:dyDescent="0.25">
      <c r="A145" s="155" t="s">
        <v>333</v>
      </c>
      <c r="B145" s="154" t="s">
        <v>41</v>
      </c>
      <c r="C145" s="154" t="s">
        <v>334</v>
      </c>
      <c r="D145" s="154" t="s">
        <v>2622</v>
      </c>
      <c r="E145" s="156" t="s">
        <v>25</v>
      </c>
      <c r="F145" s="155" t="s">
        <v>2629</v>
      </c>
      <c r="G145" s="155" t="s">
        <v>4674</v>
      </c>
      <c r="H145" s="155" t="s">
        <v>4675</v>
      </c>
      <c r="I145" s="155" t="s">
        <v>4657</v>
      </c>
      <c r="J145" s="155" t="s">
        <v>5747</v>
      </c>
    </row>
    <row r="146" spans="1:10" ht="39.6" x14ac:dyDescent="0.25">
      <c r="A146" s="155" t="s">
        <v>1492</v>
      </c>
      <c r="B146" s="154" t="s">
        <v>41</v>
      </c>
      <c r="C146" s="154" t="s">
        <v>1493</v>
      </c>
      <c r="D146" s="154" t="s">
        <v>2175</v>
      </c>
      <c r="E146" s="156" t="s">
        <v>91</v>
      </c>
      <c r="F146" s="155" t="s">
        <v>4676</v>
      </c>
      <c r="G146" s="155" t="s">
        <v>4677</v>
      </c>
      <c r="H146" s="155" t="s">
        <v>4678</v>
      </c>
      <c r="I146" s="155" t="s">
        <v>4657</v>
      </c>
      <c r="J146" s="155" t="s">
        <v>5748</v>
      </c>
    </row>
    <row r="147" spans="1:10" ht="26.4" x14ac:dyDescent="0.25">
      <c r="A147" s="155" t="s">
        <v>951</v>
      </c>
      <c r="B147" s="154" t="s">
        <v>19</v>
      </c>
      <c r="C147" s="154" t="s">
        <v>952</v>
      </c>
      <c r="D147" s="154" t="s">
        <v>2077</v>
      </c>
      <c r="E147" s="156" t="s">
        <v>91</v>
      </c>
      <c r="F147" s="155" t="s">
        <v>4679</v>
      </c>
      <c r="G147" s="155" t="s">
        <v>4470</v>
      </c>
      <c r="H147" s="155" t="s">
        <v>4680</v>
      </c>
      <c r="I147" s="155" t="s">
        <v>4657</v>
      </c>
      <c r="J147" s="155" t="s">
        <v>5749</v>
      </c>
    </row>
    <row r="148" spans="1:10" ht="26.4" x14ac:dyDescent="0.25">
      <c r="A148" s="155" t="s">
        <v>251</v>
      </c>
      <c r="B148" s="154" t="s">
        <v>41</v>
      </c>
      <c r="C148" s="154" t="s">
        <v>252</v>
      </c>
      <c r="D148" s="154" t="s">
        <v>2489</v>
      </c>
      <c r="E148" s="156" t="s">
        <v>91</v>
      </c>
      <c r="F148" s="155" t="s">
        <v>2503</v>
      </c>
      <c r="G148" s="155" t="s">
        <v>4681</v>
      </c>
      <c r="H148" s="155" t="s">
        <v>4682</v>
      </c>
      <c r="I148" s="155" t="s">
        <v>4657</v>
      </c>
      <c r="J148" s="155" t="s">
        <v>5750</v>
      </c>
    </row>
    <row r="149" spans="1:10" ht="39.6" x14ac:dyDescent="0.25">
      <c r="A149" s="155" t="s">
        <v>325</v>
      </c>
      <c r="B149" s="154" t="s">
        <v>41</v>
      </c>
      <c r="C149" s="154" t="s">
        <v>326</v>
      </c>
      <c r="D149" s="154" t="s">
        <v>2549</v>
      </c>
      <c r="E149" s="156" t="s">
        <v>25</v>
      </c>
      <c r="F149" s="155" t="s">
        <v>4684</v>
      </c>
      <c r="G149" s="155" t="s">
        <v>4685</v>
      </c>
      <c r="H149" s="155" t="s">
        <v>4686</v>
      </c>
      <c r="I149" s="155" t="s">
        <v>4687</v>
      </c>
      <c r="J149" s="155" t="s">
        <v>5751</v>
      </c>
    </row>
    <row r="150" spans="1:10" ht="52.8" x14ac:dyDescent="0.25">
      <c r="A150" s="155" t="s">
        <v>93</v>
      </c>
      <c r="B150" s="154" t="s">
        <v>41</v>
      </c>
      <c r="C150" s="154" t="s">
        <v>94</v>
      </c>
      <c r="D150" s="154" t="s">
        <v>2303</v>
      </c>
      <c r="E150" s="156" t="s">
        <v>56</v>
      </c>
      <c r="F150" s="155" t="s">
        <v>2308</v>
      </c>
      <c r="G150" s="155" t="s">
        <v>4688</v>
      </c>
      <c r="H150" s="155" t="s">
        <v>4689</v>
      </c>
      <c r="I150" s="155" t="s">
        <v>4687</v>
      </c>
      <c r="J150" s="155" t="s">
        <v>5752</v>
      </c>
    </row>
    <row r="151" spans="1:10" ht="26.4" x14ac:dyDescent="0.25">
      <c r="A151" s="155" t="s">
        <v>1746</v>
      </c>
      <c r="B151" s="154" t="s">
        <v>19</v>
      </c>
      <c r="C151" s="154" t="s">
        <v>1747</v>
      </c>
      <c r="D151" s="154" t="s">
        <v>2077</v>
      </c>
      <c r="E151" s="156" t="s">
        <v>43</v>
      </c>
      <c r="F151" s="155" t="s">
        <v>4690</v>
      </c>
      <c r="G151" s="155" t="s">
        <v>4691</v>
      </c>
      <c r="H151" s="155" t="s">
        <v>4692</v>
      </c>
      <c r="I151" s="155" t="s">
        <v>4687</v>
      </c>
      <c r="J151" s="155" t="s">
        <v>5753</v>
      </c>
    </row>
    <row r="152" spans="1:10" ht="39.6" x14ac:dyDescent="0.25">
      <c r="A152" s="155" t="s">
        <v>863</v>
      </c>
      <c r="B152" s="154" t="s">
        <v>41</v>
      </c>
      <c r="C152" s="154" t="s">
        <v>864</v>
      </c>
      <c r="D152" s="154" t="s">
        <v>3149</v>
      </c>
      <c r="E152" s="156" t="s">
        <v>43</v>
      </c>
      <c r="F152" s="155" t="s">
        <v>4529</v>
      </c>
      <c r="G152" s="155" t="s">
        <v>4693</v>
      </c>
      <c r="H152" s="155" t="s">
        <v>4694</v>
      </c>
      <c r="I152" s="155" t="s">
        <v>4687</v>
      </c>
      <c r="J152" s="155" t="s">
        <v>5754</v>
      </c>
    </row>
    <row r="153" spans="1:10" ht="26.4" x14ac:dyDescent="0.25">
      <c r="A153" s="155" t="s">
        <v>662</v>
      </c>
      <c r="B153" s="154" t="s">
        <v>41</v>
      </c>
      <c r="C153" s="154" t="s">
        <v>663</v>
      </c>
      <c r="D153" s="154" t="s">
        <v>2969</v>
      </c>
      <c r="E153" s="156" t="s">
        <v>91</v>
      </c>
      <c r="F153" s="155" t="s">
        <v>4695</v>
      </c>
      <c r="G153" s="155" t="s">
        <v>4696</v>
      </c>
      <c r="H153" s="155" t="s">
        <v>4697</v>
      </c>
      <c r="I153" s="155" t="s">
        <v>4687</v>
      </c>
      <c r="J153" s="155" t="s">
        <v>5755</v>
      </c>
    </row>
    <row r="154" spans="1:10" ht="39.6" x14ac:dyDescent="0.25">
      <c r="A154" s="155" t="s">
        <v>236</v>
      </c>
      <c r="B154" s="154" t="s">
        <v>41</v>
      </c>
      <c r="C154" s="154" t="s">
        <v>237</v>
      </c>
      <c r="D154" s="154" t="s">
        <v>2467</v>
      </c>
      <c r="E154" s="156" t="s">
        <v>25</v>
      </c>
      <c r="F154" s="155" t="s">
        <v>2477</v>
      </c>
      <c r="G154" s="155" t="s">
        <v>4698</v>
      </c>
      <c r="H154" s="155" t="s">
        <v>4699</v>
      </c>
      <c r="I154" s="155" t="s">
        <v>4687</v>
      </c>
      <c r="J154" s="155" t="s">
        <v>5756</v>
      </c>
    </row>
    <row r="155" spans="1:10" ht="26.4" x14ac:dyDescent="0.25">
      <c r="A155" s="155" t="s">
        <v>520</v>
      </c>
      <c r="B155" s="154" t="s">
        <v>41</v>
      </c>
      <c r="C155" s="154" t="s">
        <v>521</v>
      </c>
      <c r="D155" s="154" t="s">
        <v>2823</v>
      </c>
      <c r="E155" s="156" t="s">
        <v>25</v>
      </c>
      <c r="F155" s="155" t="s">
        <v>2819</v>
      </c>
      <c r="G155" s="155" t="s">
        <v>4700</v>
      </c>
      <c r="H155" s="155" t="s">
        <v>4701</v>
      </c>
      <c r="I155" s="155" t="s">
        <v>4687</v>
      </c>
      <c r="J155" s="155" t="s">
        <v>5757</v>
      </c>
    </row>
    <row r="156" spans="1:10" ht="26.4" x14ac:dyDescent="0.25">
      <c r="A156" s="155" t="s">
        <v>668</v>
      </c>
      <c r="B156" s="154" t="s">
        <v>19</v>
      </c>
      <c r="C156" s="154" t="s">
        <v>669</v>
      </c>
      <c r="D156" s="154" t="s">
        <v>2077</v>
      </c>
      <c r="E156" s="156" t="s">
        <v>43</v>
      </c>
      <c r="F156" s="155" t="s">
        <v>4474</v>
      </c>
      <c r="G156" s="155" t="s">
        <v>4702</v>
      </c>
      <c r="H156" s="155" t="s">
        <v>4703</v>
      </c>
      <c r="I156" s="155" t="s">
        <v>4687</v>
      </c>
      <c r="J156" s="155" t="s">
        <v>5758</v>
      </c>
    </row>
    <row r="157" spans="1:10" ht="52.8" x14ac:dyDescent="0.25">
      <c r="A157" s="155" t="s">
        <v>1114</v>
      </c>
      <c r="B157" s="154" t="s">
        <v>41</v>
      </c>
      <c r="C157" s="154" t="s">
        <v>1115</v>
      </c>
      <c r="D157" s="154" t="s">
        <v>3034</v>
      </c>
      <c r="E157" s="156" t="s">
        <v>43</v>
      </c>
      <c r="F157" s="155" t="s">
        <v>4285</v>
      </c>
      <c r="G157" s="155" t="s">
        <v>4704</v>
      </c>
      <c r="H157" s="155" t="s">
        <v>4705</v>
      </c>
      <c r="I157" s="155" t="s">
        <v>4706</v>
      </c>
      <c r="J157" s="155" t="s">
        <v>5759</v>
      </c>
    </row>
    <row r="158" spans="1:10" ht="52.8" x14ac:dyDescent="0.25">
      <c r="A158" s="155" t="s">
        <v>259</v>
      </c>
      <c r="B158" s="154" t="s">
        <v>41</v>
      </c>
      <c r="C158" s="154" t="s">
        <v>260</v>
      </c>
      <c r="D158" s="154" t="s">
        <v>2504</v>
      </c>
      <c r="E158" s="156" t="s">
        <v>25</v>
      </c>
      <c r="F158" s="155" t="s">
        <v>2528</v>
      </c>
      <c r="G158" s="155" t="s">
        <v>4707</v>
      </c>
      <c r="H158" s="155" t="s">
        <v>4708</v>
      </c>
      <c r="I158" s="155" t="s">
        <v>4706</v>
      </c>
      <c r="J158" s="155" t="s">
        <v>5760</v>
      </c>
    </row>
    <row r="159" spans="1:10" ht="39.6" x14ac:dyDescent="0.25">
      <c r="A159" s="155" t="s">
        <v>177</v>
      </c>
      <c r="B159" s="154" t="s">
        <v>41</v>
      </c>
      <c r="C159" s="154" t="s">
        <v>178</v>
      </c>
      <c r="D159" s="154" t="s">
        <v>2340</v>
      </c>
      <c r="E159" s="156" t="s">
        <v>107</v>
      </c>
      <c r="F159" s="155" t="s">
        <v>4709</v>
      </c>
      <c r="G159" s="155" t="s">
        <v>4710</v>
      </c>
      <c r="H159" s="155" t="s">
        <v>4711</v>
      </c>
      <c r="I159" s="155" t="s">
        <v>4706</v>
      </c>
      <c r="J159" s="155" t="s">
        <v>5761</v>
      </c>
    </row>
    <row r="160" spans="1:10" ht="26.4" x14ac:dyDescent="0.25">
      <c r="A160" s="155" t="s">
        <v>89</v>
      </c>
      <c r="B160" s="154" t="s">
        <v>41</v>
      </c>
      <c r="C160" s="154" t="s">
        <v>90</v>
      </c>
      <c r="D160" s="154" t="s">
        <v>2292</v>
      </c>
      <c r="E160" s="156" t="s">
        <v>91</v>
      </c>
      <c r="F160" s="155" t="s">
        <v>4712</v>
      </c>
      <c r="G160" s="155" t="s">
        <v>4713</v>
      </c>
      <c r="H160" s="155" t="s">
        <v>4714</v>
      </c>
      <c r="I160" s="155" t="s">
        <v>4706</v>
      </c>
      <c r="J160" s="155" t="s">
        <v>5762</v>
      </c>
    </row>
    <row r="161" spans="1:10" ht="26.4" x14ac:dyDescent="0.25">
      <c r="A161" s="155" t="s">
        <v>31</v>
      </c>
      <c r="B161" s="154" t="s">
        <v>19</v>
      </c>
      <c r="C161" s="154" t="s">
        <v>32</v>
      </c>
      <c r="D161" s="154" t="s">
        <v>2077</v>
      </c>
      <c r="E161" s="156" t="s">
        <v>29</v>
      </c>
      <c r="F161" s="155" t="s">
        <v>4346</v>
      </c>
      <c r="G161" s="155" t="s">
        <v>4715</v>
      </c>
      <c r="H161" s="155" t="s">
        <v>4716</v>
      </c>
      <c r="I161" s="155" t="s">
        <v>4706</v>
      </c>
      <c r="J161" s="155" t="s">
        <v>5763</v>
      </c>
    </row>
    <row r="162" spans="1:10" ht="39.6" x14ac:dyDescent="0.25">
      <c r="A162" s="155" t="s">
        <v>194</v>
      </c>
      <c r="B162" s="154" t="s">
        <v>41</v>
      </c>
      <c r="C162" s="154" t="s">
        <v>195</v>
      </c>
      <c r="D162" s="154" t="s">
        <v>2438</v>
      </c>
      <c r="E162" s="156" t="s">
        <v>25</v>
      </c>
      <c r="F162" s="155" t="s">
        <v>4717</v>
      </c>
      <c r="G162" s="155" t="s">
        <v>4718</v>
      </c>
      <c r="H162" s="155" t="s">
        <v>4719</v>
      </c>
      <c r="I162" s="155" t="s">
        <v>4706</v>
      </c>
      <c r="J162" s="155" t="s">
        <v>5764</v>
      </c>
    </row>
    <row r="163" spans="1:10" ht="39.6" x14ac:dyDescent="0.25">
      <c r="A163" s="155" t="s">
        <v>1710</v>
      </c>
      <c r="B163" s="154" t="s">
        <v>41</v>
      </c>
      <c r="C163" s="154" t="s">
        <v>1711</v>
      </c>
      <c r="D163" s="154" t="s">
        <v>3034</v>
      </c>
      <c r="E163" s="156" t="s">
        <v>91</v>
      </c>
      <c r="F163" s="155" t="s">
        <v>4720</v>
      </c>
      <c r="G163" s="155" t="s">
        <v>4721</v>
      </c>
      <c r="H163" s="155" t="s">
        <v>4722</v>
      </c>
      <c r="I163" s="155" t="s">
        <v>4706</v>
      </c>
      <c r="J163" s="155" t="s">
        <v>5765</v>
      </c>
    </row>
    <row r="164" spans="1:10" ht="52.8" x14ac:dyDescent="0.25">
      <c r="A164" s="155" t="s">
        <v>1830</v>
      </c>
      <c r="B164" s="154" t="s">
        <v>19</v>
      </c>
      <c r="C164" s="154" t="s">
        <v>1831</v>
      </c>
      <c r="D164" s="154" t="s">
        <v>14</v>
      </c>
      <c r="E164" s="156" t="s">
        <v>592</v>
      </c>
      <c r="F164" s="155" t="s">
        <v>4474</v>
      </c>
      <c r="G164" s="155" t="s">
        <v>4723</v>
      </c>
      <c r="H164" s="155" t="s">
        <v>4724</v>
      </c>
      <c r="I164" s="155" t="s">
        <v>4706</v>
      </c>
      <c r="J164" s="155" t="s">
        <v>5766</v>
      </c>
    </row>
    <row r="165" spans="1:10" ht="26.4" x14ac:dyDescent="0.25">
      <c r="A165" s="155" t="s">
        <v>66</v>
      </c>
      <c r="B165" s="154" t="s">
        <v>19</v>
      </c>
      <c r="C165" s="154" t="s">
        <v>67</v>
      </c>
      <c r="D165" s="154" t="s">
        <v>2077</v>
      </c>
      <c r="E165" s="156" t="s">
        <v>43</v>
      </c>
      <c r="F165" s="155" t="s">
        <v>4248</v>
      </c>
      <c r="G165" s="155" t="s">
        <v>4725</v>
      </c>
      <c r="H165" s="155" t="s">
        <v>4725</v>
      </c>
      <c r="I165" s="155" t="s">
        <v>4706</v>
      </c>
      <c r="J165" s="155" t="s">
        <v>5767</v>
      </c>
    </row>
    <row r="166" spans="1:10" ht="26.4" x14ac:dyDescent="0.25">
      <c r="A166" s="155" t="s">
        <v>1130</v>
      </c>
      <c r="B166" s="154" t="s">
        <v>41</v>
      </c>
      <c r="C166" s="154" t="s">
        <v>1131</v>
      </c>
      <c r="D166" s="154" t="s">
        <v>3034</v>
      </c>
      <c r="E166" s="156" t="s">
        <v>43</v>
      </c>
      <c r="F166" s="155" t="s">
        <v>4726</v>
      </c>
      <c r="G166" s="155" t="s">
        <v>4727</v>
      </c>
      <c r="H166" s="155" t="s">
        <v>4728</v>
      </c>
      <c r="I166" s="155" t="s">
        <v>4706</v>
      </c>
      <c r="J166" s="155" t="s">
        <v>2143</v>
      </c>
    </row>
    <row r="167" spans="1:10" ht="39.6" x14ac:dyDescent="0.25">
      <c r="A167" s="155" t="s">
        <v>1210</v>
      </c>
      <c r="B167" s="154" t="s">
        <v>41</v>
      </c>
      <c r="C167" s="154" t="s">
        <v>1211</v>
      </c>
      <c r="D167" s="154" t="s">
        <v>2175</v>
      </c>
      <c r="E167" s="156" t="s">
        <v>91</v>
      </c>
      <c r="F167" s="155" t="s">
        <v>4730</v>
      </c>
      <c r="G167" s="155" t="s">
        <v>4731</v>
      </c>
      <c r="H167" s="155" t="s">
        <v>4732</v>
      </c>
      <c r="I167" s="155" t="s">
        <v>4706</v>
      </c>
      <c r="J167" s="155" t="s">
        <v>5768</v>
      </c>
    </row>
    <row r="168" spans="1:10" ht="39.6" x14ac:dyDescent="0.25">
      <c r="A168" s="155" t="s">
        <v>707</v>
      </c>
      <c r="B168" s="154" t="s">
        <v>41</v>
      </c>
      <c r="C168" s="154" t="s">
        <v>708</v>
      </c>
      <c r="D168" s="154" t="s">
        <v>2947</v>
      </c>
      <c r="E168" s="156" t="s">
        <v>43</v>
      </c>
      <c r="F168" s="155" t="s">
        <v>4733</v>
      </c>
      <c r="G168" s="155" t="s">
        <v>4734</v>
      </c>
      <c r="H168" s="155" t="s">
        <v>4735</v>
      </c>
      <c r="I168" s="155" t="s">
        <v>4706</v>
      </c>
      <c r="J168" s="155" t="s">
        <v>5769</v>
      </c>
    </row>
    <row r="169" spans="1:10" ht="26.4" x14ac:dyDescent="0.25">
      <c r="A169" s="155" t="s">
        <v>210</v>
      </c>
      <c r="B169" s="154" t="s">
        <v>41</v>
      </c>
      <c r="C169" s="154" t="s">
        <v>211</v>
      </c>
      <c r="D169" s="154" t="s">
        <v>2340</v>
      </c>
      <c r="E169" s="156" t="s">
        <v>107</v>
      </c>
      <c r="F169" s="155" t="s">
        <v>4736</v>
      </c>
      <c r="G169" s="155" t="s">
        <v>4737</v>
      </c>
      <c r="H169" s="155" t="s">
        <v>4738</v>
      </c>
      <c r="I169" s="155" t="s">
        <v>4706</v>
      </c>
      <c r="J169" s="155" t="s">
        <v>5770</v>
      </c>
    </row>
    <row r="170" spans="1:10" ht="26.4" x14ac:dyDescent="0.25">
      <c r="A170" s="155" t="s">
        <v>578</v>
      </c>
      <c r="B170" s="154" t="s">
        <v>41</v>
      </c>
      <c r="C170" s="154" t="s">
        <v>579</v>
      </c>
      <c r="D170" s="154" t="s">
        <v>2847</v>
      </c>
      <c r="E170" s="156" t="s">
        <v>43</v>
      </c>
      <c r="F170" s="155" t="s">
        <v>4402</v>
      </c>
      <c r="G170" s="155" t="s">
        <v>4739</v>
      </c>
      <c r="H170" s="155" t="s">
        <v>4740</v>
      </c>
      <c r="I170" s="155" t="s">
        <v>4741</v>
      </c>
      <c r="J170" s="155" t="s">
        <v>5771</v>
      </c>
    </row>
    <row r="171" spans="1:10" ht="26.4" x14ac:dyDescent="0.25">
      <c r="A171" s="155" t="s">
        <v>201</v>
      </c>
      <c r="B171" s="154" t="s">
        <v>41</v>
      </c>
      <c r="C171" s="154" t="s">
        <v>202</v>
      </c>
      <c r="D171" s="154" t="s">
        <v>2340</v>
      </c>
      <c r="E171" s="156" t="s">
        <v>107</v>
      </c>
      <c r="F171" s="155" t="s">
        <v>4742</v>
      </c>
      <c r="G171" s="155" t="s">
        <v>4743</v>
      </c>
      <c r="H171" s="155" t="s">
        <v>4744</v>
      </c>
      <c r="I171" s="155" t="s">
        <v>4741</v>
      </c>
      <c r="J171" s="155" t="s">
        <v>5772</v>
      </c>
    </row>
    <row r="172" spans="1:10" ht="26.4" x14ac:dyDescent="0.25">
      <c r="A172" s="155" t="s">
        <v>303</v>
      </c>
      <c r="B172" s="154" t="s">
        <v>19</v>
      </c>
      <c r="C172" s="154" t="s">
        <v>304</v>
      </c>
      <c r="D172" s="154" t="s">
        <v>2077</v>
      </c>
      <c r="E172" s="156" t="s">
        <v>43</v>
      </c>
      <c r="F172" s="155" t="s">
        <v>4555</v>
      </c>
      <c r="G172" s="155" t="s">
        <v>4745</v>
      </c>
      <c r="H172" s="155" t="s">
        <v>4746</v>
      </c>
      <c r="I172" s="155" t="s">
        <v>4741</v>
      </c>
      <c r="J172" s="155" t="s">
        <v>5773</v>
      </c>
    </row>
    <row r="173" spans="1:10" x14ac:dyDescent="0.25">
      <c r="A173" s="155" t="s">
        <v>1910</v>
      </c>
      <c r="B173" s="154" t="s">
        <v>41</v>
      </c>
      <c r="C173" s="154" t="s">
        <v>1911</v>
      </c>
      <c r="D173" s="154" t="s">
        <v>3964</v>
      </c>
      <c r="E173" s="156" t="s">
        <v>43</v>
      </c>
      <c r="F173" s="155" t="s">
        <v>4747</v>
      </c>
      <c r="G173" s="155" t="s">
        <v>4748</v>
      </c>
      <c r="H173" s="155" t="s">
        <v>4749</v>
      </c>
      <c r="I173" s="155" t="s">
        <v>4741</v>
      </c>
      <c r="J173" s="155" t="s">
        <v>5774</v>
      </c>
    </row>
    <row r="174" spans="1:10" x14ac:dyDescent="0.25">
      <c r="A174" s="155" t="s">
        <v>96</v>
      </c>
      <c r="B174" s="154" t="s">
        <v>41</v>
      </c>
      <c r="C174" s="154" t="s">
        <v>97</v>
      </c>
      <c r="D174" s="154" t="s">
        <v>2303</v>
      </c>
      <c r="E174" s="156" t="s">
        <v>56</v>
      </c>
      <c r="F174" s="155" t="s">
        <v>2309</v>
      </c>
      <c r="G174" s="155" t="s">
        <v>4750</v>
      </c>
      <c r="H174" s="155" t="s">
        <v>4751</v>
      </c>
      <c r="I174" s="155" t="s">
        <v>4741</v>
      </c>
      <c r="J174" s="155" t="s">
        <v>5775</v>
      </c>
    </row>
    <row r="175" spans="1:10" ht="26.4" x14ac:dyDescent="0.25">
      <c r="A175" s="155" t="s">
        <v>571</v>
      </c>
      <c r="B175" s="154" t="s">
        <v>19</v>
      </c>
      <c r="C175" s="154" t="s">
        <v>572</v>
      </c>
      <c r="D175" s="154" t="s">
        <v>2077</v>
      </c>
      <c r="E175" s="156" t="s">
        <v>43</v>
      </c>
      <c r="F175" s="155" t="s">
        <v>4752</v>
      </c>
      <c r="G175" s="155" t="s">
        <v>4753</v>
      </c>
      <c r="H175" s="155" t="s">
        <v>4754</v>
      </c>
      <c r="I175" s="155" t="s">
        <v>4741</v>
      </c>
      <c r="J175" s="155" t="s">
        <v>5776</v>
      </c>
    </row>
    <row r="176" spans="1:10" ht="39.6" x14ac:dyDescent="0.25">
      <c r="A176" s="155" t="s">
        <v>616</v>
      </c>
      <c r="B176" s="154" t="s">
        <v>19</v>
      </c>
      <c r="C176" s="154" t="s">
        <v>617</v>
      </c>
      <c r="D176" s="154" t="s">
        <v>2077</v>
      </c>
      <c r="E176" s="156" t="s">
        <v>91</v>
      </c>
      <c r="F176" s="155" t="s">
        <v>2941</v>
      </c>
      <c r="G176" s="155" t="s">
        <v>4755</v>
      </c>
      <c r="H176" s="155" t="s">
        <v>4756</v>
      </c>
      <c r="I176" s="155" t="s">
        <v>4741</v>
      </c>
      <c r="J176" s="155" t="s">
        <v>5777</v>
      </c>
    </row>
    <row r="177" spans="1:10" ht="26.4" x14ac:dyDescent="0.25">
      <c r="A177" s="155" t="s">
        <v>574</v>
      </c>
      <c r="B177" s="154" t="s">
        <v>19</v>
      </c>
      <c r="C177" s="154" t="s">
        <v>575</v>
      </c>
      <c r="D177" s="154" t="s">
        <v>2077</v>
      </c>
      <c r="E177" s="156" t="s">
        <v>43</v>
      </c>
      <c r="F177" s="155" t="s">
        <v>4757</v>
      </c>
      <c r="G177" s="155" t="s">
        <v>4758</v>
      </c>
      <c r="H177" s="155" t="s">
        <v>4759</v>
      </c>
      <c r="I177" s="155" t="s">
        <v>4741</v>
      </c>
      <c r="J177" s="155" t="s">
        <v>5778</v>
      </c>
    </row>
    <row r="178" spans="1:10" ht="52.8" x14ac:dyDescent="0.25">
      <c r="A178" s="155" t="s">
        <v>405</v>
      </c>
      <c r="B178" s="154" t="s">
        <v>41</v>
      </c>
      <c r="C178" s="154" t="s">
        <v>406</v>
      </c>
      <c r="D178" s="154" t="s">
        <v>2112</v>
      </c>
      <c r="E178" s="156" t="s">
        <v>25</v>
      </c>
      <c r="F178" s="155" t="s">
        <v>2702</v>
      </c>
      <c r="G178" s="155" t="s">
        <v>4760</v>
      </c>
      <c r="H178" s="155" t="s">
        <v>4761</v>
      </c>
      <c r="I178" s="155" t="s">
        <v>4741</v>
      </c>
      <c r="J178" s="155" t="s">
        <v>5779</v>
      </c>
    </row>
    <row r="179" spans="1:10" ht="52.8" x14ac:dyDescent="0.25">
      <c r="A179" s="155" t="s">
        <v>1149</v>
      </c>
      <c r="B179" s="154" t="s">
        <v>41</v>
      </c>
      <c r="C179" s="154" t="s">
        <v>1150</v>
      </c>
      <c r="D179" s="154" t="s">
        <v>3034</v>
      </c>
      <c r="E179" s="156" t="s">
        <v>43</v>
      </c>
      <c r="F179" s="155" t="s">
        <v>4667</v>
      </c>
      <c r="G179" s="155" t="s">
        <v>4762</v>
      </c>
      <c r="H179" s="155" t="s">
        <v>4763</v>
      </c>
      <c r="I179" s="155" t="s">
        <v>4741</v>
      </c>
      <c r="J179" s="155" t="s">
        <v>5780</v>
      </c>
    </row>
    <row r="180" spans="1:10" ht="26.4" x14ac:dyDescent="0.25">
      <c r="A180" s="155" t="s">
        <v>945</v>
      </c>
      <c r="B180" s="154" t="s">
        <v>19</v>
      </c>
      <c r="C180" s="154" t="s">
        <v>946</v>
      </c>
      <c r="D180" s="154" t="s">
        <v>2077</v>
      </c>
      <c r="E180" s="156" t="s">
        <v>91</v>
      </c>
      <c r="F180" s="155" t="s">
        <v>4764</v>
      </c>
      <c r="G180" s="155" t="s">
        <v>4765</v>
      </c>
      <c r="H180" s="155" t="s">
        <v>4766</v>
      </c>
      <c r="I180" s="155" t="s">
        <v>4741</v>
      </c>
      <c r="J180" s="155" t="s">
        <v>5781</v>
      </c>
    </row>
    <row r="181" spans="1:10" ht="52.8" x14ac:dyDescent="0.25">
      <c r="A181" s="155" t="s">
        <v>1851</v>
      </c>
      <c r="B181" s="154" t="s">
        <v>19</v>
      </c>
      <c r="C181" s="154" t="s">
        <v>1852</v>
      </c>
      <c r="D181" s="154" t="s">
        <v>14</v>
      </c>
      <c r="E181" s="156" t="s">
        <v>592</v>
      </c>
      <c r="F181" s="155" t="s">
        <v>4523</v>
      </c>
      <c r="G181" s="155" t="s">
        <v>4768</v>
      </c>
      <c r="H181" s="155" t="s">
        <v>4769</v>
      </c>
      <c r="I181" s="155" t="s">
        <v>4767</v>
      </c>
      <c r="J181" s="155" t="s">
        <v>5782</v>
      </c>
    </row>
    <row r="182" spans="1:10" ht="52.8" x14ac:dyDescent="0.25">
      <c r="A182" s="155" t="s">
        <v>288</v>
      </c>
      <c r="B182" s="154" t="s">
        <v>19</v>
      </c>
      <c r="C182" s="154" t="s">
        <v>289</v>
      </c>
      <c r="D182" s="154" t="s">
        <v>2077</v>
      </c>
      <c r="E182" s="156" t="s">
        <v>43</v>
      </c>
      <c r="F182" s="155" t="s">
        <v>4752</v>
      </c>
      <c r="G182" s="155" t="s">
        <v>4770</v>
      </c>
      <c r="H182" s="155" t="s">
        <v>4771</v>
      </c>
      <c r="I182" s="155" t="s">
        <v>4767</v>
      </c>
      <c r="J182" s="155" t="s">
        <v>5783</v>
      </c>
    </row>
    <row r="183" spans="1:10" ht="39.6" x14ac:dyDescent="0.25">
      <c r="A183" s="155" t="s">
        <v>1501</v>
      </c>
      <c r="B183" s="154" t="s">
        <v>41</v>
      </c>
      <c r="C183" s="154" t="s">
        <v>1502</v>
      </c>
      <c r="D183" s="154" t="s">
        <v>2175</v>
      </c>
      <c r="E183" s="156" t="s">
        <v>91</v>
      </c>
      <c r="F183" s="155" t="s">
        <v>4772</v>
      </c>
      <c r="G183" s="155" t="s">
        <v>4773</v>
      </c>
      <c r="H183" s="155" t="s">
        <v>4774</v>
      </c>
      <c r="I183" s="155" t="s">
        <v>4767</v>
      </c>
      <c r="J183" s="155" t="s">
        <v>5784</v>
      </c>
    </row>
    <row r="184" spans="1:10" ht="26.4" x14ac:dyDescent="0.25">
      <c r="A184" s="155" t="s">
        <v>342</v>
      </c>
      <c r="B184" s="154" t="s">
        <v>19</v>
      </c>
      <c r="C184" s="154" t="s">
        <v>343</v>
      </c>
      <c r="D184" s="154" t="s">
        <v>2077</v>
      </c>
      <c r="E184" s="156" t="s">
        <v>25</v>
      </c>
      <c r="F184" s="155" t="s">
        <v>4523</v>
      </c>
      <c r="G184" s="155" t="s">
        <v>4775</v>
      </c>
      <c r="H184" s="155" t="s">
        <v>4776</v>
      </c>
      <c r="I184" s="155" t="s">
        <v>4767</v>
      </c>
      <c r="J184" s="155" t="s">
        <v>5785</v>
      </c>
    </row>
    <row r="185" spans="1:10" ht="26.4" x14ac:dyDescent="0.25">
      <c r="A185" s="155" t="s">
        <v>1031</v>
      </c>
      <c r="B185" s="154" t="s">
        <v>19</v>
      </c>
      <c r="C185" s="154" t="s">
        <v>1032</v>
      </c>
      <c r="D185" s="154" t="s">
        <v>2077</v>
      </c>
      <c r="E185" s="156" t="s">
        <v>91</v>
      </c>
      <c r="F185" s="155" t="s">
        <v>4777</v>
      </c>
      <c r="G185" s="155" t="s">
        <v>4778</v>
      </c>
      <c r="H185" s="155" t="s">
        <v>4779</v>
      </c>
      <c r="I185" s="155" t="s">
        <v>4767</v>
      </c>
      <c r="J185" s="155" t="s">
        <v>5786</v>
      </c>
    </row>
    <row r="186" spans="1:10" ht="26.4" x14ac:dyDescent="0.25">
      <c r="A186" s="155" t="s">
        <v>1743</v>
      </c>
      <c r="B186" s="154" t="s">
        <v>19</v>
      </c>
      <c r="C186" s="154" t="s">
        <v>1744</v>
      </c>
      <c r="D186" s="154" t="s">
        <v>2077</v>
      </c>
      <c r="E186" s="156" t="s">
        <v>43</v>
      </c>
      <c r="F186" s="155" t="s">
        <v>4399</v>
      </c>
      <c r="G186" s="155" t="s">
        <v>4780</v>
      </c>
      <c r="H186" s="155" t="s">
        <v>4781</v>
      </c>
      <c r="I186" s="155" t="s">
        <v>4767</v>
      </c>
      <c r="J186" s="155" t="s">
        <v>5787</v>
      </c>
    </row>
    <row r="187" spans="1:10" ht="79.2" x14ac:dyDescent="0.25">
      <c r="A187" s="155" t="s">
        <v>1797</v>
      </c>
      <c r="B187" s="154" t="s">
        <v>19</v>
      </c>
      <c r="C187" s="154" t="s">
        <v>1798</v>
      </c>
      <c r="D187" s="154" t="s">
        <v>2077</v>
      </c>
      <c r="E187" s="156" t="s">
        <v>43</v>
      </c>
      <c r="F187" s="155" t="s">
        <v>4251</v>
      </c>
      <c r="G187" s="155" t="s">
        <v>4782</v>
      </c>
      <c r="H187" s="155" t="s">
        <v>4783</v>
      </c>
      <c r="I187" s="155" t="s">
        <v>4767</v>
      </c>
      <c r="J187" s="155" t="s">
        <v>5788</v>
      </c>
    </row>
    <row r="188" spans="1:10" ht="26.4" x14ac:dyDescent="0.25">
      <c r="A188" s="155" t="s">
        <v>626</v>
      </c>
      <c r="B188" s="154" t="s">
        <v>19</v>
      </c>
      <c r="C188" s="154" t="s">
        <v>627</v>
      </c>
      <c r="D188" s="154" t="s">
        <v>2077</v>
      </c>
      <c r="E188" s="156" t="s">
        <v>43</v>
      </c>
      <c r="F188" s="155" t="s">
        <v>4474</v>
      </c>
      <c r="G188" s="155" t="s">
        <v>4784</v>
      </c>
      <c r="H188" s="155" t="s">
        <v>4785</v>
      </c>
      <c r="I188" s="155" t="s">
        <v>4767</v>
      </c>
      <c r="J188" s="155" t="s">
        <v>5789</v>
      </c>
    </row>
    <row r="189" spans="1:10" ht="39.6" x14ac:dyDescent="0.25">
      <c r="A189" s="155" t="s">
        <v>1513</v>
      </c>
      <c r="B189" s="154" t="s">
        <v>41</v>
      </c>
      <c r="C189" s="154" t="s">
        <v>1514</v>
      </c>
      <c r="D189" s="154" t="s">
        <v>2181</v>
      </c>
      <c r="E189" s="156" t="s">
        <v>43</v>
      </c>
      <c r="F189" s="155" t="s">
        <v>4248</v>
      </c>
      <c r="G189" s="155" t="s">
        <v>4787</v>
      </c>
      <c r="H189" s="155" t="s">
        <v>4787</v>
      </c>
      <c r="I189" s="155" t="s">
        <v>4767</v>
      </c>
      <c r="J189" s="155" t="s">
        <v>5790</v>
      </c>
    </row>
    <row r="190" spans="1:10" ht="26.4" x14ac:dyDescent="0.25">
      <c r="A190" s="155" t="s">
        <v>671</v>
      </c>
      <c r="B190" s="154" t="s">
        <v>19</v>
      </c>
      <c r="C190" s="154" t="s">
        <v>672</v>
      </c>
      <c r="D190" s="154" t="s">
        <v>2077</v>
      </c>
      <c r="E190" s="156" t="s">
        <v>43</v>
      </c>
      <c r="F190" s="155" t="s">
        <v>4474</v>
      </c>
      <c r="G190" s="155" t="s">
        <v>4788</v>
      </c>
      <c r="H190" s="155" t="s">
        <v>4789</v>
      </c>
      <c r="I190" s="155" t="s">
        <v>4767</v>
      </c>
      <c r="J190" s="155" t="s">
        <v>5791</v>
      </c>
    </row>
    <row r="191" spans="1:10" ht="26.4" x14ac:dyDescent="0.25">
      <c r="A191" s="155" t="s">
        <v>568</v>
      </c>
      <c r="B191" s="154" t="s">
        <v>19</v>
      </c>
      <c r="C191" s="154" t="s">
        <v>569</v>
      </c>
      <c r="D191" s="154" t="s">
        <v>2077</v>
      </c>
      <c r="E191" s="156" t="s">
        <v>43</v>
      </c>
      <c r="F191" s="155" t="s">
        <v>4790</v>
      </c>
      <c r="G191" s="155" t="s">
        <v>4791</v>
      </c>
      <c r="H191" s="155" t="s">
        <v>4792</v>
      </c>
      <c r="I191" s="155" t="s">
        <v>4767</v>
      </c>
      <c r="J191" s="155" t="s">
        <v>5792</v>
      </c>
    </row>
    <row r="192" spans="1:10" ht="39.6" x14ac:dyDescent="0.25">
      <c r="A192" s="155" t="s">
        <v>1234</v>
      </c>
      <c r="B192" s="154" t="s">
        <v>41</v>
      </c>
      <c r="C192" s="154" t="s">
        <v>1235</v>
      </c>
      <c r="D192" s="154" t="s">
        <v>3491</v>
      </c>
      <c r="E192" s="156" t="s">
        <v>91</v>
      </c>
      <c r="F192" s="155" t="s">
        <v>4795</v>
      </c>
      <c r="G192" s="155" t="s">
        <v>4796</v>
      </c>
      <c r="H192" s="155" t="s">
        <v>4797</v>
      </c>
      <c r="I192" s="155" t="s">
        <v>4794</v>
      </c>
      <c r="J192" s="155" t="s">
        <v>5376</v>
      </c>
    </row>
    <row r="193" spans="1:10" ht="26.4" x14ac:dyDescent="0.25">
      <c r="A193" s="155" t="s">
        <v>1447</v>
      </c>
      <c r="B193" s="154" t="s">
        <v>19</v>
      </c>
      <c r="C193" s="154" t="s">
        <v>1448</v>
      </c>
      <c r="D193" s="154" t="s">
        <v>2077</v>
      </c>
      <c r="E193" s="156" t="s">
        <v>43</v>
      </c>
      <c r="F193" s="155" t="s">
        <v>4798</v>
      </c>
      <c r="G193" s="155" t="s">
        <v>4799</v>
      </c>
      <c r="H193" s="155" t="s">
        <v>4800</v>
      </c>
      <c r="I193" s="155" t="s">
        <v>4794</v>
      </c>
      <c r="J193" s="155" t="s">
        <v>5793</v>
      </c>
    </row>
    <row r="194" spans="1:10" ht="26.4" x14ac:dyDescent="0.25">
      <c r="A194" s="155" t="s">
        <v>248</v>
      </c>
      <c r="B194" s="154" t="s">
        <v>41</v>
      </c>
      <c r="C194" s="154" t="s">
        <v>249</v>
      </c>
      <c r="D194" s="154" t="s">
        <v>2489</v>
      </c>
      <c r="E194" s="156" t="s">
        <v>91</v>
      </c>
      <c r="F194" s="155" t="s">
        <v>4801</v>
      </c>
      <c r="G194" s="155" t="s">
        <v>4802</v>
      </c>
      <c r="H194" s="155" t="s">
        <v>4803</v>
      </c>
      <c r="I194" s="155" t="s">
        <v>4794</v>
      </c>
      <c r="J194" s="155" t="s">
        <v>5794</v>
      </c>
    </row>
    <row r="195" spans="1:10" ht="39.6" x14ac:dyDescent="0.25">
      <c r="A195" s="155" t="s">
        <v>1177</v>
      </c>
      <c r="B195" s="154" t="s">
        <v>41</v>
      </c>
      <c r="C195" s="154" t="s">
        <v>1178</v>
      </c>
      <c r="D195" s="154" t="s">
        <v>2175</v>
      </c>
      <c r="E195" s="156" t="s">
        <v>43</v>
      </c>
      <c r="F195" s="155" t="s">
        <v>4804</v>
      </c>
      <c r="G195" s="155" t="s">
        <v>4805</v>
      </c>
      <c r="H195" s="155" t="s">
        <v>4806</v>
      </c>
      <c r="I195" s="155" t="s">
        <v>4794</v>
      </c>
      <c r="J195" s="155" t="s">
        <v>5795</v>
      </c>
    </row>
    <row r="196" spans="1:10" ht="52.8" x14ac:dyDescent="0.25">
      <c r="A196" s="155" t="s">
        <v>1839</v>
      </c>
      <c r="B196" s="154" t="s">
        <v>19</v>
      </c>
      <c r="C196" s="154" t="s">
        <v>1840</v>
      </c>
      <c r="D196" s="154" t="s">
        <v>14</v>
      </c>
      <c r="E196" s="156" t="s">
        <v>592</v>
      </c>
      <c r="F196" s="155" t="s">
        <v>4251</v>
      </c>
      <c r="G196" s="155" t="s">
        <v>4807</v>
      </c>
      <c r="H196" s="155" t="s">
        <v>4808</v>
      </c>
      <c r="I196" s="155" t="s">
        <v>4794</v>
      </c>
      <c r="J196" s="155" t="s">
        <v>5796</v>
      </c>
    </row>
    <row r="197" spans="1:10" ht="26.4" x14ac:dyDescent="0.25">
      <c r="A197" s="155" t="s">
        <v>388</v>
      </c>
      <c r="B197" s="154" t="s">
        <v>41</v>
      </c>
      <c r="C197" s="154" t="s">
        <v>389</v>
      </c>
      <c r="D197" s="154" t="s">
        <v>2549</v>
      </c>
      <c r="E197" s="156" t="s">
        <v>91</v>
      </c>
      <c r="F197" s="155" t="s">
        <v>4809</v>
      </c>
      <c r="G197" s="155" t="s">
        <v>4810</v>
      </c>
      <c r="H197" s="155" t="s">
        <v>4811</v>
      </c>
      <c r="I197" s="155" t="s">
        <v>4794</v>
      </c>
      <c r="J197" s="155" t="s">
        <v>5797</v>
      </c>
    </row>
    <row r="198" spans="1:10" ht="39.6" x14ac:dyDescent="0.25">
      <c r="A198" s="155" t="s">
        <v>265</v>
      </c>
      <c r="B198" s="154" t="s">
        <v>19</v>
      </c>
      <c r="C198" s="154" t="s">
        <v>266</v>
      </c>
      <c r="D198" s="154" t="s">
        <v>2077</v>
      </c>
      <c r="E198" s="156" t="s">
        <v>25</v>
      </c>
      <c r="F198" s="155" t="s">
        <v>2538</v>
      </c>
      <c r="G198" s="155" t="s">
        <v>4812</v>
      </c>
      <c r="H198" s="155" t="s">
        <v>4813</v>
      </c>
      <c r="I198" s="155" t="s">
        <v>4794</v>
      </c>
      <c r="J198" s="155" t="s">
        <v>3263</v>
      </c>
    </row>
    <row r="199" spans="1:10" ht="26.4" x14ac:dyDescent="0.25">
      <c r="A199" s="155" t="s">
        <v>361</v>
      </c>
      <c r="B199" s="154" t="s">
        <v>19</v>
      </c>
      <c r="C199" s="154" t="s">
        <v>362</v>
      </c>
      <c r="D199" s="154" t="s">
        <v>2077</v>
      </c>
      <c r="E199" s="156" t="s">
        <v>43</v>
      </c>
      <c r="F199" s="155" t="s">
        <v>4815</v>
      </c>
      <c r="G199" s="155" t="s">
        <v>4816</v>
      </c>
      <c r="H199" s="155" t="s">
        <v>4817</v>
      </c>
      <c r="I199" s="155" t="s">
        <v>4794</v>
      </c>
      <c r="J199" s="155" t="s">
        <v>5798</v>
      </c>
    </row>
    <row r="200" spans="1:10" ht="39.6" x14ac:dyDescent="0.25">
      <c r="A200" s="155" t="s">
        <v>489</v>
      </c>
      <c r="B200" s="154" t="s">
        <v>19</v>
      </c>
      <c r="C200" s="154" t="s">
        <v>490</v>
      </c>
      <c r="D200" s="154" t="s">
        <v>2077</v>
      </c>
      <c r="E200" s="156" t="s">
        <v>25</v>
      </c>
      <c r="F200" s="155" t="s">
        <v>2809</v>
      </c>
      <c r="G200" s="155" t="s">
        <v>4818</v>
      </c>
      <c r="H200" s="155" t="s">
        <v>4819</v>
      </c>
      <c r="I200" s="155" t="s">
        <v>4794</v>
      </c>
      <c r="J200" s="155" t="s">
        <v>5799</v>
      </c>
    </row>
    <row r="201" spans="1:10" ht="39.6" x14ac:dyDescent="0.25">
      <c r="A201" s="155" t="s">
        <v>1321</v>
      </c>
      <c r="B201" s="154" t="s">
        <v>41</v>
      </c>
      <c r="C201" s="154" t="s">
        <v>1322</v>
      </c>
      <c r="D201" s="154" t="s">
        <v>2175</v>
      </c>
      <c r="E201" s="156" t="s">
        <v>43</v>
      </c>
      <c r="F201" s="155" t="s">
        <v>4820</v>
      </c>
      <c r="G201" s="155" t="s">
        <v>4821</v>
      </c>
      <c r="H201" s="155" t="s">
        <v>4822</v>
      </c>
      <c r="I201" s="155" t="s">
        <v>4794</v>
      </c>
      <c r="J201" s="155" t="s">
        <v>5800</v>
      </c>
    </row>
    <row r="202" spans="1:10" ht="26.4" x14ac:dyDescent="0.25">
      <c r="A202" s="155" t="s">
        <v>312</v>
      </c>
      <c r="B202" s="154" t="s">
        <v>19</v>
      </c>
      <c r="C202" s="154" t="s">
        <v>313</v>
      </c>
      <c r="D202" s="154" t="s">
        <v>2077</v>
      </c>
      <c r="E202" s="156" t="s">
        <v>43</v>
      </c>
      <c r="F202" s="155" t="s">
        <v>4251</v>
      </c>
      <c r="G202" s="155" t="s">
        <v>4823</v>
      </c>
      <c r="H202" s="155" t="s">
        <v>4824</v>
      </c>
      <c r="I202" s="155" t="s">
        <v>4794</v>
      </c>
      <c r="J202" s="155" t="s">
        <v>5801</v>
      </c>
    </row>
    <row r="203" spans="1:10" ht="26.4" x14ac:dyDescent="0.25">
      <c r="A203" s="155" t="s">
        <v>1040</v>
      </c>
      <c r="B203" s="154" t="s">
        <v>19</v>
      </c>
      <c r="C203" s="154" t="s">
        <v>1041</v>
      </c>
      <c r="D203" s="154" t="s">
        <v>2077</v>
      </c>
      <c r="E203" s="156" t="s">
        <v>43</v>
      </c>
      <c r="F203" s="155" t="s">
        <v>4342</v>
      </c>
      <c r="G203" s="155" t="s">
        <v>4825</v>
      </c>
      <c r="H203" s="155" t="s">
        <v>4826</v>
      </c>
      <c r="I203" s="155" t="s">
        <v>4794</v>
      </c>
      <c r="J203" s="155" t="s">
        <v>5802</v>
      </c>
    </row>
    <row r="204" spans="1:10" ht="39.6" x14ac:dyDescent="0.25">
      <c r="A204" s="155" t="s">
        <v>1312</v>
      </c>
      <c r="B204" s="154" t="s">
        <v>41</v>
      </c>
      <c r="C204" s="154" t="s">
        <v>1313</v>
      </c>
      <c r="D204" s="154" t="s">
        <v>2175</v>
      </c>
      <c r="E204" s="156" t="s">
        <v>43</v>
      </c>
      <c r="F204" s="155" t="s">
        <v>4827</v>
      </c>
      <c r="G204" s="155" t="s">
        <v>4828</v>
      </c>
      <c r="H204" s="155" t="s">
        <v>4829</v>
      </c>
      <c r="I204" s="155" t="s">
        <v>4794</v>
      </c>
      <c r="J204" s="155" t="s">
        <v>5803</v>
      </c>
    </row>
    <row r="205" spans="1:10" ht="26.4" x14ac:dyDescent="0.25">
      <c r="A205" s="155" t="s">
        <v>1207</v>
      </c>
      <c r="B205" s="154" t="s">
        <v>19</v>
      </c>
      <c r="C205" s="154" t="s">
        <v>1208</v>
      </c>
      <c r="D205" s="154" t="s">
        <v>2077</v>
      </c>
      <c r="E205" s="156" t="s">
        <v>91</v>
      </c>
      <c r="F205" s="155" t="s">
        <v>4830</v>
      </c>
      <c r="G205" s="155" t="s">
        <v>4831</v>
      </c>
      <c r="H205" s="155" t="s">
        <v>4832</v>
      </c>
      <c r="I205" s="155" t="s">
        <v>4794</v>
      </c>
      <c r="J205" s="155" t="s">
        <v>5804</v>
      </c>
    </row>
    <row r="206" spans="1:10" ht="26.4" x14ac:dyDescent="0.25">
      <c r="A206" s="155" t="s">
        <v>1725</v>
      </c>
      <c r="B206" s="154" t="s">
        <v>19</v>
      </c>
      <c r="C206" s="154" t="s">
        <v>1726</v>
      </c>
      <c r="D206" s="154" t="s">
        <v>2077</v>
      </c>
      <c r="E206" s="156" t="s">
        <v>91</v>
      </c>
      <c r="F206" s="155" t="s">
        <v>4834</v>
      </c>
      <c r="G206" s="155" t="s">
        <v>4835</v>
      </c>
      <c r="H206" s="155" t="s">
        <v>4836</v>
      </c>
      <c r="I206" s="155" t="s">
        <v>4833</v>
      </c>
      <c r="J206" s="155" t="s">
        <v>5805</v>
      </c>
    </row>
    <row r="207" spans="1:10" ht="26.4" x14ac:dyDescent="0.25">
      <c r="A207" s="155" t="s">
        <v>121</v>
      </c>
      <c r="B207" s="154" t="s">
        <v>41</v>
      </c>
      <c r="C207" s="154" t="s">
        <v>122</v>
      </c>
      <c r="D207" s="154" t="s">
        <v>2322</v>
      </c>
      <c r="E207" s="156" t="s">
        <v>107</v>
      </c>
      <c r="F207" s="155" t="s">
        <v>4837</v>
      </c>
      <c r="G207" s="155" t="s">
        <v>4838</v>
      </c>
      <c r="H207" s="155" t="s">
        <v>4839</v>
      </c>
      <c r="I207" s="155" t="s">
        <v>4833</v>
      </c>
      <c r="J207" s="155" t="s">
        <v>5806</v>
      </c>
    </row>
    <row r="208" spans="1:10" ht="39.6" x14ac:dyDescent="0.25">
      <c r="A208" s="155" t="s">
        <v>1025</v>
      </c>
      <c r="B208" s="154" t="s">
        <v>41</v>
      </c>
      <c r="C208" s="154" t="s">
        <v>1026</v>
      </c>
      <c r="D208" s="154" t="s">
        <v>3312</v>
      </c>
      <c r="E208" s="156" t="s">
        <v>43</v>
      </c>
      <c r="F208" s="155" t="s">
        <v>4555</v>
      </c>
      <c r="G208" s="155" t="s">
        <v>4840</v>
      </c>
      <c r="H208" s="155" t="s">
        <v>4841</v>
      </c>
      <c r="I208" s="155" t="s">
        <v>4833</v>
      </c>
      <c r="J208" s="155" t="s">
        <v>5807</v>
      </c>
    </row>
    <row r="209" spans="1:10" ht="26.4" x14ac:dyDescent="0.25">
      <c r="A209" s="155" t="s">
        <v>1120</v>
      </c>
      <c r="B209" s="154" t="s">
        <v>19</v>
      </c>
      <c r="C209" s="154" t="s">
        <v>1121</v>
      </c>
      <c r="D209" s="154" t="s">
        <v>2077</v>
      </c>
      <c r="E209" s="156" t="s">
        <v>43</v>
      </c>
      <c r="F209" s="155" t="s">
        <v>4248</v>
      </c>
      <c r="G209" s="155" t="s">
        <v>4843</v>
      </c>
      <c r="H209" s="155" t="s">
        <v>4843</v>
      </c>
      <c r="I209" s="155" t="s">
        <v>4833</v>
      </c>
      <c r="J209" s="155" t="s">
        <v>5808</v>
      </c>
    </row>
    <row r="210" spans="1:10" ht="39.6" x14ac:dyDescent="0.25">
      <c r="A210" s="155" t="s">
        <v>1716</v>
      </c>
      <c r="B210" s="154" t="s">
        <v>41</v>
      </c>
      <c r="C210" s="154" t="s">
        <v>1717</v>
      </c>
      <c r="D210" s="154" t="s">
        <v>3034</v>
      </c>
      <c r="E210" s="156" t="s">
        <v>91</v>
      </c>
      <c r="F210" s="155" t="s">
        <v>4844</v>
      </c>
      <c r="G210" s="155" t="s">
        <v>4845</v>
      </c>
      <c r="H210" s="155" t="s">
        <v>4846</v>
      </c>
      <c r="I210" s="155" t="s">
        <v>4833</v>
      </c>
      <c r="J210" s="155" t="s">
        <v>5809</v>
      </c>
    </row>
    <row r="211" spans="1:10" ht="26.4" x14ac:dyDescent="0.25">
      <c r="A211" s="155" t="s">
        <v>1068</v>
      </c>
      <c r="B211" s="154" t="s">
        <v>41</v>
      </c>
      <c r="C211" s="154" t="s">
        <v>1069</v>
      </c>
      <c r="D211" s="154" t="s">
        <v>3034</v>
      </c>
      <c r="E211" s="156" t="s">
        <v>43</v>
      </c>
      <c r="F211" s="155" t="s">
        <v>4847</v>
      </c>
      <c r="G211" s="155" t="s">
        <v>4848</v>
      </c>
      <c r="H211" s="155" t="s">
        <v>4849</v>
      </c>
      <c r="I211" s="155" t="s">
        <v>4833</v>
      </c>
      <c r="J211" s="155" t="s">
        <v>5810</v>
      </c>
    </row>
    <row r="212" spans="1:10" ht="26.4" x14ac:dyDescent="0.25">
      <c r="A212" s="155" t="s">
        <v>349</v>
      </c>
      <c r="B212" s="154" t="s">
        <v>19</v>
      </c>
      <c r="C212" s="154" t="s">
        <v>350</v>
      </c>
      <c r="D212" s="154" t="s">
        <v>2077</v>
      </c>
      <c r="E212" s="156" t="s">
        <v>25</v>
      </c>
      <c r="F212" s="155" t="s">
        <v>2647</v>
      </c>
      <c r="G212" s="155" t="s">
        <v>4850</v>
      </c>
      <c r="H212" s="155" t="s">
        <v>4851</v>
      </c>
      <c r="I212" s="155" t="s">
        <v>4833</v>
      </c>
      <c r="J212" s="155" t="s">
        <v>5811</v>
      </c>
    </row>
    <row r="213" spans="1:10" ht="26.4" x14ac:dyDescent="0.25">
      <c r="A213" s="155" t="s">
        <v>674</v>
      </c>
      <c r="B213" s="154" t="s">
        <v>19</v>
      </c>
      <c r="C213" s="154" t="s">
        <v>675</v>
      </c>
      <c r="D213" s="154" t="s">
        <v>2077</v>
      </c>
      <c r="E213" s="156" t="s">
        <v>43</v>
      </c>
      <c r="F213" s="155" t="s">
        <v>4474</v>
      </c>
      <c r="G213" s="155" t="s">
        <v>4852</v>
      </c>
      <c r="H213" s="155" t="s">
        <v>4853</v>
      </c>
      <c r="I213" s="155" t="s">
        <v>4833</v>
      </c>
      <c r="J213" s="155" t="s">
        <v>5812</v>
      </c>
    </row>
    <row r="214" spans="1:10" ht="26.4" x14ac:dyDescent="0.25">
      <c r="A214" s="155" t="s">
        <v>1572</v>
      </c>
      <c r="B214" s="154" t="s">
        <v>19</v>
      </c>
      <c r="C214" s="154" t="s">
        <v>1573</v>
      </c>
      <c r="D214" s="154" t="s">
        <v>2077</v>
      </c>
      <c r="E214" s="156" t="s">
        <v>43</v>
      </c>
      <c r="F214" s="155" t="s">
        <v>4804</v>
      </c>
      <c r="G214" s="155" t="s">
        <v>4854</v>
      </c>
      <c r="H214" s="155" t="s">
        <v>4855</v>
      </c>
      <c r="I214" s="155" t="s">
        <v>4833</v>
      </c>
      <c r="J214" s="155" t="s">
        <v>5813</v>
      </c>
    </row>
    <row r="215" spans="1:10" ht="39.6" x14ac:dyDescent="0.25">
      <c r="A215" s="155" t="s">
        <v>376</v>
      </c>
      <c r="B215" s="154" t="s">
        <v>41</v>
      </c>
      <c r="C215" s="154" t="s">
        <v>377</v>
      </c>
      <c r="D215" s="154" t="s">
        <v>2549</v>
      </c>
      <c r="E215" s="156" t="s">
        <v>43</v>
      </c>
      <c r="F215" s="155" t="s">
        <v>4471</v>
      </c>
      <c r="G215" s="155" t="s">
        <v>4856</v>
      </c>
      <c r="H215" s="155" t="s">
        <v>4857</v>
      </c>
      <c r="I215" s="155" t="s">
        <v>4833</v>
      </c>
      <c r="J215" s="155" t="s">
        <v>5814</v>
      </c>
    </row>
    <row r="216" spans="1:10" ht="26.4" x14ac:dyDescent="0.25">
      <c r="A216" s="155" t="s">
        <v>300</v>
      </c>
      <c r="B216" s="154" t="s">
        <v>19</v>
      </c>
      <c r="C216" s="154" t="s">
        <v>301</v>
      </c>
      <c r="D216" s="154" t="s">
        <v>2077</v>
      </c>
      <c r="E216" s="156" t="s">
        <v>25</v>
      </c>
      <c r="F216" s="155" t="s">
        <v>4858</v>
      </c>
      <c r="G216" s="155" t="s">
        <v>4859</v>
      </c>
      <c r="H216" s="155" t="s">
        <v>4860</v>
      </c>
      <c r="I216" s="155" t="s">
        <v>4861</v>
      </c>
      <c r="J216" s="155" t="s">
        <v>5815</v>
      </c>
    </row>
    <row r="217" spans="1:10" ht="39.6" x14ac:dyDescent="0.25">
      <c r="A217" s="155" t="s">
        <v>1225</v>
      </c>
      <c r="B217" s="154" t="s">
        <v>41</v>
      </c>
      <c r="C217" s="154" t="s">
        <v>1226</v>
      </c>
      <c r="D217" s="154" t="s">
        <v>3491</v>
      </c>
      <c r="E217" s="156" t="s">
        <v>91</v>
      </c>
      <c r="F217" s="155" t="s">
        <v>4862</v>
      </c>
      <c r="G217" s="155" t="s">
        <v>4863</v>
      </c>
      <c r="H217" s="155" t="s">
        <v>4864</v>
      </c>
      <c r="I217" s="155" t="s">
        <v>4861</v>
      </c>
      <c r="J217" s="155" t="s">
        <v>5816</v>
      </c>
    </row>
    <row r="218" spans="1:10" ht="52.8" x14ac:dyDescent="0.25">
      <c r="A218" s="155" t="s">
        <v>1848</v>
      </c>
      <c r="B218" s="154" t="s">
        <v>19</v>
      </c>
      <c r="C218" s="154" t="s">
        <v>1849</v>
      </c>
      <c r="D218" s="154" t="s">
        <v>14</v>
      </c>
      <c r="E218" s="156" t="s">
        <v>592</v>
      </c>
      <c r="F218" s="155" t="s">
        <v>4474</v>
      </c>
      <c r="G218" s="155" t="s">
        <v>4768</v>
      </c>
      <c r="H218" s="155" t="s">
        <v>4865</v>
      </c>
      <c r="I218" s="155" t="s">
        <v>4861</v>
      </c>
      <c r="J218" s="155" t="s">
        <v>5817</v>
      </c>
    </row>
    <row r="219" spans="1:10" ht="52.8" x14ac:dyDescent="0.25">
      <c r="A219" s="155" t="s">
        <v>1854</v>
      </c>
      <c r="B219" s="154" t="s">
        <v>19</v>
      </c>
      <c r="C219" s="154" t="s">
        <v>1855</v>
      </c>
      <c r="D219" s="154" t="s">
        <v>14</v>
      </c>
      <c r="E219" s="156" t="s">
        <v>592</v>
      </c>
      <c r="F219" s="155" t="s">
        <v>4474</v>
      </c>
      <c r="G219" s="155" t="s">
        <v>4768</v>
      </c>
      <c r="H219" s="155" t="s">
        <v>4865</v>
      </c>
      <c r="I219" s="155" t="s">
        <v>4861</v>
      </c>
      <c r="J219" s="155" t="s">
        <v>5818</v>
      </c>
    </row>
    <row r="220" spans="1:10" ht="26.4" x14ac:dyDescent="0.25">
      <c r="A220" s="155" t="s">
        <v>1766</v>
      </c>
      <c r="B220" s="154" t="s">
        <v>19</v>
      </c>
      <c r="C220" s="154" t="s">
        <v>1767</v>
      </c>
      <c r="D220" s="154" t="s">
        <v>2077</v>
      </c>
      <c r="E220" s="156" t="s">
        <v>43</v>
      </c>
      <c r="F220" s="155" t="s">
        <v>4582</v>
      </c>
      <c r="G220" s="155" t="s">
        <v>4866</v>
      </c>
      <c r="H220" s="155" t="s">
        <v>4867</v>
      </c>
      <c r="I220" s="155" t="s">
        <v>4861</v>
      </c>
      <c r="J220" s="155" t="s">
        <v>5819</v>
      </c>
    </row>
    <row r="221" spans="1:10" ht="39.6" x14ac:dyDescent="0.25">
      <c r="A221" s="155" t="s">
        <v>1333</v>
      </c>
      <c r="B221" s="154" t="s">
        <v>41</v>
      </c>
      <c r="C221" s="154" t="s">
        <v>1334</v>
      </c>
      <c r="D221" s="154" t="s">
        <v>2181</v>
      </c>
      <c r="E221" s="156" t="s">
        <v>43</v>
      </c>
      <c r="F221" s="155" t="s">
        <v>4868</v>
      </c>
      <c r="G221" s="155" t="s">
        <v>4869</v>
      </c>
      <c r="H221" s="155" t="s">
        <v>4870</v>
      </c>
      <c r="I221" s="155" t="s">
        <v>4861</v>
      </c>
      <c r="J221" s="155" t="s">
        <v>5820</v>
      </c>
    </row>
    <row r="222" spans="1:10" ht="26.4" x14ac:dyDescent="0.25">
      <c r="A222" s="155" t="s">
        <v>1480</v>
      </c>
      <c r="B222" s="154" t="s">
        <v>19</v>
      </c>
      <c r="C222" s="154" t="s">
        <v>1481</v>
      </c>
      <c r="D222" s="154" t="s">
        <v>2077</v>
      </c>
      <c r="E222" s="156" t="s">
        <v>91</v>
      </c>
      <c r="F222" s="155" t="s">
        <v>4872</v>
      </c>
      <c r="G222" s="155" t="s">
        <v>4873</v>
      </c>
      <c r="H222" s="155" t="s">
        <v>4874</v>
      </c>
      <c r="I222" s="155" t="s">
        <v>4861</v>
      </c>
      <c r="J222" s="155" t="s">
        <v>5821</v>
      </c>
    </row>
    <row r="223" spans="1:10" ht="26.4" x14ac:dyDescent="0.25">
      <c r="A223" s="155" t="s">
        <v>466</v>
      </c>
      <c r="B223" s="154" t="s">
        <v>41</v>
      </c>
      <c r="C223" s="154" t="s">
        <v>467</v>
      </c>
      <c r="D223" s="154" t="s">
        <v>2788</v>
      </c>
      <c r="E223" s="156" t="s">
        <v>25</v>
      </c>
      <c r="F223" s="155" t="s">
        <v>2793</v>
      </c>
      <c r="G223" s="155" t="s">
        <v>4875</v>
      </c>
      <c r="H223" s="155" t="s">
        <v>4876</v>
      </c>
      <c r="I223" s="155" t="s">
        <v>4861</v>
      </c>
      <c r="J223" s="155" t="s">
        <v>5822</v>
      </c>
    </row>
    <row r="224" spans="1:10" ht="39.6" x14ac:dyDescent="0.25">
      <c r="A224" s="155" t="s">
        <v>1231</v>
      </c>
      <c r="B224" s="154" t="s">
        <v>41</v>
      </c>
      <c r="C224" s="154" t="s">
        <v>1232</v>
      </c>
      <c r="D224" s="154" t="s">
        <v>3491</v>
      </c>
      <c r="E224" s="156" t="s">
        <v>91</v>
      </c>
      <c r="F224" s="155" t="s">
        <v>4877</v>
      </c>
      <c r="G224" s="155" t="s">
        <v>4315</v>
      </c>
      <c r="H224" s="155" t="s">
        <v>4878</v>
      </c>
      <c r="I224" s="155" t="s">
        <v>4861</v>
      </c>
      <c r="J224" s="155" t="s">
        <v>5823</v>
      </c>
    </row>
    <row r="225" spans="1:10" ht="39.6" x14ac:dyDescent="0.25">
      <c r="A225" s="155" t="s">
        <v>1522</v>
      </c>
      <c r="B225" s="154" t="s">
        <v>41</v>
      </c>
      <c r="C225" s="154" t="s">
        <v>1523</v>
      </c>
      <c r="D225" s="154" t="s">
        <v>2181</v>
      </c>
      <c r="E225" s="156" t="s">
        <v>43</v>
      </c>
      <c r="F225" s="155" t="s">
        <v>4285</v>
      </c>
      <c r="G225" s="155" t="s">
        <v>4879</v>
      </c>
      <c r="H225" s="155" t="s">
        <v>4880</v>
      </c>
      <c r="I225" s="155" t="s">
        <v>4861</v>
      </c>
      <c r="J225" s="155" t="s">
        <v>5824</v>
      </c>
    </row>
    <row r="226" spans="1:10" ht="26.4" x14ac:dyDescent="0.25">
      <c r="A226" s="155" t="s">
        <v>942</v>
      </c>
      <c r="B226" s="154" t="s">
        <v>19</v>
      </c>
      <c r="C226" s="154" t="s">
        <v>943</v>
      </c>
      <c r="D226" s="154" t="s">
        <v>2077</v>
      </c>
      <c r="E226" s="156" t="s">
        <v>91</v>
      </c>
      <c r="F226" s="155" t="s">
        <v>4881</v>
      </c>
      <c r="G226" s="155" t="s">
        <v>4882</v>
      </c>
      <c r="H226" s="155" t="s">
        <v>4883</v>
      </c>
      <c r="I226" s="155" t="s">
        <v>4861</v>
      </c>
      <c r="J226" s="155" t="s">
        <v>5825</v>
      </c>
    </row>
    <row r="227" spans="1:10" ht="52.8" x14ac:dyDescent="0.25">
      <c r="A227" s="155" t="s">
        <v>1827</v>
      </c>
      <c r="B227" s="154" t="s">
        <v>19</v>
      </c>
      <c r="C227" s="154" t="s">
        <v>1828</v>
      </c>
      <c r="D227" s="154" t="s">
        <v>14</v>
      </c>
      <c r="E227" s="156" t="s">
        <v>592</v>
      </c>
      <c r="F227" s="155" t="s">
        <v>4474</v>
      </c>
      <c r="G227" s="155" t="s">
        <v>4884</v>
      </c>
      <c r="H227" s="155" t="s">
        <v>4885</v>
      </c>
      <c r="I227" s="155" t="s">
        <v>4861</v>
      </c>
      <c r="J227" s="155" t="s">
        <v>5826</v>
      </c>
    </row>
    <row r="228" spans="1:10" ht="39.6" x14ac:dyDescent="0.25">
      <c r="A228" s="155" t="s">
        <v>1704</v>
      </c>
      <c r="B228" s="154" t="s">
        <v>41</v>
      </c>
      <c r="C228" s="154" t="s">
        <v>1705</v>
      </c>
      <c r="D228" s="154" t="s">
        <v>3034</v>
      </c>
      <c r="E228" s="156" t="s">
        <v>91</v>
      </c>
      <c r="F228" s="155" t="s">
        <v>4886</v>
      </c>
      <c r="G228" s="155" t="s">
        <v>4887</v>
      </c>
      <c r="H228" s="155" t="s">
        <v>4888</v>
      </c>
      <c r="I228" s="155" t="s">
        <v>4861</v>
      </c>
      <c r="J228" s="155" t="s">
        <v>5827</v>
      </c>
    </row>
    <row r="229" spans="1:10" ht="26.4" x14ac:dyDescent="0.25">
      <c r="A229" s="155" t="s">
        <v>587</v>
      </c>
      <c r="B229" s="154" t="s">
        <v>19</v>
      </c>
      <c r="C229" s="154" t="s">
        <v>588</v>
      </c>
      <c r="D229" s="154" t="s">
        <v>2077</v>
      </c>
      <c r="E229" s="156" t="s">
        <v>43</v>
      </c>
      <c r="F229" s="155" t="s">
        <v>4890</v>
      </c>
      <c r="G229" s="155" t="s">
        <v>4891</v>
      </c>
      <c r="H229" s="155" t="s">
        <v>4892</v>
      </c>
      <c r="I229" s="155" t="s">
        <v>4889</v>
      </c>
      <c r="J229" s="155" t="s">
        <v>5828</v>
      </c>
    </row>
    <row r="230" spans="1:10" ht="39.6" x14ac:dyDescent="0.25">
      <c r="A230" s="155" t="s">
        <v>446</v>
      </c>
      <c r="B230" s="154" t="s">
        <v>41</v>
      </c>
      <c r="C230" s="154" t="s">
        <v>447</v>
      </c>
      <c r="D230" s="154" t="s">
        <v>2760</v>
      </c>
      <c r="E230" s="156" t="s">
        <v>25</v>
      </c>
      <c r="F230" s="155" t="s">
        <v>2764</v>
      </c>
      <c r="G230" s="155" t="s">
        <v>4893</v>
      </c>
      <c r="H230" s="155" t="s">
        <v>4894</v>
      </c>
      <c r="I230" s="155" t="s">
        <v>4889</v>
      </c>
      <c r="J230" s="155" t="s">
        <v>5829</v>
      </c>
    </row>
    <row r="231" spans="1:10" ht="52.8" x14ac:dyDescent="0.25">
      <c r="A231" s="155" t="s">
        <v>1902</v>
      </c>
      <c r="B231" s="154" t="s">
        <v>19</v>
      </c>
      <c r="C231" s="154" t="s">
        <v>1903</v>
      </c>
      <c r="D231" s="154" t="s">
        <v>14</v>
      </c>
      <c r="E231" s="156" t="s">
        <v>592</v>
      </c>
      <c r="F231" s="155" t="s">
        <v>4248</v>
      </c>
      <c r="G231" s="155" t="s">
        <v>4895</v>
      </c>
      <c r="H231" s="155" t="s">
        <v>4895</v>
      </c>
      <c r="I231" s="155" t="s">
        <v>4889</v>
      </c>
      <c r="J231" s="155" t="s">
        <v>5830</v>
      </c>
    </row>
    <row r="232" spans="1:10" ht="26.4" x14ac:dyDescent="0.25">
      <c r="A232" s="155" t="s">
        <v>220</v>
      </c>
      <c r="B232" s="154" t="s">
        <v>19</v>
      </c>
      <c r="C232" s="154" t="s">
        <v>221</v>
      </c>
      <c r="D232" s="154" t="s">
        <v>2077</v>
      </c>
      <c r="E232" s="156" t="s">
        <v>25</v>
      </c>
      <c r="F232" s="155" t="s">
        <v>4896</v>
      </c>
      <c r="G232" s="155" t="s">
        <v>4897</v>
      </c>
      <c r="H232" s="155" t="s">
        <v>4898</v>
      </c>
      <c r="I232" s="155" t="s">
        <v>4889</v>
      </c>
      <c r="J232" s="155" t="s">
        <v>5831</v>
      </c>
    </row>
    <row r="233" spans="1:10" ht="26.4" x14ac:dyDescent="0.25">
      <c r="A233" s="155" t="s">
        <v>63</v>
      </c>
      <c r="B233" s="154" t="s">
        <v>19</v>
      </c>
      <c r="C233" s="154" t="s">
        <v>64</v>
      </c>
      <c r="D233" s="154" t="s">
        <v>2077</v>
      </c>
      <c r="E233" s="156" t="s">
        <v>43</v>
      </c>
      <c r="F233" s="155" t="s">
        <v>4248</v>
      </c>
      <c r="G233" s="155" t="s">
        <v>4899</v>
      </c>
      <c r="H233" s="155" t="s">
        <v>4899</v>
      </c>
      <c r="I233" s="155" t="s">
        <v>4889</v>
      </c>
      <c r="J233" s="155" t="s">
        <v>5832</v>
      </c>
    </row>
    <row r="234" spans="1:10" ht="39.6" x14ac:dyDescent="0.25">
      <c r="A234" s="155" t="s">
        <v>23</v>
      </c>
      <c r="B234" s="154" t="s">
        <v>19</v>
      </c>
      <c r="C234" s="154" t="s">
        <v>24</v>
      </c>
      <c r="D234" s="154" t="s">
        <v>2077</v>
      </c>
      <c r="E234" s="156" t="s">
        <v>25</v>
      </c>
      <c r="F234" s="155" t="s">
        <v>4446</v>
      </c>
      <c r="G234" s="155" t="s">
        <v>4900</v>
      </c>
      <c r="H234" s="155" t="s">
        <v>4901</v>
      </c>
      <c r="I234" s="155" t="s">
        <v>4889</v>
      </c>
      <c r="J234" s="155" t="s">
        <v>5833</v>
      </c>
    </row>
    <row r="235" spans="1:10" ht="39.6" x14ac:dyDescent="0.25">
      <c r="A235" s="155" t="s">
        <v>857</v>
      </c>
      <c r="B235" s="154" t="s">
        <v>19</v>
      </c>
      <c r="C235" s="154" t="s">
        <v>858</v>
      </c>
      <c r="D235" s="154" t="s">
        <v>2077</v>
      </c>
      <c r="E235" s="156" t="s">
        <v>859</v>
      </c>
      <c r="F235" s="155" t="s">
        <v>4248</v>
      </c>
      <c r="G235" s="155" t="s">
        <v>4902</v>
      </c>
      <c r="H235" s="155" t="s">
        <v>4902</v>
      </c>
      <c r="I235" s="155" t="s">
        <v>4889</v>
      </c>
      <c r="J235" s="155" t="s">
        <v>5834</v>
      </c>
    </row>
    <row r="236" spans="1:10" ht="52.8" x14ac:dyDescent="0.25">
      <c r="A236" s="155" t="s">
        <v>608</v>
      </c>
      <c r="B236" s="154" t="s">
        <v>41</v>
      </c>
      <c r="C236" s="154" t="s">
        <v>609</v>
      </c>
      <c r="D236" s="154" t="s">
        <v>2847</v>
      </c>
      <c r="E236" s="156" t="s">
        <v>43</v>
      </c>
      <c r="F236" s="155" t="s">
        <v>4667</v>
      </c>
      <c r="G236" s="155" t="s">
        <v>4903</v>
      </c>
      <c r="H236" s="155" t="s">
        <v>4904</v>
      </c>
      <c r="I236" s="155" t="s">
        <v>4889</v>
      </c>
      <c r="J236" s="155" t="s">
        <v>5835</v>
      </c>
    </row>
    <row r="237" spans="1:10" ht="26.4" x14ac:dyDescent="0.25">
      <c r="A237" s="155" t="s">
        <v>893</v>
      </c>
      <c r="B237" s="154" t="s">
        <v>41</v>
      </c>
      <c r="C237" s="154" t="s">
        <v>894</v>
      </c>
      <c r="D237" s="154" t="s">
        <v>3184</v>
      </c>
      <c r="E237" s="156" t="s">
        <v>43</v>
      </c>
      <c r="F237" s="155" t="s">
        <v>4905</v>
      </c>
      <c r="G237" s="155" t="s">
        <v>4906</v>
      </c>
      <c r="H237" s="155" t="s">
        <v>4907</v>
      </c>
      <c r="I237" s="155" t="s">
        <v>4889</v>
      </c>
      <c r="J237" s="155" t="s">
        <v>5836</v>
      </c>
    </row>
    <row r="238" spans="1:10" ht="52.8" x14ac:dyDescent="0.25">
      <c r="A238" s="155" t="s">
        <v>336</v>
      </c>
      <c r="B238" s="154" t="s">
        <v>41</v>
      </c>
      <c r="C238" s="154" t="s">
        <v>337</v>
      </c>
      <c r="D238" s="154" t="s">
        <v>2622</v>
      </c>
      <c r="E238" s="156" t="s">
        <v>25</v>
      </c>
      <c r="F238" s="155" t="s">
        <v>4285</v>
      </c>
      <c r="G238" s="155" t="s">
        <v>4908</v>
      </c>
      <c r="H238" s="155" t="s">
        <v>4909</v>
      </c>
      <c r="I238" s="155" t="s">
        <v>4889</v>
      </c>
      <c r="J238" s="155" t="s">
        <v>5837</v>
      </c>
    </row>
    <row r="239" spans="1:10" ht="26.4" x14ac:dyDescent="0.25">
      <c r="A239" s="155" t="s">
        <v>213</v>
      </c>
      <c r="B239" s="154" t="s">
        <v>41</v>
      </c>
      <c r="C239" s="154" t="s">
        <v>214</v>
      </c>
      <c r="D239" s="154" t="s">
        <v>2340</v>
      </c>
      <c r="E239" s="156" t="s">
        <v>107</v>
      </c>
      <c r="F239" s="155" t="s">
        <v>4910</v>
      </c>
      <c r="G239" s="155" t="s">
        <v>4911</v>
      </c>
      <c r="H239" s="155" t="s">
        <v>4912</v>
      </c>
      <c r="I239" s="155" t="s">
        <v>4889</v>
      </c>
      <c r="J239" s="155" t="s">
        <v>5838</v>
      </c>
    </row>
    <row r="240" spans="1:10" ht="26.4" x14ac:dyDescent="0.25">
      <c r="A240" s="155" t="s">
        <v>605</v>
      </c>
      <c r="B240" s="154" t="s">
        <v>19</v>
      </c>
      <c r="C240" s="154" t="s">
        <v>606</v>
      </c>
      <c r="D240" s="154" t="s">
        <v>2077</v>
      </c>
      <c r="E240" s="156" t="s">
        <v>43</v>
      </c>
      <c r="F240" s="155" t="s">
        <v>4643</v>
      </c>
      <c r="G240" s="155" t="s">
        <v>4913</v>
      </c>
      <c r="H240" s="155" t="s">
        <v>4914</v>
      </c>
      <c r="I240" s="155" t="s">
        <v>4889</v>
      </c>
      <c r="J240" s="155" t="s">
        <v>5839</v>
      </c>
    </row>
    <row r="241" spans="1:10" ht="39.6" x14ac:dyDescent="0.25">
      <c r="A241" s="155" t="s">
        <v>1100</v>
      </c>
      <c r="B241" s="154" t="s">
        <v>19</v>
      </c>
      <c r="C241" s="154" t="s">
        <v>1101</v>
      </c>
      <c r="D241" s="154" t="s">
        <v>2077</v>
      </c>
      <c r="E241" s="156" t="s">
        <v>43</v>
      </c>
      <c r="F241" s="155" t="s">
        <v>4248</v>
      </c>
      <c r="G241" s="155" t="s">
        <v>4915</v>
      </c>
      <c r="H241" s="155" t="s">
        <v>4915</v>
      </c>
      <c r="I241" s="155" t="s">
        <v>4889</v>
      </c>
      <c r="J241" s="155" t="s">
        <v>5840</v>
      </c>
    </row>
    <row r="242" spans="1:10" ht="52.8" x14ac:dyDescent="0.25">
      <c r="A242" s="155" t="s">
        <v>590</v>
      </c>
      <c r="B242" s="154" t="s">
        <v>19</v>
      </c>
      <c r="C242" s="154" t="s">
        <v>591</v>
      </c>
      <c r="D242" s="154" t="s">
        <v>2077</v>
      </c>
      <c r="E242" s="156" t="s">
        <v>592</v>
      </c>
      <c r="F242" s="155" t="s">
        <v>4474</v>
      </c>
      <c r="G242" s="155" t="s">
        <v>4916</v>
      </c>
      <c r="H242" s="155" t="s">
        <v>4917</v>
      </c>
      <c r="I242" s="155" t="s">
        <v>4889</v>
      </c>
      <c r="J242" s="155" t="s">
        <v>5841</v>
      </c>
    </row>
    <row r="243" spans="1:10" ht="39.6" x14ac:dyDescent="0.25">
      <c r="A243" s="155" t="s">
        <v>1713</v>
      </c>
      <c r="B243" s="154" t="s">
        <v>41</v>
      </c>
      <c r="C243" s="154" t="s">
        <v>1714</v>
      </c>
      <c r="D243" s="154" t="s">
        <v>3034</v>
      </c>
      <c r="E243" s="156" t="s">
        <v>91</v>
      </c>
      <c r="F243" s="155" t="s">
        <v>4918</v>
      </c>
      <c r="G243" s="155" t="s">
        <v>4842</v>
      </c>
      <c r="H243" s="155" t="s">
        <v>4919</v>
      </c>
      <c r="I243" s="155" t="s">
        <v>4889</v>
      </c>
      <c r="J243" s="155" t="s">
        <v>5842</v>
      </c>
    </row>
    <row r="244" spans="1:10" ht="26.4" x14ac:dyDescent="0.25">
      <c r="A244" s="155" t="s">
        <v>1921</v>
      </c>
      <c r="B244" s="154" t="s">
        <v>19</v>
      </c>
      <c r="C244" s="154" t="s">
        <v>1922</v>
      </c>
      <c r="D244" s="154" t="s">
        <v>2077</v>
      </c>
      <c r="E244" s="156" t="s">
        <v>43</v>
      </c>
      <c r="F244" s="155" t="s">
        <v>4920</v>
      </c>
      <c r="G244" s="155" t="s">
        <v>4921</v>
      </c>
      <c r="H244" s="155" t="s">
        <v>4922</v>
      </c>
      <c r="I244" s="155" t="s">
        <v>4889</v>
      </c>
      <c r="J244" s="155" t="s">
        <v>5843</v>
      </c>
    </row>
    <row r="245" spans="1:10" ht="39.6" x14ac:dyDescent="0.25">
      <c r="A245" s="155" t="s">
        <v>1531</v>
      </c>
      <c r="B245" s="154" t="s">
        <v>19</v>
      </c>
      <c r="C245" s="154" t="s">
        <v>1532</v>
      </c>
      <c r="D245" s="154" t="s">
        <v>2077</v>
      </c>
      <c r="E245" s="156" t="s">
        <v>43</v>
      </c>
      <c r="F245" s="155" t="s">
        <v>4248</v>
      </c>
      <c r="G245" s="155" t="s">
        <v>4923</v>
      </c>
      <c r="H245" s="155" t="s">
        <v>4923</v>
      </c>
      <c r="I245" s="155" t="s">
        <v>4889</v>
      </c>
      <c r="J245" s="155" t="s">
        <v>5844</v>
      </c>
    </row>
    <row r="246" spans="1:10" ht="26.4" x14ac:dyDescent="0.25">
      <c r="A246" s="155" t="s">
        <v>1360</v>
      </c>
      <c r="B246" s="154" t="s">
        <v>19</v>
      </c>
      <c r="C246" s="154" t="s">
        <v>1361</v>
      </c>
      <c r="D246" s="154" t="s">
        <v>2077</v>
      </c>
      <c r="E246" s="156" t="s">
        <v>43</v>
      </c>
      <c r="F246" s="155" t="s">
        <v>4585</v>
      </c>
      <c r="G246" s="155" t="s">
        <v>4924</v>
      </c>
      <c r="H246" s="155" t="s">
        <v>4925</v>
      </c>
      <c r="I246" s="155" t="s">
        <v>4889</v>
      </c>
      <c r="J246" s="155" t="s">
        <v>5845</v>
      </c>
    </row>
    <row r="247" spans="1:10" ht="26.4" x14ac:dyDescent="0.25">
      <c r="A247" s="155" t="s">
        <v>217</v>
      </c>
      <c r="B247" s="154" t="s">
        <v>19</v>
      </c>
      <c r="C247" s="154" t="s">
        <v>218</v>
      </c>
      <c r="D247" s="154" t="s">
        <v>2077</v>
      </c>
      <c r="E247" s="156" t="s">
        <v>25</v>
      </c>
      <c r="F247" s="155" t="s">
        <v>2453</v>
      </c>
      <c r="G247" s="155" t="s">
        <v>4927</v>
      </c>
      <c r="H247" s="155" t="s">
        <v>4928</v>
      </c>
      <c r="I247" s="155" t="s">
        <v>4929</v>
      </c>
      <c r="J247" s="155" t="s">
        <v>5846</v>
      </c>
    </row>
    <row r="248" spans="1:10" ht="39.6" x14ac:dyDescent="0.25">
      <c r="A248" s="155" t="s">
        <v>391</v>
      </c>
      <c r="B248" s="154" t="s">
        <v>19</v>
      </c>
      <c r="C248" s="154" t="s">
        <v>392</v>
      </c>
      <c r="D248" s="154" t="s">
        <v>2077</v>
      </c>
      <c r="E248" s="156" t="s">
        <v>43</v>
      </c>
      <c r="F248" s="155" t="s">
        <v>4683</v>
      </c>
      <c r="G248" s="155" t="s">
        <v>4930</v>
      </c>
      <c r="H248" s="155" t="s">
        <v>4931</v>
      </c>
      <c r="I248" s="155" t="s">
        <v>4929</v>
      </c>
      <c r="J248" s="155" t="s">
        <v>5847</v>
      </c>
    </row>
    <row r="249" spans="1:10" ht="52.8" x14ac:dyDescent="0.25">
      <c r="A249" s="328" t="s">
        <v>1842</v>
      </c>
      <c r="B249" s="329" t="s">
        <v>19</v>
      </c>
      <c r="C249" s="329" t="s">
        <v>1843</v>
      </c>
      <c r="D249" s="329" t="s">
        <v>14</v>
      </c>
      <c r="E249" s="330" t="s">
        <v>592</v>
      </c>
      <c r="F249" s="328" t="s">
        <v>4248</v>
      </c>
      <c r="G249" s="328" t="s">
        <v>4932</v>
      </c>
      <c r="H249" s="328" t="s">
        <v>4932</v>
      </c>
      <c r="I249" s="328" t="s">
        <v>4929</v>
      </c>
      <c r="J249" s="328" t="s">
        <v>5848</v>
      </c>
    </row>
    <row r="250" spans="1:10" ht="52.8" x14ac:dyDescent="0.25">
      <c r="A250" s="328" t="s">
        <v>1905</v>
      </c>
      <c r="B250" s="329" t="s">
        <v>19</v>
      </c>
      <c r="C250" s="329" t="s">
        <v>1906</v>
      </c>
      <c r="D250" s="329" t="s">
        <v>14</v>
      </c>
      <c r="E250" s="330" t="s">
        <v>592</v>
      </c>
      <c r="F250" s="328" t="s">
        <v>4248</v>
      </c>
      <c r="G250" s="328" t="s">
        <v>4932</v>
      </c>
      <c r="H250" s="328" t="s">
        <v>4932</v>
      </c>
      <c r="I250" s="328" t="s">
        <v>4929</v>
      </c>
      <c r="J250" s="328" t="s">
        <v>5849</v>
      </c>
    </row>
    <row r="251" spans="1:10" ht="26.4" x14ac:dyDescent="0.25">
      <c r="A251" s="328" t="s">
        <v>948</v>
      </c>
      <c r="B251" s="329" t="s">
        <v>19</v>
      </c>
      <c r="C251" s="329" t="s">
        <v>949</v>
      </c>
      <c r="D251" s="329" t="s">
        <v>2077</v>
      </c>
      <c r="E251" s="330" t="s">
        <v>91</v>
      </c>
      <c r="F251" s="328" t="s">
        <v>4933</v>
      </c>
      <c r="G251" s="328" t="s">
        <v>4934</v>
      </c>
      <c r="H251" s="328" t="s">
        <v>4935</v>
      </c>
      <c r="I251" s="328" t="s">
        <v>4929</v>
      </c>
      <c r="J251" s="328" t="s">
        <v>5850</v>
      </c>
    </row>
    <row r="252" spans="1:10" ht="79.2" x14ac:dyDescent="0.25">
      <c r="A252" s="328" t="s">
        <v>1794</v>
      </c>
      <c r="B252" s="329" t="s">
        <v>19</v>
      </c>
      <c r="C252" s="329" t="s">
        <v>1795</v>
      </c>
      <c r="D252" s="329" t="s">
        <v>2077</v>
      </c>
      <c r="E252" s="330" t="s">
        <v>43</v>
      </c>
      <c r="F252" s="328" t="s">
        <v>4474</v>
      </c>
      <c r="G252" s="328" t="s">
        <v>4936</v>
      </c>
      <c r="H252" s="328" t="s">
        <v>4937</v>
      </c>
      <c r="I252" s="328" t="s">
        <v>4929</v>
      </c>
      <c r="J252" s="328" t="s">
        <v>5851</v>
      </c>
    </row>
    <row r="253" spans="1:10" ht="26.4" x14ac:dyDescent="0.25">
      <c r="A253" s="328" t="s">
        <v>2010</v>
      </c>
      <c r="B253" s="329" t="s">
        <v>19</v>
      </c>
      <c r="C253" s="329" t="s">
        <v>2011</v>
      </c>
      <c r="D253" s="329" t="s">
        <v>2077</v>
      </c>
      <c r="E253" s="330" t="s">
        <v>91</v>
      </c>
      <c r="F253" s="328" t="s">
        <v>4051</v>
      </c>
      <c r="G253" s="328" t="s">
        <v>4938</v>
      </c>
      <c r="H253" s="328" t="s">
        <v>4939</v>
      </c>
      <c r="I253" s="328" t="s">
        <v>4929</v>
      </c>
      <c r="J253" s="328" t="s">
        <v>5852</v>
      </c>
    </row>
    <row r="254" spans="1:10" ht="26.4" x14ac:dyDescent="0.25">
      <c r="A254" s="328" t="s">
        <v>797</v>
      </c>
      <c r="B254" s="329" t="s">
        <v>19</v>
      </c>
      <c r="C254" s="329" t="s">
        <v>798</v>
      </c>
      <c r="D254" s="329" t="s">
        <v>2077</v>
      </c>
      <c r="E254" s="330" t="s">
        <v>43</v>
      </c>
      <c r="F254" s="328" t="s">
        <v>4248</v>
      </c>
      <c r="G254" s="328" t="s">
        <v>4940</v>
      </c>
      <c r="H254" s="328" t="s">
        <v>4940</v>
      </c>
      <c r="I254" s="328" t="s">
        <v>4929</v>
      </c>
      <c r="J254" s="328" t="s">
        <v>5853</v>
      </c>
    </row>
    <row r="255" spans="1:10" ht="66" x14ac:dyDescent="0.25">
      <c r="A255" s="328" t="s">
        <v>1866</v>
      </c>
      <c r="B255" s="329" t="s">
        <v>19</v>
      </c>
      <c r="C255" s="329" t="s">
        <v>1867</v>
      </c>
      <c r="D255" s="329" t="s">
        <v>14</v>
      </c>
      <c r="E255" s="330" t="s">
        <v>592</v>
      </c>
      <c r="F255" s="328" t="s">
        <v>4248</v>
      </c>
      <c r="G255" s="328" t="s">
        <v>4941</v>
      </c>
      <c r="H255" s="328" t="s">
        <v>4941</v>
      </c>
      <c r="I255" s="328" t="s">
        <v>4929</v>
      </c>
      <c r="J255" s="328" t="s">
        <v>5854</v>
      </c>
    </row>
    <row r="256" spans="1:10" ht="26.4" x14ac:dyDescent="0.25">
      <c r="A256" s="328" t="s">
        <v>845</v>
      </c>
      <c r="B256" s="329" t="s">
        <v>41</v>
      </c>
      <c r="C256" s="329" t="s">
        <v>846</v>
      </c>
      <c r="D256" s="329" t="s">
        <v>2969</v>
      </c>
      <c r="E256" s="330" t="s">
        <v>91</v>
      </c>
      <c r="F256" s="328" t="s">
        <v>4943</v>
      </c>
      <c r="G256" s="328" t="s">
        <v>4944</v>
      </c>
      <c r="H256" s="328" t="s">
        <v>4945</v>
      </c>
      <c r="I256" s="328" t="s">
        <v>4929</v>
      </c>
      <c r="J256" s="328" t="s">
        <v>5855</v>
      </c>
    </row>
    <row r="257" spans="1:10" ht="66" x14ac:dyDescent="0.25">
      <c r="A257" s="328" t="s">
        <v>1869</v>
      </c>
      <c r="B257" s="329" t="s">
        <v>19</v>
      </c>
      <c r="C257" s="329" t="s">
        <v>1870</v>
      </c>
      <c r="D257" s="329" t="s">
        <v>14</v>
      </c>
      <c r="E257" s="330" t="s">
        <v>592</v>
      </c>
      <c r="F257" s="328" t="s">
        <v>4248</v>
      </c>
      <c r="G257" s="328" t="s">
        <v>4946</v>
      </c>
      <c r="H257" s="328" t="s">
        <v>4946</v>
      </c>
      <c r="I257" s="328" t="s">
        <v>4929</v>
      </c>
      <c r="J257" s="328" t="s">
        <v>5856</v>
      </c>
    </row>
    <row r="258" spans="1:10" ht="26.4" x14ac:dyDescent="0.25">
      <c r="A258" s="328" t="s">
        <v>1011</v>
      </c>
      <c r="B258" s="329" t="s">
        <v>19</v>
      </c>
      <c r="C258" s="329" t="s">
        <v>1012</v>
      </c>
      <c r="D258" s="329" t="s">
        <v>2077</v>
      </c>
      <c r="E258" s="330" t="s">
        <v>91</v>
      </c>
      <c r="F258" s="328" t="s">
        <v>4947</v>
      </c>
      <c r="G258" s="328" t="s">
        <v>4948</v>
      </c>
      <c r="H258" s="328" t="s">
        <v>4949</v>
      </c>
      <c r="I258" s="328" t="s">
        <v>4929</v>
      </c>
      <c r="J258" s="328" t="s">
        <v>5857</v>
      </c>
    </row>
    <row r="259" spans="1:10" ht="39.6" x14ac:dyDescent="0.25">
      <c r="A259" s="328" t="s">
        <v>1948</v>
      </c>
      <c r="B259" s="329" t="s">
        <v>41</v>
      </c>
      <c r="C259" s="329" t="s">
        <v>1949</v>
      </c>
      <c r="D259" s="329" t="s">
        <v>3976</v>
      </c>
      <c r="E259" s="330" t="s">
        <v>43</v>
      </c>
      <c r="F259" s="328" t="s">
        <v>4950</v>
      </c>
      <c r="G259" s="328" t="s">
        <v>4951</v>
      </c>
      <c r="H259" s="328" t="s">
        <v>4952</v>
      </c>
      <c r="I259" s="328" t="s">
        <v>4929</v>
      </c>
      <c r="J259" s="328" t="s">
        <v>5858</v>
      </c>
    </row>
    <row r="260" spans="1:10" ht="39.6" x14ac:dyDescent="0.25">
      <c r="A260" s="328" t="s">
        <v>1046</v>
      </c>
      <c r="B260" s="329" t="s">
        <v>41</v>
      </c>
      <c r="C260" s="329" t="s">
        <v>1047</v>
      </c>
      <c r="D260" s="329" t="s">
        <v>3348</v>
      </c>
      <c r="E260" s="330" t="s">
        <v>91</v>
      </c>
      <c r="F260" s="328" t="s">
        <v>4582</v>
      </c>
      <c r="G260" s="328" t="s">
        <v>4953</v>
      </c>
      <c r="H260" s="328" t="s">
        <v>4954</v>
      </c>
      <c r="I260" s="328" t="s">
        <v>4929</v>
      </c>
      <c r="J260" s="328" t="s">
        <v>5859</v>
      </c>
    </row>
    <row r="261" spans="1:10" ht="66" x14ac:dyDescent="0.25">
      <c r="A261" s="328" t="s">
        <v>1872</v>
      </c>
      <c r="B261" s="329" t="s">
        <v>19</v>
      </c>
      <c r="C261" s="329" t="s">
        <v>1873</v>
      </c>
      <c r="D261" s="329" t="s">
        <v>14</v>
      </c>
      <c r="E261" s="330" t="s">
        <v>592</v>
      </c>
      <c r="F261" s="328" t="s">
        <v>4248</v>
      </c>
      <c r="G261" s="328" t="s">
        <v>4955</v>
      </c>
      <c r="H261" s="328" t="s">
        <v>4955</v>
      </c>
      <c r="I261" s="328" t="s">
        <v>4929</v>
      </c>
      <c r="J261" s="328" t="s">
        <v>5860</v>
      </c>
    </row>
    <row r="262" spans="1:10" ht="26.4" x14ac:dyDescent="0.25">
      <c r="A262" s="328" t="s">
        <v>306</v>
      </c>
      <c r="B262" s="329" t="s">
        <v>19</v>
      </c>
      <c r="C262" s="329" t="s">
        <v>307</v>
      </c>
      <c r="D262" s="329" t="s">
        <v>2077</v>
      </c>
      <c r="E262" s="330" t="s">
        <v>43</v>
      </c>
      <c r="F262" s="328" t="s">
        <v>4248</v>
      </c>
      <c r="G262" s="328" t="s">
        <v>4956</v>
      </c>
      <c r="H262" s="328" t="s">
        <v>4956</v>
      </c>
      <c r="I262" s="328" t="s">
        <v>4929</v>
      </c>
      <c r="J262" s="328" t="s">
        <v>5861</v>
      </c>
    </row>
    <row r="263" spans="1:10" ht="66" x14ac:dyDescent="0.25">
      <c r="A263" s="328" t="s">
        <v>1875</v>
      </c>
      <c r="B263" s="329" t="s">
        <v>19</v>
      </c>
      <c r="C263" s="329" t="s">
        <v>1876</v>
      </c>
      <c r="D263" s="329" t="s">
        <v>14</v>
      </c>
      <c r="E263" s="330" t="s">
        <v>592</v>
      </c>
      <c r="F263" s="328" t="s">
        <v>4248</v>
      </c>
      <c r="G263" s="328" t="s">
        <v>4957</v>
      </c>
      <c r="H263" s="328" t="s">
        <v>4957</v>
      </c>
      <c r="I263" s="328" t="s">
        <v>4929</v>
      </c>
      <c r="J263" s="328" t="s">
        <v>5862</v>
      </c>
    </row>
    <row r="264" spans="1:10" ht="26.4" x14ac:dyDescent="0.25">
      <c r="A264" s="328" t="s">
        <v>770</v>
      </c>
      <c r="B264" s="329" t="s">
        <v>41</v>
      </c>
      <c r="C264" s="329" t="s">
        <v>771</v>
      </c>
      <c r="D264" s="329" t="s">
        <v>2969</v>
      </c>
      <c r="E264" s="330" t="s">
        <v>91</v>
      </c>
      <c r="F264" s="328" t="s">
        <v>4958</v>
      </c>
      <c r="G264" s="328" t="s">
        <v>4959</v>
      </c>
      <c r="H264" s="328" t="s">
        <v>4960</v>
      </c>
      <c r="I264" s="328" t="s">
        <v>4929</v>
      </c>
      <c r="J264" s="328" t="s">
        <v>5863</v>
      </c>
    </row>
    <row r="265" spans="1:10" ht="39.6" x14ac:dyDescent="0.25">
      <c r="A265" s="328" t="s">
        <v>1525</v>
      </c>
      <c r="B265" s="329" t="s">
        <v>19</v>
      </c>
      <c r="C265" s="329" t="s">
        <v>1526</v>
      </c>
      <c r="D265" s="329" t="s">
        <v>2077</v>
      </c>
      <c r="E265" s="330" t="s">
        <v>43</v>
      </c>
      <c r="F265" s="328" t="s">
        <v>4474</v>
      </c>
      <c r="G265" s="328" t="s">
        <v>4961</v>
      </c>
      <c r="H265" s="328" t="s">
        <v>4962</v>
      </c>
      <c r="I265" s="328" t="s">
        <v>4929</v>
      </c>
      <c r="J265" s="328" t="s">
        <v>5864</v>
      </c>
    </row>
    <row r="266" spans="1:10" ht="26.4" x14ac:dyDescent="0.25">
      <c r="A266" s="328" t="s">
        <v>1728</v>
      </c>
      <c r="B266" s="329" t="s">
        <v>19</v>
      </c>
      <c r="C266" s="329" t="s">
        <v>1729</v>
      </c>
      <c r="D266" s="329" t="s">
        <v>2077</v>
      </c>
      <c r="E266" s="330" t="s">
        <v>91</v>
      </c>
      <c r="F266" s="328" t="s">
        <v>4868</v>
      </c>
      <c r="G266" s="328" t="s">
        <v>4963</v>
      </c>
      <c r="H266" s="328" t="s">
        <v>4964</v>
      </c>
      <c r="I266" s="328" t="s">
        <v>4929</v>
      </c>
      <c r="J266" s="328" t="s">
        <v>5865</v>
      </c>
    </row>
    <row r="267" spans="1:10" ht="26.4" x14ac:dyDescent="0.25">
      <c r="A267" s="328" t="s">
        <v>1957</v>
      </c>
      <c r="B267" s="329" t="s">
        <v>41</v>
      </c>
      <c r="C267" s="329" t="s">
        <v>1958</v>
      </c>
      <c r="D267" s="329" t="s">
        <v>2947</v>
      </c>
      <c r="E267" s="330" t="s">
        <v>43</v>
      </c>
      <c r="F267" s="328" t="s">
        <v>4965</v>
      </c>
      <c r="G267" s="328" t="s">
        <v>4966</v>
      </c>
      <c r="H267" s="328" t="s">
        <v>4967</v>
      </c>
      <c r="I267" s="328" t="s">
        <v>4929</v>
      </c>
      <c r="J267" s="328" t="s">
        <v>5866</v>
      </c>
    </row>
    <row r="268" spans="1:10" ht="26.4" x14ac:dyDescent="0.25">
      <c r="A268" s="328" t="s">
        <v>315</v>
      </c>
      <c r="B268" s="329" t="s">
        <v>19</v>
      </c>
      <c r="C268" s="329" t="s">
        <v>316</v>
      </c>
      <c r="D268" s="329" t="s">
        <v>2077</v>
      </c>
      <c r="E268" s="330" t="s">
        <v>25</v>
      </c>
      <c r="F268" s="328" t="s">
        <v>2605</v>
      </c>
      <c r="G268" s="328" t="s">
        <v>4968</v>
      </c>
      <c r="H268" s="328" t="s">
        <v>4969</v>
      </c>
      <c r="I268" s="328" t="s">
        <v>4929</v>
      </c>
      <c r="J268" s="328" t="s">
        <v>5867</v>
      </c>
    </row>
    <row r="269" spans="1:10" ht="39.6" x14ac:dyDescent="0.25">
      <c r="A269" s="328" t="s">
        <v>1498</v>
      </c>
      <c r="B269" s="329" t="s">
        <v>41</v>
      </c>
      <c r="C269" s="329" t="s">
        <v>1499</v>
      </c>
      <c r="D269" s="329" t="s">
        <v>3491</v>
      </c>
      <c r="E269" s="330" t="s">
        <v>91</v>
      </c>
      <c r="F269" s="328" t="s">
        <v>4970</v>
      </c>
      <c r="G269" s="328" t="s">
        <v>4971</v>
      </c>
      <c r="H269" s="328" t="s">
        <v>4972</v>
      </c>
      <c r="I269" s="328" t="s">
        <v>4929</v>
      </c>
      <c r="J269" s="328" t="s">
        <v>5868</v>
      </c>
    </row>
    <row r="270" spans="1:10" ht="66" x14ac:dyDescent="0.25">
      <c r="A270" s="328" t="s">
        <v>1863</v>
      </c>
      <c r="B270" s="329" t="s">
        <v>19</v>
      </c>
      <c r="C270" s="329" t="s">
        <v>1864</v>
      </c>
      <c r="D270" s="329" t="s">
        <v>14</v>
      </c>
      <c r="E270" s="330" t="s">
        <v>592</v>
      </c>
      <c r="F270" s="328" t="s">
        <v>4248</v>
      </c>
      <c r="G270" s="328" t="s">
        <v>4973</v>
      </c>
      <c r="H270" s="328" t="s">
        <v>4973</v>
      </c>
      <c r="I270" s="328" t="s">
        <v>4929</v>
      </c>
      <c r="J270" s="328" t="s">
        <v>5869</v>
      </c>
    </row>
    <row r="271" spans="1:10" ht="66" x14ac:dyDescent="0.25">
      <c r="A271" s="328" t="s">
        <v>1860</v>
      </c>
      <c r="B271" s="329" t="s">
        <v>19</v>
      </c>
      <c r="C271" s="329" t="s">
        <v>1861</v>
      </c>
      <c r="D271" s="329" t="s">
        <v>14</v>
      </c>
      <c r="E271" s="330" t="s">
        <v>592</v>
      </c>
      <c r="F271" s="328" t="s">
        <v>4248</v>
      </c>
      <c r="G271" s="328" t="s">
        <v>4973</v>
      </c>
      <c r="H271" s="328" t="s">
        <v>4973</v>
      </c>
      <c r="I271" s="328" t="s">
        <v>4929</v>
      </c>
      <c r="J271" s="328" t="s">
        <v>5870</v>
      </c>
    </row>
    <row r="272" spans="1:10" ht="26.4" x14ac:dyDescent="0.25">
      <c r="A272" s="328" t="s">
        <v>553</v>
      </c>
      <c r="B272" s="329" t="s">
        <v>19</v>
      </c>
      <c r="C272" s="329" t="s">
        <v>554</v>
      </c>
      <c r="D272" s="329" t="s">
        <v>2077</v>
      </c>
      <c r="E272" s="330" t="s">
        <v>43</v>
      </c>
      <c r="F272" s="328" t="s">
        <v>4474</v>
      </c>
      <c r="G272" s="328" t="s">
        <v>4976</v>
      </c>
      <c r="H272" s="328" t="s">
        <v>4977</v>
      </c>
      <c r="I272" s="328" t="s">
        <v>4974</v>
      </c>
      <c r="J272" s="328" t="s">
        <v>5871</v>
      </c>
    </row>
    <row r="273" spans="1:10" ht="26.4" x14ac:dyDescent="0.25">
      <c r="A273" s="328" t="s">
        <v>550</v>
      </c>
      <c r="B273" s="329" t="s">
        <v>41</v>
      </c>
      <c r="C273" s="329" t="s">
        <v>551</v>
      </c>
      <c r="D273" s="329" t="s">
        <v>2847</v>
      </c>
      <c r="E273" s="330" t="s">
        <v>43</v>
      </c>
      <c r="F273" s="328" t="s">
        <v>4591</v>
      </c>
      <c r="G273" s="328" t="s">
        <v>4979</v>
      </c>
      <c r="H273" s="328" t="s">
        <v>4980</v>
      </c>
      <c r="I273" s="328" t="s">
        <v>4974</v>
      </c>
      <c r="J273" s="328" t="s">
        <v>5872</v>
      </c>
    </row>
    <row r="274" spans="1:10" ht="26.4" x14ac:dyDescent="0.25">
      <c r="A274" s="328" t="s">
        <v>854</v>
      </c>
      <c r="B274" s="329" t="s">
        <v>19</v>
      </c>
      <c r="C274" s="329" t="s">
        <v>855</v>
      </c>
      <c r="D274" s="329" t="s">
        <v>2077</v>
      </c>
      <c r="E274" s="330" t="s">
        <v>43</v>
      </c>
      <c r="F274" s="328" t="s">
        <v>4248</v>
      </c>
      <c r="G274" s="328" t="s">
        <v>4981</v>
      </c>
      <c r="H274" s="328" t="s">
        <v>4981</v>
      </c>
      <c r="I274" s="328" t="s">
        <v>4974</v>
      </c>
      <c r="J274" s="328" t="s">
        <v>5873</v>
      </c>
    </row>
    <row r="275" spans="1:10" ht="66" x14ac:dyDescent="0.25">
      <c r="A275" s="328" t="s">
        <v>1884</v>
      </c>
      <c r="B275" s="329" t="s">
        <v>19</v>
      </c>
      <c r="C275" s="329" t="s">
        <v>1885</v>
      </c>
      <c r="D275" s="329" t="s">
        <v>14</v>
      </c>
      <c r="E275" s="330" t="s">
        <v>592</v>
      </c>
      <c r="F275" s="328" t="s">
        <v>4248</v>
      </c>
      <c r="G275" s="328" t="s">
        <v>4982</v>
      </c>
      <c r="H275" s="328" t="s">
        <v>4982</v>
      </c>
      <c r="I275" s="328" t="s">
        <v>4974</v>
      </c>
      <c r="J275" s="328" t="s">
        <v>5874</v>
      </c>
    </row>
    <row r="276" spans="1:10" ht="66" x14ac:dyDescent="0.25">
      <c r="A276" s="328" t="s">
        <v>1881</v>
      </c>
      <c r="B276" s="329" t="s">
        <v>19</v>
      </c>
      <c r="C276" s="329" t="s">
        <v>1882</v>
      </c>
      <c r="D276" s="329" t="s">
        <v>14</v>
      </c>
      <c r="E276" s="330" t="s">
        <v>592</v>
      </c>
      <c r="F276" s="328" t="s">
        <v>4248</v>
      </c>
      <c r="G276" s="328" t="s">
        <v>4983</v>
      </c>
      <c r="H276" s="328" t="s">
        <v>4983</v>
      </c>
      <c r="I276" s="328" t="s">
        <v>4974</v>
      </c>
      <c r="J276" s="328" t="s">
        <v>5875</v>
      </c>
    </row>
    <row r="277" spans="1:10" ht="79.2" x14ac:dyDescent="0.25">
      <c r="A277" s="328" t="s">
        <v>1809</v>
      </c>
      <c r="B277" s="329" t="s">
        <v>19</v>
      </c>
      <c r="C277" s="329" t="s">
        <v>1810</v>
      </c>
      <c r="D277" s="329" t="s">
        <v>14</v>
      </c>
      <c r="E277" s="330" t="s">
        <v>592</v>
      </c>
      <c r="F277" s="328" t="s">
        <v>4248</v>
      </c>
      <c r="G277" s="328" t="s">
        <v>4984</v>
      </c>
      <c r="H277" s="328" t="s">
        <v>4984</v>
      </c>
      <c r="I277" s="328" t="s">
        <v>4974</v>
      </c>
      <c r="J277" s="328" t="s">
        <v>5876</v>
      </c>
    </row>
    <row r="278" spans="1:10" ht="39.6" x14ac:dyDescent="0.25">
      <c r="A278" s="328" t="s">
        <v>1972</v>
      </c>
      <c r="B278" s="329" t="s">
        <v>19</v>
      </c>
      <c r="C278" s="329" t="s">
        <v>1973</v>
      </c>
      <c r="D278" s="329" t="s">
        <v>2077</v>
      </c>
      <c r="E278" s="330" t="s">
        <v>43</v>
      </c>
      <c r="F278" s="328" t="s">
        <v>4474</v>
      </c>
      <c r="G278" s="328" t="s">
        <v>4985</v>
      </c>
      <c r="H278" s="328" t="s">
        <v>4986</v>
      </c>
      <c r="I278" s="328" t="s">
        <v>4974</v>
      </c>
      <c r="J278" s="328" t="s">
        <v>5877</v>
      </c>
    </row>
    <row r="279" spans="1:10" ht="26.4" x14ac:dyDescent="0.25">
      <c r="A279" s="328" t="s">
        <v>1034</v>
      </c>
      <c r="B279" s="329" t="s">
        <v>19</v>
      </c>
      <c r="C279" s="329" t="s">
        <v>1035</v>
      </c>
      <c r="D279" s="329" t="s">
        <v>2077</v>
      </c>
      <c r="E279" s="330" t="s">
        <v>91</v>
      </c>
      <c r="F279" s="328" t="s">
        <v>4346</v>
      </c>
      <c r="G279" s="328" t="s">
        <v>4987</v>
      </c>
      <c r="H279" s="328" t="s">
        <v>4988</v>
      </c>
      <c r="I279" s="328" t="s">
        <v>4974</v>
      </c>
      <c r="J279" s="328" t="s">
        <v>5878</v>
      </c>
    </row>
    <row r="280" spans="1:10" ht="39.6" x14ac:dyDescent="0.25">
      <c r="A280" s="328" t="s">
        <v>1393</v>
      </c>
      <c r="B280" s="329" t="s">
        <v>19</v>
      </c>
      <c r="C280" s="329" t="s">
        <v>1394</v>
      </c>
      <c r="D280" s="329" t="s">
        <v>2077</v>
      </c>
      <c r="E280" s="330" t="s">
        <v>43</v>
      </c>
      <c r="F280" s="328" t="s">
        <v>4786</v>
      </c>
      <c r="G280" s="328" t="s">
        <v>4989</v>
      </c>
      <c r="H280" s="328" t="s">
        <v>4990</v>
      </c>
      <c r="I280" s="328" t="s">
        <v>4974</v>
      </c>
      <c r="J280" s="328" t="s">
        <v>5879</v>
      </c>
    </row>
    <row r="281" spans="1:10" x14ac:dyDescent="0.25">
      <c r="A281" s="328" t="s">
        <v>370</v>
      </c>
      <c r="B281" s="329" t="s">
        <v>41</v>
      </c>
      <c r="C281" s="329" t="s">
        <v>371</v>
      </c>
      <c r="D281" s="329" t="s">
        <v>2549</v>
      </c>
      <c r="E281" s="330" t="s">
        <v>43</v>
      </c>
      <c r="F281" s="328" t="s">
        <v>4991</v>
      </c>
      <c r="G281" s="328" t="s">
        <v>4992</v>
      </c>
      <c r="H281" s="328" t="s">
        <v>4993</v>
      </c>
      <c r="I281" s="328" t="s">
        <v>4974</v>
      </c>
      <c r="J281" s="328" t="s">
        <v>5880</v>
      </c>
    </row>
    <row r="282" spans="1:10" ht="39.6" x14ac:dyDescent="0.25">
      <c r="A282" s="328" t="s">
        <v>1158</v>
      </c>
      <c r="B282" s="329" t="s">
        <v>41</v>
      </c>
      <c r="C282" s="329" t="s">
        <v>1159</v>
      </c>
      <c r="D282" s="329" t="s">
        <v>3034</v>
      </c>
      <c r="E282" s="330" t="s">
        <v>43</v>
      </c>
      <c r="F282" s="328" t="s">
        <v>4994</v>
      </c>
      <c r="G282" s="328" t="s">
        <v>4995</v>
      </c>
      <c r="H282" s="328" t="s">
        <v>4996</v>
      </c>
      <c r="I282" s="328" t="s">
        <v>4974</v>
      </c>
      <c r="J282" s="328" t="s">
        <v>5881</v>
      </c>
    </row>
    <row r="283" spans="1:10" ht="26.4" x14ac:dyDescent="0.25">
      <c r="A283" s="328" t="s">
        <v>1195</v>
      </c>
      <c r="B283" s="329" t="s">
        <v>19</v>
      </c>
      <c r="C283" s="329" t="s">
        <v>1196</v>
      </c>
      <c r="D283" s="329" t="s">
        <v>2077</v>
      </c>
      <c r="E283" s="330" t="s">
        <v>43</v>
      </c>
      <c r="F283" s="328" t="s">
        <v>4997</v>
      </c>
      <c r="G283" s="328" t="s">
        <v>4998</v>
      </c>
      <c r="H283" s="328" t="s">
        <v>4999</v>
      </c>
      <c r="I283" s="328" t="s">
        <v>4974</v>
      </c>
      <c r="J283" s="328" t="s">
        <v>5882</v>
      </c>
    </row>
    <row r="284" spans="1:10" ht="26.4" x14ac:dyDescent="0.25">
      <c r="A284" s="328" t="s">
        <v>818</v>
      </c>
      <c r="B284" s="329" t="s">
        <v>41</v>
      </c>
      <c r="C284" s="329" t="s">
        <v>819</v>
      </c>
      <c r="D284" s="329" t="s">
        <v>2960</v>
      </c>
      <c r="E284" s="330" t="s">
        <v>91</v>
      </c>
      <c r="F284" s="328" t="s">
        <v>5000</v>
      </c>
      <c r="G284" s="328" t="s">
        <v>5001</v>
      </c>
      <c r="H284" s="328" t="s">
        <v>5002</v>
      </c>
      <c r="I284" s="328" t="s">
        <v>4974</v>
      </c>
      <c r="J284" s="328" t="s">
        <v>5883</v>
      </c>
    </row>
    <row r="285" spans="1:10" ht="26.4" x14ac:dyDescent="0.25">
      <c r="A285" s="328" t="s">
        <v>294</v>
      </c>
      <c r="B285" s="329" t="s">
        <v>19</v>
      </c>
      <c r="C285" s="329" t="s">
        <v>295</v>
      </c>
      <c r="D285" s="329" t="s">
        <v>2077</v>
      </c>
      <c r="E285" s="330" t="s">
        <v>43</v>
      </c>
      <c r="F285" s="328" t="s">
        <v>4285</v>
      </c>
      <c r="G285" s="328" t="s">
        <v>5004</v>
      </c>
      <c r="H285" s="328" t="s">
        <v>5005</v>
      </c>
      <c r="I285" s="328" t="s">
        <v>4974</v>
      </c>
      <c r="J285" s="328" t="s">
        <v>5884</v>
      </c>
    </row>
    <row r="286" spans="1:10" ht="52.8" x14ac:dyDescent="0.25">
      <c r="A286" s="328" t="s">
        <v>285</v>
      </c>
      <c r="B286" s="329" t="s">
        <v>41</v>
      </c>
      <c r="C286" s="329" t="s">
        <v>286</v>
      </c>
      <c r="D286" s="329" t="s">
        <v>2549</v>
      </c>
      <c r="E286" s="330" t="s">
        <v>43</v>
      </c>
      <c r="F286" s="328" t="s">
        <v>4555</v>
      </c>
      <c r="G286" s="328" t="s">
        <v>5006</v>
      </c>
      <c r="H286" s="328" t="s">
        <v>5007</v>
      </c>
      <c r="I286" s="328" t="s">
        <v>4974</v>
      </c>
      <c r="J286" s="328" t="s">
        <v>5885</v>
      </c>
    </row>
    <row r="287" spans="1:10" ht="26.4" x14ac:dyDescent="0.25">
      <c r="A287" s="328" t="s">
        <v>2000</v>
      </c>
      <c r="B287" s="329" t="s">
        <v>19</v>
      </c>
      <c r="C287" s="329" t="s">
        <v>2001</v>
      </c>
      <c r="D287" s="329" t="s">
        <v>2077</v>
      </c>
      <c r="E287" s="330" t="s">
        <v>43</v>
      </c>
      <c r="F287" s="328" t="s">
        <v>4248</v>
      </c>
      <c r="G287" s="328" t="s">
        <v>5008</v>
      </c>
      <c r="H287" s="328" t="s">
        <v>5008</v>
      </c>
      <c r="I287" s="328" t="s">
        <v>4974</v>
      </c>
      <c r="J287" s="328" t="s">
        <v>5886</v>
      </c>
    </row>
    <row r="288" spans="1:10" ht="39.6" x14ac:dyDescent="0.25">
      <c r="A288" s="328" t="s">
        <v>328</v>
      </c>
      <c r="B288" s="329" t="s">
        <v>41</v>
      </c>
      <c r="C288" s="329" t="s">
        <v>329</v>
      </c>
      <c r="D288" s="329" t="s">
        <v>2549</v>
      </c>
      <c r="E288" s="330" t="s">
        <v>25</v>
      </c>
      <c r="F288" s="328" t="s">
        <v>2621</v>
      </c>
      <c r="G288" s="328" t="s">
        <v>5010</v>
      </c>
      <c r="H288" s="328" t="s">
        <v>5011</v>
      </c>
      <c r="I288" s="328" t="s">
        <v>4974</v>
      </c>
      <c r="J288" s="328" t="s">
        <v>5887</v>
      </c>
    </row>
    <row r="289" spans="1:10" ht="39.6" x14ac:dyDescent="0.25">
      <c r="A289" s="328" t="s">
        <v>1324</v>
      </c>
      <c r="B289" s="329" t="s">
        <v>41</v>
      </c>
      <c r="C289" s="329" t="s">
        <v>1325</v>
      </c>
      <c r="D289" s="329" t="s">
        <v>2175</v>
      </c>
      <c r="E289" s="330" t="s">
        <v>43</v>
      </c>
      <c r="F289" s="328" t="s">
        <v>5012</v>
      </c>
      <c r="G289" s="328" t="s">
        <v>5013</v>
      </c>
      <c r="H289" s="328" t="s">
        <v>5014</v>
      </c>
      <c r="I289" s="328" t="s">
        <v>4974</v>
      </c>
      <c r="J289" s="328" t="s">
        <v>5554</v>
      </c>
    </row>
    <row r="290" spans="1:10" ht="26.4" x14ac:dyDescent="0.25">
      <c r="A290" s="328" t="s">
        <v>1584</v>
      </c>
      <c r="B290" s="329" t="s">
        <v>19</v>
      </c>
      <c r="C290" s="329" t="s">
        <v>1585</v>
      </c>
      <c r="D290" s="329" t="s">
        <v>2077</v>
      </c>
      <c r="E290" s="330" t="s">
        <v>43</v>
      </c>
      <c r="F290" s="328" t="s">
        <v>4383</v>
      </c>
      <c r="G290" s="328" t="s">
        <v>5015</v>
      </c>
      <c r="H290" s="328" t="s">
        <v>5016</v>
      </c>
      <c r="I290" s="328" t="s">
        <v>4974</v>
      </c>
      <c r="J290" s="328" t="s">
        <v>5888</v>
      </c>
    </row>
    <row r="291" spans="1:10" ht="66" x14ac:dyDescent="0.25">
      <c r="A291" s="328" t="s">
        <v>1878</v>
      </c>
      <c r="B291" s="329" t="s">
        <v>19</v>
      </c>
      <c r="C291" s="329" t="s">
        <v>1879</v>
      </c>
      <c r="D291" s="329" t="s">
        <v>14</v>
      </c>
      <c r="E291" s="330" t="s">
        <v>592</v>
      </c>
      <c r="F291" s="328" t="s">
        <v>4248</v>
      </c>
      <c r="G291" s="328" t="s">
        <v>5017</v>
      </c>
      <c r="H291" s="328" t="s">
        <v>5017</v>
      </c>
      <c r="I291" s="328" t="s">
        <v>4974</v>
      </c>
      <c r="J291" s="328" t="s">
        <v>5889</v>
      </c>
    </row>
    <row r="292" spans="1:10" ht="66" x14ac:dyDescent="0.25">
      <c r="A292" s="328" t="s">
        <v>1857</v>
      </c>
      <c r="B292" s="329" t="s">
        <v>19</v>
      </c>
      <c r="C292" s="329" t="s">
        <v>1858</v>
      </c>
      <c r="D292" s="329" t="s">
        <v>14</v>
      </c>
      <c r="E292" s="330" t="s">
        <v>592</v>
      </c>
      <c r="F292" s="328" t="s">
        <v>4248</v>
      </c>
      <c r="G292" s="328" t="s">
        <v>5017</v>
      </c>
      <c r="H292" s="328" t="s">
        <v>5017</v>
      </c>
      <c r="I292" s="328" t="s">
        <v>4974</v>
      </c>
      <c r="J292" s="328" t="s">
        <v>5890</v>
      </c>
    </row>
    <row r="293" spans="1:10" ht="39.6" x14ac:dyDescent="0.25">
      <c r="A293" s="328" t="s">
        <v>1279</v>
      </c>
      <c r="B293" s="329" t="s">
        <v>41</v>
      </c>
      <c r="C293" s="329" t="s">
        <v>1280</v>
      </c>
      <c r="D293" s="329" t="s">
        <v>2175</v>
      </c>
      <c r="E293" s="330" t="s">
        <v>43</v>
      </c>
      <c r="F293" s="328" t="s">
        <v>5018</v>
      </c>
      <c r="G293" s="328" t="s">
        <v>5019</v>
      </c>
      <c r="H293" s="328" t="s">
        <v>5020</v>
      </c>
      <c r="I293" s="328" t="s">
        <v>4974</v>
      </c>
      <c r="J293" s="328" t="s">
        <v>5891</v>
      </c>
    </row>
    <row r="294" spans="1:10" ht="26.4" x14ac:dyDescent="0.25">
      <c r="A294" s="328" t="s">
        <v>1755</v>
      </c>
      <c r="B294" s="329" t="s">
        <v>19</v>
      </c>
      <c r="C294" s="329" t="s">
        <v>1756</v>
      </c>
      <c r="D294" s="329" t="s">
        <v>2077</v>
      </c>
      <c r="E294" s="330" t="s">
        <v>43</v>
      </c>
      <c r="F294" s="328" t="s">
        <v>5021</v>
      </c>
      <c r="G294" s="328" t="s">
        <v>5022</v>
      </c>
      <c r="H294" s="328" t="s">
        <v>5023</v>
      </c>
      <c r="I294" s="328" t="s">
        <v>4974</v>
      </c>
      <c r="J294" s="328" t="s">
        <v>5892</v>
      </c>
    </row>
    <row r="295" spans="1:10" ht="26.4" x14ac:dyDescent="0.25">
      <c r="A295" s="328" t="s">
        <v>957</v>
      </c>
      <c r="B295" s="329" t="s">
        <v>19</v>
      </c>
      <c r="C295" s="329" t="s">
        <v>958</v>
      </c>
      <c r="D295" s="329" t="s">
        <v>2077</v>
      </c>
      <c r="E295" s="330" t="s">
        <v>91</v>
      </c>
      <c r="F295" s="328" t="s">
        <v>4690</v>
      </c>
      <c r="G295" s="328" t="s">
        <v>5024</v>
      </c>
      <c r="H295" s="328" t="s">
        <v>5025</v>
      </c>
      <c r="I295" s="328" t="s">
        <v>4974</v>
      </c>
      <c r="J295" s="328" t="s">
        <v>5893</v>
      </c>
    </row>
    <row r="296" spans="1:10" ht="79.2" x14ac:dyDescent="0.25">
      <c r="A296" s="328" t="s">
        <v>1803</v>
      </c>
      <c r="B296" s="329" t="s">
        <v>19</v>
      </c>
      <c r="C296" s="329" t="s">
        <v>1804</v>
      </c>
      <c r="D296" s="329" t="s">
        <v>14</v>
      </c>
      <c r="E296" s="330" t="s">
        <v>592</v>
      </c>
      <c r="F296" s="328" t="s">
        <v>4248</v>
      </c>
      <c r="G296" s="328" t="s">
        <v>5026</v>
      </c>
      <c r="H296" s="328" t="s">
        <v>5026</v>
      </c>
      <c r="I296" s="328" t="s">
        <v>4974</v>
      </c>
      <c r="J296" s="328" t="s">
        <v>5894</v>
      </c>
    </row>
    <row r="297" spans="1:10" ht="66" x14ac:dyDescent="0.25">
      <c r="A297" s="328" t="s">
        <v>1887</v>
      </c>
      <c r="B297" s="329" t="s">
        <v>19</v>
      </c>
      <c r="C297" s="329" t="s">
        <v>1888</v>
      </c>
      <c r="D297" s="329" t="s">
        <v>14</v>
      </c>
      <c r="E297" s="330" t="s">
        <v>592</v>
      </c>
      <c r="F297" s="328" t="s">
        <v>4248</v>
      </c>
      <c r="G297" s="328" t="s">
        <v>5027</v>
      </c>
      <c r="H297" s="328" t="s">
        <v>5027</v>
      </c>
      <c r="I297" s="328" t="s">
        <v>4974</v>
      </c>
      <c r="J297" s="328" t="s">
        <v>5895</v>
      </c>
    </row>
    <row r="298" spans="1:10" ht="79.2" x14ac:dyDescent="0.25">
      <c r="A298" s="328" t="s">
        <v>1800</v>
      </c>
      <c r="B298" s="329" t="s">
        <v>19</v>
      </c>
      <c r="C298" s="329" t="s">
        <v>1801</v>
      </c>
      <c r="D298" s="329" t="s">
        <v>14</v>
      </c>
      <c r="E298" s="330" t="s">
        <v>592</v>
      </c>
      <c r="F298" s="328" t="s">
        <v>4248</v>
      </c>
      <c r="G298" s="328" t="s">
        <v>5028</v>
      </c>
      <c r="H298" s="328" t="s">
        <v>5028</v>
      </c>
      <c r="I298" s="328" t="s">
        <v>4974</v>
      </c>
      <c r="J298" s="328" t="s">
        <v>5426</v>
      </c>
    </row>
    <row r="299" spans="1:10" ht="52.8" x14ac:dyDescent="0.25">
      <c r="A299" s="328" t="s">
        <v>1890</v>
      </c>
      <c r="B299" s="329" t="s">
        <v>19</v>
      </c>
      <c r="C299" s="329" t="s">
        <v>1891</v>
      </c>
      <c r="D299" s="329" t="s">
        <v>2077</v>
      </c>
      <c r="E299" s="330" t="s">
        <v>43</v>
      </c>
      <c r="F299" s="328" t="s">
        <v>4248</v>
      </c>
      <c r="G299" s="328" t="s">
        <v>5029</v>
      </c>
      <c r="H299" s="328" t="s">
        <v>5029</v>
      </c>
      <c r="I299" s="328" t="s">
        <v>4974</v>
      </c>
      <c r="J299" s="328" t="s">
        <v>5896</v>
      </c>
    </row>
    <row r="300" spans="1:10" ht="52.8" x14ac:dyDescent="0.25">
      <c r="A300" s="328" t="s">
        <v>1893</v>
      </c>
      <c r="B300" s="329" t="s">
        <v>19</v>
      </c>
      <c r="C300" s="329" t="s">
        <v>1894</v>
      </c>
      <c r="D300" s="329" t="s">
        <v>14</v>
      </c>
      <c r="E300" s="330" t="s">
        <v>592</v>
      </c>
      <c r="F300" s="328" t="s">
        <v>4248</v>
      </c>
      <c r="G300" s="328" t="s">
        <v>5030</v>
      </c>
      <c r="H300" s="328" t="s">
        <v>5030</v>
      </c>
      <c r="I300" s="328" t="s">
        <v>4974</v>
      </c>
      <c r="J300" s="328" t="s">
        <v>5897</v>
      </c>
    </row>
    <row r="301" spans="1:10" ht="52.8" x14ac:dyDescent="0.25">
      <c r="A301" s="328" t="s">
        <v>1899</v>
      </c>
      <c r="B301" s="329" t="s">
        <v>19</v>
      </c>
      <c r="C301" s="329" t="s">
        <v>1900</v>
      </c>
      <c r="D301" s="329" t="s">
        <v>14</v>
      </c>
      <c r="E301" s="330" t="s">
        <v>592</v>
      </c>
      <c r="F301" s="328" t="s">
        <v>4248</v>
      </c>
      <c r="G301" s="328" t="s">
        <v>5031</v>
      </c>
      <c r="H301" s="328" t="s">
        <v>5031</v>
      </c>
      <c r="I301" s="328" t="s">
        <v>4974</v>
      </c>
      <c r="J301" s="328" t="s">
        <v>5898</v>
      </c>
    </row>
    <row r="302" spans="1:10" ht="26.4" x14ac:dyDescent="0.25">
      <c r="A302" s="328" t="s">
        <v>1405</v>
      </c>
      <c r="B302" s="329" t="s">
        <v>19</v>
      </c>
      <c r="C302" s="329" t="s">
        <v>1406</v>
      </c>
      <c r="D302" s="329" t="s">
        <v>2077</v>
      </c>
      <c r="E302" s="330" t="s">
        <v>43</v>
      </c>
      <c r="F302" s="328" t="s">
        <v>4285</v>
      </c>
      <c r="G302" s="328" t="s">
        <v>5033</v>
      </c>
      <c r="H302" s="328" t="s">
        <v>5034</v>
      </c>
      <c r="I302" s="328" t="s">
        <v>4974</v>
      </c>
      <c r="J302" s="328" t="s">
        <v>5899</v>
      </c>
    </row>
    <row r="303" spans="1:10" ht="52.8" x14ac:dyDescent="0.25">
      <c r="A303" s="328" t="s">
        <v>1896</v>
      </c>
      <c r="B303" s="329" t="s">
        <v>19</v>
      </c>
      <c r="C303" s="329" t="s">
        <v>1897</v>
      </c>
      <c r="D303" s="329" t="s">
        <v>14</v>
      </c>
      <c r="E303" s="330" t="s">
        <v>592</v>
      </c>
      <c r="F303" s="328" t="s">
        <v>4248</v>
      </c>
      <c r="G303" s="328" t="s">
        <v>5035</v>
      </c>
      <c r="H303" s="328" t="s">
        <v>5035</v>
      </c>
      <c r="I303" s="328" t="s">
        <v>5036</v>
      </c>
      <c r="J303" s="328" t="s">
        <v>5900</v>
      </c>
    </row>
    <row r="304" spans="1:10" ht="26.4" x14ac:dyDescent="0.25">
      <c r="A304" s="328" t="s">
        <v>364</v>
      </c>
      <c r="B304" s="329" t="s">
        <v>41</v>
      </c>
      <c r="C304" s="329" t="s">
        <v>365</v>
      </c>
      <c r="D304" s="329" t="s">
        <v>2654</v>
      </c>
      <c r="E304" s="330" t="s">
        <v>43</v>
      </c>
      <c r="F304" s="328" t="s">
        <v>4523</v>
      </c>
      <c r="G304" s="328" t="s">
        <v>5037</v>
      </c>
      <c r="H304" s="328" t="s">
        <v>5038</v>
      </c>
      <c r="I304" s="328" t="s">
        <v>5036</v>
      </c>
      <c r="J304" s="328" t="s">
        <v>5901</v>
      </c>
    </row>
    <row r="305" spans="1:10" ht="26.4" x14ac:dyDescent="0.25">
      <c r="A305" s="328" t="s">
        <v>1462</v>
      </c>
      <c r="B305" s="329" t="s">
        <v>19</v>
      </c>
      <c r="C305" s="329" t="s">
        <v>1463</v>
      </c>
      <c r="D305" s="329" t="s">
        <v>2077</v>
      </c>
      <c r="E305" s="330" t="s">
        <v>43</v>
      </c>
      <c r="F305" s="328" t="s">
        <v>5039</v>
      </c>
      <c r="G305" s="328" t="s">
        <v>5040</v>
      </c>
      <c r="H305" s="328" t="s">
        <v>5041</v>
      </c>
      <c r="I305" s="328" t="s">
        <v>5036</v>
      </c>
      <c r="J305" s="328" t="s">
        <v>5902</v>
      </c>
    </row>
    <row r="306" spans="1:10" ht="39.6" x14ac:dyDescent="0.25">
      <c r="A306" s="328" t="s">
        <v>1086</v>
      </c>
      <c r="B306" s="329" t="s">
        <v>19</v>
      </c>
      <c r="C306" s="329" t="s">
        <v>1087</v>
      </c>
      <c r="D306" s="329" t="s">
        <v>2077</v>
      </c>
      <c r="E306" s="330" t="s">
        <v>43</v>
      </c>
      <c r="F306" s="328" t="s">
        <v>4757</v>
      </c>
      <c r="G306" s="328" t="s">
        <v>5042</v>
      </c>
      <c r="H306" s="328" t="s">
        <v>5043</v>
      </c>
      <c r="I306" s="328" t="s">
        <v>5036</v>
      </c>
      <c r="J306" s="328" t="s">
        <v>5903</v>
      </c>
    </row>
    <row r="307" spans="1:10" ht="39.6" x14ac:dyDescent="0.25">
      <c r="A307" s="328" t="s">
        <v>866</v>
      </c>
      <c r="B307" s="329" t="s">
        <v>41</v>
      </c>
      <c r="C307" s="329" t="s">
        <v>867</v>
      </c>
      <c r="D307" s="329" t="s">
        <v>3149</v>
      </c>
      <c r="E307" s="330" t="s">
        <v>43</v>
      </c>
      <c r="F307" s="328" t="s">
        <v>4251</v>
      </c>
      <c r="G307" s="328" t="s">
        <v>5044</v>
      </c>
      <c r="H307" s="328" t="s">
        <v>5045</v>
      </c>
      <c r="I307" s="328" t="s">
        <v>5036</v>
      </c>
      <c r="J307" s="328" t="s">
        <v>5904</v>
      </c>
    </row>
    <row r="308" spans="1:10" ht="26.4" x14ac:dyDescent="0.25">
      <c r="A308" s="328" t="s">
        <v>1913</v>
      </c>
      <c r="B308" s="329" t="s">
        <v>19</v>
      </c>
      <c r="C308" s="329" t="s">
        <v>1914</v>
      </c>
      <c r="D308" s="329" t="s">
        <v>2077</v>
      </c>
      <c r="E308" s="330" t="s">
        <v>43</v>
      </c>
      <c r="F308" s="328" t="s">
        <v>4733</v>
      </c>
      <c r="G308" s="328" t="s">
        <v>5046</v>
      </c>
      <c r="H308" s="328" t="s">
        <v>5047</v>
      </c>
      <c r="I308" s="328" t="s">
        <v>5036</v>
      </c>
      <c r="J308" s="328" t="s">
        <v>5905</v>
      </c>
    </row>
    <row r="309" spans="1:10" ht="39.6" x14ac:dyDescent="0.25">
      <c r="A309" s="328" t="s">
        <v>869</v>
      </c>
      <c r="B309" s="329" t="s">
        <v>41</v>
      </c>
      <c r="C309" s="329" t="s">
        <v>870</v>
      </c>
      <c r="D309" s="329" t="s">
        <v>3165</v>
      </c>
      <c r="E309" s="330" t="s">
        <v>43</v>
      </c>
      <c r="F309" s="328" t="s">
        <v>4890</v>
      </c>
      <c r="G309" s="328" t="s">
        <v>5048</v>
      </c>
      <c r="H309" s="328" t="s">
        <v>5049</v>
      </c>
      <c r="I309" s="328" t="s">
        <v>5036</v>
      </c>
      <c r="J309" s="328" t="s">
        <v>5906</v>
      </c>
    </row>
    <row r="310" spans="1:10" ht="26.4" x14ac:dyDescent="0.25">
      <c r="A310" s="328" t="s">
        <v>109</v>
      </c>
      <c r="B310" s="329" t="s">
        <v>41</v>
      </c>
      <c r="C310" s="329" t="s">
        <v>110</v>
      </c>
      <c r="D310" s="329" t="s">
        <v>2322</v>
      </c>
      <c r="E310" s="330" t="s">
        <v>107</v>
      </c>
      <c r="F310" s="328" t="s">
        <v>5050</v>
      </c>
      <c r="G310" s="328" t="s">
        <v>5051</v>
      </c>
      <c r="H310" s="328" t="s">
        <v>5052</v>
      </c>
      <c r="I310" s="328" t="s">
        <v>5036</v>
      </c>
      <c r="J310" s="328" t="s">
        <v>5907</v>
      </c>
    </row>
    <row r="311" spans="1:10" ht="26.4" x14ac:dyDescent="0.25">
      <c r="A311" s="328" t="s">
        <v>749</v>
      </c>
      <c r="B311" s="329" t="s">
        <v>41</v>
      </c>
      <c r="C311" s="329" t="s">
        <v>750</v>
      </c>
      <c r="D311" s="329" t="s">
        <v>2969</v>
      </c>
      <c r="E311" s="330" t="s">
        <v>43</v>
      </c>
      <c r="F311" s="328" t="s">
        <v>5053</v>
      </c>
      <c r="G311" s="328" t="s">
        <v>5054</v>
      </c>
      <c r="H311" s="328" t="s">
        <v>5055</v>
      </c>
      <c r="I311" s="328" t="s">
        <v>5036</v>
      </c>
      <c r="J311" s="328" t="s">
        <v>2602</v>
      </c>
    </row>
    <row r="312" spans="1:10" ht="26.4" x14ac:dyDescent="0.25">
      <c r="A312" s="328" t="s">
        <v>291</v>
      </c>
      <c r="B312" s="329" t="s">
        <v>19</v>
      </c>
      <c r="C312" s="329" t="s">
        <v>292</v>
      </c>
      <c r="D312" s="329" t="s">
        <v>2077</v>
      </c>
      <c r="E312" s="330" t="s">
        <v>43</v>
      </c>
      <c r="F312" s="328" t="s">
        <v>4667</v>
      </c>
      <c r="G312" s="328" t="s">
        <v>5004</v>
      </c>
      <c r="H312" s="328" t="s">
        <v>5056</v>
      </c>
      <c r="I312" s="328" t="s">
        <v>5036</v>
      </c>
      <c r="J312" s="328" t="s">
        <v>5908</v>
      </c>
    </row>
    <row r="313" spans="1:10" ht="39.6" x14ac:dyDescent="0.25">
      <c r="A313" s="328" t="s">
        <v>1246</v>
      </c>
      <c r="B313" s="329" t="s">
        <v>41</v>
      </c>
      <c r="C313" s="329" t="s">
        <v>1247</v>
      </c>
      <c r="D313" s="329" t="s">
        <v>2175</v>
      </c>
      <c r="E313" s="330" t="s">
        <v>91</v>
      </c>
      <c r="F313" s="328" t="s">
        <v>5057</v>
      </c>
      <c r="G313" s="328" t="s">
        <v>5058</v>
      </c>
      <c r="H313" s="328" t="s">
        <v>5059</v>
      </c>
      <c r="I313" s="328" t="s">
        <v>5036</v>
      </c>
      <c r="J313" s="328" t="s">
        <v>5909</v>
      </c>
    </row>
    <row r="314" spans="1:10" ht="26.4" x14ac:dyDescent="0.25">
      <c r="A314" s="328" t="s">
        <v>379</v>
      </c>
      <c r="B314" s="329" t="s">
        <v>41</v>
      </c>
      <c r="C314" s="329" t="s">
        <v>380</v>
      </c>
      <c r="D314" s="329" t="s">
        <v>2549</v>
      </c>
      <c r="E314" s="330" t="s">
        <v>43</v>
      </c>
      <c r="F314" s="328" t="s">
        <v>4814</v>
      </c>
      <c r="G314" s="328" t="s">
        <v>5060</v>
      </c>
      <c r="H314" s="328" t="s">
        <v>5061</v>
      </c>
      <c r="I314" s="328" t="s">
        <v>5036</v>
      </c>
      <c r="J314" s="328" t="s">
        <v>5910</v>
      </c>
    </row>
    <row r="315" spans="1:10" ht="39.6" x14ac:dyDescent="0.25">
      <c r="A315" s="328" t="s">
        <v>1578</v>
      </c>
      <c r="B315" s="329" t="s">
        <v>41</v>
      </c>
      <c r="C315" s="329" t="s">
        <v>1579</v>
      </c>
      <c r="D315" s="329" t="s">
        <v>3735</v>
      </c>
      <c r="E315" s="330" t="s">
        <v>43</v>
      </c>
      <c r="F315" s="328" t="s">
        <v>4342</v>
      </c>
      <c r="G315" s="328" t="s">
        <v>5062</v>
      </c>
      <c r="H315" s="328" t="s">
        <v>5063</v>
      </c>
      <c r="I315" s="328" t="s">
        <v>5036</v>
      </c>
      <c r="J315" s="328" t="s">
        <v>5911</v>
      </c>
    </row>
    <row r="316" spans="1:10" ht="26.4" x14ac:dyDescent="0.25">
      <c r="A316" s="328" t="s">
        <v>1186</v>
      </c>
      <c r="B316" s="329" t="s">
        <v>19</v>
      </c>
      <c r="C316" s="329" t="s">
        <v>1187</v>
      </c>
      <c r="D316" s="329" t="s">
        <v>2077</v>
      </c>
      <c r="E316" s="330" t="s">
        <v>859</v>
      </c>
      <c r="F316" s="328" t="s">
        <v>4997</v>
      </c>
      <c r="G316" s="328" t="s">
        <v>5064</v>
      </c>
      <c r="H316" s="328" t="s">
        <v>5065</v>
      </c>
      <c r="I316" s="328" t="s">
        <v>5036</v>
      </c>
      <c r="J316" s="328" t="s">
        <v>5912</v>
      </c>
    </row>
    <row r="317" spans="1:10" ht="52.8" x14ac:dyDescent="0.25">
      <c r="A317" s="328" t="s">
        <v>1824</v>
      </c>
      <c r="B317" s="329" t="s">
        <v>19</v>
      </c>
      <c r="C317" s="329" t="s">
        <v>1825</v>
      </c>
      <c r="D317" s="329" t="s">
        <v>14</v>
      </c>
      <c r="E317" s="330" t="s">
        <v>592</v>
      </c>
      <c r="F317" s="328" t="s">
        <v>4248</v>
      </c>
      <c r="G317" s="328" t="s">
        <v>5066</v>
      </c>
      <c r="H317" s="328" t="s">
        <v>5066</v>
      </c>
      <c r="I317" s="328" t="s">
        <v>5036</v>
      </c>
      <c r="J317" s="328" t="s">
        <v>5913</v>
      </c>
    </row>
    <row r="318" spans="1:10" ht="39.6" x14ac:dyDescent="0.25">
      <c r="A318" s="328" t="s">
        <v>1315</v>
      </c>
      <c r="B318" s="329" t="s">
        <v>41</v>
      </c>
      <c r="C318" s="329" t="s">
        <v>1316</v>
      </c>
      <c r="D318" s="329" t="s">
        <v>2175</v>
      </c>
      <c r="E318" s="330" t="s">
        <v>43</v>
      </c>
      <c r="F318" s="328" t="s">
        <v>4757</v>
      </c>
      <c r="G318" s="328" t="s">
        <v>5068</v>
      </c>
      <c r="H318" s="328" t="s">
        <v>5069</v>
      </c>
      <c r="I318" s="328" t="s">
        <v>5036</v>
      </c>
      <c r="J318" s="328" t="s">
        <v>5914</v>
      </c>
    </row>
    <row r="319" spans="1:10" ht="39.6" x14ac:dyDescent="0.25">
      <c r="A319" s="328" t="s">
        <v>1378</v>
      </c>
      <c r="B319" s="329" t="s">
        <v>41</v>
      </c>
      <c r="C319" s="329" t="s">
        <v>1379</v>
      </c>
      <c r="D319" s="329" t="s">
        <v>2181</v>
      </c>
      <c r="E319" s="330" t="s">
        <v>43</v>
      </c>
      <c r="F319" s="328" t="s">
        <v>4474</v>
      </c>
      <c r="G319" s="328" t="s">
        <v>5070</v>
      </c>
      <c r="H319" s="328" t="s">
        <v>5071</v>
      </c>
      <c r="I319" s="328" t="s">
        <v>5036</v>
      </c>
      <c r="J319" s="328" t="s">
        <v>5915</v>
      </c>
    </row>
    <row r="320" spans="1:10" ht="39.6" x14ac:dyDescent="0.25">
      <c r="A320" s="328" t="s">
        <v>897</v>
      </c>
      <c r="B320" s="329" t="s">
        <v>41</v>
      </c>
      <c r="C320" s="329" t="s">
        <v>898</v>
      </c>
      <c r="D320" s="329" t="s">
        <v>3001</v>
      </c>
      <c r="E320" s="330" t="s">
        <v>43</v>
      </c>
      <c r="F320" s="328" t="s">
        <v>5003</v>
      </c>
      <c r="G320" s="328" t="s">
        <v>5072</v>
      </c>
      <c r="H320" s="328" t="s">
        <v>5073</v>
      </c>
      <c r="I320" s="328" t="s">
        <v>5036</v>
      </c>
      <c r="J320" s="328" t="s">
        <v>5916</v>
      </c>
    </row>
    <row r="321" spans="1:10" ht="39.6" x14ac:dyDescent="0.25">
      <c r="A321" s="328" t="s">
        <v>791</v>
      </c>
      <c r="B321" s="329" t="s">
        <v>41</v>
      </c>
      <c r="C321" s="329" t="s">
        <v>792</v>
      </c>
      <c r="D321" s="329" t="s">
        <v>2969</v>
      </c>
      <c r="E321" s="330" t="s">
        <v>43</v>
      </c>
      <c r="F321" s="328" t="s">
        <v>5074</v>
      </c>
      <c r="G321" s="328" t="s">
        <v>5075</v>
      </c>
      <c r="H321" s="328" t="s">
        <v>5076</v>
      </c>
      <c r="I321" s="328" t="s">
        <v>5036</v>
      </c>
      <c r="J321" s="328" t="s">
        <v>5553</v>
      </c>
    </row>
    <row r="322" spans="1:10" ht="26.4" x14ac:dyDescent="0.25">
      <c r="A322" s="328" t="s">
        <v>1622</v>
      </c>
      <c r="B322" s="329" t="s">
        <v>41</v>
      </c>
      <c r="C322" s="329" t="s">
        <v>1623</v>
      </c>
      <c r="D322" s="329" t="s">
        <v>2172</v>
      </c>
      <c r="E322" s="330" t="s">
        <v>43</v>
      </c>
      <c r="F322" s="328" t="s">
        <v>5077</v>
      </c>
      <c r="G322" s="328" t="s">
        <v>5078</v>
      </c>
      <c r="H322" s="328" t="s">
        <v>5079</v>
      </c>
      <c r="I322" s="328" t="s">
        <v>5036</v>
      </c>
      <c r="J322" s="328" t="s">
        <v>5917</v>
      </c>
    </row>
    <row r="323" spans="1:10" ht="39.6" x14ac:dyDescent="0.25">
      <c r="A323" s="328" t="s">
        <v>912</v>
      </c>
      <c r="B323" s="329" t="s">
        <v>41</v>
      </c>
      <c r="C323" s="329" t="s">
        <v>913</v>
      </c>
      <c r="D323" s="329" t="s">
        <v>3001</v>
      </c>
      <c r="E323" s="330" t="s">
        <v>43</v>
      </c>
      <c r="F323" s="328" t="s">
        <v>5080</v>
      </c>
      <c r="G323" s="328" t="s">
        <v>5081</v>
      </c>
      <c r="H323" s="328" t="s">
        <v>5082</v>
      </c>
      <c r="I323" s="328" t="s">
        <v>5036</v>
      </c>
      <c r="J323" s="328" t="s">
        <v>5918</v>
      </c>
    </row>
    <row r="324" spans="1:10" ht="26.4" x14ac:dyDescent="0.25">
      <c r="A324" s="328" t="s">
        <v>1106</v>
      </c>
      <c r="B324" s="329" t="s">
        <v>19</v>
      </c>
      <c r="C324" s="329" t="s">
        <v>1107</v>
      </c>
      <c r="D324" s="329" t="s">
        <v>2077</v>
      </c>
      <c r="E324" s="330" t="s">
        <v>43</v>
      </c>
      <c r="F324" s="328" t="s">
        <v>4485</v>
      </c>
      <c r="G324" s="328" t="s">
        <v>5083</v>
      </c>
      <c r="H324" s="328" t="s">
        <v>5084</v>
      </c>
      <c r="I324" s="328" t="s">
        <v>5036</v>
      </c>
      <c r="J324" s="328" t="s">
        <v>5919</v>
      </c>
    </row>
    <row r="325" spans="1:10" ht="26.4" x14ac:dyDescent="0.25">
      <c r="A325" s="328" t="s">
        <v>1686</v>
      </c>
      <c r="B325" s="329" t="s">
        <v>19</v>
      </c>
      <c r="C325" s="329" t="s">
        <v>1687</v>
      </c>
      <c r="D325" s="329" t="s">
        <v>2077</v>
      </c>
      <c r="E325" s="330" t="s">
        <v>43</v>
      </c>
      <c r="F325" s="328" t="s">
        <v>5086</v>
      </c>
      <c r="G325" s="328" t="s">
        <v>5087</v>
      </c>
      <c r="H325" s="328" t="s">
        <v>5088</v>
      </c>
      <c r="I325" s="328" t="s">
        <v>5036</v>
      </c>
      <c r="J325" s="328" t="s">
        <v>5920</v>
      </c>
    </row>
    <row r="326" spans="1:10" ht="39.6" x14ac:dyDescent="0.25">
      <c r="A326" s="328" t="s">
        <v>1249</v>
      </c>
      <c r="B326" s="329" t="s">
        <v>41</v>
      </c>
      <c r="C326" s="329" t="s">
        <v>1250</v>
      </c>
      <c r="D326" s="329" t="s">
        <v>2175</v>
      </c>
      <c r="E326" s="330" t="s">
        <v>91</v>
      </c>
      <c r="F326" s="328" t="s">
        <v>5089</v>
      </c>
      <c r="G326" s="328" t="s">
        <v>5090</v>
      </c>
      <c r="H326" s="328" t="s">
        <v>5091</v>
      </c>
      <c r="I326" s="328" t="s">
        <v>5036</v>
      </c>
      <c r="J326" s="328" t="s">
        <v>5921</v>
      </c>
    </row>
    <row r="327" spans="1:10" ht="39.6" x14ac:dyDescent="0.25">
      <c r="A327" s="328" t="s">
        <v>1351</v>
      </c>
      <c r="B327" s="329" t="s">
        <v>41</v>
      </c>
      <c r="C327" s="329" t="s">
        <v>1352</v>
      </c>
      <c r="D327" s="329" t="s">
        <v>2181</v>
      </c>
      <c r="E327" s="330" t="s">
        <v>43</v>
      </c>
      <c r="F327" s="328" t="s">
        <v>4251</v>
      </c>
      <c r="G327" s="328" t="s">
        <v>5092</v>
      </c>
      <c r="H327" s="328" t="s">
        <v>5093</v>
      </c>
      <c r="I327" s="328" t="s">
        <v>5036</v>
      </c>
      <c r="J327" s="328" t="s">
        <v>5922</v>
      </c>
    </row>
    <row r="328" spans="1:10" ht="26.4" x14ac:dyDescent="0.25">
      <c r="A328" s="328" t="s">
        <v>51</v>
      </c>
      <c r="B328" s="329" t="s">
        <v>41</v>
      </c>
      <c r="C328" s="329" t="s">
        <v>52</v>
      </c>
      <c r="D328" s="329" t="s">
        <v>2211</v>
      </c>
      <c r="E328" s="330" t="s">
        <v>25</v>
      </c>
      <c r="F328" s="328" t="s">
        <v>4251</v>
      </c>
      <c r="G328" s="328" t="s">
        <v>5094</v>
      </c>
      <c r="H328" s="328" t="s">
        <v>5095</v>
      </c>
      <c r="I328" s="328" t="s">
        <v>5036</v>
      </c>
      <c r="J328" s="328" t="s">
        <v>5923</v>
      </c>
    </row>
    <row r="329" spans="1:10" ht="39.6" x14ac:dyDescent="0.25">
      <c r="A329" s="328" t="s">
        <v>1384</v>
      </c>
      <c r="B329" s="329" t="s">
        <v>19</v>
      </c>
      <c r="C329" s="329" t="s">
        <v>1385</v>
      </c>
      <c r="D329" s="329" t="s">
        <v>2077</v>
      </c>
      <c r="E329" s="330" t="s">
        <v>43</v>
      </c>
      <c r="F329" s="328" t="s">
        <v>4474</v>
      </c>
      <c r="G329" s="328" t="s">
        <v>5096</v>
      </c>
      <c r="H329" s="328" t="s">
        <v>5097</v>
      </c>
      <c r="I329" s="328" t="s">
        <v>5036</v>
      </c>
      <c r="J329" s="328" t="s">
        <v>5924</v>
      </c>
    </row>
    <row r="330" spans="1:10" ht="79.2" x14ac:dyDescent="0.25">
      <c r="A330" s="328" t="s">
        <v>1818</v>
      </c>
      <c r="B330" s="329" t="s">
        <v>19</v>
      </c>
      <c r="C330" s="329" t="s">
        <v>1819</v>
      </c>
      <c r="D330" s="329" t="s">
        <v>14</v>
      </c>
      <c r="E330" s="330" t="s">
        <v>592</v>
      </c>
      <c r="F330" s="328" t="s">
        <v>4248</v>
      </c>
      <c r="G330" s="328" t="s">
        <v>5098</v>
      </c>
      <c r="H330" s="328" t="s">
        <v>5098</v>
      </c>
      <c r="I330" s="328" t="s">
        <v>5036</v>
      </c>
      <c r="J330" s="328" t="s">
        <v>5925</v>
      </c>
    </row>
    <row r="331" spans="1:10" ht="26.4" x14ac:dyDescent="0.25">
      <c r="A331" s="328" t="s">
        <v>1288</v>
      </c>
      <c r="B331" s="329" t="s">
        <v>19</v>
      </c>
      <c r="C331" s="329" t="s">
        <v>1289</v>
      </c>
      <c r="D331" s="329" t="s">
        <v>2077</v>
      </c>
      <c r="E331" s="330" t="s">
        <v>43</v>
      </c>
      <c r="F331" s="328" t="s">
        <v>5099</v>
      </c>
      <c r="G331" s="328" t="s">
        <v>5100</v>
      </c>
      <c r="H331" s="328" t="s">
        <v>5101</v>
      </c>
      <c r="I331" s="328" t="s">
        <v>5036</v>
      </c>
      <c r="J331" s="328" t="s">
        <v>5926</v>
      </c>
    </row>
    <row r="332" spans="1:10" ht="26.4" x14ac:dyDescent="0.25">
      <c r="A332" s="328" t="s">
        <v>1390</v>
      </c>
      <c r="B332" s="329" t="s">
        <v>19</v>
      </c>
      <c r="C332" s="329" t="s">
        <v>1391</v>
      </c>
      <c r="D332" s="329" t="s">
        <v>2077</v>
      </c>
      <c r="E332" s="330" t="s">
        <v>43</v>
      </c>
      <c r="F332" s="328" t="s">
        <v>4994</v>
      </c>
      <c r="G332" s="328" t="s">
        <v>5102</v>
      </c>
      <c r="H332" s="328" t="s">
        <v>5103</v>
      </c>
      <c r="I332" s="328" t="s">
        <v>5036</v>
      </c>
      <c r="J332" s="328" t="s">
        <v>5927</v>
      </c>
    </row>
    <row r="333" spans="1:10" ht="66" x14ac:dyDescent="0.25">
      <c r="A333" s="328" t="s">
        <v>356</v>
      </c>
      <c r="B333" s="329" t="s">
        <v>19</v>
      </c>
      <c r="C333" s="329" t="s">
        <v>357</v>
      </c>
      <c r="D333" s="329" t="s">
        <v>2077</v>
      </c>
      <c r="E333" s="330" t="s">
        <v>25</v>
      </c>
      <c r="F333" s="328" t="s">
        <v>2650</v>
      </c>
      <c r="G333" s="328" t="s">
        <v>5104</v>
      </c>
      <c r="H333" s="328" t="s">
        <v>5105</v>
      </c>
      <c r="I333" s="328" t="s">
        <v>5036</v>
      </c>
      <c r="J333" s="328" t="s">
        <v>5928</v>
      </c>
    </row>
    <row r="334" spans="1:10" ht="79.2" x14ac:dyDescent="0.25">
      <c r="A334" s="328" t="s">
        <v>1815</v>
      </c>
      <c r="B334" s="329" t="s">
        <v>19</v>
      </c>
      <c r="C334" s="329" t="s">
        <v>1816</v>
      </c>
      <c r="D334" s="329" t="s">
        <v>14</v>
      </c>
      <c r="E334" s="330" t="s">
        <v>592</v>
      </c>
      <c r="F334" s="328" t="s">
        <v>4248</v>
      </c>
      <c r="G334" s="328" t="s">
        <v>5107</v>
      </c>
      <c r="H334" s="328" t="s">
        <v>5107</v>
      </c>
      <c r="I334" s="328" t="s">
        <v>5036</v>
      </c>
      <c r="J334" s="328" t="s">
        <v>5929</v>
      </c>
    </row>
    <row r="335" spans="1:10" ht="79.2" x14ac:dyDescent="0.25">
      <c r="A335" s="328" t="s">
        <v>1788</v>
      </c>
      <c r="B335" s="329" t="s">
        <v>19</v>
      </c>
      <c r="C335" s="329" t="s">
        <v>1789</v>
      </c>
      <c r="D335" s="329" t="s">
        <v>2077</v>
      </c>
      <c r="E335" s="330" t="s">
        <v>43</v>
      </c>
      <c r="F335" s="328" t="s">
        <v>4248</v>
      </c>
      <c r="G335" s="328" t="s">
        <v>5107</v>
      </c>
      <c r="H335" s="328" t="s">
        <v>5107</v>
      </c>
      <c r="I335" s="328" t="s">
        <v>5036</v>
      </c>
      <c r="J335" s="328" t="s">
        <v>5930</v>
      </c>
    </row>
    <row r="336" spans="1:10" ht="79.2" x14ac:dyDescent="0.25">
      <c r="A336" s="328" t="s">
        <v>1806</v>
      </c>
      <c r="B336" s="329" t="s">
        <v>19</v>
      </c>
      <c r="C336" s="329" t="s">
        <v>1807</v>
      </c>
      <c r="D336" s="329" t="s">
        <v>14</v>
      </c>
      <c r="E336" s="330" t="s">
        <v>592</v>
      </c>
      <c r="F336" s="328" t="s">
        <v>4248</v>
      </c>
      <c r="G336" s="328" t="s">
        <v>5107</v>
      </c>
      <c r="H336" s="328" t="s">
        <v>5107</v>
      </c>
      <c r="I336" s="328" t="s">
        <v>5036</v>
      </c>
      <c r="J336" s="328" t="s">
        <v>5931</v>
      </c>
    </row>
    <row r="337" spans="1:10" ht="26.4" x14ac:dyDescent="0.25">
      <c r="A337" s="328" t="s">
        <v>1474</v>
      </c>
      <c r="B337" s="329" t="s">
        <v>19</v>
      </c>
      <c r="C337" s="329" t="s">
        <v>1475</v>
      </c>
      <c r="D337" s="329" t="s">
        <v>2077</v>
      </c>
      <c r="E337" s="330" t="s">
        <v>43</v>
      </c>
      <c r="F337" s="328" t="s">
        <v>5108</v>
      </c>
      <c r="G337" s="328" t="s">
        <v>4539</v>
      </c>
      <c r="H337" s="328" t="s">
        <v>5109</v>
      </c>
      <c r="I337" s="328" t="s">
        <v>5036</v>
      </c>
      <c r="J337" s="328" t="s">
        <v>5932</v>
      </c>
    </row>
    <row r="338" spans="1:10" ht="39.6" x14ac:dyDescent="0.25">
      <c r="A338" s="328" t="s">
        <v>1155</v>
      </c>
      <c r="B338" s="329" t="s">
        <v>41</v>
      </c>
      <c r="C338" s="329" t="s">
        <v>1156</v>
      </c>
      <c r="D338" s="329" t="s">
        <v>3034</v>
      </c>
      <c r="E338" s="330" t="s">
        <v>43</v>
      </c>
      <c r="F338" s="328" t="s">
        <v>4975</v>
      </c>
      <c r="G338" s="328" t="s">
        <v>5110</v>
      </c>
      <c r="H338" s="328" t="s">
        <v>5111</v>
      </c>
      <c r="I338" s="328" t="s">
        <v>5036</v>
      </c>
      <c r="J338" s="328" t="s">
        <v>5933</v>
      </c>
    </row>
    <row r="339" spans="1:10" ht="26.4" x14ac:dyDescent="0.25">
      <c r="A339" s="328" t="s">
        <v>1737</v>
      </c>
      <c r="B339" s="329" t="s">
        <v>19</v>
      </c>
      <c r="C339" s="329" t="s">
        <v>1738</v>
      </c>
      <c r="D339" s="329" t="s">
        <v>2077</v>
      </c>
      <c r="E339" s="330" t="s">
        <v>43</v>
      </c>
      <c r="F339" s="328" t="s">
        <v>4248</v>
      </c>
      <c r="G339" s="328" t="s">
        <v>5112</v>
      </c>
      <c r="H339" s="328" t="s">
        <v>5112</v>
      </c>
      <c r="I339" s="328" t="s">
        <v>5036</v>
      </c>
      <c r="J339" s="328" t="s">
        <v>5934</v>
      </c>
    </row>
    <row r="340" spans="1:10" ht="39.6" x14ac:dyDescent="0.25">
      <c r="A340" s="328" t="s">
        <v>1534</v>
      </c>
      <c r="B340" s="329" t="s">
        <v>19</v>
      </c>
      <c r="C340" s="329" t="s">
        <v>1535</v>
      </c>
      <c r="D340" s="329" t="s">
        <v>2077</v>
      </c>
      <c r="E340" s="330" t="s">
        <v>43</v>
      </c>
      <c r="F340" s="328" t="s">
        <v>4248</v>
      </c>
      <c r="G340" s="328" t="s">
        <v>5113</v>
      </c>
      <c r="H340" s="328" t="s">
        <v>5113</v>
      </c>
      <c r="I340" s="328" t="s">
        <v>5036</v>
      </c>
      <c r="J340" s="328" t="s">
        <v>5935</v>
      </c>
    </row>
    <row r="341" spans="1:10" ht="26.4" x14ac:dyDescent="0.25">
      <c r="A341" s="328" t="s">
        <v>1758</v>
      </c>
      <c r="B341" s="329" t="s">
        <v>19</v>
      </c>
      <c r="C341" s="329" t="s">
        <v>1759</v>
      </c>
      <c r="D341" s="329" t="s">
        <v>2077</v>
      </c>
      <c r="E341" s="330" t="s">
        <v>43</v>
      </c>
      <c r="F341" s="328" t="s">
        <v>4248</v>
      </c>
      <c r="G341" s="328" t="s">
        <v>5114</v>
      </c>
      <c r="H341" s="328" t="s">
        <v>5114</v>
      </c>
      <c r="I341" s="328" t="s">
        <v>5036</v>
      </c>
      <c r="J341" s="328" t="s">
        <v>5936</v>
      </c>
    </row>
    <row r="342" spans="1:10" ht="26.4" x14ac:dyDescent="0.25">
      <c r="A342" s="328" t="s">
        <v>1566</v>
      </c>
      <c r="B342" s="329" t="s">
        <v>19</v>
      </c>
      <c r="C342" s="329" t="s">
        <v>1567</v>
      </c>
      <c r="D342" s="329" t="s">
        <v>2077</v>
      </c>
      <c r="E342" s="330" t="s">
        <v>43</v>
      </c>
      <c r="F342" s="328" t="s">
        <v>4978</v>
      </c>
      <c r="G342" s="328" t="s">
        <v>5115</v>
      </c>
      <c r="H342" s="328" t="s">
        <v>5116</v>
      </c>
      <c r="I342" s="328" t="s">
        <v>5036</v>
      </c>
      <c r="J342" s="328" t="s">
        <v>5937</v>
      </c>
    </row>
    <row r="343" spans="1:10" ht="92.4" x14ac:dyDescent="0.25">
      <c r="A343" s="328" t="s">
        <v>1984</v>
      </c>
      <c r="B343" s="329" t="s">
        <v>19</v>
      </c>
      <c r="C343" s="329" t="s">
        <v>1985</v>
      </c>
      <c r="D343" s="329" t="s">
        <v>2077</v>
      </c>
      <c r="E343" s="330" t="s">
        <v>43</v>
      </c>
      <c r="F343" s="328" t="s">
        <v>4248</v>
      </c>
      <c r="G343" s="328" t="s">
        <v>5117</v>
      </c>
      <c r="H343" s="328" t="s">
        <v>5117</v>
      </c>
      <c r="I343" s="328" t="s">
        <v>5036</v>
      </c>
      <c r="J343" s="328" t="s">
        <v>5938</v>
      </c>
    </row>
    <row r="344" spans="1:10" ht="79.2" x14ac:dyDescent="0.25">
      <c r="A344" s="328" t="s">
        <v>1987</v>
      </c>
      <c r="B344" s="329" t="s">
        <v>19</v>
      </c>
      <c r="C344" s="329" t="s">
        <v>1988</v>
      </c>
      <c r="D344" s="329" t="s">
        <v>2077</v>
      </c>
      <c r="E344" s="330" t="s">
        <v>43</v>
      </c>
      <c r="F344" s="328" t="s">
        <v>4248</v>
      </c>
      <c r="G344" s="328" t="s">
        <v>5117</v>
      </c>
      <c r="H344" s="328" t="s">
        <v>5117</v>
      </c>
      <c r="I344" s="328" t="s">
        <v>5036</v>
      </c>
      <c r="J344" s="328" t="s">
        <v>5939</v>
      </c>
    </row>
    <row r="345" spans="1:10" ht="52.8" x14ac:dyDescent="0.25">
      <c r="A345" s="328" t="s">
        <v>1821</v>
      </c>
      <c r="B345" s="329" t="s">
        <v>19</v>
      </c>
      <c r="C345" s="329" t="s">
        <v>1822</v>
      </c>
      <c r="D345" s="329" t="s">
        <v>14</v>
      </c>
      <c r="E345" s="330" t="s">
        <v>592</v>
      </c>
      <c r="F345" s="328" t="s">
        <v>4248</v>
      </c>
      <c r="G345" s="328" t="s">
        <v>5118</v>
      </c>
      <c r="H345" s="328" t="s">
        <v>5118</v>
      </c>
      <c r="I345" s="328" t="s">
        <v>5036</v>
      </c>
      <c r="J345" s="328" t="s">
        <v>5940</v>
      </c>
    </row>
    <row r="346" spans="1:10" ht="39.6" x14ac:dyDescent="0.25">
      <c r="A346" s="328" t="s">
        <v>1273</v>
      </c>
      <c r="B346" s="329" t="s">
        <v>41</v>
      </c>
      <c r="C346" s="329" t="s">
        <v>1274</v>
      </c>
      <c r="D346" s="329" t="s">
        <v>2175</v>
      </c>
      <c r="E346" s="330" t="s">
        <v>43</v>
      </c>
      <c r="F346" s="328" t="s">
        <v>5119</v>
      </c>
      <c r="G346" s="328" t="s">
        <v>4487</v>
      </c>
      <c r="H346" s="328" t="s">
        <v>5120</v>
      </c>
      <c r="I346" s="328" t="s">
        <v>5036</v>
      </c>
      <c r="J346" s="328" t="s">
        <v>5941</v>
      </c>
    </row>
    <row r="347" spans="1:10" ht="26.4" x14ac:dyDescent="0.25">
      <c r="A347" s="328" t="s">
        <v>758</v>
      </c>
      <c r="B347" s="329" t="s">
        <v>41</v>
      </c>
      <c r="C347" s="329" t="s">
        <v>759</v>
      </c>
      <c r="D347" s="329" t="s">
        <v>2969</v>
      </c>
      <c r="E347" s="330" t="s">
        <v>43</v>
      </c>
      <c r="F347" s="328" t="s">
        <v>5086</v>
      </c>
      <c r="G347" s="328" t="s">
        <v>5121</v>
      </c>
      <c r="H347" s="328" t="s">
        <v>5122</v>
      </c>
      <c r="I347" s="328" t="s">
        <v>5036</v>
      </c>
      <c r="J347" s="328" t="s">
        <v>5942</v>
      </c>
    </row>
    <row r="348" spans="1:10" ht="26.4" x14ac:dyDescent="0.25">
      <c r="A348" s="328" t="s">
        <v>1646</v>
      </c>
      <c r="B348" s="329" t="s">
        <v>19</v>
      </c>
      <c r="C348" s="329" t="s">
        <v>1647</v>
      </c>
      <c r="D348" s="329" t="s">
        <v>2077</v>
      </c>
      <c r="E348" s="330" t="s">
        <v>43</v>
      </c>
      <c r="F348" s="328" t="s">
        <v>4790</v>
      </c>
      <c r="G348" s="328" t="s">
        <v>5123</v>
      </c>
      <c r="H348" s="328" t="s">
        <v>5124</v>
      </c>
      <c r="I348" s="328" t="s">
        <v>5036</v>
      </c>
      <c r="J348" s="328" t="s">
        <v>5943</v>
      </c>
    </row>
    <row r="349" spans="1:10" ht="52.8" x14ac:dyDescent="0.25">
      <c r="A349" s="328" t="s">
        <v>915</v>
      </c>
      <c r="B349" s="329" t="s">
        <v>41</v>
      </c>
      <c r="C349" s="329" t="s">
        <v>916</v>
      </c>
      <c r="D349" s="329" t="s">
        <v>3001</v>
      </c>
      <c r="E349" s="330" t="s">
        <v>43</v>
      </c>
      <c r="F349" s="328" t="s">
        <v>5126</v>
      </c>
      <c r="G349" s="328" t="s">
        <v>5127</v>
      </c>
      <c r="H349" s="328" t="s">
        <v>5128</v>
      </c>
      <c r="I349" s="328" t="s">
        <v>5036</v>
      </c>
      <c r="J349" s="328" t="s">
        <v>5944</v>
      </c>
    </row>
    <row r="350" spans="1:10" ht="26.4" x14ac:dyDescent="0.25">
      <c r="A350" s="328" t="s">
        <v>1103</v>
      </c>
      <c r="B350" s="329" t="s">
        <v>19</v>
      </c>
      <c r="C350" s="329" t="s">
        <v>1104</v>
      </c>
      <c r="D350" s="329" t="s">
        <v>2077</v>
      </c>
      <c r="E350" s="330" t="s">
        <v>43</v>
      </c>
      <c r="F350" s="328" t="s">
        <v>4399</v>
      </c>
      <c r="G350" s="328" t="s">
        <v>5129</v>
      </c>
      <c r="H350" s="328" t="s">
        <v>5130</v>
      </c>
      <c r="I350" s="328" t="s">
        <v>5036</v>
      </c>
      <c r="J350" s="328" t="s">
        <v>5945</v>
      </c>
    </row>
    <row r="351" spans="1:10" ht="39.6" x14ac:dyDescent="0.25">
      <c r="A351" s="328" t="s">
        <v>1599</v>
      </c>
      <c r="B351" s="329" t="s">
        <v>19</v>
      </c>
      <c r="C351" s="329" t="s">
        <v>1600</v>
      </c>
      <c r="D351" s="329" t="s">
        <v>2077</v>
      </c>
      <c r="E351" s="330" t="s">
        <v>43</v>
      </c>
      <c r="F351" s="328" t="s">
        <v>4786</v>
      </c>
      <c r="G351" s="328" t="s">
        <v>5131</v>
      </c>
      <c r="H351" s="328" t="s">
        <v>5132</v>
      </c>
      <c r="I351" s="328" t="s">
        <v>5036</v>
      </c>
      <c r="J351" s="328" t="s">
        <v>5946</v>
      </c>
    </row>
    <row r="352" spans="1:10" ht="39.6" x14ac:dyDescent="0.25">
      <c r="A352" s="328" t="s">
        <v>1372</v>
      </c>
      <c r="B352" s="329" t="s">
        <v>41</v>
      </c>
      <c r="C352" s="329" t="s">
        <v>1373</v>
      </c>
      <c r="D352" s="329" t="s">
        <v>2181</v>
      </c>
      <c r="E352" s="330" t="s">
        <v>43</v>
      </c>
      <c r="F352" s="328" t="s">
        <v>5133</v>
      </c>
      <c r="G352" s="328" t="s">
        <v>5134</v>
      </c>
      <c r="H352" s="328" t="s">
        <v>5135</v>
      </c>
      <c r="I352" s="328" t="s">
        <v>5036</v>
      </c>
      <c r="J352" s="328" t="s">
        <v>5947</v>
      </c>
    </row>
    <row r="353" spans="1:10" ht="39.6" x14ac:dyDescent="0.25">
      <c r="A353" s="328" t="s">
        <v>1049</v>
      </c>
      <c r="B353" s="329" t="s">
        <v>41</v>
      </c>
      <c r="C353" s="329" t="s">
        <v>1050</v>
      </c>
      <c r="D353" s="329" t="s">
        <v>3348</v>
      </c>
      <c r="E353" s="330" t="s">
        <v>91</v>
      </c>
      <c r="F353" s="328" t="s">
        <v>5136</v>
      </c>
      <c r="G353" s="328" t="s">
        <v>5137</v>
      </c>
      <c r="H353" s="328" t="s">
        <v>5138</v>
      </c>
      <c r="I353" s="328" t="s">
        <v>5036</v>
      </c>
      <c r="J353" s="328" t="s">
        <v>5948</v>
      </c>
    </row>
    <row r="354" spans="1:10" ht="26.4" x14ac:dyDescent="0.25">
      <c r="A354" s="328" t="s">
        <v>1477</v>
      </c>
      <c r="B354" s="329" t="s">
        <v>19</v>
      </c>
      <c r="C354" s="329" t="s">
        <v>1478</v>
      </c>
      <c r="D354" s="329" t="s">
        <v>2077</v>
      </c>
      <c r="E354" s="330" t="s">
        <v>91</v>
      </c>
      <c r="F354" s="328" t="s">
        <v>5139</v>
      </c>
      <c r="G354" s="328" t="s">
        <v>5140</v>
      </c>
      <c r="H354" s="328" t="s">
        <v>5141</v>
      </c>
      <c r="I354" s="328" t="s">
        <v>5036</v>
      </c>
      <c r="J354" s="328" t="s">
        <v>5949</v>
      </c>
    </row>
    <row r="355" spans="1:10" ht="39.6" x14ac:dyDescent="0.25">
      <c r="A355" s="328" t="s">
        <v>683</v>
      </c>
      <c r="B355" s="329" t="s">
        <v>41</v>
      </c>
      <c r="C355" s="329" t="s">
        <v>684</v>
      </c>
      <c r="D355" s="329" t="s">
        <v>3001</v>
      </c>
      <c r="E355" s="330" t="s">
        <v>43</v>
      </c>
      <c r="F355" s="328" t="s">
        <v>5125</v>
      </c>
      <c r="G355" s="328" t="s">
        <v>5142</v>
      </c>
      <c r="H355" s="328" t="s">
        <v>5143</v>
      </c>
      <c r="I355" s="328" t="s">
        <v>5036</v>
      </c>
      <c r="J355" s="328" t="s">
        <v>5950</v>
      </c>
    </row>
    <row r="356" spans="1:10" ht="39.6" x14ac:dyDescent="0.25">
      <c r="A356" s="328" t="s">
        <v>903</v>
      </c>
      <c r="B356" s="329" t="s">
        <v>41</v>
      </c>
      <c r="C356" s="329" t="s">
        <v>904</v>
      </c>
      <c r="D356" s="329" t="s">
        <v>3001</v>
      </c>
      <c r="E356" s="330" t="s">
        <v>43</v>
      </c>
      <c r="F356" s="328" t="s">
        <v>5144</v>
      </c>
      <c r="G356" s="328" t="s">
        <v>5145</v>
      </c>
      <c r="H356" s="328" t="s">
        <v>5146</v>
      </c>
      <c r="I356" s="328" t="s">
        <v>5036</v>
      </c>
      <c r="J356" s="328" t="s">
        <v>5951</v>
      </c>
    </row>
    <row r="357" spans="1:10" ht="26.4" x14ac:dyDescent="0.25">
      <c r="A357" s="328" t="s">
        <v>556</v>
      </c>
      <c r="B357" s="329" t="s">
        <v>19</v>
      </c>
      <c r="C357" s="329" t="s">
        <v>557</v>
      </c>
      <c r="D357" s="329" t="s">
        <v>2077</v>
      </c>
      <c r="E357" s="330" t="s">
        <v>43</v>
      </c>
      <c r="F357" s="328" t="s">
        <v>4251</v>
      </c>
      <c r="G357" s="328" t="s">
        <v>5147</v>
      </c>
      <c r="H357" s="328" t="s">
        <v>5148</v>
      </c>
      <c r="I357" s="328" t="s">
        <v>5036</v>
      </c>
      <c r="J357" s="328" t="s">
        <v>5952</v>
      </c>
    </row>
    <row r="358" spans="1:10" ht="26.4" x14ac:dyDescent="0.25">
      <c r="A358" s="328" t="s">
        <v>581</v>
      </c>
      <c r="B358" s="329" t="s">
        <v>41</v>
      </c>
      <c r="C358" s="329" t="s">
        <v>582</v>
      </c>
      <c r="D358" s="329" t="s">
        <v>2847</v>
      </c>
      <c r="E358" s="330" t="s">
        <v>43</v>
      </c>
      <c r="F358" s="328" t="s">
        <v>4474</v>
      </c>
      <c r="G358" s="328" t="s">
        <v>5149</v>
      </c>
      <c r="H358" s="328" t="s">
        <v>5150</v>
      </c>
      <c r="I358" s="328" t="s">
        <v>5036</v>
      </c>
      <c r="J358" s="328" t="s">
        <v>5953</v>
      </c>
    </row>
    <row r="359" spans="1:10" ht="26.4" x14ac:dyDescent="0.25">
      <c r="A359" s="328" t="s">
        <v>1450</v>
      </c>
      <c r="B359" s="329" t="s">
        <v>19</v>
      </c>
      <c r="C359" s="329" t="s">
        <v>1451</v>
      </c>
      <c r="D359" s="329" t="s">
        <v>2077</v>
      </c>
      <c r="E359" s="330" t="s">
        <v>43</v>
      </c>
      <c r="F359" s="328" t="s">
        <v>5125</v>
      </c>
      <c r="G359" s="328" t="s">
        <v>5151</v>
      </c>
      <c r="H359" s="328" t="s">
        <v>5152</v>
      </c>
      <c r="I359" s="328" t="s">
        <v>5036</v>
      </c>
      <c r="J359" s="328" t="s">
        <v>5954</v>
      </c>
    </row>
    <row r="360" spans="1:10" ht="39.6" x14ac:dyDescent="0.25">
      <c r="A360" s="328" t="s">
        <v>1933</v>
      </c>
      <c r="B360" s="329" t="s">
        <v>41</v>
      </c>
      <c r="C360" s="329" t="s">
        <v>1934</v>
      </c>
      <c r="D360" s="329" t="s">
        <v>3976</v>
      </c>
      <c r="E360" s="330" t="s">
        <v>43</v>
      </c>
      <c r="F360" s="328" t="s">
        <v>5153</v>
      </c>
      <c r="G360" s="328" t="s">
        <v>5154</v>
      </c>
      <c r="H360" s="328" t="s">
        <v>5155</v>
      </c>
      <c r="I360" s="328" t="s">
        <v>5036</v>
      </c>
      <c r="J360" s="328" t="s">
        <v>5955</v>
      </c>
    </row>
    <row r="361" spans="1:10" ht="39.6" x14ac:dyDescent="0.25">
      <c r="A361" s="328" t="s">
        <v>48</v>
      </c>
      <c r="B361" s="329" t="s">
        <v>41</v>
      </c>
      <c r="C361" s="329" t="s">
        <v>49</v>
      </c>
      <c r="D361" s="329" t="s">
        <v>2169</v>
      </c>
      <c r="E361" s="330" t="s">
        <v>43</v>
      </c>
      <c r="F361" s="328" t="s">
        <v>4248</v>
      </c>
      <c r="G361" s="328" t="s">
        <v>5156</v>
      </c>
      <c r="H361" s="328" t="s">
        <v>5156</v>
      </c>
      <c r="I361" s="328" t="s">
        <v>5036</v>
      </c>
      <c r="J361" s="328" t="s">
        <v>5956</v>
      </c>
    </row>
    <row r="362" spans="1:10" ht="26.4" x14ac:dyDescent="0.25">
      <c r="A362" s="328" t="s">
        <v>1429</v>
      </c>
      <c r="B362" s="329" t="s">
        <v>19</v>
      </c>
      <c r="C362" s="329" t="s">
        <v>1430</v>
      </c>
      <c r="D362" s="329" t="s">
        <v>2077</v>
      </c>
      <c r="E362" s="330" t="s">
        <v>91</v>
      </c>
      <c r="F362" s="328" t="s">
        <v>5158</v>
      </c>
      <c r="G362" s="328" t="s">
        <v>5159</v>
      </c>
      <c r="H362" s="328" t="s">
        <v>5160</v>
      </c>
      <c r="I362" s="328" t="s">
        <v>5157</v>
      </c>
      <c r="J362" s="328" t="s">
        <v>5957</v>
      </c>
    </row>
    <row r="363" spans="1:10" ht="39.6" x14ac:dyDescent="0.25">
      <c r="A363" s="328" t="s">
        <v>1291</v>
      </c>
      <c r="B363" s="329" t="s">
        <v>41</v>
      </c>
      <c r="C363" s="329" t="s">
        <v>1292</v>
      </c>
      <c r="D363" s="329" t="s">
        <v>2175</v>
      </c>
      <c r="E363" s="330" t="s">
        <v>43</v>
      </c>
      <c r="F363" s="328" t="s">
        <v>4625</v>
      </c>
      <c r="G363" s="328" t="s">
        <v>5161</v>
      </c>
      <c r="H363" s="328" t="s">
        <v>5162</v>
      </c>
      <c r="I363" s="328" t="s">
        <v>5157</v>
      </c>
      <c r="J363" s="328" t="s">
        <v>5958</v>
      </c>
    </row>
    <row r="364" spans="1:10" ht="26.4" x14ac:dyDescent="0.25">
      <c r="A364" s="328" t="s">
        <v>1637</v>
      </c>
      <c r="B364" s="329" t="s">
        <v>41</v>
      </c>
      <c r="C364" s="329" t="s">
        <v>1638</v>
      </c>
      <c r="D364" s="329" t="s">
        <v>2172</v>
      </c>
      <c r="E364" s="330" t="s">
        <v>43</v>
      </c>
      <c r="F364" s="328" t="s">
        <v>4790</v>
      </c>
      <c r="G364" s="328" t="s">
        <v>5163</v>
      </c>
      <c r="H364" s="328" t="s">
        <v>5164</v>
      </c>
      <c r="I364" s="328" t="s">
        <v>5157</v>
      </c>
      <c r="J364" s="328" t="s">
        <v>5959</v>
      </c>
    </row>
    <row r="365" spans="1:10" ht="26.4" x14ac:dyDescent="0.25">
      <c r="A365" s="328" t="s">
        <v>1649</v>
      </c>
      <c r="B365" s="329" t="s">
        <v>19</v>
      </c>
      <c r="C365" s="329" t="s">
        <v>1650</v>
      </c>
      <c r="D365" s="329" t="s">
        <v>2077</v>
      </c>
      <c r="E365" s="330" t="s">
        <v>43</v>
      </c>
      <c r="F365" s="328" t="s">
        <v>5119</v>
      </c>
      <c r="G365" s="328" t="s">
        <v>5165</v>
      </c>
      <c r="H365" s="328" t="s">
        <v>5166</v>
      </c>
      <c r="I365" s="328" t="s">
        <v>5157</v>
      </c>
      <c r="J365" s="328" t="s">
        <v>5960</v>
      </c>
    </row>
    <row r="366" spans="1:10" ht="52.8" x14ac:dyDescent="0.25">
      <c r="A366" s="328" t="s">
        <v>1037</v>
      </c>
      <c r="B366" s="329" t="s">
        <v>19</v>
      </c>
      <c r="C366" s="329" t="s">
        <v>1038</v>
      </c>
      <c r="D366" s="329" t="s">
        <v>2077</v>
      </c>
      <c r="E366" s="330" t="s">
        <v>43</v>
      </c>
      <c r="F366" s="328" t="s">
        <v>4285</v>
      </c>
      <c r="G366" s="328" t="s">
        <v>5167</v>
      </c>
      <c r="H366" s="328" t="s">
        <v>5168</v>
      </c>
      <c r="I366" s="328" t="s">
        <v>5157</v>
      </c>
      <c r="J366" s="328" t="s">
        <v>5961</v>
      </c>
    </row>
    <row r="367" spans="1:10" ht="39.6" x14ac:dyDescent="0.25">
      <c r="A367" s="328" t="s">
        <v>1237</v>
      </c>
      <c r="B367" s="329" t="s">
        <v>41</v>
      </c>
      <c r="C367" s="329" t="s">
        <v>1238</v>
      </c>
      <c r="D367" s="329" t="s">
        <v>3491</v>
      </c>
      <c r="E367" s="330" t="s">
        <v>91</v>
      </c>
      <c r="F367" s="328" t="s">
        <v>5169</v>
      </c>
      <c r="G367" s="328" t="s">
        <v>5170</v>
      </c>
      <c r="H367" s="328" t="s">
        <v>5171</v>
      </c>
      <c r="I367" s="328" t="s">
        <v>5157</v>
      </c>
      <c r="J367" s="328" t="s">
        <v>5962</v>
      </c>
    </row>
    <row r="368" spans="1:10" ht="26.4" x14ac:dyDescent="0.25">
      <c r="A368" s="328" t="s">
        <v>1664</v>
      </c>
      <c r="B368" s="329" t="s">
        <v>19</v>
      </c>
      <c r="C368" s="329" t="s">
        <v>1665</v>
      </c>
      <c r="D368" s="329" t="s">
        <v>2077</v>
      </c>
      <c r="E368" s="330" t="s">
        <v>43</v>
      </c>
      <c r="F368" s="328" t="s">
        <v>4270</v>
      </c>
      <c r="G368" s="328" t="s">
        <v>5172</v>
      </c>
      <c r="H368" s="328" t="s">
        <v>5173</v>
      </c>
      <c r="I368" s="328" t="s">
        <v>5157</v>
      </c>
      <c r="J368" s="328" t="s">
        <v>5963</v>
      </c>
    </row>
    <row r="369" spans="1:10" ht="26.4" x14ac:dyDescent="0.25">
      <c r="A369" s="328" t="s">
        <v>773</v>
      </c>
      <c r="B369" s="329" t="s">
        <v>41</v>
      </c>
      <c r="C369" s="329" t="s">
        <v>774</v>
      </c>
      <c r="D369" s="329" t="s">
        <v>3076</v>
      </c>
      <c r="E369" s="330" t="s">
        <v>43</v>
      </c>
      <c r="F369" s="328" t="s">
        <v>5175</v>
      </c>
      <c r="G369" s="328" t="s">
        <v>5176</v>
      </c>
      <c r="H369" s="328" t="s">
        <v>5177</v>
      </c>
      <c r="I369" s="328" t="s">
        <v>5157</v>
      </c>
      <c r="J369" s="328" t="s">
        <v>5964</v>
      </c>
    </row>
    <row r="370" spans="1:10" ht="26.4" x14ac:dyDescent="0.25">
      <c r="A370" s="328" t="s">
        <v>1631</v>
      </c>
      <c r="B370" s="329" t="s">
        <v>19</v>
      </c>
      <c r="C370" s="329" t="s">
        <v>1632</v>
      </c>
      <c r="D370" s="329" t="s">
        <v>2077</v>
      </c>
      <c r="E370" s="330" t="s">
        <v>91</v>
      </c>
      <c r="F370" s="328" t="s">
        <v>5178</v>
      </c>
      <c r="G370" s="328" t="s">
        <v>5179</v>
      </c>
      <c r="H370" s="328" t="s">
        <v>5180</v>
      </c>
      <c r="I370" s="328" t="s">
        <v>5157</v>
      </c>
      <c r="J370" s="328" t="s">
        <v>5965</v>
      </c>
    </row>
    <row r="371" spans="1:10" ht="39.6" x14ac:dyDescent="0.25">
      <c r="A371" s="328" t="s">
        <v>900</v>
      </c>
      <c r="B371" s="329" t="s">
        <v>41</v>
      </c>
      <c r="C371" s="329" t="s">
        <v>901</v>
      </c>
      <c r="D371" s="329" t="s">
        <v>3001</v>
      </c>
      <c r="E371" s="330" t="s">
        <v>43</v>
      </c>
      <c r="F371" s="328" t="s">
        <v>5181</v>
      </c>
      <c r="G371" s="328" t="s">
        <v>5182</v>
      </c>
      <c r="H371" s="328" t="s">
        <v>5183</v>
      </c>
      <c r="I371" s="328" t="s">
        <v>5157</v>
      </c>
      <c r="J371" s="328" t="s">
        <v>5966</v>
      </c>
    </row>
    <row r="372" spans="1:10" ht="39.6" x14ac:dyDescent="0.25">
      <c r="A372" s="328" t="s">
        <v>1528</v>
      </c>
      <c r="B372" s="329" t="s">
        <v>41</v>
      </c>
      <c r="C372" s="329" t="s">
        <v>1529</v>
      </c>
      <c r="D372" s="329" t="s">
        <v>2181</v>
      </c>
      <c r="E372" s="330" t="s">
        <v>43</v>
      </c>
      <c r="F372" s="328" t="s">
        <v>4523</v>
      </c>
      <c r="G372" s="328" t="s">
        <v>5184</v>
      </c>
      <c r="H372" s="328" t="s">
        <v>5185</v>
      </c>
      <c r="I372" s="328" t="s">
        <v>5157</v>
      </c>
      <c r="J372" s="328" t="s">
        <v>5967</v>
      </c>
    </row>
    <row r="373" spans="1:10" ht="26.4" x14ac:dyDescent="0.25">
      <c r="A373" s="328" t="s">
        <v>1043</v>
      </c>
      <c r="B373" s="329" t="s">
        <v>19</v>
      </c>
      <c r="C373" s="329" t="s">
        <v>1044</v>
      </c>
      <c r="D373" s="329" t="s">
        <v>2077</v>
      </c>
      <c r="E373" s="330" t="s">
        <v>43</v>
      </c>
      <c r="F373" s="328" t="s">
        <v>4523</v>
      </c>
      <c r="G373" s="328" t="s">
        <v>5186</v>
      </c>
      <c r="H373" s="328" t="s">
        <v>5187</v>
      </c>
      <c r="I373" s="328" t="s">
        <v>5157</v>
      </c>
      <c r="J373" s="328" t="s">
        <v>5968</v>
      </c>
    </row>
    <row r="374" spans="1:10" ht="26.4" x14ac:dyDescent="0.25">
      <c r="A374" s="328" t="s">
        <v>680</v>
      </c>
      <c r="B374" s="329" t="s">
        <v>41</v>
      </c>
      <c r="C374" s="329" t="s">
        <v>681</v>
      </c>
      <c r="D374" s="329" t="s">
        <v>2947</v>
      </c>
      <c r="E374" s="330" t="s">
        <v>43</v>
      </c>
      <c r="F374" s="328" t="s">
        <v>4474</v>
      </c>
      <c r="G374" s="328" t="s">
        <v>5188</v>
      </c>
      <c r="H374" s="328" t="s">
        <v>5189</v>
      </c>
      <c r="I374" s="328" t="s">
        <v>5157</v>
      </c>
      <c r="J374" s="328" t="s">
        <v>5969</v>
      </c>
    </row>
    <row r="375" spans="1:10" ht="26.4" x14ac:dyDescent="0.25">
      <c r="A375" s="328" t="s">
        <v>367</v>
      </c>
      <c r="B375" s="329" t="s">
        <v>19</v>
      </c>
      <c r="C375" s="329" t="s">
        <v>368</v>
      </c>
      <c r="D375" s="329" t="s">
        <v>2077</v>
      </c>
      <c r="E375" s="330" t="s">
        <v>43</v>
      </c>
      <c r="F375" s="328" t="s">
        <v>4523</v>
      </c>
      <c r="G375" s="328" t="s">
        <v>5190</v>
      </c>
      <c r="H375" s="328" t="s">
        <v>5191</v>
      </c>
      <c r="I375" s="328" t="s">
        <v>5157</v>
      </c>
      <c r="J375" s="328" t="s">
        <v>5970</v>
      </c>
    </row>
    <row r="376" spans="1:10" ht="39.6" x14ac:dyDescent="0.25">
      <c r="A376" s="328" t="s">
        <v>1546</v>
      </c>
      <c r="B376" s="329" t="s">
        <v>41</v>
      </c>
      <c r="C376" s="329" t="s">
        <v>1547</v>
      </c>
      <c r="D376" s="329" t="s">
        <v>2175</v>
      </c>
      <c r="E376" s="330" t="s">
        <v>91</v>
      </c>
      <c r="F376" s="328" t="s">
        <v>5192</v>
      </c>
      <c r="G376" s="328" t="s">
        <v>5193</v>
      </c>
      <c r="H376" s="328" t="s">
        <v>5194</v>
      </c>
      <c r="I376" s="328" t="s">
        <v>5157</v>
      </c>
      <c r="J376" s="328" t="s">
        <v>5971</v>
      </c>
    </row>
    <row r="377" spans="1:10" ht="26.4" x14ac:dyDescent="0.25">
      <c r="A377" s="328" t="s">
        <v>1285</v>
      </c>
      <c r="B377" s="329" t="s">
        <v>19</v>
      </c>
      <c r="C377" s="329" t="s">
        <v>1286</v>
      </c>
      <c r="D377" s="329" t="s">
        <v>2077</v>
      </c>
      <c r="E377" s="330" t="s">
        <v>43</v>
      </c>
      <c r="F377" s="328" t="s">
        <v>5195</v>
      </c>
      <c r="G377" s="328" t="s">
        <v>5196</v>
      </c>
      <c r="H377" s="328" t="s">
        <v>5197</v>
      </c>
      <c r="I377" s="328" t="s">
        <v>5157</v>
      </c>
      <c r="J377" s="328" t="s">
        <v>5972</v>
      </c>
    </row>
    <row r="378" spans="1:10" ht="26.4" x14ac:dyDescent="0.25">
      <c r="A378" s="328" t="s">
        <v>881</v>
      </c>
      <c r="B378" s="329" t="s">
        <v>41</v>
      </c>
      <c r="C378" s="329" t="s">
        <v>882</v>
      </c>
      <c r="D378" s="329" t="s">
        <v>2847</v>
      </c>
      <c r="E378" s="330" t="s">
        <v>43</v>
      </c>
      <c r="F378" s="328" t="s">
        <v>5198</v>
      </c>
      <c r="G378" s="328" t="s">
        <v>5199</v>
      </c>
      <c r="H378" s="328" t="s">
        <v>5200</v>
      </c>
      <c r="I378" s="328" t="s">
        <v>5157</v>
      </c>
      <c r="J378" s="328" t="s">
        <v>5973</v>
      </c>
    </row>
    <row r="379" spans="1:10" ht="26.4" x14ac:dyDescent="0.25">
      <c r="A379" s="328" t="s">
        <v>677</v>
      </c>
      <c r="B379" s="329" t="s">
        <v>41</v>
      </c>
      <c r="C379" s="329" t="s">
        <v>678</v>
      </c>
      <c r="D379" s="329" t="s">
        <v>2947</v>
      </c>
      <c r="E379" s="330" t="s">
        <v>43</v>
      </c>
      <c r="F379" s="328" t="s">
        <v>4474</v>
      </c>
      <c r="G379" s="328" t="s">
        <v>5201</v>
      </c>
      <c r="H379" s="328" t="s">
        <v>5202</v>
      </c>
      <c r="I379" s="328" t="s">
        <v>5157</v>
      </c>
      <c r="J379" s="328" t="s">
        <v>5974</v>
      </c>
    </row>
    <row r="380" spans="1:10" ht="39.6" x14ac:dyDescent="0.25">
      <c r="A380" s="328" t="s">
        <v>968</v>
      </c>
      <c r="B380" s="329" t="s">
        <v>41</v>
      </c>
      <c r="C380" s="329" t="s">
        <v>969</v>
      </c>
      <c r="D380" s="329" t="s">
        <v>2969</v>
      </c>
      <c r="E380" s="330" t="s">
        <v>43</v>
      </c>
      <c r="F380" s="328" t="s">
        <v>5021</v>
      </c>
      <c r="G380" s="328" t="s">
        <v>5203</v>
      </c>
      <c r="H380" s="328" t="s">
        <v>5204</v>
      </c>
      <c r="I380" s="328" t="s">
        <v>5157</v>
      </c>
      <c r="J380" s="328" t="s">
        <v>5975</v>
      </c>
    </row>
    <row r="381" spans="1:10" ht="39.6" x14ac:dyDescent="0.25">
      <c r="A381" s="328" t="s">
        <v>909</v>
      </c>
      <c r="B381" s="329" t="s">
        <v>41</v>
      </c>
      <c r="C381" s="329" t="s">
        <v>910</v>
      </c>
      <c r="D381" s="329" t="s">
        <v>3001</v>
      </c>
      <c r="E381" s="330" t="s">
        <v>43</v>
      </c>
      <c r="F381" s="328" t="s">
        <v>5205</v>
      </c>
      <c r="G381" s="328" t="s">
        <v>5206</v>
      </c>
      <c r="H381" s="328" t="s">
        <v>5207</v>
      </c>
      <c r="I381" s="328" t="s">
        <v>5157</v>
      </c>
      <c r="J381" s="328" t="s">
        <v>5976</v>
      </c>
    </row>
    <row r="382" spans="1:10" ht="26.4" x14ac:dyDescent="0.25">
      <c r="A382" s="328" t="s">
        <v>1330</v>
      </c>
      <c r="B382" s="329" t="s">
        <v>19</v>
      </c>
      <c r="C382" s="329" t="s">
        <v>1331</v>
      </c>
      <c r="D382" s="329" t="s">
        <v>2077</v>
      </c>
      <c r="E382" s="330" t="s">
        <v>43</v>
      </c>
      <c r="F382" s="328" t="s">
        <v>4285</v>
      </c>
      <c r="G382" s="328" t="s">
        <v>5208</v>
      </c>
      <c r="H382" s="328" t="s">
        <v>5209</v>
      </c>
      <c r="I382" s="328" t="s">
        <v>5157</v>
      </c>
      <c r="J382" s="328" t="s">
        <v>5977</v>
      </c>
    </row>
    <row r="383" spans="1:10" ht="26.4" x14ac:dyDescent="0.25">
      <c r="A383" s="328" t="s">
        <v>1749</v>
      </c>
      <c r="B383" s="329" t="s">
        <v>19</v>
      </c>
      <c r="C383" s="329" t="s">
        <v>1750</v>
      </c>
      <c r="D383" s="329" t="s">
        <v>2077</v>
      </c>
      <c r="E383" s="330" t="s">
        <v>43</v>
      </c>
      <c r="F383" s="328" t="s">
        <v>5210</v>
      </c>
      <c r="G383" s="328" t="s">
        <v>5211</v>
      </c>
      <c r="H383" s="328" t="s">
        <v>5212</v>
      </c>
      <c r="I383" s="328" t="s">
        <v>5157</v>
      </c>
      <c r="J383" s="328" t="s">
        <v>5978</v>
      </c>
    </row>
    <row r="384" spans="1:10" ht="26.4" x14ac:dyDescent="0.25">
      <c r="A384" s="328" t="s">
        <v>1396</v>
      </c>
      <c r="B384" s="329" t="s">
        <v>19</v>
      </c>
      <c r="C384" s="329" t="s">
        <v>1397</v>
      </c>
      <c r="D384" s="329" t="s">
        <v>2077</v>
      </c>
      <c r="E384" s="330" t="s">
        <v>43</v>
      </c>
      <c r="F384" s="328" t="s">
        <v>5213</v>
      </c>
      <c r="G384" s="328" t="s">
        <v>5214</v>
      </c>
      <c r="H384" s="328" t="s">
        <v>5215</v>
      </c>
      <c r="I384" s="328" t="s">
        <v>5157</v>
      </c>
      <c r="J384" s="328" t="s">
        <v>5979</v>
      </c>
    </row>
    <row r="385" spans="1:10" ht="26.4" x14ac:dyDescent="0.25">
      <c r="A385" s="328" t="s">
        <v>130</v>
      </c>
      <c r="B385" s="329" t="s">
        <v>41</v>
      </c>
      <c r="C385" s="329" t="s">
        <v>131</v>
      </c>
      <c r="D385" s="329" t="s">
        <v>2371</v>
      </c>
      <c r="E385" s="330" t="s">
        <v>56</v>
      </c>
      <c r="F385" s="328" t="s">
        <v>2376</v>
      </c>
      <c r="G385" s="328" t="s">
        <v>5216</v>
      </c>
      <c r="H385" s="328" t="s">
        <v>5217</v>
      </c>
      <c r="I385" s="328" t="s">
        <v>5157</v>
      </c>
      <c r="J385" s="328" t="s">
        <v>5980</v>
      </c>
    </row>
    <row r="386" spans="1:10" ht="39.6" x14ac:dyDescent="0.25">
      <c r="A386" s="328" t="s">
        <v>1357</v>
      </c>
      <c r="B386" s="329" t="s">
        <v>41</v>
      </c>
      <c r="C386" s="329" t="s">
        <v>1358</v>
      </c>
      <c r="D386" s="329" t="s">
        <v>2181</v>
      </c>
      <c r="E386" s="330" t="s">
        <v>43</v>
      </c>
      <c r="F386" s="328" t="s">
        <v>4346</v>
      </c>
      <c r="G386" s="328" t="s">
        <v>5218</v>
      </c>
      <c r="H386" s="328" t="s">
        <v>5219</v>
      </c>
      <c r="I386" s="328" t="s">
        <v>5157</v>
      </c>
      <c r="J386" s="328" t="s">
        <v>5981</v>
      </c>
    </row>
    <row r="387" spans="1:10" ht="26.4" x14ac:dyDescent="0.25">
      <c r="A387" s="328" t="s">
        <v>779</v>
      </c>
      <c r="B387" s="329" t="s">
        <v>41</v>
      </c>
      <c r="C387" s="329" t="s">
        <v>780</v>
      </c>
      <c r="D387" s="329" t="s">
        <v>2969</v>
      </c>
      <c r="E387" s="330" t="s">
        <v>43</v>
      </c>
      <c r="F387" s="328" t="s">
        <v>4871</v>
      </c>
      <c r="G387" s="328" t="s">
        <v>5220</v>
      </c>
      <c r="H387" s="328" t="s">
        <v>5221</v>
      </c>
      <c r="I387" s="328" t="s">
        <v>5157</v>
      </c>
      <c r="J387" s="328" t="s">
        <v>5982</v>
      </c>
    </row>
    <row r="388" spans="1:10" ht="39.6" x14ac:dyDescent="0.25">
      <c r="A388" s="328" t="s">
        <v>242</v>
      </c>
      <c r="B388" s="329" t="s">
        <v>41</v>
      </c>
      <c r="C388" s="329" t="s">
        <v>243</v>
      </c>
      <c r="D388" s="329" t="s">
        <v>2483</v>
      </c>
      <c r="E388" s="330" t="s">
        <v>25</v>
      </c>
      <c r="F388" s="328" t="s">
        <v>2488</v>
      </c>
      <c r="G388" s="328" t="s">
        <v>5222</v>
      </c>
      <c r="H388" s="328" t="s">
        <v>5223</v>
      </c>
      <c r="I388" s="328" t="s">
        <v>5157</v>
      </c>
      <c r="J388" s="328" t="s">
        <v>4351</v>
      </c>
    </row>
    <row r="389" spans="1:10" ht="26.4" x14ac:dyDescent="0.25">
      <c r="A389" s="328" t="s">
        <v>1652</v>
      </c>
      <c r="B389" s="329" t="s">
        <v>19</v>
      </c>
      <c r="C389" s="329" t="s">
        <v>1653</v>
      </c>
      <c r="D389" s="329" t="s">
        <v>2077</v>
      </c>
      <c r="E389" s="330" t="s">
        <v>43</v>
      </c>
      <c r="F389" s="328" t="s">
        <v>4978</v>
      </c>
      <c r="G389" s="328" t="s">
        <v>5224</v>
      </c>
      <c r="H389" s="328" t="s">
        <v>5225</v>
      </c>
      <c r="I389" s="328" t="s">
        <v>5157</v>
      </c>
      <c r="J389" s="328" t="s">
        <v>5983</v>
      </c>
    </row>
    <row r="390" spans="1:10" ht="26.4" x14ac:dyDescent="0.25">
      <c r="A390" s="328" t="s">
        <v>1052</v>
      </c>
      <c r="B390" s="329" t="s">
        <v>41</v>
      </c>
      <c r="C390" s="329" t="s">
        <v>1053</v>
      </c>
      <c r="D390" s="329" t="s">
        <v>3184</v>
      </c>
      <c r="E390" s="330" t="s">
        <v>43</v>
      </c>
      <c r="F390" s="328" t="s">
        <v>4251</v>
      </c>
      <c r="G390" s="328" t="s">
        <v>5226</v>
      </c>
      <c r="H390" s="328" t="s">
        <v>5227</v>
      </c>
      <c r="I390" s="328" t="s">
        <v>5157</v>
      </c>
      <c r="J390" s="328" t="s">
        <v>5984</v>
      </c>
    </row>
    <row r="391" spans="1:10" ht="26.4" x14ac:dyDescent="0.25">
      <c r="A391" s="328" t="s">
        <v>977</v>
      </c>
      <c r="B391" s="329" t="s">
        <v>41</v>
      </c>
      <c r="C391" s="329" t="s">
        <v>978</v>
      </c>
      <c r="D391" s="329" t="s">
        <v>3149</v>
      </c>
      <c r="E391" s="330" t="s">
        <v>43</v>
      </c>
      <c r="F391" s="328" t="s">
        <v>4555</v>
      </c>
      <c r="G391" s="328" t="s">
        <v>5229</v>
      </c>
      <c r="H391" s="328" t="s">
        <v>5230</v>
      </c>
      <c r="I391" s="328" t="s">
        <v>5157</v>
      </c>
      <c r="J391" s="328" t="s">
        <v>5985</v>
      </c>
    </row>
    <row r="392" spans="1:10" ht="39.6" x14ac:dyDescent="0.25">
      <c r="A392" s="328" t="s">
        <v>1975</v>
      </c>
      <c r="B392" s="329" t="s">
        <v>41</v>
      </c>
      <c r="C392" s="329" t="s">
        <v>1976</v>
      </c>
      <c r="D392" s="329" t="s">
        <v>4021</v>
      </c>
      <c r="E392" s="330" t="s">
        <v>91</v>
      </c>
      <c r="F392" s="328" t="s">
        <v>4529</v>
      </c>
      <c r="G392" s="328" t="s">
        <v>5231</v>
      </c>
      <c r="H392" s="328" t="s">
        <v>5232</v>
      </c>
      <c r="I392" s="328" t="s">
        <v>5157</v>
      </c>
      <c r="J392" s="328" t="s">
        <v>4361</v>
      </c>
    </row>
    <row r="393" spans="1:10" ht="39.6" x14ac:dyDescent="0.25">
      <c r="A393" s="328" t="s">
        <v>1954</v>
      </c>
      <c r="B393" s="329" t="s">
        <v>41</v>
      </c>
      <c r="C393" s="329" t="s">
        <v>1955</v>
      </c>
      <c r="D393" s="329" t="s">
        <v>3976</v>
      </c>
      <c r="E393" s="330" t="s">
        <v>43</v>
      </c>
      <c r="F393" s="328" t="s">
        <v>5233</v>
      </c>
      <c r="G393" s="328" t="s">
        <v>5234</v>
      </c>
      <c r="H393" s="328" t="s">
        <v>5235</v>
      </c>
      <c r="I393" s="328" t="s">
        <v>5157</v>
      </c>
      <c r="J393" s="328" t="s">
        <v>5986</v>
      </c>
    </row>
    <row r="394" spans="1:10" ht="39.6" x14ac:dyDescent="0.25">
      <c r="A394" s="328" t="s">
        <v>1240</v>
      </c>
      <c r="B394" s="329" t="s">
        <v>41</v>
      </c>
      <c r="C394" s="329" t="s">
        <v>1241</v>
      </c>
      <c r="D394" s="329" t="s">
        <v>2175</v>
      </c>
      <c r="E394" s="330" t="s">
        <v>91</v>
      </c>
      <c r="F394" s="328" t="s">
        <v>5236</v>
      </c>
      <c r="G394" s="328" t="s">
        <v>5237</v>
      </c>
      <c r="H394" s="328" t="s">
        <v>5238</v>
      </c>
      <c r="I394" s="328" t="s">
        <v>5157</v>
      </c>
      <c r="J394" s="328" t="s">
        <v>5987</v>
      </c>
    </row>
    <row r="395" spans="1:10" ht="66" x14ac:dyDescent="0.25">
      <c r="A395" s="328" t="s">
        <v>1990</v>
      </c>
      <c r="B395" s="329" t="s">
        <v>41</v>
      </c>
      <c r="C395" s="329" t="s">
        <v>1991</v>
      </c>
      <c r="D395" s="329" t="s">
        <v>3678</v>
      </c>
      <c r="E395" s="330" t="s">
        <v>91</v>
      </c>
      <c r="F395" s="328" t="s">
        <v>5239</v>
      </c>
      <c r="G395" s="328" t="s">
        <v>5240</v>
      </c>
      <c r="H395" s="328" t="s">
        <v>5241</v>
      </c>
      <c r="I395" s="328" t="s">
        <v>5157</v>
      </c>
      <c r="J395" s="328" t="s">
        <v>5988</v>
      </c>
    </row>
    <row r="396" spans="1:10" ht="26.4" x14ac:dyDescent="0.25">
      <c r="A396" s="328" t="s">
        <v>1960</v>
      </c>
      <c r="B396" s="329" t="s">
        <v>19</v>
      </c>
      <c r="C396" s="329" t="s">
        <v>1961</v>
      </c>
      <c r="D396" s="329" t="s">
        <v>2077</v>
      </c>
      <c r="E396" s="330" t="s">
        <v>43</v>
      </c>
      <c r="F396" s="328" t="s">
        <v>4523</v>
      </c>
      <c r="G396" s="328" t="s">
        <v>5242</v>
      </c>
      <c r="H396" s="328" t="s">
        <v>5243</v>
      </c>
      <c r="I396" s="328" t="s">
        <v>5157</v>
      </c>
      <c r="J396" s="328" t="s">
        <v>5989</v>
      </c>
    </row>
    <row r="397" spans="1:10" ht="39.6" x14ac:dyDescent="0.25">
      <c r="A397" s="328" t="s">
        <v>1375</v>
      </c>
      <c r="B397" s="329" t="s">
        <v>41</v>
      </c>
      <c r="C397" s="329" t="s">
        <v>1376</v>
      </c>
      <c r="D397" s="329" t="s">
        <v>2181</v>
      </c>
      <c r="E397" s="330" t="s">
        <v>43</v>
      </c>
      <c r="F397" s="328" t="s">
        <v>4474</v>
      </c>
      <c r="G397" s="328" t="s">
        <v>5244</v>
      </c>
      <c r="H397" s="328" t="s">
        <v>5245</v>
      </c>
      <c r="I397" s="328" t="s">
        <v>5157</v>
      </c>
      <c r="J397" s="328" t="s">
        <v>5990</v>
      </c>
    </row>
    <row r="398" spans="1:10" ht="39.6" x14ac:dyDescent="0.25">
      <c r="A398" s="328" t="s">
        <v>1354</v>
      </c>
      <c r="B398" s="329" t="s">
        <v>41</v>
      </c>
      <c r="C398" s="329" t="s">
        <v>1355</v>
      </c>
      <c r="D398" s="329" t="s">
        <v>2181</v>
      </c>
      <c r="E398" s="330" t="s">
        <v>43</v>
      </c>
      <c r="F398" s="328" t="s">
        <v>4752</v>
      </c>
      <c r="G398" s="328" t="s">
        <v>5246</v>
      </c>
      <c r="H398" s="328" t="s">
        <v>5247</v>
      </c>
      <c r="I398" s="328" t="s">
        <v>5157</v>
      </c>
      <c r="J398" s="328" t="s">
        <v>5991</v>
      </c>
    </row>
    <row r="399" spans="1:10" ht="26.4" x14ac:dyDescent="0.25">
      <c r="A399" s="328" t="s">
        <v>890</v>
      </c>
      <c r="B399" s="329" t="s">
        <v>41</v>
      </c>
      <c r="C399" s="329" t="s">
        <v>891</v>
      </c>
      <c r="D399" s="329" t="s">
        <v>2847</v>
      </c>
      <c r="E399" s="330" t="s">
        <v>43</v>
      </c>
      <c r="F399" s="328" t="s">
        <v>5248</v>
      </c>
      <c r="G399" s="328" t="s">
        <v>4429</v>
      </c>
      <c r="H399" s="328" t="s">
        <v>5249</v>
      </c>
      <c r="I399" s="328" t="s">
        <v>5157</v>
      </c>
      <c r="J399" s="328" t="s">
        <v>5992</v>
      </c>
    </row>
    <row r="400" spans="1:10" ht="26.4" x14ac:dyDescent="0.25">
      <c r="A400" s="328" t="s">
        <v>1426</v>
      </c>
      <c r="B400" s="329" t="s">
        <v>19</v>
      </c>
      <c r="C400" s="329" t="s">
        <v>1427</v>
      </c>
      <c r="D400" s="329" t="s">
        <v>2077</v>
      </c>
      <c r="E400" s="330" t="s">
        <v>91</v>
      </c>
      <c r="F400" s="328" t="s">
        <v>5250</v>
      </c>
      <c r="G400" s="328" t="s">
        <v>5159</v>
      </c>
      <c r="H400" s="328" t="s">
        <v>5251</v>
      </c>
      <c r="I400" s="328" t="s">
        <v>5157</v>
      </c>
      <c r="J400" s="328" t="s">
        <v>5993</v>
      </c>
    </row>
    <row r="401" spans="1:10" ht="39.6" x14ac:dyDescent="0.25">
      <c r="A401" s="328" t="s">
        <v>1017</v>
      </c>
      <c r="B401" s="329" t="s">
        <v>41</v>
      </c>
      <c r="C401" s="329" t="s">
        <v>1018</v>
      </c>
      <c r="D401" s="329" t="s">
        <v>3001</v>
      </c>
      <c r="E401" s="330" t="s">
        <v>43</v>
      </c>
      <c r="F401" s="328" t="s">
        <v>5252</v>
      </c>
      <c r="G401" s="328" t="s">
        <v>5253</v>
      </c>
      <c r="H401" s="328" t="s">
        <v>5254</v>
      </c>
      <c r="I401" s="328" t="s">
        <v>5157</v>
      </c>
      <c r="J401" s="328" t="s">
        <v>5994</v>
      </c>
    </row>
    <row r="402" spans="1:10" ht="26.4" x14ac:dyDescent="0.25">
      <c r="A402" s="328" t="s">
        <v>1596</v>
      </c>
      <c r="B402" s="329" t="s">
        <v>19</v>
      </c>
      <c r="C402" s="329" t="s">
        <v>1597</v>
      </c>
      <c r="D402" s="329" t="s">
        <v>2077</v>
      </c>
      <c r="E402" s="330" t="s">
        <v>43</v>
      </c>
      <c r="F402" s="328" t="s">
        <v>5106</v>
      </c>
      <c r="G402" s="328" t="s">
        <v>5256</v>
      </c>
      <c r="H402" s="328" t="s">
        <v>5257</v>
      </c>
      <c r="I402" s="328" t="s">
        <v>5157</v>
      </c>
      <c r="J402" s="328" t="s">
        <v>5995</v>
      </c>
    </row>
    <row r="403" spans="1:10" ht="26.4" x14ac:dyDescent="0.25">
      <c r="A403" s="328" t="s">
        <v>1255</v>
      </c>
      <c r="B403" s="329" t="s">
        <v>19</v>
      </c>
      <c r="C403" s="329" t="s">
        <v>1256</v>
      </c>
      <c r="D403" s="329" t="s">
        <v>2077</v>
      </c>
      <c r="E403" s="330" t="s">
        <v>43</v>
      </c>
      <c r="F403" s="328" t="s">
        <v>4485</v>
      </c>
      <c r="G403" s="328" t="s">
        <v>5258</v>
      </c>
      <c r="H403" s="328" t="s">
        <v>5259</v>
      </c>
      <c r="I403" s="328" t="s">
        <v>5157</v>
      </c>
      <c r="J403" s="328" t="s">
        <v>4302</v>
      </c>
    </row>
    <row r="404" spans="1:10" ht="26.4" x14ac:dyDescent="0.25">
      <c r="A404" s="328" t="s">
        <v>1772</v>
      </c>
      <c r="B404" s="329" t="s">
        <v>19</v>
      </c>
      <c r="C404" s="329" t="s">
        <v>1773</v>
      </c>
      <c r="D404" s="329" t="s">
        <v>2077</v>
      </c>
      <c r="E404" s="330" t="s">
        <v>25</v>
      </c>
      <c r="F404" s="328" t="s">
        <v>4446</v>
      </c>
      <c r="G404" s="328" t="s">
        <v>5260</v>
      </c>
      <c r="H404" s="328" t="s">
        <v>5261</v>
      </c>
      <c r="I404" s="328" t="s">
        <v>5157</v>
      </c>
      <c r="J404" s="328" t="s">
        <v>5996</v>
      </c>
    </row>
    <row r="405" spans="1:10" ht="26.4" x14ac:dyDescent="0.25">
      <c r="A405" s="328" t="s">
        <v>1201</v>
      </c>
      <c r="B405" s="329" t="s">
        <v>19</v>
      </c>
      <c r="C405" s="329" t="s">
        <v>1202</v>
      </c>
      <c r="D405" s="329" t="s">
        <v>2077</v>
      </c>
      <c r="E405" s="330" t="s">
        <v>43</v>
      </c>
      <c r="F405" s="328" t="s">
        <v>5262</v>
      </c>
      <c r="G405" s="328" t="s">
        <v>5263</v>
      </c>
      <c r="H405" s="328" t="s">
        <v>5264</v>
      </c>
      <c r="I405" s="328" t="s">
        <v>5157</v>
      </c>
      <c r="J405" s="328" t="s">
        <v>5997</v>
      </c>
    </row>
    <row r="406" spans="1:10" ht="39.6" x14ac:dyDescent="0.25">
      <c r="A406" s="328" t="s">
        <v>1306</v>
      </c>
      <c r="B406" s="329" t="s">
        <v>41</v>
      </c>
      <c r="C406" s="329" t="s">
        <v>1307</v>
      </c>
      <c r="D406" s="329" t="s">
        <v>2175</v>
      </c>
      <c r="E406" s="330" t="s">
        <v>43</v>
      </c>
      <c r="F406" s="328" t="s">
        <v>4342</v>
      </c>
      <c r="G406" s="328" t="s">
        <v>5265</v>
      </c>
      <c r="H406" s="328" t="s">
        <v>5266</v>
      </c>
      <c r="I406" s="328" t="s">
        <v>5157</v>
      </c>
      <c r="J406" s="328" t="s">
        <v>5998</v>
      </c>
    </row>
    <row r="407" spans="1:10" ht="26.4" x14ac:dyDescent="0.25">
      <c r="A407" s="328" t="s">
        <v>1613</v>
      </c>
      <c r="B407" s="329" t="s">
        <v>41</v>
      </c>
      <c r="C407" s="329" t="s">
        <v>1614</v>
      </c>
      <c r="D407" s="329" t="s">
        <v>2172</v>
      </c>
      <c r="E407" s="330" t="s">
        <v>43</v>
      </c>
      <c r="F407" s="328" t="s">
        <v>3758</v>
      </c>
      <c r="G407" s="328" t="s">
        <v>5267</v>
      </c>
      <c r="H407" s="328" t="s">
        <v>5268</v>
      </c>
      <c r="I407" s="328" t="s">
        <v>5157</v>
      </c>
      <c r="J407" s="328" t="s">
        <v>5999</v>
      </c>
    </row>
    <row r="408" spans="1:10" ht="39.6" x14ac:dyDescent="0.25">
      <c r="A408" s="328" t="s">
        <v>1963</v>
      </c>
      <c r="B408" s="329" t="s">
        <v>19</v>
      </c>
      <c r="C408" s="329" t="s">
        <v>1964</v>
      </c>
      <c r="D408" s="329" t="s">
        <v>4011</v>
      </c>
      <c r="E408" s="330" t="s">
        <v>43</v>
      </c>
      <c r="F408" s="328" t="s">
        <v>4474</v>
      </c>
      <c r="G408" s="328" t="s">
        <v>5269</v>
      </c>
      <c r="H408" s="328" t="s">
        <v>5270</v>
      </c>
      <c r="I408" s="328" t="s">
        <v>5157</v>
      </c>
      <c r="J408" s="328" t="s">
        <v>6000</v>
      </c>
    </row>
    <row r="409" spans="1:10" ht="26.4" x14ac:dyDescent="0.25">
      <c r="A409" s="328" t="s">
        <v>602</v>
      </c>
      <c r="B409" s="329" t="s">
        <v>19</v>
      </c>
      <c r="C409" s="329" t="s">
        <v>603</v>
      </c>
      <c r="D409" s="329" t="s">
        <v>2077</v>
      </c>
      <c r="E409" s="330" t="s">
        <v>43</v>
      </c>
      <c r="F409" s="328" t="s">
        <v>4251</v>
      </c>
      <c r="G409" s="328" t="s">
        <v>5271</v>
      </c>
      <c r="H409" s="328" t="s">
        <v>5272</v>
      </c>
      <c r="I409" s="328" t="s">
        <v>5157</v>
      </c>
      <c r="J409" s="328" t="s">
        <v>6000</v>
      </c>
    </row>
    <row r="410" spans="1:10" ht="26.4" x14ac:dyDescent="0.25">
      <c r="A410" s="328" t="s">
        <v>1152</v>
      </c>
      <c r="B410" s="329" t="s">
        <v>41</v>
      </c>
      <c r="C410" s="329" t="s">
        <v>1153</v>
      </c>
      <c r="D410" s="329" t="s">
        <v>3034</v>
      </c>
      <c r="E410" s="330" t="s">
        <v>43</v>
      </c>
      <c r="F410" s="328" t="s">
        <v>4667</v>
      </c>
      <c r="G410" s="328" t="s">
        <v>5273</v>
      </c>
      <c r="H410" s="328" t="s">
        <v>5274</v>
      </c>
      <c r="I410" s="328" t="s">
        <v>5157</v>
      </c>
      <c r="J410" s="328" t="s">
        <v>6001</v>
      </c>
    </row>
    <row r="411" spans="1:10" ht="39.6" x14ac:dyDescent="0.25">
      <c r="A411" s="328" t="s">
        <v>704</v>
      </c>
      <c r="B411" s="329" t="s">
        <v>41</v>
      </c>
      <c r="C411" s="329" t="s">
        <v>705</v>
      </c>
      <c r="D411" s="329" t="s">
        <v>2947</v>
      </c>
      <c r="E411" s="330" t="s">
        <v>43</v>
      </c>
      <c r="F411" s="328" t="s">
        <v>4251</v>
      </c>
      <c r="G411" s="328" t="s">
        <v>5275</v>
      </c>
      <c r="H411" s="328" t="s">
        <v>5276</v>
      </c>
      <c r="I411" s="328" t="s">
        <v>5157</v>
      </c>
      <c r="J411" s="328" t="s">
        <v>6002</v>
      </c>
    </row>
    <row r="412" spans="1:10" ht="26.4" x14ac:dyDescent="0.25">
      <c r="A412" s="328" t="s">
        <v>1658</v>
      </c>
      <c r="B412" s="329" t="s">
        <v>19</v>
      </c>
      <c r="C412" s="329" t="s">
        <v>1659</v>
      </c>
      <c r="D412" s="329" t="s">
        <v>2077</v>
      </c>
      <c r="E412" s="330" t="s">
        <v>43</v>
      </c>
      <c r="F412" s="328" t="s">
        <v>4529</v>
      </c>
      <c r="G412" s="328" t="s">
        <v>5277</v>
      </c>
      <c r="H412" s="328" t="s">
        <v>5278</v>
      </c>
      <c r="I412" s="328" t="s">
        <v>5157</v>
      </c>
      <c r="J412" s="328" t="s">
        <v>6003</v>
      </c>
    </row>
    <row r="413" spans="1:10" ht="26.4" x14ac:dyDescent="0.25">
      <c r="A413" s="328" t="s">
        <v>1670</v>
      </c>
      <c r="B413" s="329" t="s">
        <v>19</v>
      </c>
      <c r="C413" s="329" t="s">
        <v>1671</v>
      </c>
      <c r="D413" s="329" t="s">
        <v>2077</v>
      </c>
      <c r="E413" s="330" t="s">
        <v>43</v>
      </c>
      <c r="F413" s="328" t="s">
        <v>4786</v>
      </c>
      <c r="G413" s="328" t="s">
        <v>5172</v>
      </c>
      <c r="H413" s="328" t="s">
        <v>5279</v>
      </c>
      <c r="I413" s="328" t="s">
        <v>5157</v>
      </c>
      <c r="J413" s="328" t="s">
        <v>6004</v>
      </c>
    </row>
    <row r="414" spans="1:10" ht="26.4" x14ac:dyDescent="0.25">
      <c r="A414" s="328" t="s">
        <v>1552</v>
      </c>
      <c r="B414" s="329" t="s">
        <v>19</v>
      </c>
      <c r="C414" s="329" t="s">
        <v>1553</v>
      </c>
      <c r="D414" s="329" t="s">
        <v>2077</v>
      </c>
      <c r="E414" s="330" t="s">
        <v>43</v>
      </c>
      <c r="F414" s="328" t="s">
        <v>4555</v>
      </c>
      <c r="G414" s="328" t="s">
        <v>5280</v>
      </c>
      <c r="H414" s="328" t="s">
        <v>5281</v>
      </c>
      <c r="I414" s="328" t="s">
        <v>5157</v>
      </c>
      <c r="J414" s="328" t="s">
        <v>6004</v>
      </c>
    </row>
    <row r="415" spans="1:10" ht="39.6" x14ac:dyDescent="0.25">
      <c r="A415" s="328" t="s">
        <v>1267</v>
      </c>
      <c r="B415" s="329" t="s">
        <v>41</v>
      </c>
      <c r="C415" s="329" t="s">
        <v>1268</v>
      </c>
      <c r="D415" s="329" t="s">
        <v>2175</v>
      </c>
      <c r="E415" s="330" t="s">
        <v>43</v>
      </c>
      <c r="F415" s="328" t="s">
        <v>4978</v>
      </c>
      <c r="G415" s="328" t="s">
        <v>5282</v>
      </c>
      <c r="H415" s="328" t="s">
        <v>5283</v>
      </c>
      <c r="I415" s="328" t="s">
        <v>5157</v>
      </c>
      <c r="J415" s="328" t="s">
        <v>6005</v>
      </c>
    </row>
    <row r="416" spans="1:10" ht="26.4" x14ac:dyDescent="0.25">
      <c r="A416" s="328" t="s">
        <v>1575</v>
      </c>
      <c r="B416" s="329" t="s">
        <v>19</v>
      </c>
      <c r="C416" s="329" t="s">
        <v>1576</v>
      </c>
      <c r="D416" s="329" t="s">
        <v>2077</v>
      </c>
      <c r="E416" s="330" t="s">
        <v>43</v>
      </c>
      <c r="F416" s="328" t="s">
        <v>4926</v>
      </c>
      <c r="G416" s="328" t="s">
        <v>5285</v>
      </c>
      <c r="H416" s="328" t="s">
        <v>5286</v>
      </c>
      <c r="I416" s="328" t="s">
        <v>5157</v>
      </c>
      <c r="J416" s="328" t="s">
        <v>6006</v>
      </c>
    </row>
    <row r="417" spans="1:10" ht="26.4" x14ac:dyDescent="0.25">
      <c r="A417" s="328" t="s">
        <v>1411</v>
      </c>
      <c r="B417" s="329" t="s">
        <v>19</v>
      </c>
      <c r="C417" s="329" t="s">
        <v>1412</v>
      </c>
      <c r="D417" s="329" t="s">
        <v>2077</v>
      </c>
      <c r="E417" s="330" t="s">
        <v>43</v>
      </c>
      <c r="F417" s="328" t="s">
        <v>5018</v>
      </c>
      <c r="G417" s="328" t="s">
        <v>5287</v>
      </c>
      <c r="H417" s="328" t="s">
        <v>5288</v>
      </c>
      <c r="I417" s="328" t="s">
        <v>5157</v>
      </c>
      <c r="J417" s="328" t="s">
        <v>6007</v>
      </c>
    </row>
    <row r="418" spans="1:10" ht="39.6" x14ac:dyDescent="0.25">
      <c r="A418" s="328" t="s">
        <v>656</v>
      </c>
      <c r="B418" s="329" t="s">
        <v>41</v>
      </c>
      <c r="C418" s="329" t="s">
        <v>657</v>
      </c>
      <c r="D418" s="329" t="s">
        <v>2969</v>
      </c>
      <c r="E418" s="330" t="s">
        <v>43</v>
      </c>
      <c r="F418" s="328" t="s">
        <v>5174</v>
      </c>
      <c r="G418" s="328" t="s">
        <v>5289</v>
      </c>
      <c r="H418" s="328" t="s">
        <v>5290</v>
      </c>
      <c r="I418" s="328" t="s">
        <v>5157</v>
      </c>
      <c r="J418" s="328" t="s">
        <v>6008</v>
      </c>
    </row>
    <row r="419" spans="1:10" ht="26.4" x14ac:dyDescent="0.25">
      <c r="A419" s="328" t="s">
        <v>1610</v>
      </c>
      <c r="B419" s="329" t="s">
        <v>41</v>
      </c>
      <c r="C419" s="329" t="s">
        <v>1611</v>
      </c>
      <c r="D419" s="329" t="s">
        <v>3149</v>
      </c>
      <c r="E419" s="330" t="s">
        <v>43</v>
      </c>
      <c r="F419" s="328" t="s">
        <v>4591</v>
      </c>
      <c r="G419" s="328" t="s">
        <v>5291</v>
      </c>
      <c r="H419" s="328" t="s">
        <v>5292</v>
      </c>
      <c r="I419" s="328" t="s">
        <v>5157</v>
      </c>
      <c r="J419" s="328" t="s">
        <v>6008</v>
      </c>
    </row>
    <row r="420" spans="1:10" ht="39.6" x14ac:dyDescent="0.25">
      <c r="A420" s="328" t="s">
        <v>1366</v>
      </c>
      <c r="B420" s="329" t="s">
        <v>41</v>
      </c>
      <c r="C420" s="329" t="s">
        <v>1367</v>
      </c>
      <c r="D420" s="329" t="s">
        <v>2181</v>
      </c>
      <c r="E420" s="330" t="s">
        <v>43</v>
      </c>
      <c r="F420" s="328" t="s">
        <v>4251</v>
      </c>
      <c r="G420" s="328" t="s">
        <v>5228</v>
      </c>
      <c r="H420" s="328" t="s">
        <v>5293</v>
      </c>
      <c r="I420" s="328" t="s">
        <v>5157</v>
      </c>
      <c r="J420" s="328" t="s">
        <v>6009</v>
      </c>
    </row>
    <row r="421" spans="1:10" ht="26.4" x14ac:dyDescent="0.25">
      <c r="A421" s="328" t="s">
        <v>1752</v>
      </c>
      <c r="B421" s="329" t="s">
        <v>19</v>
      </c>
      <c r="C421" s="329" t="s">
        <v>1753</v>
      </c>
      <c r="D421" s="329" t="s">
        <v>2077</v>
      </c>
      <c r="E421" s="330" t="s">
        <v>43</v>
      </c>
      <c r="F421" s="328" t="s">
        <v>4342</v>
      </c>
      <c r="G421" s="328" t="s">
        <v>5294</v>
      </c>
      <c r="H421" s="328" t="s">
        <v>5295</v>
      </c>
      <c r="I421" s="328" t="s">
        <v>5157</v>
      </c>
      <c r="J421" s="328" t="s">
        <v>6010</v>
      </c>
    </row>
    <row r="422" spans="1:10" ht="39.6" x14ac:dyDescent="0.25">
      <c r="A422" s="328" t="s">
        <v>734</v>
      </c>
      <c r="B422" s="329" t="s">
        <v>41</v>
      </c>
      <c r="C422" s="329" t="s">
        <v>735</v>
      </c>
      <c r="D422" s="329" t="s">
        <v>2960</v>
      </c>
      <c r="E422" s="330" t="s">
        <v>43</v>
      </c>
      <c r="F422" s="328" t="s">
        <v>5296</v>
      </c>
      <c r="G422" s="328" t="s">
        <v>5297</v>
      </c>
      <c r="H422" s="328" t="s">
        <v>5298</v>
      </c>
      <c r="I422" s="328" t="s">
        <v>5157</v>
      </c>
      <c r="J422" s="328" t="s">
        <v>6011</v>
      </c>
    </row>
    <row r="423" spans="1:10" ht="26.4" x14ac:dyDescent="0.25">
      <c r="A423" s="328" t="s">
        <v>782</v>
      </c>
      <c r="B423" s="329" t="s">
        <v>19</v>
      </c>
      <c r="C423" s="329" t="s">
        <v>783</v>
      </c>
      <c r="D423" s="329" t="s">
        <v>2077</v>
      </c>
      <c r="E423" s="330" t="s">
        <v>43</v>
      </c>
      <c r="F423" s="328" t="s">
        <v>4975</v>
      </c>
      <c r="G423" s="328" t="s">
        <v>5299</v>
      </c>
      <c r="H423" s="328" t="s">
        <v>5300</v>
      </c>
      <c r="I423" s="328" t="s">
        <v>5157</v>
      </c>
      <c r="J423" s="328" t="s">
        <v>6011</v>
      </c>
    </row>
    <row r="424" spans="1:10" ht="26.4" x14ac:dyDescent="0.25">
      <c r="A424" s="328" t="s">
        <v>803</v>
      </c>
      <c r="B424" s="329" t="s">
        <v>41</v>
      </c>
      <c r="C424" s="329" t="s">
        <v>804</v>
      </c>
      <c r="D424" s="329" t="s">
        <v>2947</v>
      </c>
      <c r="E424" s="330" t="s">
        <v>43</v>
      </c>
      <c r="F424" s="328" t="s">
        <v>4523</v>
      </c>
      <c r="G424" s="328" t="s">
        <v>5301</v>
      </c>
      <c r="H424" s="328" t="s">
        <v>5302</v>
      </c>
      <c r="I424" s="328" t="s">
        <v>5157</v>
      </c>
      <c r="J424" s="328" t="s">
        <v>6012</v>
      </c>
    </row>
    <row r="425" spans="1:10" ht="39.6" x14ac:dyDescent="0.25">
      <c r="A425" s="328" t="s">
        <v>755</v>
      </c>
      <c r="B425" s="329" t="s">
        <v>41</v>
      </c>
      <c r="C425" s="329" t="s">
        <v>756</v>
      </c>
      <c r="D425" s="329" t="s">
        <v>2969</v>
      </c>
      <c r="E425" s="330" t="s">
        <v>43</v>
      </c>
      <c r="F425" s="328" t="s">
        <v>5303</v>
      </c>
      <c r="G425" s="328" t="s">
        <v>5304</v>
      </c>
      <c r="H425" s="328" t="s">
        <v>5305</v>
      </c>
      <c r="I425" s="328" t="s">
        <v>5157</v>
      </c>
      <c r="J425" s="328" t="s">
        <v>6013</v>
      </c>
    </row>
    <row r="426" spans="1:10" ht="26.4" x14ac:dyDescent="0.25">
      <c r="A426" s="328" t="s">
        <v>1997</v>
      </c>
      <c r="B426" s="329" t="s">
        <v>41</v>
      </c>
      <c r="C426" s="329" t="s">
        <v>1998</v>
      </c>
      <c r="D426" s="329" t="s">
        <v>4037</v>
      </c>
      <c r="E426" s="330" t="s">
        <v>25</v>
      </c>
      <c r="F426" s="328" t="s">
        <v>4042</v>
      </c>
      <c r="G426" s="328" t="s">
        <v>4729</v>
      </c>
      <c r="H426" s="328" t="s">
        <v>5306</v>
      </c>
      <c r="I426" s="328" t="s">
        <v>5157</v>
      </c>
      <c r="J426" s="328" t="s">
        <v>6014</v>
      </c>
    </row>
    <row r="427" spans="1:10" ht="26.4" x14ac:dyDescent="0.25">
      <c r="A427" s="328" t="s">
        <v>698</v>
      </c>
      <c r="B427" s="329" t="s">
        <v>19</v>
      </c>
      <c r="C427" s="329" t="s">
        <v>699</v>
      </c>
      <c r="D427" s="329" t="s">
        <v>2077</v>
      </c>
      <c r="E427" s="330" t="s">
        <v>43</v>
      </c>
      <c r="F427" s="328" t="s">
        <v>4248</v>
      </c>
      <c r="G427" s="328" t="s">
        <v>5307</v>
      </c>
      <c r="H427" s="328" t="s">
        <v>5307</v>
      </c>
      <c r="I427" s="328" t="s">
        <v>5157</v>
      </c>
      <c r="J427" s="328" t="s">
        <v>6014</v>
      </c>
    </row>
    <row r="428" spans="1:10" ht="26.4" x14ac:dyDescent="0.25">
      <c r="A428" s="328" t="s">
        <v>1399</v>
      </c>
      <c r="B428" s="329" t="s">
        <v>19</v>
      </c>
      <c r="C428" s="329" t="s">
        <v>1400</v>
      </c>
      <c r="D428" s="329" t="s">
        <v>2077</v>
      </c>
      <c r="E428" s="330" t="s">
        <v>43</v>
      </c>
      <c r="F428" s="328" t="s">
        <v>4399</v>
      </c>
      <c r="G428" s="328" t="s">
        <v>5308</v>
      </c>
      <c r="H428" s="328" t="s">
        <v>5309</v>
      </c>
      <c r="I428" s="328" t="s">
        <v>5157</v>
      </c>
      <c r="J428" s="328" t="s">
        <v>6015</v>
      </c>
    </row>
    <row r="429" spans="1:10" ht="26.4" x14ac:dyDescent="0.25">
      <c r="A429" s="328" t="s">
        <v>1453</v>
      </c>
      <c r="B429" s="329" t="s">
        <v>19</v>
      </c>
      <c r="C429" s="329" t="s">
        <v>1454</v>
      </c>
      <c r="D429" s="329" t="s">
        <v>2077</v>
      </c>
      <c r="E429" s="330" t="s">
        <v>43</v>
      </c>
      <c r="F429" s="328" t="s">
        <v>5284</v>
      </c>
      <c r="G429" s="328" t="s">
        <v>5310</v>
      </c>
      <c r="H429" s="328" t="s">
        <v>5311</v>
      </c>
      <c r="I429" s="328" t="s">
        <v>5157</v>
      </c>
      <c r="J429" s="328" t="s">
        <v>6016</v>
      </c>
    </row>
    <row r="430" spans="1:10" ht="26.4" x14ac:dyDescent="0.25">
      <c r="A430" s="328" t="s">
        <v>1655</v>
      </c>
      <c r="B430" s="329" t="s">
        <v>19</v>
      </c>
      <c r="C430" s="329" t="s">
        <v>1656</v>
      </c>
      <c r="D430" s="329" t="s">
        <v>2077</v>
      </c>
      <c r="E430" s="330" t="s">
        <v>43</v>
      </c>
      <c r="F430" s="328" t="s">
        <v>4346</v>
      </c>
      <c r="G430" s="328" t="s">
        <v>5312</v>
      </c>
      <c r="H430" s="328" t="s">
        <v>5313</v>
      </c>
      <c r="I430" s="328" t="s">
        <v>5157</v>
      </c>
      <c r="J430" s="328" t="s">
        <v>6016</v>
      </c>
    </row>
    <row r="431" spans="1:10" ht="26.4" x14ac:dyDescent="0.25">
      <c r="A431" s="328" t="s">
        <v>1695</v>
      </c>
      <c r="B431" s="329" t="s">
        <v>19</v>
      </c>
      <c r="C431" s="329" t="s">
        <v>1696</v>
      </c>
      <c r="D431" s="329" t="s">
        <v>2077</v>
      </c>
      <c r="E431" s="330" t="s">
        <v>91</v>
      </c>
      <c r="F431" s="328" t="s">
        <v>4582</v>
      </c>
      <c r="G431" s="328" t="s">
        <v>5087</v>
      </c>
      <c r="H431" s="328" t="s">
        <v>5314</v>
      </c>
      <c r="I431" s="328" t="s">
        <v>5157</v>
      </c>
      <c r="J431" s="328" t="s">
        <v>6017</v>
      </c>
    </row>
    <row r="432" spans="1:10" ht="26.4" x14ac:dyDescent="0.25">
      <c r="A432" s="328" t="s">
        <v>1661</v>
      </c>
      <c r="B432" s="329" t="s">
        <v>19</v>
      </c>
      <c r="C432" s="329" t="s">
        <v>1662</v>
      </c>
      <c r="D432" s="329" t="s">
        <v>2077</v>
      </c>
      <c r="E432" s="330" t="s">
        <v>43</v>
      </c>
      <c r="F432" s="328" t="s">
        <v>4251</v>
      </c>
      <c r="G432" s="328" t="s">
        <v>5316</v>
      </c>
      <c r="H432" s="328" t="s">
        <v>5317</v>
      </c>
      <c r="I432" s="328" t="s">
        <v>5157</v>
      </c>
      <c r="J432" s="328" t="s">
        <v>6018</v>
      </c>
    </row>
    <row r="433" spans="1:10" ht="26.4" x14ac:dyDescent="0.25">
      <c r="A433" s="328" t="s">
        <v>611</v>
      </c>
      <c r="B433" s="329" t="s">
        <v>41</v>
      </c>
      <c r="C433" s="329" t="s">
        <v>612</v>
      </c>
      <c r="D433" s="329" t="s">
        <v>2847</v>
      </c>
      <c r="E433" s="330" t="s">
        <v>43</v>
      </c>
      <c r="F433" s="328" t="s">
        <v>4248</v>
      </c>
      <c r="G433" s="328" t="s">
        <v>5318</v>
      </c>
      <c r="H433" s="328" t="s">
        <v>5318</v>
      </c>
      <c r="I433" s="328" t="s">
        <v>5157</v>
      </c>
      <c r="J433" s="328" t="s">
        <v>6018</v>
      </c>
    </row>
    <row r="434" spans="1:10" ht="39.6" x14ac:dyDescent="0.25">
      <c r="A434" s="328" t="s">
        <v>964</v>
      </c>
      <c r="B434" s="329" t="s">
        <v>41</v>
      </c>
      <c r="C434" s="329" t="s">
        <v>965</v>
      </c>
      <c r="D434" s="329" t="s">
        <v>2969</v>
      </c>
      <c r="E434" s="330" t="s">
        <v>43</v>
      </c>
      <c r="F434" s="328" t="s">
        <v>5320</v>
      </c>
      <c r="G434" s="328" t="s">
        <v>5321</v>
      </c>
      <c r="H434" s="328" t="s">
        <v>5322</v>
      </c>
      <c r="I434" s="328" t="s">
        <v>5157</v>
      </c>
      <c r="J434" s="328" t="s">
        <v>6019</v>
      </c>
    </row>
    <row r="435" spans="1:10" ht="26.4" x14ac:dyDescent="0.25">
      <c r="A435" s="328" t="s">
        <v>545</v>
      </c>
      <c r="B435" s="329" t="s">
        <v>41</v>
      </c>
      <c r="C435" s="329" t="s">
        <v>546</v>
      </c>
      <c r="D435" s="329" t="s">
        <v>2847</v>
      </c>
      <c r="E435" s="330" t="s">
        <v>43</v>
      </c>
      <c r="F435" s="328" t="s">
        <v>4399</v>
      </c>
      <c r="G435" s="328" t="s">
        <v>5323</v>
      </c>
      <c r="H435" s="328" t="s">
        <v>5324</v>
      </c>
      <c r="I435" s="328" t="s">
        <v>5157</v>
      </c>
      <c r="J435" s="328" t="s">
        <v>6019</v>
      </c>
    </row>
    <row r="436" spans="1:10" ht="26.4" x14ac:dyDescent="0.25">
      <c r="A436" s="328" t="s">
        <v>1408</v>
      </c>
      <c r="B436" s="329" t="s">
        <v>19</v>
      </c>
      <c r="C436" s="329" t="s">
        <v>1409</v>
      </c>
      <c r="D436" s="329" t="s">
        <v>2077</v>
      </c>
      <c r="E436" s="330" t="s">
        <v>43</v>
      </c>
      <c r="F436" s="328" t="s">
        <v>5125</v>
      </c>
      <c r="G436" s="328" t="s">
        <v>5325</v>
      </c>
      <c r="H436" s="328" t="s">
        <v>5326</v>
      </c>
      <c r="I436" s="328" t="s">
        <v>5157</v>
      </c>
      <c r="J436" s="328" t="s">
        <v>6020</v>
      </c>
    </row>
    <row r="437" spans="1:10" ht="39.6" x14ac:dyDescent="0.25">
      <c r="A437" s="328" t="s">
        <v>1604</v>
      </c>
      <c r="B437" s="329" t="s">
        <v>19</v>
      </c>
      <c r="C437" s="329" t="s">
        <v>1605</v>
      </c>
      <c r="D437" s="329" t="s">
        <v>2077</v>
      </c>
      <c r="E437" s="330" t="s">
        <v>43</v>
      </c>
      <c r="F437" s="328" t="s">
        <v>4474</v>
      </c>
      <c r="G437" s="328" t="s">
        <v>5327</v>
      </c>
      <c r="H437" s="328" t="s">
        <v>5328</v>
      </c>
      <c r="I437" s="328" t="s">
        <v>5157</v>
      </c>
      <c r="J437" s="328" t="s">
        <v>6020</v>
      </c>
    </row>
    <row r="438" spans="1:10" ht="39.6" x14ac:dyDescent="0.25">
      <c r="A438" s="328" t="s">
        <v>1945</v>
      </c>
      <c r="B438" s="329" t="s">
        <v>41</v>
      </c>
      <c r="C438" s="329" t="s">
        <v>1946</v>
      </c>
      <c r="D438" s="329" t="s">
        <v>3976</v>
      </c>
      <c r="E438" s="330" t="s">
        <v>43</v>
      </c>
      <c r="F438" s="328" t="s">
        <v>5329</v>
      </c>
      <c r="G438" s="328" t="s">
        <v>5330</v>
      </c>
      <c r="H438" s="328" t="s">
        <v>5331</v>
      </c>
      <c r="I438" s="328" t="s">
        <v>5157</v>
      </c>
      <c r="J438" s="328" t="s">
        <v>6021</v>
      </c>
    </row>
    <row r="439" spans="1:10" ht="26.4" x14ac:dyDescent="0.25">
      <c r="A439" s="328" t="s">
        <v>1590</v>
      </c>
      <c r="B439" s="329" t="s">
        <v>19</v>
      </c>
      <c r="C439" s="329" t="s">
        <v>1591</v>
      </c>
      <c r="D439" s="329" t="s">
        <v>2077</v>
      </c>
      <c r="E439" s="330" t="s">
        <v>43</v>
      </c>
      <c r="F439" s="328" t="s">
        <v>5332</v>
      </c>
      <c r="G439" s="328" t="s">
        <v>5333</v>
      </c>
      <c r="H439" s="328" t="s">
        <v>5334</v>
      </c>
      <c r="I439" s="328" t="s">
        <v>5157</v>
      </c>
      <c r="J439" s="328" t="s">
        <v>6021</v>
      </c>
    </row>
    <row r="440" spans="1:10" ht="39.6" x14ac:dyDescent="0.25">
      <c r="A440" s="328" t="s">
        <v>710</v>
      </c>
      <c r="B440" s="329" t="s">
        <v>41</v>
      </c>
      <c r="C440" s="329" t="s">
        <v>711</v>
      </c>
      <c r="D440" s="329" t="s">
        <v>2947</v>
      </c>
      <c r="E440" s="330" t="s">
        <v>43</v>
      </c>
      <c r="F440" s="328" t="s">
        <v>4667</v>
      </c>
      <c r="G440" s="328" t="s">
        <v>5335</v>
      </c>
      <c r="H440" s="328" t="s">
        <v>5336</v>
      </c>
      <c r="I440" s="328" t="s">
        <v>5157</v>
      </c>
      <c r="J440" s="328" t="s">
        <v>6022</v>
      </c>
    </row>
    <row r="441" spans="1:10" ht="39.6" x14ac:dyDescent="0.25">
      <c r="A441" s="328" t="s">
        <v>40</v>
      </c>
      <c r="B441" s="329" t="s">
        <v>41</v>
      </c>
      <c r="C441" s="329" t="s">
        <v>42</v>
      </c>
      <c r="D441" s="329" t="s">
        <v>2147</v>
      </c>
      <c r="E441" s="330" t="s">
        <v>43</v>
      </c>
      <c r="F441" s="328" t="s">
        <v>4248</v>
      </c>
      <c r="G441" s="328" t="s">
        <v>5337</v>
      </c>
      <c r="H441" s="328" t="s">
        <v>5337</v>
      </c>
      <c r="I441" s="328" t="s">
        <v>5157</v>
      </c>
      <c r="J441" s="328" t="s">
        <v>6022</v>
      </c>
    </row>
    <row r="442" spans="1:10" ht="26.4" x14ac:dyDescent="0.25">
      <c r="A442" s="328" t="s">
        <v>1683</v>
      </c>
      <c r="B442" s="329" t="s">
        <v>19</v>
      </c>
      <c r="C442" s="329" t="s">
        <v>1684</v>
      </c>
      <c r="D442" s="329" t="s">
        <v>2077</v>
      </c>
      <c r="E442" s="330" t="s">
        <v>91</v>
      </c>
      <c r="F442" s="328" t="s">
        <v>5210</v>
      </c>
      <c r="G442" s="328" t="s">
        <v>5338</v>
      </c>
      <c r="H442" s="328" t="s">
        <v>5339</v>
      </c>
      <c r="I442" s="328" t="s">
        <v>5157</v>
      </c>
      <c r="J442" s="328" t="s">
        <v>6023</v>
      </c>
    </row>
    <row r="443" spans="1:10" ht="26.4" x14ac:dyDescent="0.25">
      <c r="A443" s="328" t="s">
        <v>1483</v>
      </c>
      <c r="B443" s="329" t="s">
        <v>19</v>
      </c>
      <c r="C443" s="329" t="s">
        <v>1484</v>
      </c>
      <c r="D443" s="329" t="s">
        <v>2077</v>
      </c>
      <c r="E443" s="330" t="s">
        <v>91</v>
      </c>
      <c r="F443" s="328" t="s">
        <v>5340</v>
      </c>
      <c r="G443" s="328" t="s">
        <v>5341</v>
      </c>
      <c r="H443" s="328" t="s">
        <v>5342</v>
      </c>
      <c r="I443" s="328" t="s">
        <v>5157</v>
      </c>
      <c r="J443" s="328" t="s">
        <v>6023</v>
      </c>
    </row>
    <row r="444" spans="1:10" ht="26.4" x14ac:dyDescent="0.25">
      <c r="A444" s="328" t="s">
        <v>297</v>
      </c>
      <c r="B444" s="329" t="s">
        <v>19</v>
      </c>
      <c r="C444" s="329" t="s">
        <v>298</v>
      </c>
      <c r="D444" s="329" t="s">
        <v>2077</v>
      </c>
      <c r="E444" s="330" t="s">
        <v>43</v>
      </c>
      <c r="F444" s="328" t="s">
        <v>4474</v>
      </c>
      <c r="G444" s="328" t="s">
        <v>5344</v>
      </c>
      <c r="H444" s="328" t="s">
        <v>5345</v>
      </c>
      <c r="I444" s="328" t="s">
        <v>5343</v>
      </c>
      <c r="J444" s="328" t="s">
        <v>6024</v>
      </c>
    </row>
    <row r="445" spans="1:10" ht="26.4" x14ac:dyDescent="0.25">
      <c r="A445" s="328" t="s">
        <v>1089</v>
      </c>
      <c r="B445" s="329" t="s">
        <v>19</v>
      </c>
      <c r="C445" s="329" t="s">
        <v>1090</v>
      </c>
      <c r="D445" s="329" t="s">
        <v>2077</v>
      </c>
      <c r="E445" s="330" t="s">
        <v>43</v>
      </c>
      <c r="F445" s="328" t="s">
        <v>4582</v>
      </c>
      <c r="G445" s="328" t="s">
        <v>5346</v>
      </c>
      <c r="H445" s="328" t="s">
        <v>5347</v>
      </c>
      <c r="I445" s="328" t="s">
        <v>5343</v>
      </c>
      <c r="J445" s="328" t="s">
        <v>6024</v>
      </c>
    </row>
    <row r="446" spans="1:10" ht="39.6" x14ac:dyDescent="0.25">
      <c r="A446" s="328" t="s">
        <v>1180</v>
      </c>
      <c r="B446" s="329" t="s">
        <v>41</v>
      </c>
      <c r="C446" s="329" t="s">
        <v>1181</v>
      </c>
      <c r="D446" s="329" t="s">
        <v>2175</v>
      </c>
      <c r="E446" s="330" t="s">
        <v>43</v>
      </c>
      <c r="F446" s="328" t="s">
        <v>5067</v>
      </c>
      <c r="G446" s="328" t="s">
        <v>5348</v>
      </c>
      <c r="H446" s="328" t="s">
        <v>5349</v>
      </c>
      <c r="I446" s="328" t="s">
        <v>5343</v>
      </c>
      <c r="J446" s="328" t="s">
        <v>6025</v>
      </c>
    </row>
    <row r="447" spans="1:10" ht="39.6" x14ac:dyDescent="0.25">
      <c r="A447" s="328" t="s">
        <v>1005</v>
      </c>
      <c r="B447" s="329" t="s">
        <v>41</v>
      </c>
      <c r="C447" s="329" t="s">
        <v>1006</v>
      </c>
      <c r="D447" s="329" t="s">
        <v>3001</v>
      </c>
      <c r="E447" s="330" t="s">
        <v>43</v>
      </c>
      <c r="F447" s="328" t="s">
        <v>5119</v>
      </c>
      <c r="G447" s="328" t="s">
        <v>5350</v>
      </c>
      <c r="H447" s="328" t="s">
        <v>5351</v>
      </c>
      <c r="I447" s="328" t="s">
        <v>5343</v>
      </c>
      <c r="J447" s="328" t="s">
        <v>6025</v>
      </c>
    </row>
    <row r="448" spans="1:10" ht="39.6" x14ac:dyDescent="0.25">
      <c r="A448" s="328" t="s">
        <v>872</v>
      </c>
      <c r="B448" s="329" t="s">
        <v>41</v>
      </c>
      <c r="C448" s="329" t="s">
        <v>873</v>
      </c>
      <c r="D448" s="329" t="s">
        <v>3165</v>
      </c>
      <c r="E448" s="330" t="s">
        <v>43</v>
      </c>
      <c r="F448" s="328" t="s">
        <v>4285</v>
      </c>
      <c r="G448" s="328" t="s">
        <v>5352</v>
      </c>
      <c r="H448" s="328" t="s">
        <v>5353</v>
      </c>
      <c r="I448" s="328" t="s">
        <v>5343</v>
      </c>
      <c r="J448" s="328" t="s">
        <v>6026</v>
      </c>
    </row>
    <row r="449" spans="1:10" ht="26.4" x14ac:dyDescent="0.25">
      <c r="A449" s="328" t="s">
        <v>641</v>
      </c>
      <c r="B449" s="329" t="s">
        <v>41</v>
      </c>
      <c r="C449" s="329" t="s">
        <v>642</v>
      </c>
      <c r="D449" s="329" t="s">
        <v>2947</v>
      </c>
      <c r="E449" s="330" t="s">
        <v>43</v>
      </c>
      <c r="F449" s="328" t="s">
        <v>4474</v>
      </c>
      <c r="G449" s="328" t="s">
        <v>5354</v>
      </c>
      <c r="H449" s="328" t="s">
        <v>5355</v>
      </c>
      <c r="I449" s="328" t="s">
        <v>5343</v>
      </c>
      <c r="J449" s="328" t="s">
        <v>6026</v>
      </c>
    </row>
    <row r="450" spans="1:10" ht="26.4" x14ac:dyDescent="0.25">
      <c r="A450" s="328" t="s">
        <v>1124</v>
      </c>
      <c r="B450" s="329" t="s">
        <v>41</v>
      </c>
      <c r="C450" s="329" t="s">
        <v>1125</v>
      </c>
      <c r="D450" s="329" t="s">
        <v>2947</v>
      </c>
      <c r="E450" s="330" t="s">
        <v>43</v>
      </c>
      <c r="F450" s="328" t="s">
        <v>4248</v>
      </c>
      <c r="G450" s="328" t="s">
        <v>5356</v>
      </c>
      <c r="H450" s="328" t="s">
        <v>5356</v>
      </c>
      <c r="I450" s="328" t="s">
        <v>5343</v>
      </c>
      <c r="J450" s="328" t="s">
        <v>6027</v>
      </c>
    </row>
    <row r="451" spans="1:10" ht="26.4" x14ac:dyDescent="0.25">
      <c r="A451" s="328" t="s">
        <v>1689</v>
      </c>
      <c r="B451" s="329" t="s">
        <v>19</v>
      </c>
      <c r="C451" s="329" t="s">
        <v>1690</v>
      </c>
      <c r="D451" s="329" t="s">
        <v>2077</v>
      </c>
      <c r="E451" s="330" t="s">
        <v>91</v>
      </c>
      <c r="F451" s="328" t="s">
        <v>5085</v>
      </c>
      <c r="G451" s="328" t="s">
        <v>5357</v>
      </c>
      <c r="H451" s="328" t="s">
        <v>5358</v>
      </c>
      <c r="I451" s="328" t="s">
        <v>5343</v>
      </c>
      <c r="J451" s="328" t="s">
        <v>6027</v>
      </c>
    </row>
    <row r="452" spans="1:10" ht="39.6" x14ac:dyDescent="0.25">
      <c r="A452" s="328" t="s">
        <v>1951</v>
      </c>
      <c r="B452" s="329" t="s">
        <v>41</v>
      </c>
      <c r="C452" s="329" t="s">
        <v>1952</v>
      </c>
      <c r="D452" s="329" t="s">
        <v>3976</v>
      </c>
      <c r="E452" s="330" t="s">
        <v>43</v>
      </c>
      <c r="F452" s="328" t="s">
        <v>4529</v>
      </c>
      <c r="G452" s="328" t="s">
        <v>5359</v>
      </c>
      <c r="H452" s="328" t="s">
        <v>5360</v>
      </c>
      <c r="I452" s="328" t="s">
        <v>5343</v>
      </c>
      <c r="J452" s="328" t="s">
        <v>6028</v>
      </c>
    </row>
    <row r="453" spans="1:10" ht="26.4" x14ac:dyDescent="0.25">
      <c r="A453" s="328" t="s">
        <v>1763</v>
      </c>
      <c r="B453" s="329" t="s">
        <v>19</v>
      </c>
      <c r="C453" s="329" t="s">
        <v>1764</v>
      </c>
      <c r="D453" s="329" t="s">
        <v>2077</v>
      </c>
      <c r="E453" s="330" t="s">
        <v>43</v>
      </c>
      <c r="F453" s="328" t="s">
        <v>4582</v>
      </c>
      <c r="G453" s="328" t="s">
        <v>2563</v>
      </c>
      <c r="H453" s="328" t="s">
        <v>5361</v>
      </c>
      <c r="I453" s="328" t="s">
        <v>5343</v>
      </c>
      <c r="J453" s="328" t="s">
        <v>6028</v>
      </c>
    </row>
    <row r="454" spans="1:10" ht="26.4" x14ac:dyDescent="0.25">
      <c r="A454" s="328" t="s">
        <v>1071</v>
      </c>
      <c r="B454" s="329" t="s">
        <v>19</v>
      </c>
      <c r="C454" s="329" t="s">
        <v>1072</v>
      </c>
      <c r="D454" s="329" t="s">
        <v>2077</v>
      </c>
      <c r="E454" s="330" t="s">
        <v>43</v>
      </c>
      <c r="F454" s="328" t="s">
        <v>4591</v>
      </c>
      <c r="G454" s="328" t="s">
        <v>5362</v>
      </c>
      <c r="H454" s="328" t="s">
        <v>5363</v>
      </c>
      <c r="I454" s="328" t="s">
        <v>5343</v>
      </c>
      <c r="J454" s="328" t="s">
        <v>6028</v>
      </c>
    </row>
    <row r="455" spans="1:10" ht="39.6" x14ac:dyDescent="0.25">
      <c r="A455" s="328" t="s">
        <v>695</v>
      </c>
      <c r="B455" s="329" t="s">
        <v>41</v>
      </c>
      <c r="C455" s="329" t="s">
        <v>696</v>
      </c>
      <c r="D455" s="329" t="s">
        <v>2960</v>
      </c>
      <c r="E455" s="330" t="s">
        <v>43</v>
      </c>
      <c r="F455" s="328" t="s">
        <v>4786</v>
      </c>
      <c r="G455" s="328" t="s">
        <v>5364</v>
      </c>
      <c r="H455" s="328" t="s">
        <v>5365</v>
      </c>
      <c r="I455" s="328" t="s">
        <v>5343</v>
      </c>
      <c r="J455" s="328" t="s">
        <v>5246</v>
      </c>
    </row>
    <row r="456" spans="1:10" ht="39.6" x14ac:dyDescent="0.25">
      <c r="A456" s="328" t="s">
        <v>1775</v>
      </c>
      <c r="B456" s="329" t="s">
        <v>41</v>
      </c>
      <c r="C456" s="329" t="s">
        <v>1776</v>
      </c>
      <c r="D456" s="329" t="s">
        <v>3854</v>
      </c>
      <c r="E456" s="330" t="s">
        <v>43</v>
      </c>
      <c r="F456" s="328" t="s">
        <v>4248</v>
      </c>
      <c r="G456" s="328" t="s">
        <v>5366</v>
      </c>
      <c r="H456" s="328" t="s">
        <v>5366</v>
      </c>
      <c r="I456" s="328" t="s">
        <v>5343</v>
      </c>
      <c r="J456" s="328" t="s">
        <v>5246</v>
      </c>
    </row>
    <row r="457" spans="1:10" ht="39.6" x14ac:dyDescent="0.25">
      <c r="A457" s="328" t="s">
        <v>725</v>
      </c>
      <c r="B457" s="329" t="s">
        <v>41</v>
      </c>
      <c r="C457" s="329" t="s">
        <v>726</v>
      </c>
      <c r="D457" s="329" t="s">
        <v>2969</v>
      </c>
      <c r="E457" s="330" t="s">
        <v>43</v>
      </c>
      <c r="F457" s="328" t="s">
        <v>5367</v>
      </c>
      <c r="G457" s="328" t="s">
        <v>5368</v>
      </c>
      <c r="H457" s="328" t="s">
        <v>5369</v>
      </c>
      <c r="I457" s="328" t="s">
        <v>5343</v>
      </c>
      <c r="J457" s="328" t="s">
        <v>6029</v>
      </c>
    </row>
    <row r="458" spans="1:10" ht="26.4" x14ac:dyDescent="0.25">
      <c r="A458" s="328" t="s">
        <v>1282</v>
      </c>
      <c r="B458" s="329" t="s">
        <v>19</v>
      </c>
      <c r="C458" s="329" t="s">
        <v>1283</v>
      </c>
      <c r="D458" s="329" t="s">
        <v>2077</v>
      </c>
      <c r="E458" s="330" t="s">
        <v>43</v>
      </c>
      <c r="F458" s="328" t="s">
        <v>5370</v>
      </c>
      <c r="G458" s="328" t="s">
        <v>5371</v>
      </c>
      <c r="H458" s="328" t="s">
        <v>5372</v>
      </c>
      <c r="I458" s="328" t="s">
        <v>5343</v>
      </c>
      <c r="J458" s="328" t="s">
        <v>6029</v>
      </c>
    </row>
    <row r="459" spans="1:10" ht="26.4" x14ac:dyDescent="0.25">
      <c r="A459" s="328" t="s">
        <v>1204</v>
      </c>
      <c r="B459" s="329" t="s">
        <v>19</v>
      </c>
      <c r="C459" s="329" t="s">
        <v>1205</v>
      </c>
      <c r="D459" s="329" t="s">
        <v>2077</v>
      </c>
      <c r="E459" s="330" t="s">
        <v>43</v>
      </c>
      <c r="F459" s="328" t="s">
        <v>4997</v>
      </c>
      <c r="G459" s="328" t="s">
        <v>5373</v>
      </c>
      <c r="H459" s="328" t="s">
        <v>5374</v>
      </c>
      <c r="I459" s="328" t="s">
        <v>5343</v>
      </c>
      <c r="J459" s="328" t="s">
        <v>6029</v>
      </c>
    </row>
    <row r="460" spans="1:10" ht="39.6" x14ac:dyDescent="0.25">
      <c r="A460" s="328" t="s">
        <v>1519</v>
      </c>
      <c r="B460" s="329" t="s">
        <v>41</v>
      </c>
      <c r="C460" s="329" t="s">
        <v>1520</v>
      </c>
      <c r="D460" s="329" t="s">
        <v>2181</v>
      </c>
      <c r="E460" s="330" t="s">
        <v>43</v>
      </c>
      <c r="F460" s="328" t="s">
        <v>4248</v>
      </c>
      <c r="G460" s="328" t="s">
        <v>5375</v>
      </c>
      <c r="H460" s="328" t="s">
        <v>5375</v>
      </c>
      <c r="I460" s="328" t="s">
        <v>5343</v>
      </c>
      <c r="J460" s="328" t="s">
        <v>6030</v>
      </c>
    </row>
    <row r="461" spans="1:10" ht="26.4" x14ac:dyDescent="0.25">
      <c r="A461" s="328" t="s">
        <v>1080</v>
      </c>
      <c r="B461" s="329" t="s">
        <v>41</v>
      </c>
      <c r="C461" s="329" t="s">
        <v>1081</v>
      </c>
      <c r="D461" s="329" t="s">
        <v>3374</v>
      </c>
      <c r="E461" s="330" t="s">
        <v>25</v>
      </c>
      <c r="F461" s="328" t="s">
        <v>4667</v>
      </c>
      <c r="G461" s="328" t="s">
        <v>5376</v>
      </c>
      <c r="H461" s="328" t="s">
        <v>5377</v>
      </c>
      <c r="I461" s="328" t="s">
        <v>5343</v>
      </c>
      <c r="J461" s="328" t="s">
        <v>6030</v>
      </c>
    </row>
    <row r="462" spans="1:10" ht="26.4" x14ac:dyDescent="0.25">
      <c r="A462" s="328" t="s">
        <v>689</v>
      </c>
      <c r="B462" s="329" t="s">
        <v>19</v>
      </c>
      <c r="C462" s="329" t="s">
        <v>690</v>
      </c>
      <c r="D462" s="329" t="s">
        <v>2077</v>
      </c>
      <c r="E462" s="330" t="s">
        <v>91</v>
      </c>
      <c r="F462" s="328" t="s">
        <v>5378</v>
      </c>
      <c r="G462" s="328" t="s">
        <v>5379</v>
      </c>
      <c r="H462" s="328" t="s">
        <v>5380</v>
      </c>
      <c r="I462" s="328" t="s">
        <v>5343</v>
      </c>
      <c r="J462" s="328" t="s">
        <v>6031</v>
      </c>
    </row>
    <row r="463" spans="1:10" ht="39.6" x14ac:dyDescent="0.25">
      <c r="A463" s="328" t="s">
        <v>788</v>
      </c>
      <c r="B463" s="329" t="s">
        <v>41</v>
      </c>
      <c r="C463" s="329" t="s">
        <v>789</v>
      </c>
      <c r="D463" s="329" t="s">
        <v>2969</v>
      </c>
      <c r="E463" s="330" t="s">
        <v>43</v>
      </c>
      <c r="F463" s="328" t="s">
        <v>5085</v>
      </c>
      <c r="G463" s="328" t="s">
        <v>5381</v>
      </c>
      <c r="H463" s="328" t="s">
        <v>5382</v>
      </c>
      <c r="I463" s="328" t="s">
        <v>5343</v>
      </c>
      <c r="J463" s="328" t="s">
        <v>6031</v>
      </c>
    </row>
    <row r="464" spans="1:10" ht="39.6" x14ac:dyDescent="0.25">
      <c r="A464" s="328" t="s">
        <v>1342</v>
      </c>
      <c r="B464" s="329" t="s">
        <v>41</v>
      </c>
      <c r="C464" s="329" t="s">
        <v>1343</v>
      </c>
      <c r="D464" s="329" t="s">
        <v>2181</v>
      </c>
      <c r="E464" s="330" t="s">
        <v>43</v>
      </c>
      <c r="F464" s="328" t="s">
        <v>4667</v>
      </c>
      <c r="G464" s="328" t="s">
        <v>5383</v>
      </c>
      <c r="H464" s="328" t="s">
        <v>5384</v>
      </c>
      <c r="I464" s="328" t="s">
        <v>5343</v>
      </c>
      <c r="J464" s="328" t="s">
        <v>6031</v>
      </c>
    </row>
    <row r="465" spans="1:10" ht="39.6" x14ac:dyDescent="0.25">
      <c r="A465" s="328" t="s">
        <v>1516</v>
      </c>
      <c r="B465" s="329" t="s">
        <v>41</v>
      </c>
      <c r="C465" s="329" t="s">
        <v>1517</v>
      </c>
      <c r="D465" s="329" t="s">
        <v>2181</v>
      </c>
      <c r="E465" s="330" t="s">
        <v>43</v>
      </c>
      <c r="F465" s="328" t="s">
        <v>4248</v>
      </c>
      <c r="G465" s="328" t="s">
        <v>5385</v>
      </c>
      <c r="H465" s="328" t="s">
        <v>5385</v>
      </c>
      <c r="I465" s="328" t="s">
        <v>5343</v>
      </c>
      <c r="J465" s="328" t="s">
        <v>6032</v>
      </c>
    </row>
    <row r="466" spans="1:10" ht="26.4" x14ac:dyDescent="0.25">
      <c r="A466" s="328" t="s">
        <v>722</v>
      </c>
      <c r="B466" s="329" t="s">
        <v>41</v>
      </c>
      <c r="C466" s="329" t="s">
        <v>723</v>
      </c>
      <c r="D466" s="329" t="s">
        <v>2947</v>
      </c>
      <c r="E466" s="330" t="s">
        <v>43</v>
      </c>
      <c r="F466" s="328" t="s">
        <v>4248</v>
      </c>
      <c r="G466" s="328" t="s">
        <v>5386</v>
      </c>
      <c r="H466" s="328" t="s">
        <v>5386</v>
      </c>
      <c r="I466" s="328" t="s">
        <v>5343</v>
      </c>
      <c r="J466" s="328" t="s">
        <v>6032</v>
      </c>
    </row>
    <row r="467" spans="1:10" ht="39.6" x14ac:dyDescent="0.25">
      <c r="A467" s="328" t="s">
        <v>924</v>
      </c>
      <c r="B467" s="329" t="s">
        <v>41</v>
      </c>
      <c r="C467" s="329" t="s">
        <v>925</v>
      </c>
      <c r="D467" s="329" t="s">
        <v>3001</v>
      </c>
      <c r="E467" s="330" t="s">
        <v>43</v>
      </c>
      <c r="F467" s="328" t="s">
        <v>5319</v>
      </c>
      <c r="G467" s="328" t="s">
        <v>5387</v>
      </c>
      <c r="H467" s="328" t="s">
        <v>5388</v>
      </c>
      <c r="I467" s="328" t="s">
        <v>5343</v>
      </c>
      <c r="J467" s="328" t="s">
        <v>6033</v>
      </c>
    </row>
    <row r="468" spans="1:10" ht="39.6" x14ac:dyDescent="0.25">
      <c r="A468" s="328" t="s">
        <v>875</v>
      </c>
      <c r="B468" s="329" t="s">
        <v>41</v>
      </c>
      <c r="C468" s="329" t="s">
        <v>876</v>
      </c>
      <c r="D468" s="329" t="s">
        <v>3165</v>
      </c>
      <c r="E468" s="330" t="s">
        <v>43</v>
      </c>
      <c r="F468" s="328" t="s">
        <v>4399</v>
      </c>
      <c r="G468" s="328" t="s">
        <v>5389</v>
      </c>
      <c r="H468" s="328" t="s">
        <v>5390</v>
      </c>
      <c r="I468" s="328" t="s">
        <v>5343</v>
      </c>
      <c r="J468" s="328" t="s">
        <v>6033</v>
      </c>
    </row>
    <row r="469" spans="1:10" ht="39.6" x14ac:dyDescent="0.25">
      <c r="A469" s="328" t="s">
        <v>1942</v>
      </c>
      <c r="B469" s="329" t="s">
        <v>41</v>
      </c>
      <c r="C469" s="329" t="s">
        <v>1943</v>
      </c>
      <c r="D469" s="329" t="s">
        <v>3976</v>
      </c>
      <c r="E469" s="330" t="s">
        <v>43</v>
      </c>
      <c r="F469" s="328" t="s">
        <v>5329</v>
      </c>
      <c r="G469" s="328" t="s">
        <v>5391</v>
      </c>
      <c r="H469" s="328" t="s">
        <v>5392</v>
      </c>
      <c r="I469" s="328" t="s">
        <v>5343</v>
      </c>
      <c r="J469" s="328" t="s">
        <v>6033</v>
      </c>
    </row>
    <row r="470" spans="1:10" ht="26.4" x14ac:dyDescent="0.25">
      <c r="A470" s="328" t="s">
        <v>752</v>
      </c>
      <c r="B470" s="329" t="s">
        <v>41</v>
      </c>
      <c r="C470" s="329" t="s">
        <v>753</v>
      </c>
      <c r="D470" s="329" t="s">
        <v>2969</v>
      </c>
      <c r="E470" s="330" t="s">
        <v>43</v>
      </c>
      <c r="F470" s="328" t="s">
        <v>4585</v>
      </c>
      <c r="G470" s="328" t="s">
        <v>5393</v>
      </c>
      <c r="H470" s="328" t="s">
        <v>5394</v>
      </c>
      <c r="I470" s="328" t="s">
        <v>5343</v>
      </c>
      <c r="J470" s="328" t="s">
        <v>6034</v>
      </c>
    </row>
    <row r="471" spans="1:10" ht="39.6" x14ac:dyDescent="0.25">
      <c r="A471" s="328" t="s">
        <v>1127</v>
      </c>
      <c r="B471" s="329" t="s">
        <v>41</v>
      </c>
      <c r="C471" s="329" t="s">
        <v>1128</v>
      </c>
      <c r="D471" s="329" t="s">
        <v>3034</v>
      </c>
      <c r="E471" s="330" t="s">
        <v>43</v>
      </c>
      <c r="F471" s="328" t="s">
        <v>4248</v>
      </c>
      <c r="G471" s="328" t="s">
        <v>5395</v>
      </c>
      <c r="H471" s="328" t="s">
        <v>5395</v>
      </c>
      <c r="I471" s="328" t="s">
        <v>5343</v>
      </c>
      <c r="J471" s="328" t="s">
        <v>6034</v>
      </c>
    </row>
    <row r="472" spans="1:10" ht="26.4" x14ac:dyDescent="0.25">
      <c r="A472" s="328" t="s">
        <v>1074</v>
      </c>
      <c r="B472" s="329" t="s">
        <v>19</v>
      </c>
      <c r="C472" s="329" t="s">
        <v>1075</v>
      </c>
      <c r="D472" s="329" t="s">
        <v>2077</v>
      </c>
      <c r="E472" s="330" t="s">
        <v>43</v>
      </c>
      <c r="F472" s="328" t="s">
        <v>4847</v>
      </c>
      <c r="G472" s="328" t="s">
        <v>5396</v>
      </c>
      <c r="H472" s="328" t="s">
        <v>5397</v>
      </c>
      <c r="I472" s="328" t="s">
        <v>5343</v>
      </c>
      <c r="J472" s="328" t="s">
        <v>6034</v>
      </c>
    </row>
    <row r="473" spans="1:10" ht="26.4" x14ac:dyDescent="0.25">
      <c r="A473" s="328" t="s">
        <v>635</v>
      </c>
      <c r="B473" s="329" t="s">
        <v>41</v>
      </c>
      <c r="C473" s="329" t="s">
        <v>636</v>
      </c>
      <c r="D473" s="329" t="s">
        <v>2947</v>
      </c>
      <c r="E473" s="330" t="s">
        <v>43</v>
      </c>
      <c r="F473" s="328" t="s">
        <v>4667</v>
      </c>
      <c r="G473" s="328" t="s">
        <v>5398</v>
      </c>
      <c r="H473" s="328" t="s">
        <v>5399</v>
      </c>
      <c r="I473" s="328" t="s">
        <v>5343</v>
      </c>
      <c r="J473" s="328" t="s">
        <v>6035</v>
      </c>
    </row>
    <row r="474" spans="1:10" ht="39.6" x14ac:dyDescent="0.25">
      <c r="A474" s="328" t="s">
        <v>1270</v>
      </c>
      <c r="B474" s="329" t="s">
        <v>41</v>
      </c>
      <c r="C474" s="329" t="s">
        <v>1271</v>
      </c>
      <c r="D474" s="329" t="s">
        <v>2175</v>
      </c>
      <c r="E474" s="330" t="s">
        <v>43</v>
      </c>
      <c r="F474" s="328" t="s">
        <v>4285</v>
      </c>
      <c r="G474" s="328" t="s">
        <v>5400</v>
      </c>
      <c r="H474" s="328" t="s">
        <v>5401</v>
      </c>
      <c r="I474" s="328" t="s">
        <v>5343</v>
      </c>
      <c r="J474" s="328" t="s">
        <v>6035</v>
      </c>
    </row>
    <row r="475" spans="1:10" ht="26.4" x14ac:dyDescent="0.25">
      <c r="A475" s="328" t="s">
        <v>562</v>
      </c>
      <c r="B475" s="329" t="s">
        <v>41</v>
      </c>
      <c r="C475" s="329" t="s">
        <v>563</v>
      </c>
      <c r="D475" s="329" t="s">
        <v>2847</v>
      </c>
      <c r="E475" s="330" t="s">
        <v>43</v>
      </c>
      <c r="F475" s="328" t="s">
        <v>4667</v>
      </c>
      <c r="G475" s="328" t="s">
        <v>5402</v>
      </c>
      <c r="H475" s="328" t="s">
        <v>5403</v>
      </c>
      <c r="I475" s="328" t="s">
        <v>5343</v>
      </c>
      <c r="J475" s="328" t="s">
        <v>6035</v>
      </c>
    </row>
    <row r="476" spans="1:10" ht="39.6" x14ac:dyDescent="0.25">
      <c r="A476" s="328" t="s">
        <v>665</v>
      </c>
      <c r="B476" s="329" t="s">
        <v>41</v>
      </c>
      <c r="C476" s="329" t="s">
        <v>666</v>
      </c>
      <c r="D476" s="329" t="s">
        <v>2969</v>
      </c>
      <c r="E476" s="330" t="s">
        <v>43</v>
      </c>
      <c r="F476" s="328" t="s">
        <v>4926</v>
      </c>
      <c r="G476" s="328" t="s">
        <v>5032</v>
      </c>
      <c r="H476" s="328" t="s">
        <v>5404</v>
      </c>
      <c r="I476" s="328" t="s">
        <v>5343</v>
      </c>
      <c r="J476" s="328" t="s">
        <v>6036</v>
      </c>
    </row>
    <row r="477" spans="1:10" ht="26.4" x14ac:dyDescent="0.25">
      <c r="A477" s="328" t="s">
        <v>1673</v>
      </c>
      <c r="B477" s="329" t="s">
        <v>19</v>
      </c>
      <c r="C477" s="329" t="s">
        <v>1674</v>
      </c>
      <c r="D477" s="329" t="s">
        <v>2077</v>
      </c>
      <c r="E477" s="330" t="s">
        <v>43</v>
      </c>
      <c r="F477" s="328" t="s">
        <v>4523</v>
      </c>
      <c r="G477" s="328" t="s">
        <v>5172</v>
      </c>
      <c r="H477" s="328" t="s">
        <v>5405</v>
      </c>
      <c r="I477" s="328" t="s">
        <v>5343</v>
      </c>
      <c r="J477" s="328" t="s">
        <v>6036</v>
      </c>
    </row>
    <row r="478" spans="1:10" ht="39.6" x14ac:dyDescent="0.25">
      <c r="A478" s="328" t="s">
        <v>1336</v>
      </c>
      <c r="B478" s="329" t="s">
        <v>41</v>
      </c>
      <c r="C478" s="329" t="s">
        <v>1337</v>
      </c>
      <c r="D478" s="329" t="s">
        <v>2181</v>
      </c>
      <c r="E478" s="330" t="s">
        <v>43</v>
      </c>
      <c r="F478" s="328" t="s">
        <v>4251</v>
      </c>
      <c r="G478" s="328" t="s">
        <v>5406</v>
      </c>
      <c r="H478" s="328" t="s">
        <v>5407</v>
      </c>
      <c r="I478" s="328" t="s">
        <v>5343</v>
      </c>
      <c r="J478" s="328" t="s">
        <v>6036</v>
      </c>
    </row>
    <row r="479" spans="1:10" ht="39.6" x14ac:dyDescent="0.25">
      <c r="A479" s="328" t="s">
        <v>382</v>
      </c>
      <c r="B479" s="329" t="s">
        <v>19</v>
      </c>
      <c r="C479" s="329" t="s">
        <v>383</v>
      </c>
      <c r="D479" s="329" t="s">
        <v>2077</v>
      </c>
      <c r="E479" s="330" t="s">
        <v>43</v>
      </c>
      <c r="F479" s="328" t="s">
        <v>4523</v>
      </c>
      <c r="G479" s="328" t="s">
        <v>5408</v>
      </c>
      <c r="H479" s="328" t="s">
        <v>5409</v>
      </c>
      <c r="I479" s="328" t="s">
        <v>5343</v>
      </c>
      <c r="J479" s="328" t="s">
        <v>6036</v>
      </c>
    </row>
    <row r="480" spans="1:10" ht="39.6" x14ac:dyDescent="0.25">
      <c r="A480" s="328" t="s">
        <v>559</v>
      </c>
      <c r="B480" s="329" t="s">
        <v>19</v>
      </c>
      <c r="C480" s="329" t="s">
        <v>560</v>
      </c>
      <c r="D480" s="329" t="s">
        <v>2077</v>
      </c>
      <c r="E480" s="330" t="s">
        <v>91</v>
      </c>
      <c r="F480" s="328" t="s">
        <v>5410</v>
      </c>
      <c r="G480" s="328" t="s">
        <v>5411</v>
      </c>
      <c r="H480" s="328" t="s">
        <v>5412</v>
      </c>
      <c r="I480" s="328" t="s">
        <v>5343</v>
      </c>
      <c r="J480" s="328" t="s">
        <v>6037</v>
      </c>
    </row>
    <row r="481" spans="1:10" ht="26.4" x14ac:dyDescent="0.25">
      <c r="A481" s="328" t="s">
        <v>1981</v>
      </c>
      <c r="B481" s="329" t="s">
        <v>41</v>
      </c>
      <c r="C481" s="329" t="s">
        <v>1982</v>
      </c>
      <c r="D481" s="329" t="s">
        <v>2847</v>
      </c>
      <c r="E481" s="330" t="s">
        <v>43</v>
      </c>
      <c r="F481" s="328" t="s">
        <v>4786</v>
      </c>
      <c r="G481" s="328" t="s">
        <v>5413</v>
      </c>
      <c r="H481" s="328" t="s">
        <v>5414</v>
      </c>
      <c r="I481" s="328" t="s">
        <v>5343</v>
      </c>
      <c r="J481" s="328" t="s">
        <v>6037</v>
      </c>
    </row>
    <row r="482" spans="1:10" ht="26.4" x14ac:dyDescent="0.25">
      <c r="A482" s="328" t="s">
        <v>1363</v>
      </c>
      <c r="B482" s="329" t="s">
        <v>19</v>
      </c>
      <c r="C482" s="329" t="s">
        <v>1364</v>
      </c>
      <c r="D482" s="329" t="s">
        <v>2077</v>
      </c>
      <c r="E482" s="330" t="s">
        <v>43</v>
      </c>
      <c r="F482" s="328" t="s">
        <v>4474</v>
      </c>
      <c r="G482" s="328" t="s">
        <v>5415</v>
      </c>
      <c r="H482" s="328" t="s">
        <v>5416</v>
      </c>
      <c r="I482" s="328" t="s">
        <v>5343</v>
      </c>
      <c r="J482" s="328" t="s">
        <v>6037</v>
      </c>
    </row>
    <row r="483" spans="1:10" ht="26.4" x14ac:dyDescent="0.25">
      <c r="A483" s="328" t="s">
        <v>1111</v>
      </c>
      <c r="B483" s="329" t="s">
        <v>41</v>
      </c>
      <c r="C483" s="329" t="s">
        <v>1112</v>
      </c>
      <c r="D483" s="329" t="s">
        <v>3312</v>
      </c>
      <c r="E483" s="330" t="s">
        <v>43</v>
      </c>
      <c r="F483" s="328" t="s">
        <v>4248</v>
      </c>
      <c r="G483" s="328" t="s">
        <v>5417</v>
      </c>
      <c r="H483" s="328" t="s">
        <v>5417</v>
      </c>
      <c r="I483" s="328" t="s">
        <v>5343</v>
      </c>
      <c r="J483" s="328" t="s">
        <v>6037</v>
      </c>
    </row>
    <row r="484" spans="1:10" ht="52.8" x14ac:dyDescent="0.25">
      <c r="A484" s="328" t="s">
        <v>1543</v>
      </c>
      <c r="B484" s="329" t="s">
        <v>19</v>
      </c>
      <c r="C484" s="329" t="s">
        <v>1544</v>
      </c>
      <c r="D484" s="329" t="s">
        <v>2077</v>
      </c>
      <c r="E484" s="330" t="s">
        <v>43</v>
      </c>
      <c r="F484" s="328" t="s">
        <v>4523</v>
      </c>
      <c r="G484" s="328" t="s">
        <v>5418</v>
      </c>
      <c r="H484" s="328" t="s">
        <v>5419</v>
      </c>
      <c r="I484" s="328" t="s">
        <v>5343</v>
      </c>
      <c r="J484" s="328" t="s">
        <v>4518</v>
      </c>
    </row>
    <row r="485" spans="1:10" ht="39.6" x14ac:dyDescent="0.25">
      <c r="A485" s="328" t="s">
        <v>906</v>
      </c>
      <c r="B485" s="329" t="s">
        <v>41</v>
      </c>
      <c r="C485" s="329" t="s">
        <v>907</v>
      </c>
      <c r="D485" s="329" t="s">
        <v>3001</v>
      </c>
      <c r="E485" s="330" t="s">
        <v>43</v>
      </c>
      <c r="F485" s="328" t="s">
        <v>4270</v>
      </c>
      <c r="G485" s="328" t="s">
        <v>5420</v>
      </c>
      <c r="H485" s="328" t="s">
        <v>5421</v>
      </c>
      <c r="I485" s="328" t="s">
        <v>5343</v>
      </c>
      <c r="J485" s="328" t="s">
        <v>4518</v>
      </c>
    </row>
    <row r="486" spans="1:10" ht="26.4" x14ac:dyDescent="0.25">
      <c r="A486" s="328" t="s">
        <v>1628</v>
      </c>
      <c r="B486" s="329" t="s">
        <v>41</v>
      </c>
      <c r="C486" s="329" t="s">
        <v>1629</v>
      </c>
      <c r="D486" s="329" t="s">
        <v>3574</v>
      </c>
      <c r="E486" s="330" t="s">
        <v>43</v>
      </c>
      <c r="F486" s="328" t="s">
        <v>4643</v>
      </c>
      <c r="G486" s="328" t="s">
        <v>5422</v>
      </c>
      <c r="H486" s="328" t="s">
        <v>5423</v>
      </c>
      <c r="I486" s="328" t="s">
        <v>5343</v>
      </c>
      <c r="J486" s="328" t="s">
        <v>4518</v>
      </c>
    </row>
    <row r="487" spans="1:10" ht="26.4" x14ac:dyDescent="0.25">
      <c r="A487" s="328" t="s">
        <v>1692</v>
      </c>
      <c r="B487" s="329" t="s">
        <v>19</v>
      </c>
      <c r="C487" s="329" t="s">
        <v>1693</v>
      </c>
      <c r="D487" s="329" t="s">
        <v>2077</v>
      </c>
      <c r="E487" s="330" t="s">
        <v>91</v>
      </c>
      <c r="F487" s="328" t="s">
        <v>4346</v>
      </c>
      <c r="G487" s="328" t="s">
        <v>5424</v>
      </c>
      <c r="H487" s="328" t="s">
        <v>5425</v>
      </c>
      <c r="I487" s="328" t="s">
        <v>5343</v>
      </c>
      <c r="J487" s="328" t="s">
        <v>4518</v>
      </c>
    </row>
    <row r="488" spans="1:10" ht="39.6" x14ac:dyDescent="0.25">
      <c r="A488" s="328" t="s">
        <v>1276</v>
      </c>
      <c r="B488" s="329" t="s">
        <v>41</v>
      </c>
      <c r="C488" s="329" t="s">
        <v>1277</v>
      </c>
      <c r="D488" s="329" t="s">
        <v>2175</v>
      </c>
      <c r="E488" s="330" t="s">
        <v>43</v>
      </c>
      <c r="F488" s="328" t="s">
        <v>4555</v>
      </c>
      <c r="G488" s="328" t="s">
        <v>5426</v>
      </c>
      <c r="H488" s="328" t="s">
        <v>5427</v>
      </c>
      <c r="I488" s="328" t="s">
        <v>5343</v>
      </c>
      <c r="J488" s="328" t="s">
        <v>6038</v>
      </c>
    </row>
    <row r="489" spans="1:10" ht="39.6" x14ac:dyDescent="0.25">
      <c r="A489" s="328" t="s">
        <v>930</v>
      </c>
      <c r="B489" s="329" t="s">
        <v>41</v>
      </c>
      <c r="C489" s="329" t="s">
        <v>931</v>
      </c>
      <c r="D489" s="329" t="s">
        <v>3001</v>
      </c>
      <c r="E489" s="330" t="s">
        <v>43</v>
      </c>
      <c r="F489" s="328" t="s">
        <v>4643</v>
      </c>
      <c r="G489" s="328" t="s">
        <v>5428</v>
      </c>
      <c r="H489" s="328" t="s">
        <v>5429</v>
      </c>
      <c r="I489" s="328" t="s">
        <v>5343</v>
      </c>
      <c r="J489" s="328" t="s">
        <v>6038</v>
      </c>
    </row>
    <row r="490" spans="1:10" ht="39.6" x14ac:dyDescent="0.25">
      <c r="A490" s="328" t="s">
        <v>686</v>
      </c>
      <c r="B490" s="329" t="s">
        <v>41</v>
      </c>
      <c r="C490" s="329" t="s">
        <v>687</v>
      </c>
      <c r="D490" s="329" t="s">
        <v>3008</v>
      </c>
      <c r="E490" s="330" t="s">
        <v>43</v>
      </c>
      <c r="F490" s="328" t="s">
        <v>4585</v>
      </c>
      <c r="G490" s="328" t="s">
        <v>5430</v>
      </c>
      <c r="H490" s="328" t="s">
        <v>5431</v>
      </c>
      <c r="I490" s="328" t="s">
        <v>5343</v>
      </c>
      <c r="J490" s="328" t="s">
        <v>6038</v>
      </c>
    </row>
    <row r="491" spans="1:10" ht="26.4" x14ac:dyDescent="0.25">
      <c r="A491" s="328" t="s">
        <v>761</v>
      </c>
      <c r="B491" s="329" t="s">
        <v>41</v>
      </c>
      <c r="C491" s="329" t="s">
        <v>762</v>
      </c>
      <c r="D491" s="329" t="s">
        <v>2969</v>
      </c>
      <c r="E491" s="330" t="s">
        <v>43</v>
      </c>
      <c r="F491" s="328" t="s">
        <v>4786</v>
      </c>
      <c r="G491" s="328" t="s">
        <v>5432</v>
      </c>
      <c r="H491" s="328" t="s">
        <v>5433</v>
      </c>
      <c r="I491" s="328" t="s">
        <v>5343</v>
      </c>
      <c r="J491" s="328" t="s">
        <v>6038</v>
      </c>
    </row>
    <row r="492" spans="1:10" ht="26.4" x14ac:dyDescent="0.25">
      <c r="A492" s="328" t="s">
        <v>659</v>
      </c>
      <c r="B492" s="329" t="s">
        <v>41</v>
      </c>
      <c r="C492" s="329" t="s">
        <v>660</v>
      </c>
      <c r="D492" s="329" t="s">
        <v>2947</v>
      </c>
      <c r="E492" s="330" t="s">
        <v>43</v>
      </c>
      <c r="F492" s="328" t="s">
        <v>4474</v>
      </c>
      <c r="G492" s="328" t="s">
        <v>5434</v>
      </c>
      <c r="H492" s="328" t="s">
        <v>5435</v>
      </c>
      <c r="I492" s="328" t="s">
        <v>5343</v>
      </c>
      <c r="J492" s="328" t="s">
        <v>6039</v>
      </c>
    </row>
    <row r="493" spans="1:10" ht="39.6" x14ac:dyDescent="0.25">
      <c r="A493" s="328" t="s">
        <v>1146</v>
      </c>
      <c r="B493" s="329" t="s">
        <v>41</v>
      </c>
      <c r="C493" s="329" t="s">
        <v>1147</v>
      </c>
      <c r="D493" s="329" t="s">
        <v>3034</v>
      </c>
      <c r="E493" s="330" t="s">
        <v>91</v>
      </c>
      <c r="F493" s="328" t="s">
        <v>4251</v>
      </c>
      <c r="G493" s="328" t="s">
        <v>5436</v>
      </c>
      <c r="H493" s="328" t="s">
        <v>5437</v>
      </c>
      <c r="I493" s="328" t="s">
        <v>5343</v>
      </c>
      <c r="J493" s="328" t="s">
        <v>6039</v>
      </c>
    </row>
    <row r="494" spans="1:10" ht="26.4" x14ac:dyDescent="0.25">
      <c r="A494" s="328" t="s">
        <v>619</v>
      </c>
      <c r="B494" s="329" t="s">
        <v>19</v>
      </c>
      <c r="C494" s="329" t="s">
        <v>620</v>
      </c>
      <c r="D494" s="329" t="s">
        <v>2077</v>
      </c>
      <c r="E494" s="330" t="s">
        <v>91</v>
      </c>
      <c r="F494" s="328" t="s">
        <v>4793</v>
      </c>
      <c r="G494" s="328" t="s">
        <v>5438</v>
      </c>
      <c r="H494" s="328" t="s">
        <v>5439</v>
      </c>
      <c r="I494" s="328" t="s">
        <v>5343</v>
      </c>
      <c r="J494" s="328" t="s">
        <v>6039</v>
      </c>
    </row>
    <row r="495" spans="1:10" ht="26.4" x14ac:dyDescent="0.25">
      <c r="A495" s="328" t="s">
        <v>1327</v>
      </c>
      <c r="B495" s="329" t="s">
        <v>41</v>
      </c>
      <c r="C495" s="329" t="s">
        <v>1328</v>
      </c>
      <c r="D495" s="329" t="s">
        <v>3574</v>
      </c>
      <c r="E495" s="330" t="s">
        <v>43</v>
      </c>
      <c r="F495" s="328" t="s">
        <v>4285</v>
      </c>
      <c r="G495" s="328" t="s">
        <v>5440</v>
      </c>
      <c r="H495" s="328" t="s">
        <v>5441</v>
      </c>
      <c r="I495" s="328" t="s">
        <v>5343</v>
      </c>
      <c r="J495" s="328" t="s">
        <v>6039</v>
      </c>
    </row>
    <row r="496" spans="1:10" ht="26.4" x14ac:dyDescent="0.25">
      <c r="A496" s="328" t="s">
        <v>1640</v>
      </c>
      <c r="B496" s="329" t="s">
        <v>41</v>
      </c>
      <c r="C496" s="329" t="s">
        <v>1641</v>
      </c>
      <c r="D496" s="329" t="s">
        <v>2169</v>
      </c>
      <c r="E496" s="330" t="s">
        <v>43</v>
      </c>
      <c r="F496" s="328" t="s">
        <v>5442</v>
      </c>
      <c r="G496" s="328" t="s">
        <v>5443</v>
      </c>
      <c r="H496" s="328" t="s">
        <v>5444</v>
      </c>
      <c r="I496" s="328" t="s">
        <v>5343</v>
      </c>
      <c r="J496" s="328" t="s">
        <v>6039</v>
      </c>
    </row>
    <row r="497" spans="1:10" ht="39.6" x14ac:dyDescent="0.25">
      <c r="A497" s="328" t="s">
        <v>996</v>
      </c>
      <c r="B497" s="329" t="s">
        <v>41</v>
      </c>
      <c r="C497" s="329" t="s">
        <v>997</v>
      </c>
      <c r="D497" s="329" t="s">
        <v>3001</v>
      </c>
      <c r="E497" s="330" t="s">
        <v>43</v>
      </c>
      <c r="F497" s="328" t="s">
        <v>4793</v>
      </c>
      <c r="G497" s="328" t="s">
        <v>5445</v>
      </c>
      <c r="H497" s="328" t="s">
        <v>5446</v>
      </c>
      <c r="I497" s="328" t="s">
        <v>5343</v>
      </c>
      <c r="J497" s="328" t="s">
        <v>6040</v>
      </c>
    </row>
    <row r="498" spans="1:10" ht="26.4" x14ac:dyDescent="0.25">
      <c r="A498" s="328" t="s">
        <v>1083</v>
      </c>
      <c r="B498" s="329" t="s">
        <v>19</v>
      </c>
      <c r="C498" s="329" t="s">
        <v>1084</v>
      </c>
      <c r="D498" s="329" t="s">
        <v>2077</v>
      </c>
      <c r="E498" s="330" t="s">
        <v>43</v>
      </c>
      <c r="F498" s="328" t="s">
        <v>4248</v>
      </c>
      <c r="G498" s="328" t="s">
        <v>5447</v>
      </c>
      <c r="H498" s="328" t="s">
        <v>5447</v>
      </c>
      <c r="I498" s="328" t="s">
        <v>5343</v>
      </c>
      <c r="J498" s="328" t="s">
        <v>6040</v>
      </c>
    </row>
    <row r="499" spans="1:10" ht="26.4" x14ac:dyDescent="0.25">
      <c r="A499" s="328" t="s">
        <v>1065</v>
      </c>
      <c r="B499" s="329" t="s">
        <v>19</v>
      </c>
      <c r="C499" s="329" t="s">
        <v>1066</v>
      </c>
      <c r="D499" s="329" t="s">
        <v>2077</v>
      </c>
      <c r="E499" s="330" t="s">
        <v>43</v>
      </c>
      <c r="F499" s="328" t="s">
        <v>4270</v>
      </c>
      <c r="G499" s="328" t="s">
        <v>5448</v>
      </c>
      <c r="H499" s="328" t="s">
        <v>5449</v>
      </c>
      <c r="I499" s="328" t="s">
        <v>5343</v>
      </c>
      <c r="J499" s="328" t="s">
        <v>6040</v>
      </c>
    </row>
    <row r="500" spans="1:10" ht="39.6" x14ac:dyDescent="0.25">
      <c r="A500" s="328" t="s">
        <v>1136</v>
      </c>
      <c r="B500" s="329" t="s">
        <v>41</v>
      </c>
      <c r="C500" s="329" t="s">
        <v>1137</v>
      </c>
      <c r="D500" s="329" t="s">
        <v>3034</v>
      </c>
      <c r="E500" s="330" t="s">
        <v>43</v>
      </c>
      <c r="F500" s="328" t="s">
        <v>4474</v>
      </c>
      <c r="G500" s="328" t="s">
        <v>4542</v>
      </c>
      <c r="H500" s="328" t="s">
        <v>5450</v>
      </c>
      <c r="I500" s="328" t="s">
        <v>5343</v>
      </c>
      <c r="J500" s="328" t="s">
        <v>6040</v>
      </c>
    </row>
    <row r="501" spans="1:10" ht="26.4" x14ac:dyDescent="0.25">
      <c r="A501" s="328" t="s">
        <v>821</v>
      </c>
      <c r="B501" s="329" t="s">
        <v>41</v>
      </c>
      <c r="C501" s="329" t="s">
        <v>822</v>
      </c>
      <c r="D501" s="329" t="s">
        <v>2969</v>
      </c>
      <c r="E501" s="330" t="s">
        <v>43</v>
      </c>
      <c r="F501" s="328" t="s">
        <v>4523</v>
      </c>
      <c r="G501" s="328" t="s">
        <v>5451</v>
      </c>
      <c r="H501" s="328" t="s">
        <v>5452</v>
      </c>
      <c r="I501" s="328" t="s">
        <v>5343</v>
      </c>
      <c r="J501" s="328" t="s">
        <v>6040</v>
      </c>
    </row>
    <row r="502" spans="1:10" ht="26.4" x14ac:dyDescent="0.25">
      <c r="A502" s="328" t="s">
        <v>1441</v>
      </c>
      <c r="B502" s="329" t="s">
        <v>19</v>
      </c>
      <c r="C502" s="329" t="s">
        <v>1442</v>
      </c>
      <c r="D502" s="329" t="s">
        <v>2077</v>
      </c>
      <c r="E502" s="330" t="s">
        <v>43</v>
      </c>
      <c r="F502" s="328" t="s">
        <v>4523</v>
      </c>
      <c r="G502" s="328" t="s">
        <v>5453</v>
      </c>
      <c r="H502" s="328" t="s">
        <v>5454</v>
      </c>
      <c r="I502" s="328" t="s">
        <v>5343</v>
      </c>
      <c r="J502" s="328" t="s">
        <v>6040</v>
      </c>
    </row>
    <row r="503" spans="1:10" ht="39.6" x14ac:dyDescent="0.25">
      <c r="A503" s="328" t="s">
        <v>1252</v>
      </c>
      <c r="B503" s="329" t="s">
        <v>41</v>
      </c>
      <c r="C503" s="329" t="s">
        <v>1253</v>
      </c>
      <c r="D503" s="329" t="s">
        <v>2175</v>
      </c>
      <c r="E503" s="330" t="s">
        <v>91</v>
      </c>
      <c r="F503" s="328" t="s">
        <v>5455</v>
      </c>
      <c r="G503" s="328" t="s">
        <v>5448</v>
      </c>
      <c r="H503" s="328" t="s">
        <v>5456</v>
      </c>
      <c r="I503" s="328" t="s">
        <v>5343</v>
      </c>
      <c r="J503" s="328" t="s">
        <v>6041</v>
      </c>
    </row>
    <row r="504" spans="1:10" ht="39.6" x14ac:dyDescent="0.25">
      <c r="A504" s="328" t="s">
        <v>806</v>
      </c>
      <c r="B504" s="329" t="s">
        <v>41</v>
      </c>
      <c r="C504" s="329" t="s">
        <v>807</v>
      </c>
      <c r="D504" s="329" t="s">
        <v>2960</v>
      </c>
      <c r="E504" s="330" t="s">
        <v>43</v>
      </c>
      <c r="F504" s="328" t="s">
        <v>4248</v>
      </c>
      <c r="G504" s="328" t="s">
        <v>5457</v>
      </c>
      <c r="H504" s="328" t="s">
        <v>5457</v>
      </c>
      <c r="I504" s="328" t="s">
        <v>5343</v>
      </c>
      <c r="J504" s="328" t="s">
        <v>6041</v>
      </c>
    </row>
    <row r="505" spans="1:10" ht="39.6" x14ac:dyDescent="0.25">
      <c r="A505" s="328" t="s">
        <v>650</v>
      </c>
      <c r="B505" s="329" t="s">
        <v>41</v>
      </c>
      <c r="C505" s="329" t="s">
        <v>651</v>
      </c>
      <c r="D505" s="329" t="s">
        <v>2960</v>
      </c>
      <c r="E505" s="330" t="s">
        <v>43</v>
      </c>
      <c r="F505" s="328" t="s">
        <v>4591</v>
      </c>
      <c r="G505" s="328" t="s">
        <v>5458</v>
      </c>
      <c r="H505" s="328" t="s">
        <v>5459</v>
      </c>
      <c r="I505" s="328" t="s">
        <v>5343</v>
      </c>
      <c r="J505" s="328" t="s">
        <v>6041</v>
      </c>
    </row>
    <row r="506" spans="1:10" ht="26.4" x14ac:dyDescent="0.25">
      <c r="A506" s="328" t="s">
        <v>1549</v>
      </c>
      <c r="B506" s="329" t="s">
        <v>19</v>
      </c>
      <c r="C506" s="329" t="s">
        <v>1550</v>
      </c>
      <c r="D506" s="329" t="s">
        <v>2077</v>
      </c>
      <c r="E506" s="330" t="s">
        <v>43</v>
      </c>
      <c r="F506" s="328" t="s">
        <v>4523</v>
      </c>
      <c r="G506" s="328" t="s">
        <v>5460</v>
      </c>
      <c r="H506" s="328" t="s">
        <v>5461</v>
      </c>
      <c r="I506" s="328" t="s">
        <v>5343</v>
      </c>
      <c r="J506" s="328" t="s">
        <v>6041</v>
      </c>
    </row>
    <row r="507" spans="1:10" ht="39.6" x14ac:dyDescent="0.25">
      <c r="A507" s="328" t="s">
        <v>815</v>
      </c>
      <c r="B507" s="329" t="s">
        <v>41</v>
      </c>
      <c r="C507" s="329" t="s">
        <v>816</v>
      </c>
      <c r="D507" s="329" t="s">
        <v>2960</v>
      </c>
      <c r="E507" s="330" t="s">
        <v>43</v>
      </c>
      <c r="F507" s="328" t="s">
        <v>4523</v>
      </c>
      <c r="G507" s="328" t="s">
        <v>5462</v>
      </c>
      <c r="H507" s="328" t="s">
        <v>5463</v>
      </c>
      <c r="I507" s="328" t="s">
        <v>5343</v>
      </c>
      <c r="J507" s="328" t="s">
        <v>6041</v>
      </c>
    </row>
    <row r="508" spans="1:10" ht="39.6" x14ac:dyDescent="0.25">
      <c r="A508" s="328" t="s">
        <v>1117</v>
      </c>
      <c r="B508" s="329" t="s">
        <v>41</v>
      </c>
      <c r="C508" s="329" t="s">
        <v>1118</v>
      </c>
      <c r="D508" s="329" t="s">
        <v>2960</v>
      </c>
      <c r="E508" s="330" t="s">
        <v>43</v>
      </c>
      <c r="F508" s="328" t="s">
        <v>4248</v>
      </c>
      <c r="G508" s="328" t="s">
        <v>5464</v>
      </c>
      <c r="H508" s="328" t="s">
        <v>5464</v>
      </c>
      <c r="I508" s="328" t="s">
        <v>5343</v>
      </c>
      <c r="J508" s="328" t="s">
        <v>6042</v>
      </c>
    </row>
    <row r="509" spans="1:10" ht="26.4" x14ac:dyDescent="0.25">
      <c r="A509" s="328" t="s">
        <v>1465</v>
      </c>
      <c r="B509" s="329" t="s">
        <v>19</v>
      </c>
      <c r="C509" s="329" t="s">
        <v>1466</v>
      </c>
      <c r="D509" s="329" t="s">
        <v>2077</v>
      </c>
      <c r="E509" s="330" t="s">
        <v>43</v>
      </c>
      <c r="F509" s="328" t="s">
        <v>4446</v>
      </c>
      <c r="G509" s="328" t="s">
        <v>5040</v>
      </c>
      <c r="H509" s="328" t="s">
        <v>5465</v>
      </c>
      <c r="I509" s="328" t="s">
        <v>5343</v>
      </c>
      <c r="J509" s="328" t="s">
        <v>6042</v>
      </c>
    </row>
    <row r="510" spans="1:10" ht="26.4" x14ac:dyDescent="0.25">
      <c r="A510" s="328" t="s">
        <v>1420</v>
      </c>
      <c r="B510" s="329" t="s">
        <v>19</v>
      </c>
      <c r="C510" s="329" t="s">
        <v>1421</v>
      </c>
      <c r="D510" s="329" t="s">
        <v>2077</v>
      </c>
      <c r="E510" s="330" t="s">
        <v>43</v>
      </c>
      <c r="F510" s="328" t="s">
        <v>4285</v>
      </c>
      <c r="G510" s="328" t="s">
        <v>5466</v>
      </c>
      <c r="H510" s="328" t="s">
        <v>5467</v>
      </c>
      <c r="I510" s="328" t="s">
        <v>5343</v>
      </c>
      <c r="J510" s="328" t="s">
        <v>6042</v>
      </c>
    </row>
    <row r="511" spans="1:10" ht="26.4" x14ac:dyDescent="0.25">
      <c r="A511" s="328" t="s">
        <v>1917</v>
      </c>
      <c r="B511" s="329" t="s">
        <v>19</v>
      </c>
      <c r="C511" s="329" t="s">
        <v>1918</v>
      </c>
      <c r="D511" s="329" t="s">
        <v>2077</v>
      </c>
      <c r="E511" s="330" t="s">
        <v>43</v>
      </c>
      <c r="F511" s="328" t="s">
        <v>4399</v>
      </c>
      <c r="G511" s="328" t="s">
        <v>5468</v>
      </c>
      <c r="H511" s="328" t="s">
        <v>5469</v>
      </c>
      <c r="I511" s="328" t="s">
        <v>5343</v>
      </c>
      <c r="J511" s="328" t="s">
        <v>6042</v>
      </c>
    </row>
    <row r="512" spans="1:10" ht="26.4" x14ac:dyDescent="0.25">
      <c r="A512" s="328" t="s">
        <v>887</v>
      </c>
      <c r="B512" s="329" t="s">
        <v>19</v>
      </c>
      <c r="C512" s="329" t="s">
        <v>888</v>
      </c>
      <c r="D512" s="329" t="s">
        <v>2077</v>
      </c>
      <c r="E512" s="330" t="s">
        <v>43</v>
      </c>
      <c r="F512" s="328" t="s">
        <v>4248</v>
      </c>
      <c r="G512" s="328" t="s">
        <v>5470</v>
      </c>
      <c r="H512" s="328" t="s">
        <v>5470</v>
      </c>
      <c r="I512" s="328" t="s">
        <v>5343</v>
      </c>
      <c r="J512" s="328" t="s">
        <v>6042</v>
      </c>
    </row>
    <row r="513" spans="1:10" ht="39.6" x14ac:dyDescent="0.25">
      <c r="A513" s="328" t="s">
        <v>743</v>
      </c>
      <c r="B513" s="329" t="s">
        <v>41</v>
      </c>
      <c r="C513" s="329" t="s">
        <v>744</v>
      </c>
      <c r="D513" s="329" t="s">
        <v>2969</v>
      </c>
      <c r="E513" s="330" t="s">
        <v>43</v>
      </c>
      <c r="F513" s="328" t="s">
        <v>4529</v>
      </c>
      <c r="G513" s="328" t="s">
        <v>5471</v>
      </c>
      <c r="H513" s="328" t="s">
        <v>5472</v>
      </c>
      <c r="I513" s="328" t="s">
        <v>5343</v>
      </c>
      <c r="J513" s="328" t="s">
        <v>6042</v>
      </c>
    </row>
    <row r="514" spans="1:10" ht="26.4" x14ac:dyDescent="0.25">
      <c r="A514" s="328" t="s">
        <v>776</v>
      </c>
      <c r="B514" s="329" t="s">
        <v>41</v>
      </c>
      <c r="C514" s="329" t="s">
        <v>777</v>
      </c>
      <c r="D514" s="329" t="s">
        <v>2969</v>
      </c>
      <c r="E514" s="330" t="s">
        <v>43</v>
      </c>
      <c r="F514" s="328" t="s">
        <v>4555</v>
      </c>
      <c r="G514" s="328" t="s">
        <v>5473</v>
      </c>
      <c r="H514" s="328" t="s">
        <v>5474</v>
      </c>
      <c r="I514" s="328" t="s">
        <v>5343</v>
      </c>
      <c r="J514" s="328" t="s">
        <v>6042</v>
      </c>
    </row>
    <row r="515" spans="1:10" ht="26.4" x14ac:dyDescent="0.25">
      <c r="A515" s="328" t="s">
        <v>785</v>
      </c>
      <c r="B515" s="329" t="s">
        <v>19</v>
      </c>
      <c r="C515" s="329" t="s">
        <v>786</v>
      </c>
      <c r="D515" s="329" t="s">
        <v>2077</v>
      </c>
      <c r="E515" s="330" t="s">
        <v>43</v>
      </c>
      <c r="F515" s="328" t="s">
        <v>4251</v>
      </c>
      <c r="G515" s="328" t="s">
        <v>5475</v>
      </c>
      <c r="H515" s="328" t="s">
        <v>5476</v>
      </c>
      <c r="I515" s="328" t="s">
        <v>5343</v>
      </c>
      <c r="J515" s="328" t="s">
        <v>6043</v>
      </c>
    </row>
    <row r="516" spans="1:10" ht="26.4" x14ac:dyDescent="0.25">
      <c r="A516" s="328" t="s">
        <v>824</v>
      </c>
      <c r="B516" s="329" t="s">
        <v>41</v>
      </c>
      <c r="C516" s="329" t="s">
        <v>825</v>
      </c>
      <c r="D516" s="329" t="s">
        <v>2969</v>
      </c>
      <c r="E516" s="330" t="s">
        <v>43</v>
      </c>
      <c r="F516" s="328" t="s">
        <v>4523</v>
      </c>
      <c r="G516" s="328" t="s">
        <v>5477</v>
      </c>
      <c r="H516" s="328" t="s">
        <v>5478</v>
      </c>
      <c r="I516" s="328" t="s">
        <v>5343</v>
      </c>
      <c r="J516" s="328" t="s">
        <v>6043</v>
      </c>
    </row>
    <row r="517" spans="1:10" ht="39.6" x14ac:dyDescent="0.25">
      <c r="A517" s="328" t="s">
        <v>1294</v>
      </c>
      <c r="B517" s="329" t="s">
        <v>41</v>
      </c>
      <c r="C517" s="329" t="s">
        <v>1295</v>
      </c>
      <c r="D517" s="329" t="s">
        <v>2175</v>
      </c>
      <c r="E517" s="330" t="s">
        <v>43</v>
      </c>
      <c r="F517" s="328" t="s">
        <v>4474</v>
      </c>
      <c r="G517" s="328" t="s">
        <v>5479</v>
      </c>
      <c r="H517" s="328" t="s">
        <v>5480</v>
      </c>
      <c r="I517" s="328" t="s">
        <v>5343</v>
      </c>
      <c r="J517" s="328" t="s">
        <v>6043</v>
      </c>
    </row>
    <row r="518" spans="1:10" ht="26.4" x14ac:dyDescent="0.25">
      <c r="A518" s="328" t="s">
        <v>1969</v>
      </c>
      <c r="B518" s="329" t="s">
        <v>19</v>
      </c>
      <c r="C518" s="329" t="s">
        <v>1970</v>
      </c>
      <c r="D518" s="329" t="s">
        <v>2077</v>
      </c>
      <c r="E518" s="330" t="s">
        <v>43</v>
      </c>
      <c r="F518" s="328" t="s">
        <v>4474</v>
      </c>
      <c r="G518" s="328" t="s">
        <v>5481</v>
      </c>
      <c r="H518" s="328" t="s">
        <v>5482</v>
      </c>
      <c r="I518" s="328" t="s">
        <v>5343</v>
      </c>
      <c r="J518" s="328" t="s">
        <v>6043</v>
      </c>
    </row>
    <row r="519" spans="1:10" ht="26.4" x14ac:dyDescent="0.25">
      <c r="A519" s="328" t="s">
        <v>884</v>
      </c>
      <c r="B519" s="329" t="s">
        <v>41</v>
      </c>
      <c r="C519" s="329" t="s">
        <v>885</v>
      </c>
      <c r="D519" s="329" t="s">
        <v>2847</v>
      </c>
      <c r="E519" s="330" t="s">
        <v>43</v>
      </c>
      <c r="F519" s="328" t="s">
        <v>4285</v>
      </c>
      <c r="G519" s="328" t="s">
        <v>5357</v>
      </c>
      <c r="H519" s="328" t="s">
        <v>5483</v>
      </c>
      <c r="I519" s="328" t="s">
        <v>5343</v>
      </c>
      <c r="J519" s="328" t="s">
        <v>6043</v>
      </c>
    </row>
    <row r="520" spans="1:10" ht="26.4" x14ac:dyDescent="0.25">
      <c r="A520" s="328" t="s">
        <v>833</v>
      </c>
      <c r="B520" s="329" t="s">
        <v>41</v>
      </c>
      <c r="C520" s="329" t="s">
        <v>834</v>
      </c>
      <c r="D520" s="329" t="s">
        <v>2947</v>
      </c>
      <c r="E520" s="330" t="s">
        <v>43</v>
      </c>
      <c r="F520" s="328" t="s">
        <v>4248</v>
      </c>
      <c r="G520" s="328" t="s">
        <v>5484</v>
      </c>
      <c r="H520" s="328" t="s">
        <v>5484</v>
      </c>
      <c r="I520" s="328" t="s">
        <v>5343</v>
      </c>
      <c r="J520" s="328" t="s">
        <v>6043</v>
      </c>
    </row>
    <row r="521" spans="1:10" ht="26.4" x14ac:dyDescent="0.25">
      <c r="A521" s="328" t="s">
        <v>1348</v>
      </c>
      <c r="B521" s="329" t="s">
        <v>19</v>
      </c>
      <c r="C521" s="329" t="s">
        <v>1349</v>
      </c>
      <c r="D521" s="329" t="s">
        <v>2077</v>
      </c>
      <c r="E521" s="330" t="s">
        <v>43</v>
      </c>
      <c r="F521" s="328" t="s">
        <v>4555</v>
      </c>
      <c r="G521" s="328" t="s">
        <v>5485</v>
      </c>
      <c r="H521" s="328" t="s">
        <v>5486</v>
      </c>
      <c r="I521" s="328" t="s">
        <v>5343</v>
      </c>
      <c r="J521" s="328" t="s">
        <v>6043</v>
      </c>
    </row>
    <row r="522" spans="1:10" ht="26.4" x14ac:dyDescent="0.25">
      <c r="A522" s="328" t="s">
        <v>1414</v>
      </c>
      <c r="B522" s="329" t="s">
        <v>19</v>
      </c>
      <c r="C522" s="329" t="s">
        <v>1415</v>
      </c>
      <c r="D522" s="329" t="s">
        <v>2077</v>
      </c>
      <c r="E522" s="330" t="s">
        <v>43</v>
      </c>
      <c r="F522" s="328" t="s">
        <v>4248</v>
      </c>
      <c r="G522" s="328" t="s">
        <v>5487</v>
      </c>
      <c r="H522" s="328" t="s">
        <v>5487</v>
      </c>
      <c r="I522" s="328" t="s">
        <v>5343</v>
      </c>
      <c r="J522" s="328" t="s">
        <v>6044</v>
      </c>
    </row>
    <row r="523" spans="1:10" ht="39.6" x14ac:dyDescent="0.25">
      <c r="A523" s="328" t="s">
        <v>1008</v>
      </c>
      <c r="B523" s="329" t="s">
        <v>41</v>
      </c>
      <c r="C523" s="329" t="s">
        <v>1009</v>
      </c>
      <c r="D523" s="329" t="s">
        <v>3001</v>
      </c>
      <c r="E523" s="330" t="s">
        <v>43</v>
      </c>
      <c r="F523" s="328" t="s">
        <v>4285</v>
      </c>
      <c r="G523" s="328" t="s">
        <v>5488</v>
      </c>
      <c r="H523" s="328" t="s">
        <v>5489</v>
      </c>
      <c r="I523" s="328" t="s">
        <v>5343</v>
      </c>
      <c r="J523" s="328" t="s">
        <v>6044</v>
      </c>
    </row>
    <row r="524" spans="1:10" ht="39.6" x14ac:dyDescent="0.25">
      <c r="A524" s="328" t="s">
        <v>936</v>
      </c>
      <c r="B524" s="329" t="s">
        <v>41</v>
      </c>
      <c r="C524" s="329" t="s">
        <v>937</v>
      </c>
      <c r="D524" s="329" t="s">
        <v>3008</v>
      </c>
      <c r="E524" s="330" t="s">
        <v>43</v>
      </c>
      <c r="F524" s="328" t="s">
        <v>4585</v>
      </c>
      <c r="G524" s="328" t="s">
        <v>5490</v>
      </c>
      <c r="H524" s="328" t="s">
        <v>5491</v>
      </c>
      <c r="I524" s="328" t="s">
        <v>5343</v>
      </c>
      <c r="J524" s="328" t="s">
        <v>6044</v>
      </c>
    </row>
    <row r="525" spans="1:10" ht="26.4" x14ac:dyDescent="0.25">
      <c r="A525" s="328" t="s">
        <v>933</v>
      </c>
      <c r="B525" s="329" t="s">
        <v>19</v>
      </c>
      <c r="C525" s="329" t="s">
        <v>934</v>
      </c>
      <c r="D525" s="329" t="s">
        <v>2077</v>
      </c>
      <c r="E525" s="330" t="s">
        <v>43</v>
      </c>
      <c r="F525" s="328" t="s">
        <v>4523</v>
      </c>
      <c r="G525" s="328" t="s">
        <v>5492</v>
      </c>
      <c r="H525" s="328" t="s">
        <v>5493</v>
      </c>
      <c r="I525" s="328" t="s">
        <v>5343</v>
      </c>
      <c r="J525" s="328" t="s">
        <v>6044</v>
      </c>
    </row>
    <row r="526" spans="1:10" ht="39.6" x14ac:dyDescent="0.25">
      <c r="A526" s="328" t="s">
        <v>1020</v>
      </c>
      <c r="B526" s="329" t="s">
        <v>41</v>
      </c>
      <c r="C526" s="329" t="s">
        <v>1021</v>
      </c>
      <c r="D526" s="329" t="s">
        <v>3001</v>
      </c>
      <c r="E526" s="330" t="s">
        <v>43</v>
      </c>
      <c r="F526" s="328" t="s">
        <v>4399</v>
      </c>
      <c r="G526" s="328" t="s">
        <v>4944</v>
      </c>
      <c r="H526" s="328" t="s">
        <v>5494</v>
      </c>
      <c r="I526" s="328" t="s">
        <v>5343</v>
      </c>
      <c r="J526" s="328" t="s">
        <v>6044</v>
      </c>
    </row>
    <row r="527" spans="1:10" ht="26.4" x14ac:dyDescent="0.25">
      <c r="A527" s="328" t="s">
        <v>1560</v>
      </c>
      <c r="B527" s="329" t="s">
        <v>19</v>
      </c>
      <c r="C527" s="329" t="s">
        <v>1561</v>
      </c>
      <c r="D527" s="329" t="s">
        <v>2077</v>
      </c>
      <c r="E527" s="330" t="s">
        <v>43</v>
      </c>
      <c r="F527" s="328" t="s">
        <v>4248</v>
      </c>
      <c r="G527" s="328" t="s">
        <v>5495</v>
      </c>
      <c r="H527" s="328" t="s">
        <v>5495</v>
      </c>
      <c r="I527" s="328" t="s">
        <v>5343</v>
      </c>
      <c r="J527" s="328" t="s">
        <v>6044</v>
      </c>
    </row>
    <row r="528" spans="1:10" ht="26.4" x14ac:dyDescent="0.25">
      <c r="A528" s="328" t="s">
        <v>638</v>
      </c>
      <c r="B528" s="329" t="s">
        <v>41</v>
      </c>
      <c r="C528" s="329" t="s">
        <v>639</v>
      </c>
      <c r="D528" s="329" t="s">
        <v>2947</v>
      </c>
      <c r="E528" s="330" t="s">
        <v>43</v>
      </c>
      <c r="F528" s="328" t="s">
        <v>4248</v>
      </c>
      <c r="G528" s="328" t="s">
        <v>5255</v>
      </c>
      <c r="H528" s="328" t="s">
        <v>5255</v>
      </c>
      <c r="I528" s="328" t="s">
        <v>5343</v>
      </c>
      <c r="J528" s="328" t="s">
        <v>6044</v>
      </c>
    </row>
    <row r="529" spans="1:10" ht="26.4" x14ac:dyDescent="0.25">
      <c r="A529" s="328" t="s">
        <v>1486</v>
      </c>
      <c r="B529" s="329" t="s">
        <v>19</v>
      </c>
      <c r="C529" s="329" t="s">
        <v>1487</v>
      </c>
      <c r="D529" s="329" t="s">
        <v>2077</v>
      </c>
      <c r="E529" s="330" t="s">
        <v>43</v>
      </c>
      <c r="F529" s="328" t="s">
        <v>4585</v>
      </c>
      <c r="G529" s="328" t="s">
        <v>5496</v>
      </c>
      <c r="H529" s="328" t="s">
        <v>5009</v>
      </c>
      <c r="I529" s="328" t="s">
        <v>5343</v>
      </c>
      <c r="J529" s="328" t="s">
        <v>6044</v>
      </c>
    </row>
    <row r="530" spans="1:10" ht="39.6" x14ac:dyDescent="0.25">
      <c r="A530" s="328" t="s">
        <v>1139</v>
      </c>
      <c r="B530" s="329" t="s">
        <v>41</v>
      </c>
      <c r="C530" s="329" t="s">
        <v>1140</v>
      </c>
      <c r="D530" s="329" t="s">
        <v>3034</v>
      </c>
      <c r="E530" s="330" t="s">
        <v>43</v>
      </c>
      <c r="F530" s="328" t="s">
        <v>4474</v>
      </c>
      <c r="G530" s="328" t="s">
        <v>5497</v>
      </c>
      <c r="H530" s="328" t="s">
        <v>5498</v>
      </c>
      <c r="I530" s="328" t="s">
        <v>5343</v>
      </c>
      <c r="J530" s="328" t="s">
        <v>6045</v>
      </c>
    </row>
    <row r="531" spans="1:10" ht="39.6" x14ac:dyDescent="0.25">
      <c r="A531" s="328" t="s">
        <v>1077</v>
      </c>
      <c r="B531" s="329" t="s">
        <v>19</v>
      </c>
      <c r="C531" s="329" t="s">
        <v>1078</v>
      </c>
      <c r="D531" s="329" t="s">
        <v>2077</v>
      </c>
      <c r="E531" s="330" t="s">
        <v>43</v>
      </c>
      <c r="F531" s="328" t="s">
        <v>4667</v>
      </c>
      <c r="G531" s="328" t="s">
        <v>5499</v>
      </c>
      <c r="H531" s="328" t="s">
        <v>5500</v>
      </c>
      <c r="I531" s="328" t="s">
        <v>5343</v>
      </c>
      <c r="J531" s="328" t="s">
        <v>6045</v>
      </c>
    </row>
    <row r="532" spans="1:10" ht="26.4" x14ac:dyDescent="0.25">
      <c r="A532" s="328" t="s">
        <v>1619</v>
      </c>
      <c r="B532" s="329" t="s">
        <v>41</v>
      </c>
      <c r="C532" s="329" t="s">
        <v>1620</v>
      </c>
      <c r="D532" s="329" t="s">
        <v>2172</v>
      </c>
      <c r="E532" s="330" t="s">
        <v>43</v>
      </c>
      <c r="F532" s="328" t="s">
        <v>4248</v>
      </c>
      <c r="G532" s="328" t="s">
        <v>5501</v>
      </c>
      <c r="H532" s="328" t="s">
        <v>5501</v>
      </c>
      <c r="I532" s="328" t="s">
        <v>5343</v>
      </c>
      <c r="J532" s="328" t="s">
        <v>6045</v>
      </c>
    </row>
    <row r="533" spans="1:10" ht="39.6" x14ac:dyDescent="0.25">
      <c r="A533" s="328" t="s">
        <v>1939</v>
      </c>
      <c r="B533" s="329" t="s">
        <v>41</v>
      </c>
      <c r="C533" s="329" t="s">
        <v>1940</v>
      </c>
      <c r="D533" s="329" t="s">
        <v>3976</v>
      </c>
      <c r="E533" s="330" t="s">
        <v>43</v>
      </c>
      <c r="F533" s="328" t="s">
        <v>4285</v>
      </c>
      <c r="G533" s="328" t="s">
        <v>5502</v>
      </c>
      <c r="H533" s="328" t="s">
        <v>5503</v>
      </c>
      <c r="I533" s="328" t="s">
        <v>5343</v>
      </c>
      <c r="J533" s="328" t="s">
        <v>6045</v>
      </c>
    </row>
    <row r="534" spans="1:10" ht="39.6" x14ac:dyDescent="0.25">
      <c r="A534" s="328" t="s">
        <v>851</v>
      </c>
      <c r="B534" s="329" t="s">
        <v>41</v>
      </c>
      <c r="C534" s="329" t="s">
        <v>852</v>
      </c>
      <c r="D534" s="329" t="s">
        <v>2969</v>
      </c>
      <c r="E534" s="330" t="s">
        <v>43</v>
      </c>
      <c r="F534" s="328" t="s">
        <v>4667</v>
      </c>
      <c r="G534" s="328" t="s">
        <v>5504</v>
      </c>
      <c r="H534" s="328" t="s">
        <v>5505</v>
      </c>
      <c r="I534" s="328" t="s">
        <v>5343</v>
      </c>
      <c r="J534" s="328" t="s">
        <v>6045</v>
      </c>
    </row>
    <row r="535" spans="1:10" ht="39.6" x14ac:dyDescent="0.25">
      <c r="A535" s="328" t="s">
        <v>921</v>
      </c>
      <c r="B535" s="329" t="s">
        <v>41</v>
      </c>
      <c r="C535" s="329" t="s">
        <v>922</v>
      </c>
      <c r="D535" s="329" t="s">
        <v>3001</v>
      </c>
      <c r="E535" s="330" t="s">
        <v>43</v>
      </c>
      <c r="F535" s="328" t="s">
        <v>4523</v>
      </c>
      <c r="G535" s="328" t="s">
        <v>5506</v>
      </c>
      <c r="H535" s="328" t="s">
        <v>5507</v>
      </c>
      <c r="I535" s="328" t="s">
        <v>5343</v>
      </c>
      <c r="J535" s="328" t="s">
        <v>6045</v>
      </c>
    </row>
    <row r="536" spans="1:10" ht="39.6" x14ac:dyDescent="0.25">
      <c r="A536" s="328" t="s">
        <v>1261</v>
      </c>
      <c r="B536" s="329" t="s">
        <v>41</v>
      </c>
      <c r="C536" s="329" t="s">
        <v>1262</v>
      </c>
      <c r="D536" s="329" t="s">
        <v>2175</v>
      </c>
      <c r="E536" s="330" t="s">
        <v>43</v>
      </c>
      <c r="F536" s="328" t="s">
        <v>4474</v>
      </c>
      <c r="G536" s="328" t="s">
        <v>5508</v>
      </c>
      <c r="H536" s="328" t="s">
        <v>4579</v>
      </c>
      <c r="I536" s="328" t="s">
        <v>5343</v>
      </c>
      <c r="J536" s="328" t="s">
        <v>6045</v>
      </c>
    </row>
    <row r="537" spans="1:10" ht="39.6" x14ac:dyDescent="0.25">
      <c r="A537" s="328" t="s">
        <v>842</v>
      </c>
      <c r="B537" s="329" t="s">
        <v>41</v>
      </c>
      <c r="C537" s="329" t="s">
        <v>843</v>
      </c>
      <c r="D537" s="329" t="s">
        <v>2969</v>
      </c>
      <c r="E537" s="330" t="s">
        <v>43</v>
      </c>
      <c r="F537" s="328" t="s">
        <v>4786</v>
      </c>
      <c r="G537" s="328" t="s">
        <v>5509</v>
      </c>
      <c r="H537" s="328" t="s">
        <v>5510</v>
      </c>
      <c r="I537" s="328" t="s">
        <v>5343</v>
      </c>
      <c r="J537" s="328" t="s">
        <v>6045</v>
      </c>
    </row>
    <row r="538" spans="1:10" ht="26.4" x14ac:dyDescent="0.25">
      <c r="A538" s="328" t="s">
        <v>1616</v>
      </c>
      <c r="B538" s="329" t="s">
        <v>41</v>
      </c>
      <c r="C538" s="329" t="s">
        <v>1617</v>
      </c>
      <c r="D538" s="329" t="s">
        <v>2172</v>
      </c>
      <c r="E538" s="330" t="s">
        <v>43</v>
      </c>
      <c r="F538" s="328" t="s">
        <v>4248</v>
      </c>
      <c r="G538" s="328" t="s">
        <v>5511</v>
      </c>
      <c r="H538" s="328" t="s">
        <v>5511</v>
      </c>
      <c r="I538" s="328" t="s">
        <v>5343</v>
      </c>
      <c r="J538" s="328" t="s">
        <v>6045</v>
      </c>
    </row>
    <row r="539" spans="1:10" ht="26.4" x14ac:dyDescent="0.25">
      <c r="A539" s="328" t="s">
        <v>1092</v>
      </c>
      <c r="B539" s="329" t="s">
        <v>19</v>
      </c>
      <c r="C539" s="329" t="s">
        <v>1093</v>
      </c>
      <c r="D539" s="329" t="s">
        <v>2077</v>
      </c>
      <c r="E539" s="330" t="s">
        <v>43</v>
      </c>
      <c r="F539" s="328" t="s">
        <v>4786</v>
      </c>
      <c r="G539" s="328" t="s">
        <v>5512</v>
      </c>
      <c r="H539" s="328" t="s">
        <v>5513</v>
      </c>
      <c r="I539" s="328" t="s">
        <v>5343</v>
      </c>
      <c r="J539" s="328" t="s">
        <v>6046</v>
      </c>
    </row>
    <row r="540" spans="1:10" ht="26.4" x14ac:dyDescent="0.25">
      <c r="A540" s="328" t="s">
        <v>45</v>
      </c>
      <c r="B540" s="329" t="s">
        <v>41</v>
      </c>
      <c r="C540" s="329" t="s">
        <v>46</v>
      </c>
      <c r="D540" s="329" t="s">
        <v>2147</v>
      </c>
      <c r="E540" s="330" t="s">
        <v>43</v>
      </c>
      <c r="F540" s="328" t="s">
        <v>4248</v>
      </c>
      <c r="G540" s="328" t="s">
        <v>5514</v>
      </c>
      <c r="H540" s="328" t="s">
        <v>5514</v>
      </c>
      <c r="I540" s="328" t="s">
        <v>5343</v>
      </c>
      <c r="J540" s="328" t="s">
        <v>6046</v>
      </c>
    </row>
    <row r="541" spans="1:10" ht="39.6" x14ac:dyDescent="0.25">
      <c r="A541" s="328" t="s">
        <v>1369</v>
      </c>
      <c r="B541" s="329" t="s">
        <v>41</v>
      </c>
      <c r="C541" s="329" t="s">
        <v>1370</v>
      </c>
      <c r="D541" s="329" t="s">
        <v>2181</v>
      </c>
      <c r="E541" s="330" t="s">
        <v>43</v>
      </c>
      <c r="F541" s="328" t="s">
        <v>4585</v>
      </c>
      <c r="G541" s="328" t="s">
        <v>5515</v>
      </c>
      <c r="H541" s="328" t="s">
        <v>5516</v>
      </c>
      <c r="I541" s="328" t="s">
        <v>5343</v>
      </c>
      <c r="J541" s="328" t="s">
        <v>6046</v>
      </c>
    </row>
    <row r="542" spans="1:10" ht="26.4" x14ac:dyDescent="0.25">
      <c r="A542" s="328" t="s">
        <v>1456</v>
      </c>
      <c r="B542" s="329" t="s">
        <v>19</v>
      </c>
      <c r="C542" s="329" t="s">
        <v>1457</v>
      </c>
      <c r="D542" s="329" t="s">
        <v>2077</v>
      </c>
      <c r="E542" s="330" t="s">
        <v>43</v>
      </c>
      <c r="F542" s="328" t="s">
        <v>4474</v>
      </c>
      <c r="G542" s="328" t="s">
        <v>5517</v>
      </c>
      <c r="H542" s="328" t="s">
        <v>5518</v>
      </c>
      <c r="I542" s="328" t="s">
        <v>5343</v>
      </c>
      <c r="J542" s="328" t="s">
        <v>6046</v>
      </c>
    </row>
    <row r="543" spans="1:10" ht="26.4" x14ac:dyDescent="0.25">
      <c r="A543" s="328" t="s">
        <v>1300</v>
      </c>
      <c r="B543" s="329" t="s">
        <v>19</v>
      </c>
      <c r="C543" s="329" t="s">
        <v>1301</v>
      </c>
      <c r="D543" s="329" t="s">
        <v>2077</v>
      </c>
      <c r="E543" s="330" t="s">
        <v>43</v>
      </c>
      <c r="F543" s="328" t="s">
        <v>4474</v>
      </c>
      <c r="G543" s="328" t="s">
        <v>5519</v>
      </c>
      <c r="H543" s="328" t="s">
        <v>5520</v>
      </c>
      <c r="I543" s="328" t="s">
        <v>5343</v>
      </c>
      <c r="J543" s="328" t="s">
        <v>6046</v>
      </c>
    </row>
    <row r="544" spans="1:10" ht="26.4" x14ac:dyDescent="0.25">
      <c r="A544" s="328" t="s">
        <v>1625</v>
      </c>
      <c r="B544" s="329" t="s">
        <v>41</v>
      </c>
      <c r="C544" s="329" t="s">
        <v>1626</v>
      </c>
      <c r="D544" s="329" t="s">
        <v>2172</v>
      </c>
      <c r="E544" s="330" t="s">
        <v>43</v>
      </c>
      <c r="F544" s="328" t="s">
        <v>4248</v>
      </c>
      <c r="G544" s="328" t="s">
        <v>5521</v>
      </c>
      <c r="H544" s="328" t="s">
        <v>5521</v>
      </c>
      <c r="I544" s="328" t="s">
        <v>5343</v>
      </c>
      <c r="J544" s="328" t="s">
        <v>6046</v>
      </c>
    </row>
    <row r="545" spans="1:10" ht="39.6" x14ac:dyDescent="0.25">
      <c r="A545" s="328" t="s">
        <v>653</v>
      </c>
      <c r="B545" s="329" t="s">
        <v>41</v>
      </c>
      <c r="C545" s="329" t="s">
        <v>654</v>
      </c>
      <c r="D545" s="329" t="s">
        <v>2969</v>
      </c>
      <c r="E545" s="330" t="s">
        <v>43</v>
      </c>
      <c r="F545" s="328" t="s">
        <v>4399</v>
      </c>
      <c r="G545" s="328" t="s">
        <v>5522</v>
      </c>
      <c r="H545" s="328" t="s">
        <v>5523</v>
      </c>
      <c r="I545" s="328" t="s">
        <v>5343</v>
      </c>
      <c r="J545" s="328" t="s">
        <v>6046</v>
      </c>
    </row>
    <row r="546" spans="1:10" ht="26.4" x14ac:dyDescent="0.25">
      <c r="A546" s="328" t="s">
        <v>713</v>
      </c>
      <c r="B546" s="329" t="s">
        <v>41</v>
      </c>
      <c r="C546" s="329" t="s">
        <v>714</v>
      </c>
      <c r="D546" s="329" t="s">
        <v>2947</v>
      </c>
      <c r="E546" s="330" t="s">
        <v>43</v>
      </c>
      <c r="F546" s="328" t="s">
        <v>4248</v>
      </c>
      <c r="G546" s="328" t="s">
        <v>5524</v>
      </c>
      <c r="H546" s="328" t="s">
        <v>5524</v>
      </c>
      <c r="I546" s="328" t="s">
        <v>5343</v>
      </c>
      <c r="J546" s="328" t="s">
        <v>6046</v>
      </c>
    </row>
    <row r="547" spans="1:10" ht="26.4" x14ac:dyDescent="0.25">
      <c r="A547" s="328" t="s">
        <v>1432</v>
      </c>
      <c r="B547" s="329" t="s">
        <v>19</v>
      </c>
      <c r="C547" s="329" t="s">
        <v>1433</v>
      </c>
      <c r="D547" s="329" t="s">
        <v>2077</v>
      </c>
      <c r="E547" s="330" t="s">
        <v>91</v>
      </c>
      <c r="F547" s="328" t="s">
        <v>5340</v>
      </c>
      <c r="G547" s="328" t="s">
        <v>5159</v>
      </c>
      <c r="H547" s="328" t="s">
        <v>5525</v>
      </c>
      <c r="I547" s="328" t="s">
        <v>5343</v>
      </c>
      <c r="J547" s="328" t="s">
        <v>6046</v>
      </c>
    </row>
    <row r="548" spans="1:10" ht="39.6" x14ac:dyDescent="0.25">
      <c r="A548" s="328" t="s">
        <v>716</v>
      </c>
      <c r="B548" s="329" t="s">
        <v>41</v>
      </c>
      <c r="C548" s="329" t="s">
        <v>717</v>
      </c>
      <c r="D548" s="329" t="s">
        <v>3034</v>
      </c>
      <c r="E548" s="330" t="s">
        <v>91</v>
      </c>
      <c r="F548" s="328" t="s">
        <v>4474</v>
      </c>
      <c r="G548" s="328" t="s">
        <v>5526</v>
      </c>
      <c r="H548" s="328" t="s">
        <v>5527</v>
      </c>
      <c r="I548" s="328" t="s">
        <v>5343</v>
      </c>
      <c r="J548" s="328" t="s">
        <v>6046</v>
      </c>
    </row>
    <row r="549" spans="1:10" ht="26.4" x14ac:dyDescent="0.25">
      <c r="A549" s="328" t="s">
        <v>1387</v>
      </c>
      <c r="B549" s="329" t="s">
        <v>19</v>
      </c>
      <c r="C549" s="329" t="s">
        <v>1388</v>
      </c>
      <c r="D549" s="329" t="s">
        <v>2077</v>
      </c>
      <c r="E549" s="330" t="s">
        <v>43</v>
      </c>
      <c r="F549" s="328" t="s">
        <v>4555</v>
      </c>
      <c r="G549" s="328" t="s">
        <v>5159</v>
      </c>
      <c r="H549" s="328" t="s">
        <v>5528</v>
      </c>
      <c r="I549" s="328" t="s">
        <v>5343</v>
      </c>
      <c r="J549" s="328" t="s">
        <v>6046</v>
      </c>
    </row>
    <row r="550" spans="1:10" ht="26.4" x14ac:dyDescent="0.25">
      <c r="A550" s="328" t="s">
        <v>1978</v>
      </c>
      <c r="B550" s="329" t="s">
        <v>19</v>
      </c>
      <c r="C550" s="329" t="s">
        <v>1979</v>
      </c>
      <c r="D550" s="329" t="s">
        <v>2077</v>
      </c>
      <c r="E550" s="330" t="s">
        <v>91</v>
      </c>
      <c r="F550" s="328" t="s">
        <v>4555</v>
      </c>
      <c r="G550" s="328" t="s">
        <v>5529</v>
      </c>
      <c r="H550" s="328" t="s">
        <v>5530</v>
      </c>
      <c r="I550" s="328" t="s">
        <v>5343</v>
      </c>
      <c r="J550" s="328" t="s">
        <v>6047</v>
      </c>
    </row>
    <row r="551" spans="1:10" ht="26.4" x14ac:dyDescent="0.25">
      <c r="A551" s="328" t="s">
        <v>1142</v>
      </c>
      <c r="B551" s="329" t="s">
        <v>19</v>
      </c>
      <c r="C551" s="329" t="s">
        <v>1143</v>
      </c>
      <c r="D551" s="329" t="s">
        <v>2077</v>
      </c>
      <c r="E551" s="330" t="s">
        <v>43</v>
      </c>
      <c r="F551" s="328" t="s">
        <v>4248</v>
      </c>
      <c r="G551" s="328" t="s">
        <v>5531</v>
      </c>
      <c r="H551" s="328" t="s">
        <v>5531</v>
      </c>
      <c r="I551" s="328" t="s">
        <v>5343</v>
      </c>
      <c r="J551" s="328" t="s">
        <v>6047</v>
      </c>
    </row>
    <row r="552" spans="1:10" ht="26.4" x14ac:dyDescent="0.25">
      <c r="A552" s="328" t="s">
        <v>830</v>
      </c>
      <c r="B552" s="329" t="s">
        <v>41</v>
      </c>
      <c r="C552" s="329" t="s">
        <v>831</v>
      </c>
      <c r="D552" s="329" t="s">
        <v>2947</v>
      </c>
      <c r="E552" s="330" t="s">
        <v>43</v>
      </c>
      <c r="F552" s="328" t="s">
        <v>4474</v>
      </c>
      <c r="G552" s="328" t="s">
        <v>5532</v>
      </c>
      <c r="H552" s="328" t="s">
        <v>5533</v>
      </c>
      <c r="I552" s="328" t="s">
        <v>5343</v>
      </c>
      <c r="J552" s="328" t="s">
        <v>6047</v>
      </c>
    </row>
    <row r="553" spans="1:10" ht="52.8" x14ac:dyDescent="0.25">
      <c r="A553" s="328" t="s">
        <v>918</v>
      </c>
      <c r="B553" s="329" t="s">
        <v>41</v>
      </c>
      <c r="C553" s="329" t="s">
        <v>919</v>
      </c>
      <c r="D553" s="329" t="s">
        <v>3001</v>
      </c>
      <c r="E553" s="330" t="s">
        <v>43</v>
      </c>
      <c r="F553" s="328" t="s">
        <v>4474</v>
      </c>
      <c r="G553" s="328" t="s">
        <v>5534</v>
      </c>
      <c r="H553" s="328" t="s">
        <v>5535</v>
      </c>
      <c r="I553" s="328" t="s">
        <v>5343</v>
      </c>
      <c r="J553" s="328" t="s">
        <v>6047</v>
      </c>
    </row>
    <row r="554" spans="1:10" ht="39.6" x14ac:dyDescent="0.25">
      <c r="A554" s="328" t="s">
        <v>737</v>
      </c>
      <c r="B554" s="329" t="s">
        <v>41</v>
      </c>
      <c r="C554" s="329" t="s">
        <v>738</v>
      </c>
      <c r="D554" s="329" t="s">
        <v>2969</v>
      </c>
      <c r="E554" s="330" t="s">
        <v>43</v>
      </c>
      <c r="F554" s="328" t="s">
        <v>4399</v>
      </c>
      <c r="G554" s="328" t="s">
        <v>5536</v>
      </c>
      <c r="H554" s="328" t="s">
        <v>5537</v>
      </c>
      <c r="I554" s="328" t="s">
        <v>5343</v>
      </c>
      <c r="J554" s="328" t="s">
        <v>6047</v>
      </c>
    </row>
    <row r="555" spans="1:10" ht="39.6" x14ac:dyDescent="0.25">
      <c r="A555" s="328" t="s">
        <v>974</v>
      </c>
      <c r="B555" s="329" t="s">
        <v>41</v>
      </c>
      <c r="C555" s="329" t="s">
        <v>975</v>
      </c>
      <c r="D555" s="329" t="s">
        <v>2237</v>
      </c>
      <c r="E555" s="330" t="s">
        <v>56</v>
      </c>
      <c r="F555" s="328" t="s">
        <v>5538</v>
      </c>
      <c r="G555" s="328" t="s">
        <v>5539</v>
      </c>
      <c r="H555" s="328" t="s">
        <v>5540</v>
      </c>
      <c r="I555" s="328" t="s">
        <v>5343</v>
      </c>
      <c r="J555" s="328" t="s">
        <v>6047</v>
      </c>
    </row>
    <row r="556" spans="1:10" ht="39.6" x14ac:dyDescent="0.25">
      <c r="A556" s="328" t="s">
        <v>812</v>
      </c>
      <c r="B556" s="329" t="s">
        <v>41</v>
      </c>
      <c r="C556" s="329" t="s">
        <v>813</v>
      </c>
      <c r="D556" s="329" t="s">
        <v>2969</v>
      </c>
      <c r="E556" s="330" t="s">
        <v>43</v>
      </c>
      <c r="F556" s="328" t="s">
        <v>4523</v>
      </c>
      <c r="G556" s="328" t="s">
        <v>5541</v>
      </c>
      <c r="H556" s="328" t="s">
        <v>5542</v>
      </c>
      <c r="I556" s="328" t="s">
        <v>5343</v>
      </c>
      <c r="J556" s="328" t="s">
        <v>6047</v>
      </c>
    </row>
    <row r="557" spans="1:10" ht="26.4" x14ac:dyDescent="0.25">
      <c r="A557" s="328" t="s">
        <v>1569</v>
      </c>
      <c r="B557" s="329" t="s">
        <v>19</v>
      </c>
      <c r="C557" s="329" t="s">
        <v>1570</v>
      </c>
      <c r="D557" s="329" t="s">
        <v>2077</v>
      </c>
      <c r="E557" s="330" t="s">
        <v>43</v>
      </c>
      <c r="F557" s="328" t="s">
        <v>4786</v>
      </c>
      <c r="G557" s="328" t="s">
        <v>5371</v>
      </c>
      <c r="H557" s="328" t="s">
        <v>5543</v>
      </c>
      <c r="I557" s="328" t="s">
        <v>5343</v>
      </c>
      <c r="J557" s="328" t="s">
        <v>6047</v>
      </c>
    </row>
    <row r="558" spans="1:10" ht="39.6" x14ac:dyDescent="0.25">
      <c r="A558" s="328" t="s">
        <v>1258</v>
      </c>
      <c r="B558" s="329" t="s">
        <v>41</v>
      </c>
      <c r="C558" s="329" t="s">
        <v>1259</v>
      </c>
      <c r="D558" s="329" t="s">
        <v>2175</v>
      </c>
      <c r="E558" s="330" t="s">
        <v>43</v>
      </c>
      <c r="F558" s="328" t="s">
        <v>4248</v>
      </c>
      <c r="G558" s="328" t="s">
        <v>5543</v>
      </c>
      <c r="H558" s="328" t="s">
        <v>5543</v>
      </c>
      <c r="I558" s="328" t="s">
        <v>5343</v>
      </c>
      <c r="J558" s="328" t="s">
        <v>6047</v>
      </c>
    </row>
    <row r="559" spans="1:10" ht="26.4" x14ac:dyDescent="0.25">
      <c r="A559" s="328" t="s">
        <v>1438</v>
      </c>
      <c r="B559" s="329" t="s">
        <v>19</v>
      </c>
      <c r="C559" s="329" t="s">
        <v>1439</v>
      </c>
      <c r="D559" s="329" t="s">
        <v>2077</v>
      </c>
      <c r="E559" s="330" t="s">
        <v>43</v>
      </c>
      <c r="F559" s="328" t="s">
        <v>4248</v>
      </c>
      <c r="G559" s="328" t="s">
        <v>5544</v>
      </c>
      <c r="H559" s="328" t="s">
        <v>5544</v>
      </c>
      <c r="I559" s="328" t="s">
        <v>5343</v>
      </c>
      <c r="J559" s="328" t="s">
        <v>6047</v>
      </c>
    </row>
    <row r="560" spans="1:10" ht="39.6" x14ac:dyDescent="0.25">
      <c r="A560" s="328" t="s">
        <v>1014</v>
      </c>
      <c r="B560" s="329" t="s">
        <v>41</v>
      </c>
      <c r="C560" s="329" t="s">
        <v>1015</v>
      </c>
      <c r="D560" s="329" t="s">
        <v>3001</v>
      </c>
      <c r="E560" s="330" t="s">
        <v>43</v>
      </c>
      <c r="F560" s="328" t="s">
        <v>4474</v>
      </c>
      <c r="G560" s="328" t="s">
        <v>5545</v>
      </c>
      <c r="H560" s="328" t="s">
        <v>5546</v>
      </c>
      <c r="I560" s="328" t="s">
        <v>5343</v>
      </c>
      <c r="J560" s="328" t="s">
        <v>6047</v>
      </c>
    </row>
    <row r="561" spans="1:10" ht="39.6" x14ac:dyDescent="0.25">
      <c r="A561" s="328" t="s">
        <v>794</v>
      </c>
      <c r="B561" s="329" t="s">
        <v>41</v>
      </c>
      <c r="C561" s="329" t="s">
        <v>795</v>
      </c>
      <c r="D561" s="329" t="s">
        <v>2969</v>
      </c>
      <c r="E561" s="330" t="s">
        <v>43</v>
      </c>
      <c r="F561" s="328" t="s">
        <v>4555</v>
      </c>
      <c r="G561" s="328" t="s">
        <v>5547</v>
      </c>
      <c r="H561" s="328" t="s">
        <v>5548</v>
      </c>
      <c r="I561" s="328" t="s">
        <v>5343</v>
      </c>
      <c r="J561" s="328" t="s">
        <v>6047</v>
      </c>
    </row>
    <row r="562" spans="1:10" ht="26.4" x14ac:dyDescent="0.25">
      <c r="A562" s="328" t="s">
        <v>1510</v>
      </c>
      <c r="B562" s="329" t="s">
        <v>41</v>
      </c>
      <c r="C562" s="329" t="s">
        <v>1511</v>
      </c>
      <c r="D562" s="329" t="s">
        <v>2169</v>
      </c>
      <c r="E562" s="330" t="s">
        <v>43</v>
      </c>
      <c r="F562" s="328" t="s">
        <v>4474</v>
      </c>
      <c r="G562" s="328" t="s">
        <v>5549</v>
      </c>
      <c r="H562" s="328" t="s">
        <v>5550</v>
      </c>
      <c r="I562" s="328" t="s">
        <v>5343</v>
      </c>
      <c r="J562" s="328" t="s">
        <v>6047</v>
      </c>
    </row>
    <row r="563" spans="1:10" ht="39.6" x14ac:dyDescent="0.25">
      <c r="A563" s="328" t="s">
        <v>878</v>
      </c>
      <c r="B563" s="329" t="s">
        <v>41</v>
      </c>
      <c r="C563" s="329" t="s">
        <v>879</v>
      </c>
      <c r="D563" s="329" t="s">
        <v>3165</v>
      </c>
      <c r="E563" s="330" t="s">
        <v>43</v>
      </c>
      <c r="F563" s="328" t="s">
        <v>4555</v>
      </c>
      <c r="G563" s="328" t="s">
        <v>5551</v>
      </c>
      <c r="H563" s="328" t="s">
        <v>5552</v>
      </c>
      <c r="I563" s="328" t="s">
        <v>5343</v>
      </c>
      <c r="J563" s="328" t="s">
        <v>6047</v>
      </c>
    </row>
    <row r="564" spans="1:10" ht="26.4" x14ac:dyDescent="0.25">
      <c r="A564" s="328" t="s">
        <v>1444</v>
      </c>
      <c r="B564" s="329" t="s">
        <v>19</v>
      </c>
      <c r="C564" s="329" t="s">
        <v>1445</v>
      </c>
      <c r="D564" s="329" t="s">
        <v>2077</v>
      </c>
      <c r="E564" s="330" t="s">
        <v>43</v>
      </c>
      <c r="F564" s="328" t="s">
        <v>4474</v>
      </c>
      <c r="G564" s="328" t="s">
        <v>5151</v>
      </c>
      <c r="H564" s="328" t="s">
        <v>5553</v>
      </c>
      <c r="I564" s="328" t="s">
        <v>5343</v>
      </c>
      <c r="J564" s="328" t="s">
        <v>6047</v>
      </c>
    </row>
    <row r="565" spans="1:10" ht="39.6" x14ac:dyDescent="0.25">
      <c r="A565" s="328" t="s">
        <v>1345</v>
      </c>
      <c r="B565" s="329" t="s">
        <v>41</v>
      </c>
      <c r="C565" s="329" t="s">
        <v>1346</v>
      </c>
      <c r="D565" s="329" t="s">
        <v>2181</v>
      </c>
      <c r="E565" s="330" t="s">
        <v>43</v>
      </c>
      <c r="F565" s="328" t="s">
        <v>4248</v>
      </c>
      <c r="G565" s="328" t="s">
        <v>5555</v>
      </c>
      <c r="H565" s="328" t="s">
        <v>5555</v>
      </c>
      <c r="I565" s="328" t="s">
        <v>5343</v>
      </c>
      <c r="J565" s="328" t="s">
        <v>6047</v>
      </c>
    </row>
    <row r="566" spans="1:10" ht="26.4" x14ac:dyDescent="0.25">
      <c r="A566" s="328" t="s">
        <v>1507</v>
      </c>
      <c r="B566" s="329" t="s">
        <v>19</v>
      </c>
      <c r="C566" s="329" t="s">
        <v>1508</v>
      </c>
      <c r="D566" s="329" t="s">
        <v>2077</v>
      </c>
      <c r="E566" s="330" t="s">
        <v>91</v>
      </c>
      <c r="F566" s="328" t="s">
        <v>4248</v>
      </c>
      <c r="G566" s="328" t="s">
        <v>5557</v>
      </c>
      <c r="H566" s="328" t="s">
        <v>5557</v>
      </c>
      <c r="I566" s="328" t="s">
        <v>5343</v>
      </c>
      <c r="J566" s="328" t="s">
        <v>6048</v>
      </c>
    </row>
    <row r="567" spans="1:10" ht="26.4" x14ac:dyDescent="0.25">
      <c r="A567" s="328" t="s">
        <v>1740</v>
      </c>
      <c r="B567" s="329" t="s">
        <v>19</v>
      </c>
      <c r="C567" s="329" t="s">
        <v>1741</v>
      </c>
      <c r="D567" s="329" t="s">
        <v>2077</v>
      </c>
      <c r="E567" s="330" t="s">
        <v>43</v>
      </c>
      <c r="F567" s="328" t="s">
        <v>4474</v>
      </c>
      <c r="G567" s="328" t="s">
        <v>5558</v>
      </c>
      <c r="H567" s="328" t="s">
        <v>5559</v>
      </c>
      <c r="I567" s="328" t="s">
        <v>5343</v>
      </c>
      <c r="J567" s="328" t="s">
        <v>6048</v>
      </c>
    </row>
    <row r="568" spans="1:10" ht="26.4" x14ac:dyDescent="0.25">
      <c r="A568" s="328" t="s">
        <v>632</v>
      </c>
      <c r="B568" s="329" t="s">
        <v>41</v>
      </c>
      <c r="C568" s="329" t="s">
        <v>633</v>
      </c>
      <c r="D568" s="329" t="s">
        <v>2947</v>
      </c>
      <c r="E568" s="330" t="s">
        <v>43</v>
      </c>
      <c r="F568" s="328" t="s">
        <v>4248</v>
      </c>
      <c r="G568" s="328" t="s">
        <v>5560</v>
      </c>
      <c r="H568" s="328" t="s">
        <v>5560</v>
      </c>
      <c r="I568" s="328" t="s">
        <v>5343</v>
      </c>
      <c r="J568" s="328" t="s">
        <v>6048</v>
      </c>
    </row>
    <row r="569" spans="1:10" ht="26.4" x14ac:dyDescent="0.25">
      <c r="A569" s="328" t="s">
        <v>1133</v>
      </c>
      <c r="B569" s="329" t="s">
        <v>19</v>
      </c>
      <c r="C569" s="329" t="s">
        <v>1134</v>
      </c>
      <c r="D569" s="329" t="s">
        <v>2077</v>
      </c>
      <c r="E569" s="330" t="s">
        <v>43</v>
      </c>
      <c r="F569" s="328" t="s">
        <v>4474</v>
      </c>
      <c r="G569" s="328" t="s">
        <v>5561</v>
      </c>
      <c r="H569" s="328" t="s">
        <v>5562</v>
      </c>
      <c r="I569" s="328" t="s">
        <v>5343</v>
      </c>
      <c r="J569" s="328" t="s">
        <v>6048</v>
      </c>
    </row>
    <row r="570" spans="1:10" ht="39.6" x14ac:dyDescent="0.25">
      <c r="A570" s="328" t="s">
        <v>1318</v>
      </c>
      <c r="B570" s="329" t="s">
        <v>41</v>
      </c>
      <c r="C570" s="329" t="s">
        <v>1319</v>
      </c>
      <c r="D570" s="329" t="s">
        <v>2175</v>
      </c>
      <c r="E570" s="330" t="s">
        <v>43</v>
      </c>
      <c r="F570" s="328" t="s">
        <v>4248</v>
      </c>
      <c r="G570" s="328" t="s">
        <v>5563</v>
      </c>
      <c r="H570" s="328" t="s">
        <v>5563</v>
      </c>
      <c r="I570" s="328" t="s">
        <v>5343</v>
      </c>
      <c r="J570" s="328" t="s">
        <v>6048</v>
      </c>
    </row>
    <row r="571" spans="1:10" ht="39.6" x14ac:dyDescent="0.25">
      <c r="A571" s="328" t="s">
        <v>1339</v>
      </c>
      <c r="B571" s="329" t="s">
        <v>41</v>
      </c>
      <c r="C571" s="329" t="s">
        <v>1340</v>
      </c>
      <c r="D571" s="329" t="s">
        <v>2181</v>
      </c>
      <c r="E571" s="330" t="s">
        <v>43</v>
      </c>
      <c r="F571" s="328" t="s">
        <v>4248</v>
      </c>
      <c r="G571" s="328" t="s">
        <v>5564</v>
      </c>
      <c r="H571" s="328" t="s">
        <v>5564</v>
      </c>
      <c r="I571" s="328" t="s">
        <v>5343</v>
      </c>
      <c r="J571" s="328" t="s">
        <v>6048</v>
      </c>
    </row>
    <row r="572" spans="1:10" ht="39.6" x14ac:dyDescent="0.25">
      <c r="A572" s="328" t="s">
        <v>809</v>
      </c>
      <c r="B572" s="329" t="s">
        <v>41</v>
      </c>
      <c r="C572" s="329" t="s">
        <v>810</v>
      </c>
      <c r="D572" s="329" t="s">
        <v>2960</v>
      </c>
      <c r="E572" s="330" t="s">
        <v>43</v>
      </c>
      <c r="F572" s="328" t="s">
        <v>4474</v>
      </c>
      <c r="G572" s="328" t="s">
        <v>5565</v>
      </c>
      <c r="H572" s="328" t="s">
        <v>5566</v>
      </c>
      <c r="I572" s="328" t="s">
        <v>5343</v>
      </c>
      <c r="J572" s="328" t="s">
        <v>6048</v>
      </c>
    </row>
    <row r="573" spans="1:10" ht="26.4" x14ac:dyDescent="0.25">
      <c r="A573" s="328" t="s">
        <v>1540</v>
      </c>
      <c r="B573" s="329" t="s">
        <v>19</v>
      </c>
      <c r="C573" s="329" t="s">
        <v>1541</v>
      </c>
      <c r="D573" s="329" t="s">
        <v>2077</v>
      </c>
      <c r="E573" s="330" t="s">
        <v>43</v>
      </c>
      <c r="F573" s="328" t="s">
        <v>4248</v>
      </c>
      <c r="G573" s="328" t="s">
        <v>5567</v>
      </c>
      <c r="H573" s="328" t="s">
        <v>5567</v>
      </c>
      <c r="I573" s="328" t="s">
        <v>5343</v>
      </c>
      <c r="J573" s="328" t="s">
        <v>6048</v>
      </c>
    </row>
    <row r="574" spans="1:10" ht="39.6" x14ac:dyDescent="0.25">
      <c r="A574" s="328" t="s">
        <v>1264</v>
      </c>
      <c r="B574" s="329" t="s">
        <v>41</v>
      </c>
      <c r="C574" s="329" t="s">
        <v>1265</v>
      </c>
      <c r="D574" s="329" t="s">
        <v>2175</v>
      </c>
      <c r="E574" s="330" t="s">
        <v>43</v>
      </c>
      <c r="F574" s="328" t="s">
        <v>4248</v>
      </c>
      <c r="G574" s="328" t="s">
        <v>5569</v>
      </c>
      <c r="H574" s="328" t="s">
        <v>5569</v>
      </c>
      <c r="I574" s="328" t="s">
        <v>5343</v>
      </c>
      <c r="J574" s="328" t="s">
        <v>6048</v>
      </c>
    </row>
    <row r="575" spans="1:10" ht="39.6" x14ac:dyDescent="0.25">
      <c r="A575" s="328" t="s">
        <v>740</v>
      </c>
      <c r="B575" s="329" t="s">
        <v>41</v>
      </c>
      <c r="C575" s="329" t="s">
        <v>741</v>
      </c>
      <c r="D575" s="329" t="s">
        <v>2969</v>
      </c>
      <c r="E575" s="330" t="s">
        <v>43</v>
      </c>
      <c r="F575" s="328" t="s">
        <v>4555</v>
      </c>
      <c r="G575" s="328" t="s">
        <v>5570</v>
      </c>
      <c r="H575" s="328" t="s">
        <v>4721</v>
      </c>
      <c r="I575" s="328" t="s">
        <v>5343</v>
      </c>
      <c r="J575" s="328" t="s">
        <v>6048</v>
      </c>
    </row>
    <row r="576" spans="1:10" ht="39.6" x14ac:dyDescent="0.25">
      <c r="A576" s="328" t="s">
        <v>731</v>
      </c>
      <c r="B576" s="329" t="s">
        <v>41</v>
      </c>
      <c r="C576" s="329" t="s">
        <v>732</v>
      </c>
      <c r="D576" s="329" t="s">
        <v>2960</v>
      </c>
      <c r="E576" s="330" t="s">
        <v>43</v>
      </c>
      <c r="F576" s="328" t="s">
        <v>4248</v>
      </c>
      <c r="G576" s="328" t="s">
        <v>5571</v>
      </c>
      <c r="H576" s="328" t="s">
        <v>5571</v>
      </c>
      <c r="I576" s="328" t="s">
        <v>5343</v>
      </c>
      <c r="J576" s="328" t="s">
        <v>6048</v>
      </c>
    </row>
    <row r="577" spans="1:10" ht="39.6" x14ac:dyDescent="0.25">
      <c r="A577" s="328" t="s">
        <v>960</v>
      </c>
      <c r="B577" s="329" t="s">
        <v>41</v>
      </c>
      <c r="C577" s="329" t="s">
        <v>961</v>
      </c>
      <c r="D577" s="329" t="s">
        <v>3001</v>
      </c>
      <c r="E577" s="330" t="s">
        <v>43</v>
      </c>
      <c r="F577" s="328" t="s">
        <v>4555</v>
      </c>
      <c r="G577" s="328" t="s">
        <v>5572</v>
      </c>
      <c r="H577" s="328" t="s">
        <v>5573</v>
      </c>
      <c r="I577" s="328" t="s">
        <v>5343</v>
      </c>
      <c r="J577" s="328" t="s">
        <v>6048</v>
      </c>
    </row>
    <row r="578" spans="1:10" ht="39.6" x14ac:dyDescent="0.25">
      <c r="A578" s="328" t="s">
        <v>1309</v>
      </c>
      <c r="B578" s="329" t="s">
        <v>41</v>
      </c>
      <c r="C578" s="329" t="s">
        <v>1310</v>
      </c>
      <c r="D578" s="329" t="s">
        <v>2175</v>
      </c>
      <c r="E578" s="330" t="s">
        <v>43</v>
      </c>
      <c r="F578" s="328" t="s">
        <v>4248</v>
      </c>
      <c r="G578" s="328" t="s">
        <v>5574</v>
      </c>
      <c r="H578" s="328" t="s">
        <v>5574</v>
      </c>
      <c r="I578" s="328" t="s">
        <v>5343</v>
      </c>
      <c r="J578" s="328" t="s">
        <v>6048</v>
      </c>
    </row>
    <row r="579" spans="1:10" ht="26.4" x14ac:dyDescent="0.25">
      <c r="A579" s="328" t="s">
        <v>1435</v>
      </c>
      <c r="B579" s="329" t="s">
        <v>19</v>
      </c>
      <c r="C579" s="329" t="s">
        <v>1436</v>
      </c>
      <c r="D579" s="329" t="s">
        <v>2077</v>
      </c>
      <c r="E579" s="330" t="s">
        <v>43</v>
      </c>
      <c r="F579" s="328" t="s">
        <v>4248</v>
      </c>
      <c r="G579" s="328" t="s">
        <v>5575</v>
      </c>
      <c r="H579" s="328" t="s">
        <v>5575</v>
      </c>
      <c r="I579" s="328" t="s">
        <v>5343</v>
      </c>
      <c r="J579" s="328" t="s">
        <v>6048</v>
      </c>
    </row>
    <row r="580" spans="1:10" ht="26.4" x14ac:dyDescent="0.25">
      <c r="A580" s="328" t="s">
        <v>1055</v>
      </c>
      <c r="B580" s="329" t="s">
        <v>41</v>
      </c>
      <c r="C580" s="329" t="s">
        <v>1056</v>
      </c>
      <c r="D580" s="329" t="s">
        <v>2969</v>
      </c>
      <c r="E580" s="330" t="s">
        <v>43</v>
      </c>
      <c r="F580" s="328" t="s">
        <v>4399</v>
      </c>
      <c r="G580" s="328" t="s">
        <v>5576</v>
      </c>
      <c r="H580" s="328" t="s">
        <v>5577</v>
      </c>
      <c r="I580" s="328" t="s">
        <v>5343</v>
      </c>
      <c r="J580" s="328" t="s">
        <v>6048</v>
      </c>
    </row>
    <row r="581" spans="1:10" ht="39.6" x14ac:dyDescent="0.25">
      <c r="A581" s="328" t="s">
        <v>1555</v>
      </c>
      <c r="B581" s="329" t="s">
        <v>41</v>
      </c>
      <c r="C581" s="329" t="s">
        <v>1556</v>
      </c>
      <c r="D581" s="329" t="s">
        <v>3491</v>
      </c>
      <c r="E581" s="330" t="s">
        <v>91</v>
      </c>
      <c r="F581" s="328" t="s">
        <v>5578</v>
      </c>
      <c r="G581" s="328" t="s">
        <v>5579</v>
      </c>
      <c r="H581" s="328" t="s">
        <v>5580</v>
      </c>
      <c r="I581" s="328" t="s">
        <v>5343</v>
      </c>
      <c r="J581" s="328" t="s">
        <v>6048</v>
      </c>
    </row>
    <row r="582" spans="1:10" ht="39.6" x14ac:dyDescent="0.25">
      <c r="A582" s="328" t="s">
        <v>927</v>
      </c>
      <c r="B582" s="329" t="s">
        <v>41</v>
      </c>
      <c r="C582" s="329" t="s">
        <v>928</v>
      </c>
      <c r="D582" s="329" t="s">
        <v>3001</v>
      </c>
      <c r="E582" s="330" t="s">
        <v>43</v>
      </c>
      <c r="F582" s="328" t="s">
        <v>4474</v>
      </c>
      <c r="G582" s="328" t="s">
        <v>5556</v>
      </c>
      <c r="H582" s="328" t="s">
        <v>5581</v>
      </c>
      <c r="I582" s="328" t="s">
        <v>5343</v>
      </c>
      <c r="J582" s="328" t="s">
        <v>6048</v>
      </c>
    </row>
    <row r="583" spans="1:10" ht="26.4" x14ac:dyDescent="0.25">
      <c r="A583" s="328" t="s">
        <v>728</v>
      </c>
      <c r="B583" s="329" t="s">
        <v>41</v>
      </c>
      <c r="C583" s="329" t="s">
        <v>729</v>
      </c>
      <c r="D583" s="329" t="s">
        <v>2969</v>
      </c>
      <c r="E583" s="330" t="s">
        <v>43</v>
      </c>
      <c r="F583" s="328" t="s">
        <v>4474</v>
      </c>
      <c r="G583" s="328" t="s">
        <v>4893</v>
      </c>
      <c r="H583" s="328" t="s">
        <v>5582</v>
      </c>
      <c r="I583" s="328" t="s">
        <v>5343</v>
      </c>
      <c r="J583" s="328" t="s">
        <v>6048</v>
      </c>
    </row>
    <row r="584" spans="1:10" ht="26.4" x14ac:dyDescent="0.25">
      <c r="A584" s="328" t="s">
        <v>1593</v>
      </c>
      <c r="B584" s="329" t="s">
        <v>19</v>
      </c>
      <c r="C584" s="329" t="s">
        <v>1594</v>
      </c>
      <c r="D584" s="329" t="s">
        <v>2077</v>
      </c>
      <c r="E584" s="330" t="s">
        <v>43</v>
      </c>
      <c r="F584" s="328" t="s">
        <v>4529</v>
      </c>
      <c r="G584" s="328" t="s">
        <v>5583</v>
      </c>
      <c r="H584" s="328" t="s">
        <v>3360</v>
      </c>
      <c r="I584" s="328" t="s">
        <v>5343</v>
      </c>
      <c r="J584" s="328" t="s">
        <v>6048</v>
      </c>
    </row>
    <row r="585" spans="1:10" ht="39.6" x14ac:dyDescent="0.25">
      <c r="A585" s="328" t="s">
        <v>644</v>
      </c>
      <c r="B585" s="329" t="s">
        <v>41</v>
      </c>
      <c r="C585" s="329" t="s">
        <v>645</v>
      </c>
      <c r="D585" s="329" t="s">
        <v>2960</v>
      </c>
      <c r="E585" s="330" t="s">
        <v>43</v>
      </c>
      <c r="F585" s="328" t="s">
        <v>4248</v>
      </c>
      <c r="G585" s="328" t="s">
        <v>5584</v>
      </c>
      <c r="H585" s="328" t="s">
        <v>5584</v>
      </c>
      <c r="I585" s="328" t="s">
        <v>5343</v>
      </c>
      <c r="J585" s="328" t="s">
        <v>6048</v>
      </c>
    </row>
    <row r="586" spans="1:10" ht="26.4" x14ac:dyDescent="0.25">
      <c r="A586" s="328" t="s">
        <v>1489</v>
      </c>
      <c r="B586" s="329" t="s">
        <v>19</v>
      </c>
      <c r="C586" s="329" t="s">
        <v>1490</v>
      </c>
      <c r="D586" s="329" t="s">
        <v>2077</v>
      </c>
      <c r="E586" s="330" t="s">
        <v>43</v>
      </c>
      <c r="F586" s="328" t="s">
        <v>4248</v>
      </c>
      <c r="G586" s="328" t="s">
        <v>5585</v>
      </c>
      <c r="H586" s="328" t="s">
        <v>5585</v>
      </c>
      <c r="I586" s="328" t="s">
        <v>5343</v>
      </c>
      <c r="J586" s="328" t="s">
        <v>6048</v>
      </c>
    </row>
    <row r="587" spans="1:10" ht="39.6" x14ac:dyDescent="0.25">
      <c r="A587" s="328" t="s">
        <v>1174</v>
      </c>
      <c r="B587" s="329" t="s">
        <v>41</v>
      </c>
      <c r="C587" s="329" t="s">
        <v>1175</v>
      </c>
      <c r="D587" s="329" t="s">
        <v>2175</v>
      </c>
      <c r="E587" s="330" t="s">
        <v>43</v>
      </c>
      <c r="F587" s="328" t="s">
        <v>4474</v>
      </c>
      <c r="G587" s="328" t="s">
        <v>5586</v>
      </c>
      <c r="H587" s="328" t="s">
        <v>5587</v>
      </c>
      <c r="I587" s="328" t="s">
        <v>5343</v>
      </c>
      <c r="J587" s="328" t="s">
        <v>6048</v>
      </c>
    </row>
    <row r="588" spans="1:10" ht="39.6" x14ac:dyDescent="0.25">
      <c r="A588" s="328" t="s">
        <v>1303</v>
      </c>
      <c r="B588" s="329" t="s">
        <v>41</v>
      </c>
      <c r="C588" s="329" t="s">
        <v>1304</v>
      </c>
      <c r="D588" s="329" t="s">
        <v>2175</v>
      </c>
      <c r="E588" s="330" t="s">
        <v>43</v>
      </c>
      <c r="F588" s="328" t="s">
        <v>4248</v>
      </c>
      <c r="G588" s="328" t="s">
        <v>5588</v>
      </c>
      <c r="H588" s="328" t="s">
        <v>5588</v>
      </c>
      <c r="I588" s="328" t="s">
        <v>5343</v>
      </c>
      <c r="J588" s="328" t="s">
        <v>6048</v>
      </c>
    </row>
    <row r="589" spans="1:10" ht="26.4" x14ac:dyDescent="0.25">
      <c r="A589" s="328" t="s">
        <v>701</v>
      </c>
      <c r="B589" s="329" t="s">
        <v>41</v>
      </c>
      <c r="C589" s="329" t="s">
        <v>702</v>
      </c>
      <c r="D589" s="329" t="s">
        <v>2947</v>
      </c>
      <c r="E589" s="330" t="s">
        <v>43</v>
      </c>
      <c r="F589" s="328" t="s">
        <v>4248</v>
      </c>
      <c r="G589" s="328" t="s">
        <v>5589</v>
      </c>
      <c r="H589" s="328" t="s">
        <v>5589</v>
      </c>
      <c r="I589" s="328" t="s">
        <v>5343</v>
      </c>
      <c r="J589" s="328" t="s">
        <v>3842</v>
      </c>
    </row>
    <row r="590" spans="1:10" ht="39.6" x14ac:dyDescent="0.25">
      <c r="A590" s="328" t="s">
        <v>692</v>
      </c>
      <c r="B590" s="329" t="s">
        <v>41</v>
      </c>
      <c r="C590" s="329" t="s">
        <v>693</v>
      </c>
      <c r="D590" s="329" t="s">
        <v>3001</v>
      </c>
      <c r="E590" s="330" t="s">
        <v>43</v>
      </c>
      <c r="F590" s="328" t="s">
        <v>4248</v>
      </c>
      <c r="G590" s="328" t="s">
        <v>5590</v>
      </c>
      <c r="H590" s="328" t="s">
        <v>5590</v>
      </c>
      <c r="I590" s="328" t="s">
        <v>5343</v>
      </c>
      <c r="J590" s="328" t="s">
        <v>3842</v>
      </c>
    </row>
    <row r="591" spans="1:10" ht="39.6" x14ac:dyDescent="0.25">
      <c r="A591" s="328" t="s">
        <v>1161</v>
      </c>
      <c r="B591" s="329" t="s">
        <v>41</v>
      </c>
      <c r="C591" s="329" t="s">
        <v>1162</v>
      </c>
      <c r="D591" s="329" t="s">
        <v>3034</v>
      </c>
      <c r="E591" s="330" t="s">
        <v>43</v>
      </c>
      <c r="F591" s="328" t="s">
        <v>4248</v>
      </c>
      <c r="G591" s="328" t="s">
        <v>5591</v>
      </c>
      <c r="H591" s="328" t="s">
        <v>5591</v>
      </c>
      <c r="I591" s="328" t="s">
        <v>5343</v>
      </c>
      <c r="J591" s="328" t="s">
        <v>3842</v>
      </c>
    </row>
    <row r="592" spans="1:10" ht="39.6" x14ac:dyDescent="0.25">
      <c r="A592" s="328" t="s">
        <v>1936</v>
      </c>
      <c r="B592" s="329" t="s">
        <v>41</v>
      </c>
      <c r="C592" s="329" t="s">
        <v>1937</v>
      </c>
      <c r="D592" s="329" t="s">
        <v>3976</v>
      </c>
      <c r="E592" s="330" t="s">
        <v>43</v>
      </c>
      <c r="F592" s="328" t="s">
        <v>4248</v>
      </c>
      <c r="G592" s="328" t="s">
        <v>5592</v>
      </c>
      <c r="H592" s="328" t="s">
        <v>5592</v>
      </c>
      <c r="I592" s="328" t="s">
        <v>5343</v>
      </c>
      <c r="J592" s="328" t="s">
        <v>3842</v>
      </c>
    </row>
    <row r="593" spans="1:10" ht="39.6" x14ac:dyDescent="0.25">
      <c r="A593" s="328" t="s">
        <v>999</v>
      </c>
      <c r="B593" s="329" t="s">
        <v>41</v>
      </c>
      <c r="C593" s="329" t="s">
        <v>1000</v>
      </c>
      <c r="D593" s="329" t="s">
        <v>3001</v>
      </c>
      <c r="E593" s="330" t="s">
        <v>43</v>
      </c>
      <c r="F593" s="328" t="s">
        <v>4248</v>
      </c>
      <c r="G593" s="328" t="s">
        <v>5593</v>
      </c>
      <c r="H593" s="328" t="s">
        <v>5593</v>
      </c>
      <c r="I593" s="328" t="s">
        <v>5343</v>
      </c>
      <c r="J593" s="328" t="s">
        <v>3842</v>
      </c>
    </row>
    <row r="594" spans="1:10" ht="39.6" x14ac:dyDescent="0.25">
      <c r="A594" s="328" t="s">
        <v>647</v>
      </c>
      <c r="B594" s="329" t="s">
        <v>41</v>
      </c>
      <c r="C594" s="329" t="s">
        <v>648</v>
      </c>
      <c r="D594" s="329" t="s">
        <v>2960</v>
      </c>
      <c r="E594" s="330" t="s">
        <v>43</v>
      </c>
      <c r="F594" s="328" t="s">
        <v>4248</v>
      </c>
      <c r="G594" s="328" t="s">
        <v>5594</v>
      </c>
      <c r="H594" s="328" t="s">
        <v>5594</v>
      </c>
      <c r="I594" s="328" t="s">
        <v>5343</v>
      </c>
      <c r="J594" s="328" t="s">
        <v>3842</v>
      </c>
    </row>
    <row r="595" spans="1:10" ht="26.4" x14ac:dyDescent="0.25">
      <c r="A595" s="328" t="s">
        <v>1471</v>
      </c>
      <c r="B595" s="329" t="s">
        <v>19</v>
      </c>
      <c r="C595" s="329" t="s">
        <v>1472</v>
      </c>
      <c r="D595" s="329" t="s">
        <v>2077</v>
      </c>
      <c r="E595" s="330" t="s">
        <v>43</v>
      </c>
      <c r="F595" s="328" t="s">
        <v>3660</v>
      </c>
      <c r="G595" s="328" t="s">
        <v>5595</v>
      </c>
      <c r="H595" s="328" t="s">
        <v>5596</v>
      </c>
      <c r="I595" s="328" t="s">
        <v>5343</v>
      </c>
      <c r="J595" s="328" t="s">
        <v>3842</v>
      </c>
    </row>
    <row r="596" spans="1:10" ht="26.4" x14ac:dyDescent="0.25">
      <c r="A596" s="328" t="s">
        <v>980</v>
      </c>
      <c r="B596" s="329" t="s">
        <v>19</v>
      </c>
      <c r="C596" s="329" t="s">
        <v>981</v>
      </c>
      <c r="D596" s="329" t="s">
        <v>2077</v>
      </c>
      <c r="E596" s="330" t="s">
        <v>43</v>
      </c>
      <c r="F596" s="328" t="s">
        <v>4248</v>
      </c>
      <c r="G596" s="328" t="s">
        <v>5315</v>
      </c>
      <c r="H596" s="328" t="s">
        <v>5315</v>
      </c>
      <c r="I596" s="328" t="s">
        <v>5343</v>
      </c>
      <c r="J596" s="328" t="s">
        <v>3842</v>
      </c>
    </row>
    <row r="597" spans="1:10" ht="39.6" x14ac:dyDescent="0.25">
      <c r="A597" s="328" t="s">
        <v>836</v>
      </c>
      <c r="B597" s="329" t="s">
        <v>41</v>
      </c>
      <c r="C597" s="329" t="s">
        <v>837</v>
      </c>
      <c r="D597" s="329" t="s">
        <v>2969</v>
      </c>
      <c r="E597" s="330" t="s">
        <v>43</v>
      </c>
      <c r="F597" s="328" t="s">
        <v>4555</v>
      </c>
      <c r="G597" s="328" t="s">
        <v>4537</v>
      </c>
      <c r="H597" s="328" t="s">
        <v>5597</v>
      </c>
      <c r="I597" s="328" t="s">
        <v>5343</v>
      </c>
      <c r="J597" s="328" t="s">
        <v>3842</v>
      </c>
    </row>
    <row r="598" spans="1:10" ht="39.6" x14ac:dyDescent="0.25">
      <c r="A598" s="328" t="s">
        <v>986</v>
      </c>
      <c r="B598" s="329" t="s">
        <v>41</v>
      </c>
      <c r="C598" s="329" t="s">
        <v>987</v>
      </c>
      <c r="D598" s="329" t="s">
        <v>3008</v>
      </c>
      <c r="E598" s="330" t="s">
        <v>43</v>
      </c>
      <c r="F598" s="328" t="s">
        <v>4474</v>
      </c>
      <c r="G598" s="328" t="s">
        <v>4452</v>
      </c>
      <c r="H598" s="328" t="s">
        <v>5598</v>
      </c>
      <c r="I598" s="328" t="s">
        <v>5343</v>
      </c>
      <c r="J598" s="328" t="s">
        <v>3842</v>
      </c>
    </row>
    <row r="599" spans="1:10" ht="26.4" x14ac:dyDescent="0.25">
      <c r="A599" s="328" t="s">
        <v>1402</v>
      </c>
      <c r="B599" s="329" t="s">
        <v>19</v>
      </c>
      <c r="C599" s="329" t="s">
        <v>1403</v>
      </c>
      <c r="D599" s="329" t="s">
        <v>2077</v>
      </c>
      <c r="E599" s="330" t="s">
        <v>43</v>
      </c>
      <c r="F599" s="328" t="s">
        <v>4248</v>
      </c>
      <c r="G599" s="328" t="s">
        <v>5102</v>
      </c>
      <c r="H599" s="328" t="s">
        <v>5102</v>
      </c>
      <c r="I599" s="328" t="s">
        <v>5343</v>
      </c>
      <c r="J599" s="328" t="s">
        <v>3842</v>
      </c>
    </row>
    <row r="600" spans="1:10" ht="26.4" x14ac:dyDescent="0.25">
      <c r="A600" s="328" t="s">
        <v>1417</v>
      </c>
      <c r="B600" s="329" t="s">
        <v>19</v>
      </c>
      <c r="C600" s="329" t="s">
        <v>1418</v>
      </c>
      <c r="D600" s="329" t="s">
        <v>2077</v>
      </c>
      <c r="E600" s="330" t="s">
        <v>43</v>
      </c>
      <c r="F600" s="328" t="s">
        <v>4248</v>
      </c>
      <c r="G600" s="328" t="s">
        <v>5159</v>
      </c>
      <c r="H600" s="328" t="s">
        <v>5159</v>
      </c>
      <c r="I600" s="328" t="s">
        <v>5343</v>
      </c>
      <c r="J600" s="328" t="s">
        <v>3842</v>
      </c>
    </row>
    <row r="601" spans="1:10" ht="39.6" x14ac:dyDescent="0.25">
      <c r="A601" s="328" t="s">
        <v>1183</v>
      </c>
      <c r="B601" s="329" t="s">
        <v>41</v>
      </c>
      <c r="C601" s="329" t="s">
        <v>1184</v>
      </c>
      <c r="D601" s="329" t="s">
        <v>2175</v>
      </c>
      <c r="E601" s="330" t="s">
        <v>43</v>
      </c>
      <c r="F601" s="328" t="s">
        <v>4248</v>
      </c>
      <c r="G601" s="328" t="s">
        <v>5599</v>
      </c>
      <c r="H601" s="328" t="s">
        <v>5599</v>
      </c>
      <c r="I601" s="328" t="s">
        <v>5343</v>
      </c>
      <c r="J601" s="328" t="s">
        <v>3842</v>
      </c>
    </row>
    <row r="602" spans="1:10" ht="26.4" x14ac:dyDescent="0.25">
      <c r="A602" s="328" t="s">
        <v>1189</v>
      </c>
      <c r="B602" s="329" t="s">
        <v>19</v>
      </c>
      <c r="C602" s="329" t="s">
        <v>1190</v>
      </c>
      <c r="D602" s="329" t="s">
        <v>2077</v>
      </c>
      <c r="E602" s="330" t="s">
        <v>43</v>
      </c>
      <c r="F602" s="328" t="s">
        <v>4555</v>
      </c>
      <c r="G602" s="328" t="s">
        <v>5600</v>
      </c>
      <c r="H602" s="328" t="s">
        <v>5601</v>
      </c>
      <c r="I602" s="328" t="s">
        <v>5343</v>
      </c>
      <c r="J602" s="328" t="s">
        <v>3842</v>
      </c>
    </row>
    <row r="603" spans="1:10" ht="26.4" x14ac:dyDescent="0.25">
      <c r="A603" s="328" t="s">
        <v>1198</v>
      </c>
      <c r="B603" s="329" t="s">
        <v>19</v>
      </c>
      <c r="C603" s="329" t="s">
        <v>1199</v>
      </c>
      <c r="D603" s="329" t="s">
        <v>2077</v>
      </c>
      <c r="E603" s="330" t="s">
        <v>43</v>
      </c>
      <c r="F603" s="328" t="s">
        <v>4555</v>
      </c>
      <c r="G603" s="328" t="s">
        <v>5602</v>
      </c>
      <c r="H603" s="328" t="s">
        <v>5603</v>
      </c>
      <c r="I603" s="328" t="s">
        <v>5343</v>
      </c>
      <c r="J603" s="328" t="s">
        <v>3842</v>
      </c>
    </row>
    <row r="604" spans="1:10" ht="26.4" x14ac:dyDescent="0.25">
      <c r="A604" s="328" t="s">
        <v>1667</v>
      </c>
      <c r="B604" s="329" t="s">
        <v>19</v>
      </c>
      <c r="C604" s="329" t="s">
        <v>1668</v>
      </c>
      <c r="D604" s="329" t="s">
        <v>2077</v>
      </c>
      <c r="E604" s="330" t="s">
        <v>43</v>
      </c>
      <c r="F604" s="328" t="s">
        <v>4285</v>
      </c>
      <c r="G604" s="328" t="s">
        <v>5604</v>
      </c>
      <c r="H604" s="328" t="s">
        <v>5605</v>
      </c>
      <c r="I604" s="328" t="s">
        <v>5343</v>
      </c>
      <c r="J604" s="328" t="s">
        <v>3842</v>
      </c>
    </row>
    <row r="605" spans="1:10" ht="26.4" x14ac:dyDescent="0.25">
      <c r="A605" s="328" t="s">
        <v>1459</v>
      </c>
      <c r="B605" s="329" t="s">
        <v>19</v>
      </c>
      <c r="C605" s="329" t="s">
        <v>1460</v>
      </c>
      <c r="D605" s="329" t="s">
        <v>2077</v>
      </c>
      <c r="E605" s="330" t="s">
        <v>43</v>
      </c>
      <c r="F605" s="328" t="s">
        <v>4248</v>
      </c>
      <c r="G605" s="328" t="s">
        <v>5606</v>
      </c>
      <c r="H605" s="328" t="s">
        <v>5606</v>
      </c>
      <c r="I605" s="328" t="s">
        <v>5343</v>
      </c>
      <c r="J605" s="328" t="s">
        <v>3842</v>
      </c>
    </row>
    <row r="606" spans="1:10" ht="26.4" x14ac:dyDescent="0.25">
      <c r="A606" s="328" t="s">
        <v>1468</v>
      </c>
      <c r="B606" s="329" t="s">
        <v>19</v>
      </c>
      <c r="C606" s="329" t="s">
        <v>1469</v>
      </c>
      <c r="D606" s="329" t="s">
        <v>2077</v>
      </c>
      <c r="E606" s="330" t="s">
        <v>43</v>
      </c>
      <c r="F606" s="328" t="s">
        <v>4248</v>
      </c>
      <c r="G606" s="328" t="s">
        <v>5607</v>
      </c>
      <c r="H606" s="328" t="s">
        <v>5607</v>
      </c>
      <c r="I606" s="328" t="s">
        <v>5343</v>
      </c>
      <c r="J606" s="328" t="s">
        <v>3842</v>
      </c>
    </row>
    <row r="607" spans="1:10" ht="26.4" x14ac:dyDescent="0.25">
      <c r="A607" s="328" t="s">
        <v>992</v>
      </c>
      <c r="B607" s="329" t="s">
        <v>41</v>
      </c>
      <c r="C607" s="329" t="s">
        <v>993</v>
      </c>
      <c r="D607" s="329" t="s">
        <v>3008</v>
      </c>
      <c r="E607" s="330" t="s">
        <v>91</v>
      </c>
      <c r="F607" s="328" t="s">
        <v>4248</v>
      </c>
      <c r="G607" s="328" t="s">
        <v>5608</v>
      </c>
      <c r="H607" s="328" t="s">
        <v>5608</v>
      </c>
      <c r="I607" s="328" t="s">
        <v>5343</v>
      </c>
      <c r="J607" s="328" t="s">
        <v>3842</v>
      </c>
    </row>
    <row r="608" spans="1:10" ht="39.6" x14ac:dyDescent="0.25">
      <c r="A608" s="328" t="s">
        <v>1002</v>
      </c>
      <c r="B608" s="329" t="s">
        <v>41</v>
      </c>
      <c r="C608" s="329" t="s">
        <v>1003</v>
      </c>
      <c r="D608" s="329" t="s">
        <v>3001</v>
      </c>
      <c r="E608" s="330" t="s">
        <v>43</v>
      </c>
      <c r="F608" s="328" t="s">
        <v>4248</v>
      </c>
      <c r="G608" s="328" t="s">
        <v>5609</v>
      </c>
      <c r="H608" s="328" t="s">
        <v>5609</v>
      </c>
      <c r="I608" s="328" t="s">
        <v>5343</v>
      </c>
      <c r="J608" s="328" t="s">
        <v>3842</v>
      </c>
    </row>
    <row r="609" spans="1:10" ht="39.6" x14ac:dyDescent="0.25">
      <c r="A609" s="328" t="s">
        <v>839</v>
      </c>
      <c r="B609" s="329" t="s">
        <v>41</v>
      </c>
      <c r="C609" s="329" t="s">
        <v>840</v>
      </c>
      <c r="D609" s="329" t="s">
        <v>2969</v>
      </c>
      <c r="E609" s="330" t="s">
        <v>43</v>
      </c>
      <c r="F609" s="328" t="s">
        <v>4474</v>
      </c>
      <c r="G609" s="328" t="s">
        <v>2621</v>
      </c>
      <c r="H609" s="328" t="s">
        <v>5610</v>
      </c>
      <c r="I609" s="328" t="s">
        <v>5343</v>
      </c>
      <c r="J609" s="328" t="s">
        <v>3842</v>
      </c>
    </row>
    <row r="610" spans="1:10" ht="26.4" x14ac:dyDescent="0.25">
      <c r="A610" s="328" t="s">
        <v>1192</v>
      </c>
      <c r="B610" s="329" t="s">
        <v>19</v>
      </c>
      <c r="C610" s="329" t="s">
        <v>1193</v>
      </c>
      <c r="D610" s="329" t="s">
        <v>2077</v>
      </c>
      <c r="E610" s="330" t="s">
        <v>43</v>
      </c>
      <c r="F610" s="328" t="s">
        <v>4555</v>
      </c>
      <c r="G610" s="328" t="s">
        <v>2560</v>
      </c>
      <c r="H610" s="328" t="s">
        <v>2122</v>
      </c>
      <c r="I610" s="328" t="s">
        <v>5343</v>
      </c>
      <c r="J610" s="328" t="s">
        <v>3842</v>
      </c>
    </row>
    <row r="611" spans="1:10" ht="26.4" x14ac:dyDescent="0.25">
      <c r="A611" s="328" t="s">
        <v>848</v>
      </c>
      <c r="B611" s="329" t="s">
        <v>41</v>
      </c>
      <c r="C611" s="329" t="s">
        <v>849</v>
      </c>
      <c r="D611" s="329" t="s">
        <v>2960</v>
      </c>
      <c r="E611" s="330" t="s">
        <v>43</v>
      </c>
      <c r="F611" s="328" t="s">
        <v>4248</v>
      </c>
      <c r="G611" s="328" t="s">
        <v>5611</v>
      </c>
      <c r="H611" s="328" t="s">
        <v>5611</v>
      </c>
      <c r="I611" s="328" t="s">
        <v>5343</v>
      </c>
      <c r="J611" s="328" t="s">
        <v>3842</v>
      </c>
    </row>
    <row r="612" spans="1:10" ht="26.4" x14ac:dyDescent="0.25">
      <c r="A612" s="328" t="s">
        <v>767</v>
      </c>
      <c r="B612" s="329" t="s">
        <v>41</v>
      </c>
      <c r="C612" s="329" t="s">
        <v>768</v>
      </c>
      <c r="D612" s="329" t="s">
        <v>2969</v>
      </c>
      <c r="E612" s="330" t="s">
        <v>91</v>
      </c>
      <c r="F612" s="328" t="s">
        <v>5612</v>
      </c>
      <c r="G612" s="328" t="s">
        <v>5613</v>
      </c>
      <c r="H612" s="328" t="s">
        <v>5614</v>
      </c>
      <c r="I612" s="328" t="s">
        <v>5343</v>
      </c>
      <c r="J612" s="328" t="s">
        <v>3842</v>
      </c>
    </row>
    <row r="613" spans="1:10" ht="26.4" x14ac:dyDescent="0.25">
      <c r="A613" s="328" t="s">
        <v>983</v>
      </c>
      <c r="B613" s="329" t="s">
        <v>19</v>
      </c>
      <c r="C613" s="329" t="s">
        <v>984</v>
      </c>
      <c r="D613" s="329" t="s">
        <v>2077</v>
      </c>
      <c r="E613" s="330" t="s">
        <v>43</v>
      </c>
      <c r="F613" s="328" t="s">
        <v>4474</v>
      </c>
      <c r="G613" s="328" t="s">
        <v>5615</v>
      </c>
      <c r="H613" s="328" t="s">
        <v>5616</v>
      </c>
      <c r="I613" s="328" t="s">
        <v>5343</v>
      </c>
      <c r="J613" s="328" t="s">
        <v>3842</v>
      </c>
    </row>
    <row r="614" spans="1:10" ht="26.4" x14ac:dyDescent="0.25">
      <c r="A614" s="328" t="s">
        <v>989</v>
      </c>
      <c r="B614" s="329" t="s">
        <v>41</v>
      </c>
      <c r="C614" s="329" t="s">
        <v>990</v>
      </c>
      <c r="D614" s="329" t="s">
        <v>3008</v>
      </c>
      <c r="E614" s="330" t="s">
        <v>91</v>
      </c>
      <c r="F614" s="328" t="s">
        <v>5538</v>
      </c>
      <c r="G614" s="328" t="s">
        <v>5617</v>
      </c>
      <c r="H614" s="328" t="s">
        <v>5100</v>
      </c>
      <c r="I614" s="328" t="s">
        <v>5343</v>
      </c>
      <c r="J614" s="328" t="s">
        <v>3842</v>
      </c>
    </row>
    <row r="615" spans="1:10" ht="26.4" x14ac:dyDescent="0.25">
      <c r="A615" s="328" t="s">
        <v>746</v>
      </c>
      <c r="B615" s="329" t="s">
        <v>41</v>
      </c>
      <c r="C615" s="329" t="s">
        <v>747</v>
      </c>
      <c r="D615" s="329" t="s">
        <v>2969</v>
      </c>
      <c r="E615" s="330" t="s">
        <v>43</v>
      </c>
      <c r="F615" s="328" t="s">
        <v>4248</v>
      </c>
      <c r="G615" s="328" t="s">
        <v>5618</v>
      </c>
      <c r="H615" s="328" t="s">
        <v>5618</v>
      </c>
      <c r="I615" s="328" t="s">
        <v>5343</v>
      </c>
      <c r="J615" s="328" t="s">
        <v>3842</v>
      </c>
    </row>
    <row r="616" spans="1:10" ht="26.4" x14ac:dyDescent="0.25">
      <c r="A616" s="328" t="s">
        <v>629</v>
      </c>
      <c r="B616" s="329" t="s">
        <v>19</v>
      </c>
      <c r="C616" s="329" t="s">
        <v>630</v>
      </c>
      <c r="D616" s="329" t="s">
        <v>2077</v>
      </c>
      <c r="E616" s="330" t="s">
        <v>43</v>
      </c>
      <c r="F616" s="328" t="s">
        <v>4248</v>
      </c>
      <c r="G616" s="328" t="s">
        <v>5619</v>
      </c>
      <c r="H616" s="328" t="s">
        <v>5619</v>
      </c>
      <c r="I616" s="328" t="s">
        <v>5343</v>
      </c>
      <c r="J616" s="328" t="s">
        <v>3842</v>
      </c>
    </row>
    <row r="617" spans="1:10" ht="26.4" x14ac:dyDescent="0.25">
      <c r="A617" s="328" t="s">
        <v>1297</v>
      </c>
      <c r="B617" s="329" t="s">
        <v>19</v>
      </c>
      <c r="C617" s="329" t="s">
        <v>1298</v>
      </c>
      <c r="D617" s="329" t="s">
        <v>2077</v>
      </c>
      <c r="E617" s="330" t="s">
        <v>43</v>
      </c>
      <c r="F617" s="328" t="s">
        <v>4248</v>
      </c>
      <c r="G617" s="328" t="s">
        <v>5196</v>
      </c>
      <c r="H617" s="328" t="s">
        <v>5196</v>
      </c>
      <c r="I617" s="328" t="s">
        <v>5343</v>
      </c>
      <c r="J617" s="328" t="s">
        <v>3842</v>
      </c>
    </row>
    <row r="618" spans="1:10" ht="26.4" x14ac:dyDescent="0.25">
      <c r="A618" s="328" t="s">
        <v>1168</v>
      </c>
      <c r="B618" s="329" t="s">
        <v>19</v>
      </c>
      <c r="C618" s="329" t="s">
        <v>1169</v>
      </c>
      <c r="D618" s="329" t="s">
        <v>2077</v>
      </c>
      <c r="E618" s="330" t="s">
        <v>43</v>
      </c>
      <c r="F618" s="328" t="s">
        <v>4248</v>
      </c>
      <c r="G618" s="328" t="s">
        <v>4263</v>
      </c>
      <c r="H618" s="328" t="s">
        <v>4263</v>
      </c>
      <c r="I618" s="328" t="s">
        <v>5343</v>
      </c>
      <c r="J618" s="328" t="s">
        <v>3842</v>
      </c>
    </row>
    <row r="619" spans="1:10" ht="26.4" x14ac:dyDescent="0.25">
      <c r="A619" s="328" t="s">
        <v>1812</v>
      </c>
      <c r="B619" s="329" t="s">
        <v>19</v>
      </c>
      <c r="C619" s="329" t="s">
        <v>1813</v>
      </c>
      <c r="D619" s="329" t="s">
        <v>14</v>
      </c>
      <c r="E619" s="330" t="s">
        <v>592</v>
      </c>
      <c r="F619" s="328" t="s">
        <v>4399</v>
      </c>
      <c r="G619" s="328" t="s">
        <v>5343</v>
      </c>
      <c r="H619" s="328" t="s">
        <v>5343</v>
      </c>
      <c r="I619" s="328" t="s">
        <v>5343</v>
      </c>
      <c r="J619" s="328" t="s">
        <v>3842</v>
      </c>
    </row>
    <row r="620" spans="1:10" x14ac:dyDescent="0.25">
      <c r="A620" s="29"/>
      <c r="B620" s="29"/>
      <c r="C620" s="29"/>
      <c r="D620" s="29"/>
      <c r="E620" s="29"/>
      <c r="F620" s="29"/>
      <c r="G620" s="29"/>
      <c r="H620" s="29"/>
      <c r="I620" s="29"/>
      <c r="J620" s="29"/>
    </row>
    <row r="621" spans="1:10" x14ac:dyDescent="0.25">
      <c r="A621" s="269"/>
      <c r="B621" s="269"/>
      <c r="C621" s="269"/>
      <c r="D621" s="31"/>
      <c r="E621" s="30"/>
      <c r="F621" s="260" t="s">
        <v>2031</v>
      </c>
      <c r="G621" s="269"/>
      <c r="H621" s="270">
        <v>13922310.75</v>
      </c>
      <c r="I621" s="269"/>
      <c r="J621" s="269"/>
    </row>
    <row r="622" spans="1:10" x14ac:dyDescent="0.25">
      <c r="A622" s="269"/>
      <c r="B622" s="269"/>
      <c r="C622" s="269"/>
      <c r="D622" s="31"/>
      <c r="E622" s="30"/>
      <c r="F622" s="260" t="s">
        <v>2032</v>
      </c>
      <c r="G622" s="269"/>
      <c r="H622" s="270">
        <v>2852582.14</v>
      </c>
      <c r="I622" s="269"/>
      <c r="J622" s="269"/>
    </row>
    <row r="623" spans="1:10" x14ac:dyDescent="0.25">
      <c r="A623" s="269"/>
      <c r="B623" s="269"/>
      <c r="C623" s="269"/>
      <c r="D623" s="31"/>
      <c r="E623" s="30"/>
      <c r="F623" s="260" t="s">
        <v>2033</v>
      </c>
      <c r="G623" s="269"/>
      <c r="H623" s="270">
        <v>16774892.890000001</v>
      </c>
      <c r="I623" s="269"/>
      <c r="J623" s="269"/>
    </row>
  </sheetData>
  <mergeCells count="14">
    <mergeCell ref="A623:C623"/>
    <mergeCell ref="F623:G623"/>
    <mergeCell ref="H623:J623"/>
    <mergeCell ref="F621:G621"/>
    <mergeCell ref="H621:J621"/>
    <mergeCell ref="A622:C622"/>
    <mergeCell ref="F622:G622"/>
    <mergeCell ref="H622:J622"/>
    <mergeCell ref="A6:D6"/>
    <mergeCell ref="A8:D9"/>
    <mergeCell ref="H9:I9"/>
    <mergeCell ref="H10:I10"/>
    <mergeCell ref="A11:J11"/>
    <mergeCell ref="A621:C621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</vt:lpstr>
      <vt:lpstr>PLANILHA COMPARATIVA</vt:lpstr>
      <vt:lpstr>PLANILHA ORÇAMENTÁRIA</vt:lpstr>
      <vt:lpstr>COMPOSIÇÃO DE PREÇOS</vt:lpstr>
      <vt:lpstr>CRONOGRAMA FÍSICO-FINANCEIRO</vt:lpstr>
      <vt:lpstr>BDI</vt:lpstr>
      <vt:lpstr>ENCARGOS SOCIAIS</vt:lpstr>
      <vt:lpstr>CURVA ABC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Debora Cassia</cp:lastModifiedBy>
  <cp:revision>0</cp:revision>
  <cp:lastPrinted>2026-03-18T11:00:08Z</cp:lastPrinted>
  <dcterms:created xsi:type="dcterms:W3CDTF">2026-03-17T13:12:54Z</dcterms:created>
  <dcterms:modified xsi:type="dcterms:W3CDTF">2026-03-19T18:35:39Z</dcterms:modified>
</cp:coreProperties>
</file>