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2025\PREFEITURAS\LAGOA_DE_DENTRO\ESTADO\MERCADO_PUBLICO\ORÇAMENTO\"/>
    </mc:Choice>
  </mc:AlternateContent>
  <xr:revisionPtr revIDLastSave="0" documentId="13_ncr:1_{D1AAB711-E1DF-4934-AEF1-85785D9BF7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Sintético" sheetId="3" r:id="rId1"/>
    <sheet name="Memória de Cálculo" sheetId="2" r:id="rId2"/>
    <sheet name="CPUs" sheetId="4" r:id="rId3"/>
    <sheet name="COTAÇÃO" sheetId="15" r:id="rId4"/>
    <sheet name="CFF" sheetId="5" r:id="rId5"/>
    <sheet name="BDI" sheetId="9" r:id="rId6"/>
    <sheet name="ENCARGOS SOCIAIS" sheetId="16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_____MDO2">[1]INSUMOS!$C$6</definedName>
    <definedName name="______MDO1">[2]INSUMOS!$C$8</definedName>
    <definedName name="______MDO2">[1]INSUMOS!$C$6</definedName>
    <definedName name="______R">#REF!</definedName>
    <definedName name="_____MDO1">[2]INSUMOS!$C$8</definedName>
    <definedName name="_____MDO2">[1]INSUMOS!$C$6</definedName>
    <definedName name="_____R" localSheetId="6">#REF!</definedName>
    <definedName name="_____R">#REF!</definedName>
    <definedName name="____MDO1">[2]INSUMOS!$C$8</definedName>
    <definedName name="____MDO2">[1]INSUMOS!$C$6</definedName>
    <definedName name="____R" localSheetId="6">#REF!</definedName>
    <definedName name="____R">#REF!</definedName>
    <definedName name="___MDO1">[2]INSUMOS!$C$8</definedName>
    <definedName name="___MDO2">[1]INSUMOS!$C$6</definedName>
    <definedName name="___R" localSheetId="6">#REF!</definedName>
    <definedName name="___R">#REF!</definedName>
    <definedName name="__MDO1">[2]INSUMOS!$C$8</definedName>
    <definedName name="__MDO2">[1]INSUMOS!$C$6</definedName>
    <definedName name="__R" localSheetId="6">#REF!</definedName>
    <definedName name="__R">#REF!</definedName>
    <definedName name="__xlnm.Print_Titles_2" localSheetId="6">#REF!</definedName>
    <definedName name="__xlnm.Print_Titles_2">#REF!</definedName>
    <definedName name="_6.3" localSheetId="6">[3]Memória!#REF!</definedName>
    <definedName name="_6.3">[3]Memória!#REF!</definedName>
    <definedName name="_xlnm._FilterDatabase" localSheetId="3" hidden="1">COTAÇÃO!#REF!</definedName>
    <definedName name="_MDO1" localSheetId="6">[4]INSUMOS!$C$8</definedName>
    <definedName name="_MDO1">[2]INSUMOS!$C$8</definedName>
    <definedName name="_MDO2" localSheetId="6">[4]INSUMOS!$C$9</definedName>
    <definedName name="_MDO2">[1]INSUMOS!$C$6</definedName>
    <definedName name="_R" localSheetId="6">#REF!</definedName>
    <definedName name="_R">#REF!</definedName>
    <definedName name="_rua1" localSheetId="6">#REF!</definedName>
    <definedName name="_rua1">#REF!</definedName>
    <definedName name="_rx">#REF!</definedName>
    <definedName name="A">#REF!</definedName>
    <definedName name="AA" localSheetId="6">#REF!</definedName>
    <definedName name="AA">[5]CUBACAO!#REF!</definedName>
    <definedName name="AAA" localSheetId="6">#REF!</definedName>
    <definedName name="AAA">[5]CUBACAO!#REF!</definedName>
    <definedName name="Ac" localSheetId="6">#REF!</definedName>
    <definedName name="Ac">#REF!</definedName>
    <definedName name="ACOMPANHAMENTO" localSheetId="3" hidden="1">IF(VALUE([6]MENU!$O$4)=2,"BM","PLE")</definedName>
    <definedName name="ACOMPANHAMENTO" localSheetId="6" hidden="1">IF(VALUE([7]MENU!$O$4)=2,"BM","PLE")</definedName>
    <definedName name="ACOMPANHAMENTO" hidden="1">IF(VALUE([8]MENU!$O$4)=2,"BM","PLE")</definedName>
    <definedName name="_xlnm.Print_Area" localSheetId="5">BDI!$A$1:$J$42</definedName>
    <definedName name="_xlnm.Print_Area" localSheetId="4">CFF!$A$1:$M$43</definedName>
    <definedName name="_xlnm.Print_Area" localSheetId="3">COTAÇÃO!$A$1:$H$16</definedName>
    <definedName name="_xlnm.Print_Area" localSheetId="2">CPUs!$A$1:$J$45</definedName>
    <definedName name="_xlnm.Print_Area" localSheetId="6">'ENCARGOS SOCIAIS'!$B$2:$E$39</definedName>
    <definedName name="_xlnm.Print_Area" localSheetId="1">'Memória de Cálculo'!$A$1:$E$385</definedName>
    <definedName name="_xlnm.Print_Area" localSheetId="0">'Orçamento Sintético'!$A$1:$I$388</definedName>
    <definedName name="ASDFASDFAS" localSheetId="6">#REF!</definedName>
    <definedName name="ASDFASDFAS">#REF!</definedName>
    <definedName name="AUTOEVENTO" localSheetId="3" hidden="1">[6]CÁLCULO!$A$12</definedName>
    <definedName name="AUTOEVENTO" localSheetId="6" hidden="1">[7]CÁLCULO!$A$12</definedName>
    <definedName name="AUTOEVENTO" hidden="1">[8]CÁLCULO!$A$12</definedName>
    <definedName name="BB" localSheetId="6">#REF!</definedName>
    <definedName name="BB">[5]CUBACAO!#REF!</definedName>
    <definedName name="BBB" localSheetId="6">#REF!</definedName>
    <definedName name="BBB">[5]CUBACAO!#REF!</definedName>
    <definedName name="BDI" localSheetId="6">#REF!</definedName>
    <definedName name="BDI">#REF!</definedName>
    <definedName name="BDI.Filtro" hidden="1">#REF!</definedName>
    <definedName name="BDI.Opcao" localSheetId="3" hidden="1">[6]DADOS!$F$18</definedName>
    <definedName name="BDI.Opcao" localSheetId="6" hidden="1">[7]DADOS!$F$18</definedName>
    <definedName name="BDI.Opcao" hidden="1">[8]DADOS!$F$18</definedName>
    <definedName name="BDI.TipoObra" hidden="1">#REF!</definedName>
    <definedName name="BDIc" localSheetId="6">#REF!</definedName>
    <definedName name="BDIc">#REF!</definedName>
    <definedName name="BDIf" localSheetId="6">#REF!</definedName>
    <definedName name="BDIf">#REF!</definedName>
    <definedName name="BM.AFAcumulado" localSheetId="3" hidden="1">[6]BM!$R1</definedName>
    <definedName name="BM.AFAcumulado" localSheetId="6" hidden="1">[7]BM!$R1</definedName>
    <definedName name="BM.AFAcumulado" hidden="1">[8]BM!$R1</definedName>
    <definedName name="BM.AFAnterior" localSheetId="3" hidden="1">[6]BM!$Q1</definedName>
    <definedName name="BM.AFAnterior" localSheetId="6" hidden="1">[7]BM!$Q1</definedName>
    <definedName name="BM.AFAnterior" hidden="1">[8]BM!$Q1</definedName>
    <definedName name="BM.MaxMed" localSheetId="3" hidden="1">IF(COTAÇÃO!RegimeExecucao="Global",1,[6]BM!$G1)</definedName>
    <definedName name="BM.MaxMed" localSheetId="6" hidden="1">IF('ENCARGOS SOCIAIS'!RegimeExecucao="Global",1,[7]BM!$G1)</definedName>
    <definedName name="BM.MaxMed" hidden="1">IF(RegimeExecucao="Global",1,[8]BM!$G1)</definedName>
    <definedName name="BM.MEDAcumulado" localSheetId="3" hidden="1">IF(COUNTIF([6]BM!$AB$13:$AM$13,COTAÇÃO!BM.medicao)&gt;0,SUM(OFFSET([6]BM!$AB1,0,0,1,MATCH(COTAÇÃO!BM.medicao,[6]BM!$AB$13:$AM$13,0))),0)</definedName>
    <definedName name="BM.MEDAcumulado" localSheetId="6" hidden="1">IF(COUNTIF([7]BM!$AB$13:$AM$13,'ENCARGOS SOCIAIS'!BM.medicao)&gt;0,SUM(OFFSET([7]BM!$AB1,0,0,1,MATCH('ENCARGOS SOCIAIS'!BM.medicao,[7]BM!$AB$13:$AM$13,0))),0)</definedName>
    <definedName name="BM.MEDAcumulado" hidden="1">IF(COUNTIF([8]BM!$AB$13:$AM$13,BM.medicao)&gt;0,SUM(OFFSET([8]BM!$AB1,0,0,1,MATCH(BM.medicao,[8]BM!$AB$13:$AM$13,0))),0)</definedName>
    <definedName name="BM.MEDAnterior" localSheetId="3" hidden="1">IF(COUNTIF([6]BM!$AB$13:$AM$13,COTAÇÃO!BM.medicao-1)&gt;0,SUM(OFFSET([6]BM!$AB1,0,0,1,MATCH(COTAÇÃO!BM.medicao-1,[6]BM!$AB$13:$AM$13,0))),0)</definedName>
    <definedName name="BM.MEDAnterior" localSheetId="6" hidden="1">IF(COUNTIF([7]BM!$AB$13:$AM$13,'ENCARGOS SOCIAIS'!BM.medicao-1)&gt;0,SUM(OFFSET([7]BM!$AB1,0,0,1,MATCH('ENCARGOS SOCIAIS'!BM.medicao-1,[7]BM!$AB$13:$AM$13,0))),0)</definedName>
    <definedName name="BM.MEDAnterior" hidden="1">IF(COUNTIF([8]BM!$AB$13:$AM$13,BM.medicao-1)&gt;0,SUM(OFFSET([8]BM!$AB1,0,0,1,MATCH(BM.medicao-1,[8]BM!$AB$13:$AM$13,0))),0)</definedName>
    <definedName name="BM.medicao" localSheetId="3" hidden="1">OFFSET([6]BM!$O$7,1,0)</definedName>
    <definedName name="BM.medicao" localSheetId="6" hidden="1">OFFSET([7]BM!$O$7,1,0)</definedName>
    <definedName name="BM.medicao" hidden="1">OFFSET([8]BM!$O$7,1,0)</definedName>
    <definedName name="BM.MinMed" localSheetId="3" hidden="1">IF(COTAÇÃO!RegimeExecucao="Global",-1,-[6]BM!$G1)</definedName>
    <definedName name="BM.MinMed" localSheetId="6" hidden="1">IF('ENCARGOS SOCIAIS'!RegimeExecucao="Global",-1,-[7]BM!$G1)</definedName>
    <definedName name="BM.MinMed" hidden="1">IF(RegimeExecucao="Global",-1,-[8]BM!$G1)</definedName>
    <definedName name="CAIXA.Modo" localSheetId="3" hidden="1">[6]BM!$A$3</definedName>
    <definedName name="CAIXA.Modo" localSheetId="6" hidden="1">[7]BM!$A$3</definedName>
    <definedName name="CAIXA.Modo" hidden="1">[8]BM!$A$3</definedName>
    <definedName name="CÁLCULO.NúmeroDeEventos" localSheetId="3" hidden="1">IF(COTAÇÃO!AUTOEVENTO&lt;&gt;"manual",MAX([6]CÁLCULO!$M$15:$M$137),MAX(OFFSET([6]EVENTOS!$C$14:$C$27,1,0)))</definedName>
    <definedName name="CÁLCULO.NúmeroDeEventos" localSheetId="6" hidden="1">IF('ENCARGOS SOCIAIS'!AUTOEVENTO&lt;&gt;"manual",MAX([7]CÁLCULO!$M$15:$M$137),MAX(OFFSET([7]EVENTOS!$C$14:$C$27,1,0)))</definedName>
    <definedName name="CÁLCULO.NúmeroDeEventos" hidden="1">IF(AUTOEVENTO&lt;&gt;"manual",MAX([8]CÁLCULO!$M$15:$M$137),MAX(OFFSET([8]EVENTOS!$C$14:$C$27,1,0)))</definedName>
    <definedName name="CÁLCULO.NúmeroDeFrentes" localSheetId="3" hidden="1">COLUMN([6]CÁLCULO!$AA$15)-COLUMN([6]CÁLCULO!$Q$15)</definedName>
    <definedName name="CÁLCULO.NúmeroDeFrentes" localSheetId="6" hidden="1">COLUMN([7]CÁLCULO!$AA$15)-COLUMN([7]CÁLCULO!$Q$15)</definedName>
    <definedName name="CÁLCULO.NúmeroDeFrentes" hidden="1">COLUMN([8]CÁLCULO!$AA$15)-COLUMN([8]CÁLCULO!$Q$15)</definedName>
    <definedName name="CÁLCULO.TotalAdmLocal" localSheetId="3" hidden="1">IF(COTAÇÃO!AUTOEVENTO="manual",SUMIF([6]CÁLCULO!$M$15:$M$137,1,[6]ORÇAMENTO!$X$15:$X$137),0)</definedName>
    <definedName name="CÁLCULO.TotalAdmLocal" localSheetId="6" hidden="1">IF('ENCARGOS SOCIAIS'!AUTOEVENTO="manual",SUMIF([7]CÁLCULO!$M$15:$M$137,1,[7]ORÇAMENTO!$X$15:$X$137),0)</definedName>
    <definedName name="CÁLCULO.TotalAdmLocal" hidden="1">IF(AUTOEVENTO="manual",SUMIF([8]CÁLCULO!$M$15:$M$137,1,[8]ORÇAMENTO!$X$15:$X$137),0)</definedName>
    <definedName name="CC" localSheetId="6">#REF!</definedName>
    <definedName name="CC">[5]CUBACAO!#REF!</definedName>
    <definedName name="CCC" localSheetId="6">#REF!</definedName>
    <definedName name="CCC">[5]CUBACAO!#REF!</definedName>
    <definedName name="Comp.export">#REF!</definedName>
    <definedName name="Composição">[2]INSUMOS!$C$8</definedName>
    <definedName name="CONCATENAR">CONCATENATE(#REF!," ",#REF!)</definedName>
    <definedName name="CONTEM">#REF!</definedName>
    <definedName name="Cot.LP.Banco">#REF!</definedName>
    <definedName name="Cot.LP.Cot">#REF!</definedName>
    <definedName name="Cot.LP.Cotacao">#REF!</definedName>
    <definedName name="Cot.LP.Empresa">#REF!</definedName>
    <definedName name="Cot.LP.Indice">#REF!</definedName>
    <definedName name="CRONO.LinhasNecessarias" localSheetId="3" hidden="1">COUNTIF([6]QCI!$B$13:$B$24,"Manual")+COUNTIF([6]QCI!$B$13:$B$24,"SemiAuto")+COUNT(COTAÇÃO!ORÇAMENTO.ListaCrono)</definedName>
    <definedName name="CRONO.LinhasNecessarias" localSheetId="6" hidden="1">COUNTIF([7]QCI!$B$13:$B$24,"Manual")+COUNTIF([7]QCI!$B$13:$B$24,"SemiAuto")+COUNT('ENCARGOS SOCIAIS'!ORÇAMENTO.ListaCrono)</definedName>
    <definedName name="CRONO.LinhasNecessarias" hidden="1">COUNTIF([8]QCI!$B$13:$B$24,"Manual")+COUNTIF([8]QCI!$B$13:$B$24,"SemiAuto")+COUNT(ORÇAMENTO.ListaCrono)</definedName>
    <definedName name="CRONO.MaxParc" localSheetId="3" hidden="1">[6]CRONO!$G65536+[6]CRONO!A1</definedName>
    <definedName name="CRONO.MaxParc" localSheetId="6" hidden="1">[7]CRONO!$G65536+[7]CRONO!A1</definedName>
    <definedName name="CRONO.MaxParc" hidden="1">[8]CRONO!$G65536+[8]CRONO!A1</definedName>
    <definedName name="CRONO.NivelExibicao" localSheetId="3" hidden="1">[6]CRONO!$G$10</definedName>
    <definedName name="CRONO.NivelExibicao" localSheetId="6" hidden="1">[7]CRONO!$G$10</definedName>
    <definedName name="CRONO.NivelExibicao" hidden="1">[8]CRONO!$G$10</definedName>
    <definedName name="CRONOPLE.ValorDoEvento" localSheetId="3" hidden="1">SUMIF([6]CÁLCULO!$M$15:$M$137,[6]CRONOPLE!$B1,OFFSET([6]CÁLCULO!$AA$15:$AA$137,0,[6]CRONOPLE!A$12))</definedName>
    <definedName name="CRONOPLE.ValorDoEvento" localSheetId="6" hidden="1">SUMIF([7]CÁLCULO!$M$15:$M$137,[7]CRONOPLE!$B1,OFFSET([7]CÁLCULO!$AA$15:$AA$137,0,[7]CRONOPLE!A$12))</definedName>
    <definedName name="CRONOPLE.ValorDoEvento" hidden="1">SUMIF([8]CÁLCULO!$M$15:$M$137,[8]CRONOPLE!$B1,OFFSET([8]CÁLCULO!$AA$15:$AA$137,0,[8]CRONOPLE!A$12))</definedName>
    <definedName name="DATABASE">#REF!</definedName>
    <definedName name="DATAEMISSAO">#REF!</definedName>
    <definedName name="DATART">#REF!</definedName>
    <definedName name="DD" localSheetId="6">#REF!</definedName>
    <definedName name="DD">[5]CUBACAO!#REF!</definedName>
    <definedName name="DDD" localSheetId="6">#REF!</definedName>
    <definedName name="DDD">[5]CUBACAO!#REF!</definedName>
    <definedName name="DESONERACAO" localSheetId="3" hidden="1">IF(OR(COTAÇÃO!Import.Desoneracao="DESONERADO",COTAÇÃO!Import.Desoneracao="SIM"),"SIM","NÃO")</definedName>
    <definedName name="DESONERACAO" localSheetId="6" hidden="1">IF(OR('ENCARGOS SOCIAIS'!Import.Desoneracao="DESONERADO",'ENCARGOS SOCIAIS'!Import.Desoneracao="SIM"),"SIM","NÃO")</definedName>
    <definedName name="DESONERACAO" hidden="1">IF(OR(Import.Desoneracao="DESONERADO",Import.Desoneracao="SIM"),"SIM","NÃO")</definedName>
    <definedName name="Df" localSheetId="6">#REF!</definedName>
    <definedName name="Df">#REF!</definedName>
    <definedName name="E" localSheetId="6">#REF!</definedName>
    <definedName name="E">#REF!</definedName>
    <definedName name="EE" localSheetId="6">#REF!</definedName>
    <definedName name="EE">[5]CUBACAO!#REF!</definedName>
    <definedName name="EEE" localSheetId="6">#REF!</definedName>
    <definedName name="EEE">[5]CUBACAO!#REF!</definedName>
    <definedName name="EMPRESAS" localSheetId="3">OFFSET(COTAÇÃO!#REF!,1,0):OFFSET(COTAÇÃO!$G$20,-1,0)</definedName>
    <definedName name="EMPRESAS">OFFSET(#REF!,1,0):OFFSET(#REF!,-1,0)</definedName>
    <definedName name="eu" hidden="1">{#N/A,#N/A,FALSE,"MO (2)"}</definedName>
    <definedName name="EVENTOS.Lista" localSheetId="3" hidden="1">[6]EVENTOS!$C$15:OFFSET([6]EVENTOS!$C$27,-1,0)</definedName>
    <definedName name="EVENTOS.Lista" localSheetId="6" hidden="1">[7]EVENTOS!$C$15:OFFSET([7]EVENTOS!$C$27,-1,0)</definedName>
    <definedName name="EVENTOS.Lista" hidden="1">[8]EVENTOS!$C$15:OFFSET([8]EVENTOS!$C$27,-1,0)</definedName>
    <definedName name="EVENTOS.ListaValidacao" localSheetId="3" hidden="1">[6]EVENTOS!$B$15:OFFSET([6]EVENTOS!$B$27,-1,0)</definedName>
    <definedName name="EVENTOS.ListaValidacao" localSheetId="6" hidden="1">[7]EVENTOS!$B$15:OFFSET([7]EVENTOS!$B$27,-1,0)</definedName>
    <definedName name="EVENTOS.ListaValidacao" hidden="1">[8]EVENTOS!$B$15:OFFSET([8]EVENTOS!$B$27,-1,0)</definedName>
    <definedName name="Excel_BuiltIn_Database" localSheetId="3" hidden="1">TEXT(COTAÇÃO!Import.DataBase,"mm-aaaa")</definedName>
    <definedName name="Excel_BuiltIn_Database" localSheetId="6" hidden="1">TEXT('ENCARGOS SOCIAIS'!Import.DataBase,"mm-aaaa")</definedName>
    <definedName name="Excel_BuiltIn_Database" hidden="1">TEXT(Import.DataBase,"mm-aaaa")</definedName>
    <definedName name="Excel_BuiltIn_Print_Titles_2_1" localSheetId="6">#REF!</definedName>
    <definedName name="Excel_BuiltIn_Print_Titles_2_1">#REF!</definedName>
    <definedName name="Excel_BuiltIn_Print_Titles_8" localSheetId="6">'[9]Orçamento Cisterna'!#REF!</definedName>
    <definedName name="Excel_BuiltIn_Print_Titles_8">'[9]Orçamento Cisterna'!#REF!</definedName>
    <definedName name="FatSabadoOut">'[10]TrafContExpan-NoPrint'!$O$5</definedName>
    <definedName name="FatSextaOut">'[10]TrafContExpan-NoPrint'!$O$4</definedName>
    <definedName name="Fd" localSheetId="6">#REF!</definedName>
    <definedName name="Fd">#REF!</definedName>
    <definedName name="FF" localSheetId="6">#REF!</definedName>
    <definedName name="FF">[5]CUBACAO!#REF!</definedName>
    <definedName name="FFF" localSheetId="6">#REF!</definedName>
    <definedName name="FFF">[5]CUBACAO!#REF!</definedName>
    <definedName name="FiltroComp">#REF!</definedName>
    <definedName name="FiltroCot">#REF!</definedName>
    <definedName name="GG" localSheetId="6">#REF!</definedName>
    <definedName name="GG">[5]CUBACAO!#REF!</definedName>
    <definedName name="GGG" localSheetId="6">#REF!</definedName>
    <definedName name="GGG">[5]CUBACAO!#REF!</definedName>
    <definedName name="grgrgvrb">#REF!</definedName>
    <definedName name="HH" localSheetId="6">#REF!</definedName>
    <definedName name="HH">[5]CUBACAO!#REF!</definedName>
    <definedName name="HHH" localSheetId="6">#REF!</definedName>
    <definedName name="HHH">[5]CUBACAO!#REF!</definedName>
    <definedName name="II" localSheetId="6">#REF!</definedName>
    <definedName name="II">[5]CUBACAO!#REF!</definedName>
    <definedName name="III" localSheetId="6">#REF!</definedName>
    <definedName name="III">[5]CUBACAO!#REF!</definedName>
    <definedName name="Im" localSheetId="6">#REF!</definedName>
    <definedName name="Im">#REF!</definedName>
    <definedName name="Import.Apelido" localSheetId="3" hidden="1">[6]DADOS!$F$16</definedName>
    <definedName name="Import.Apelido" localSheetId="6" hidden="1">[7]DADOS!$F$16</definedName>
    <definedName name="Import.Apelido" hidden="1">[8]DADOS!$F$16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localSheetId="3" hidden="1">OFFSET([6]BM!$R$15,1,0):OFFSET([6]BM!$R$137,-1,0)</definedName>
    <definedName name="Import.BMAFAcumulado" localSheetId="6" hidden="1">OFFSET([7]BM!$R$15,1,0):OFFSET([7]BM!$R$137,-1,0)</definedName>
    <definedName name="Import.BMAFAcumulado" hidden="1">OFFSET([8]BM!$R$15,1,0):OFFSET([8]BM!$R$137,-1,0)</definedName>
    <definedName name="Import.CNPJ" localSheetId="3" hidden="1">[6]DADOS!$F$38</definedName>
    <definedName name="Import.CNPJ" localSheetId="6" hidden="1">[7]DADOS!$F$38</definedName>
    <definedName name="Import.CNPJ" hidden="1">[8]DADOS!$F$38</definedName>
    <definedName name="Import.Código" localSheetId="3" hidden="1">OFFSET([6]ORÇAMENTO!$Q$15,1,0):OFFSET([6]ORÇAMENTO!$Q$137,-1,0)</definedName>
    <definedName name="Import.Código" localSheetId="6" hidden="1">OFFSET([7]ORÇAMENTO!$Q$15,1,0):OFFSET([7]ORÇAMENTO!$Q$137,-1,0)</definedName>
    <definedName name="Import.Código" hidden="1">OFFSET([8]ORÇAMENTO!$Q$15,1,0):OFFSET([8]ORÇAMENTO!$Q$137,-1,0)</definedName>
    <definedName name="Import.Contrapartida" localSheetId="3" hidden="1">[6]DADOS!$F$10</definedName>
    <definedName name="Import.Contrapartida" localSheetId="6" hidden="1">[7]DADOS!$F$10</definedName>
    <definedName name="Import.Contrapartida" hidden="1">[8]DADOS!$F$10</definedName>
    <definedName name="Import.CPMaxPerc" localSheetId="3" hidden="1">[6]DADOS!$F$13</definedName>
    <definedName name="Import.CPMaxPerc" localSheetId="6" hidden="1">[7]DADOS!$F$13</definedName>
    <definedName name="Import.CPMaxPerc" hidden="1">[8]DADOS!$F$13</definedName>
    <definedName name="Import.CPMinAbsoluta" localSheetId="3" hidden="1">[6]DADOS!$F$12</definedName>
    <definedName name="Import.CPMinAbsoluta" localSheetId="6" hidden="1">[7]DADOS!$F$12</definedName>
    <definedName name="Import.CPMinAbsoluta" hidden="1">[8]DADOS!$F$12</definedName>
    <definedName name="Import.CPMinPerc" localSheetId="3" hidden="1">[6]DADOS!$F$11</definedName>
    <definedName name="Import.CPMinPerc" localSheetId="6" hidden="1">[7]DADOS!$F$11</definedName>
    <definedName name="Import.CPMinPerc" hidden="1">[8]DADOS!$F$11</definedName>
    <definedName name="Import.CR" localSheetId="3" hidden="1">[6]DADOS!$F$7</definedName>
    <definedName name="Import.CR" localSheetId="6" hidden="1">[7]DADOS!$F$7</definedName>
    <definedName name="Import.CR" hidden="1">[8]DADOS!$F$7</definedName>
    <definedName name="Import.CRONOPLE" localSheetId="3" hidden="1">OFFSET([6]CRONOPLE!$F$15,1,1):OFFSET([6]CRONOPLE!$AF$27,-1,-1)</definedName>
    <definedName name="Import.CRONOPLE" localSheetId="6" hidden="1">OFFSET([7]CRONOPLE!$F$15,1,1):OFFSET([7]CRONOPLE!$AF$27,-1,-1)</definedName>
    <definedName name="Import.CRONOPLE" hidden="1">OFFSET([8]CRONOPLE!$F$15,1,1):OFFSET([8]CRONOPLE!$AF$27,-1,-1)</definedName>
    <definedName name="Import.CTEF" localSheetId="3" hidden="1">[6]DADOS!$F$36</definedName>
    <definedName name="Import.CTEF" localSheetId="6" hidden="1">[7]DADOS!$F$36</definedName>
    <definedName name="Import.CTEF" hidden="1">[8]DADOS!$F$36</definedName>
    <definedName name="Import.CustoUnitário" localSheetId="3" hidden="1">OFFSET([6]ORÇAMENTO!$U$15,1,0):OFFSET([6]ORÇAMENTO!$U$137,-1,0)</definedName>
    <definedName name="Import.CustoUnitário" localSheetId="6" hidden="1">OFFSET([7]ORÇAMENTO!$U$15,1,0):OFFSET([7]ORÇAMENTO!$U$137,-1,0)</definedName>
    <definedName name="Import.CustoUnitário" hidden="1">OFFSET([8]ORÇAMENTO!$U$15,1,0):OFFSET([8]ORÇAMENTO!$U$137,-1,0)</definedName>
    <definedName name="Import.DataBase" localSheetId="3" hidden="1">OFFSET([6]DADOS!$G$19,0,-1)</definedName>
    <definedName name="Import.DataBase" localSheetId="6" hidden="1">OFFSET([7]DADOS!$G$19,0,-1)</definedName>
    <definedName name="Import.DataBase" hidden="1">OFFSET([8]DADOS!$G$19,0,-1)</definedName>
    <definedName name="Import.DataBaseLicit" localSheetId="3" hidden="1">OFFSET([6]DADOS!$G$40,0,-1)</definedName>
    <definedName name="Import.DataBaseLicit" localSheetId="6" hidden="1">OFFSET([7]DADOS!$G$40,0,-1)</definedName>
    <definedName name="Import.DataBaseLicit" hidden="1">OFFSET([8]DADOS!$G$40,0,-1)</definedName>
    <definedName name="Import.DataInicioObra" localSheetId="3" hidden="1">[6]DADOS!$F$46</definedName>
    <definedName name="Import.DataInicioObra" localSheetId="6" hidden="1">[7]DADOS!$F$46</definedName>
    <definedName name="Import.DataInicioObra" hidden="1">[8]DADOS!$F$46</definedName>
    <definedName name="Import.DescLote" localSheetId="3" hidden="1">[6]DADOS!$F$17</definedName>
    <definedName name="Import.DescLote" localSheetId="6" hidden="1">[7]DADOS!$F$17</definedName>
    <definedName name="Import.DescLote" hidden="1">[8]DADOS!$F$17</definedName>
    <definedName name="Import.Descrição" localSheetId="3" hidden="1">OFFSET([6]ORÇAMENTO!$R$15,1,0):OFFSET([6]ORÇAMENTO!$R$137,-1,0)</definedName>
    <definedName name="Import.Descrição" localSheetId="6" hidden="1">OFFSET([7]ORÇAMENTO!$R$15,1,0):OFFSET([7]ORÇAMENTO!$R$137,-1,0)</definedName>
    <definedName name="Import.Descrição" hidden="1">OFFSET([8]ORÇAMENTO!$R$15,1,0):OFFSET([8]ORÇAMENTO!$R$137,-1,0)</definedName>
    <definedName name="Import.Desoneracao" localSheetId="3" hidden="1">OFFSET([6]DADOS!$G$18,0,-1)</definedName>
    <definedName name="Import.Desoneracao" localSheetId="6" hidden="1">OFFSET([7]DADOS!$G$18,0,-1)</definedName>
    <definedName name="Import.Desoneracao" hidden="1">OFFSET([8]DADOS!$G$18,0,-1)</definedName>
    <definedName name="Import.empresa" localSheetId="3" hidden="1">[6]DADOS!$F$37</definedName>
    <definedName name="Import.empresa" localSheetId="6" hidden="1">[7]DADOS!$F$37</definedName>
    <definedName name="Import.empresa" hidden="1">[8]DADOS!$F$37</definedName>
    <definedName name="Import.Eventos.Nomes" localSheetId="3" hidden="1">OFFSET([6]EVENTOS!$D$15,1,0):OFFSET([6]EVENTOS!$D$27,-1,0)</definedName>
    <definedName name="Import.Eventos.Nomes" localSheetId="6" hidden="1">OFFSET([7]EVENTOS!$D$15,1,0):OFFSET([7]EVENTOS!$D$27,-1,0)</definedName>
    <definedName name="Import.Eventos.Nomes" hidden="1">OFFSET([8]EVENTOS!$D$15,1,0):OFFSET([8]EVENTOS!$D$27,-1,0)</definedName>
    <definedName name="Import.Fonte" localSheetId="3" hidden="1">OFFSET([6]ORÇAMENTO!$P$15,1,0):OFFSET([6]ORÇAMENTO!$P$137,-1,0)</definedName>
    <definedName name="Import.Fonte" localSheetId="6" hidden="1">OFFSET([7]ORÇAMENTO!$P$15,1,0):OFFSET([7]ORÇAMENTO!$P$137,-1,0)</definedName>
    <definedName name="Import.Fonte" hidden="1">OFFSET([8]ORÇAMENTO!$P$15,1,0):OFFSET([8]ORÇAMENTO!$P$137,-1,0)</definedName>
    <definedName name="Import.FrenteDeObra" localSheetId="3" hidden="1">[6]CÁLCULO!$Q$12:OFFSET([6]CÁLCULO!$AA$12,0,-1)</definedName>
    <definedName name="Import.FrenteDeObra" localSheetId="6" hidden="1">[7]CÁLCULO!$Q$12:OFFSET([7]CÁLCULO!$AA$12,0,-1)</definedName>
    <definedName name="Import.FrenteDeObra" hidden="1">[8]CÁLCULO!$Q$12:OFFSET([8]CÁLCULO!$AA$12,0,-1)</definedName>
    <definedName name="Import.Município" localSheetId="3" hidden="1">[6]DADOS!$F$6</definedName>
    <definedName name="Import.Município" localSheetId="6" hidden="1">[7]DADOS!$F$6</definedName>
    <definedName name="Import.Município" hidden="1">[8]DADOS!$F$6</definedName>
    <definedName name="Import.Nível" localSheetId="3" hidden="1">OFFSET([6]ORÇAMENTO!$M$15,1,0):OFFSET([6]ORÇAMENTO!$M$137,-1,0)</definedName>
    <definedName name="Import.Nível" localSheetId="6" hidden="1">OFFSET([7]ORÇAMENTO!$M$15,1,0):OFFSET([7]ORÇAMENTO!$M$137,-1,0)</definedName>
    <definedName name="Import.Nível" hidden="1">OFFSET([8]ORÇAMENTO!$M$15,1,0):OFFSET([8]ORÇAMENTO!$M$137,-1,0)</definedName>
    <definedName name="Import.OpcaoBDI" localSheetId="3" hidden="1">OFFSET([6]ORÇAMENTO!$V$15,1,0):OFFSET([6]ORÇAMENTO!$V$137,-1,0)</definedName>
    <definedName name="Import.OpcaoBDI" localSheetId="6" hidden="1">OFFSET([7]ORÇAMENTO!$V$15,1,0):OFFSET([7]ORÇAMENTO!$V$137,-1,0)</definedName>
    <definedName name="Import.OpcaoBDI" hidden="1">OFFSET([8]ORÇAMENTO!$V$15,1,0):OFFSET([8]ORÇAMENTO!$V$137,-1,0)</definedName>
    <definedName name="Import.ORÇAMENTO.DivRecurso" localSheetId="3" hidden="1">OFFSET([6]ORÇAMENTO!$Y$15,1,0):OFFSET([6]ORÇAMENTO!$Y$137,-1,0)</definedName>
    <definedName name="Import.ORÇAMENTO.DivRecurso" localSheetId="6" hidden="1">OFFSET([7]ORÇAMENTO!$Y$15,1,0):OFFSET([7]ORÇAMENTO!$Y$137,-1,0)</definedName>
    <definedName name="Import.ORÇAMENTO.DivRecurso" hidden="1">OFFSET([8]ORÇAMENTO!$Y$15,1,0):OFFSET([8]ORÇAMENTO!$Y$137,-1,0)</definedName>
    <definedName name="Import.PLE" localSheetId="3" hidden="1">OFFSET([6]PLE!$G$15,1,1):OFFSET([6]PLE!$AG$27,-1,-1)</definedName>
    <definedName name="Import.PLE" localSheetId="6" hidden="1">OFFSET([7]PLE!$G$15,1,1):OFFSET([7]PLE!$AG$27,-1,-1)</definedName>
    <definedName name="Import.PLE" hidden="1">OFFSET([8]PLE!$G$15,1,1):OFFSET([8]PLE!$AG$27,-1,-1)</definedName>
    <definedName name="Import.PLQ" localSheetId="3" hidden="1">OFFSET([6]CÁLCULO!$P$15,1,1):OFFSET([6]CÁLCULO!$AA$137,-1,-1)</definedName>
    <definedName name="Import.PLQ" localSheetId="6" hidden="1">OFFSET([7]CÁLCULO!$P$15,1,1):OFFSET([7]CÁLCULO!$AA$137,-1,-1)</definedName>
    <definedName name="Import.PLQ" hidden="1">OFFSET([8]CÁLCULO!$P$15,1,1):OFFSET([8]CÁLCULO!$AA$137,-1,-1)</definedName>
    <definedName name="Import.PLQ.MemCalc" localSheetId="3" hidden="1">OFFSET([6]CÁLCULO!$I$15,1,0):OFFSET([6]CÁLCULO!$I$137,-1,0)</definedName>
    <definedName name="Import.PLQ.MemCalc" localSheetId="6" hidden="1">OFFSET([7]CÁLCULO!$I$15,1,0):OFFSET([7]CÁLCULO!$I$137,-1,0)</definedName>
    <definedName name="Import.PLQ.MemCalc" hidden="1">OFFSET([8]CÁLCULO!$I$15,1,0):OFFSET([8]CÁLCULO!$I$137,-1,0)</definedName>
    <definedName name="Import.Proponente" localSheetId="3" hidden="1">[6]DADOS!$F$5</definedName>
    <definedName name="Import.Proponente" localSheetId="6" hidden="1">[7]DADOS!$F$5</definedName>
    <definedName name="Import.Proponente" hidden="1">[8]DADOS!$F$5</definedName>
    <definedName name="Import.QCI.Divisao" localSheetId="3" hidden="1">OFFSET([6]QCI!$V$13,1,0):OFFSET([6]QCI!$V$24,-1,0)</definedName>
    <definedName name="Import.QCI.Divisao" localSheetId="6" hidden="1">OFFSET([7]QCI!$V$13,1,0):OFFSET([7]QCI!$V$24,-1,0)</definedName>
    <definedName name="Import.QCI.Divisao" hidden="1">OFFSET([8]QCI!$V$13,1,0):OFFSET([8]QCI!$V$24,-1,0)</definedName>
    <definedName name="Import.QCI.ItemInv" localSheetId="3" hidden="1">OFFSET([6]QCI!$E$13,1,0):OFFSET([6]QCI!$E$24,-1,0)</definedName>
    <definedName name="Import.QCI.ItemInv" localSheetId="6" hidden="1">OFFSET([7]QCI!$E$13,1,0):OFFSET([7]QCI!$E$24,-1,0)</definedName>
    <definedName name="Import.QCI.ItemInv" hidden="1">OFFSET([8]QCI!$E$13,1,0):OFFSET([8]QCI!$E$24,-1,0)</definedName>
    <definedName name="Import.QCI.Qtde" localSheetId="3" hidden="1">OFFSET([6]QCI!$I$13,1,0):OFFSET([6]QCI!$I$24,-1,0)</definedName>
    <definedName name="Import.QCI.Qtde" localSheetId="6" hidden="1">OFFSET([7]QCI!$I$13,1,0):OFFSET([7]QCI!$I$24,-1,0)</definedName>
    <definedName name="Import.QCI.Qtde" hidden="1">OFFSET([8]QCI!$I$13,1,0):OFFSET([8]QCI!$I$24,-1,0)</definedName>
    <definedName name="Import.QCI.Situacao" localSheetId="3" hidden="1">OFFSET([6]QCI!$H$13,1,0):OFFSET([6]QCI!$H$24,-1,0)</definedName>
    <definedName name="Import.QCI.Situacao" localSheetId="6" hidden="1">OFFSET([7]QCI!$H$13,1,0):OFFSET([7]QCI!$H$24,-1,0)</definedName>
    <definedName name="Import.QCI.Situacao" hidden="1">OFFSET([8]QCI!$H$13,1,0):OFFSET([8]QCI!$H$24,-1,0)</definedName>
    <definedName name="Import.QCI.SubItemInv" localSheetId="3" hidden="1">OFFSET([6]QCI!$F$13,1,0):OFFSET([6]QCI!$F$24,-1,0)</definedName>
    <definedName name="Import.QCI.SubItemInv" localSheetId="6" hidden="1">OFFSET([7]QCI!$F$13,1,0):OFFSET([7]QCI!$F$24,-1,0)</definedName>
    <definedName name="Import.QCI.SubItemInv" hidden="1">OFFSET([8]QCI!$F$13,1,0):OFFSET([8]QCI!$F$24,-1,0)</definedName>
    <definedName name="Import.QCICP" localSheetId="3" hidden="1">OFFSET([6]QCI!$W$13,1,0):OFFSET([6]QCI!$W$24,-1,0)</definedName>
    <definedName name="Import.QCICP" localSheetId="6" hidden="1">OFFSET([7]QCI!$W$13,1,0):OFFSET([7]QCI!$W$24,-1,0)</definedName>
    <definedName name="Import.QCICP" hidden="1">OFFSET([8]QCI!$W$13,1,0):OFFSET([8]QCI!$W$24,-1,0)</definedName>
    <definedName name="Import.QCIDesc" localSheetId="3" hidden="1">OFFSET([6]QCI!$R$13,1,0):OFFSET([6]QCI!$R$24,-1,0)</definedName>
    <definedName name="Import.QCIDesc" localSheetId="6" hidden="1">OFFSET([7]QCI!$R$13,1,0):OFFSET([7]QCI!$R$24,-1,0)</definedName>
    <definedName name="Import.QCIDesc" hidden="1">OFFSET([8]QCI!$R$13,1,0):OFFSET([8]QCI!$R$24,-1,0)</definedName>
    <definedName name="Import.QCIInv" localSheetId="3" hidden="1">OFFSET([6]QCI!$U$13,1,0):OFFSET([6]QCI!$U$24,-1,0)</definedName>
    <definedName name="Import.QCIInv" localSheetId="6" hidden="1">OFFSET([7]QCI!$U$13,1,0):OFFSET([7]QCI!$U$24,-1,0)</definedName>
    <definedName name="Import.QCIInv" hidden="1">OFFSET([8]QCI!$U$13,1,0):OFFSET([8]QCI!$U$24,-1,0)</definedName>
    <definedName name="Import.QCILote" localSheetId="3" hidden="1">OFFSET([6]QCI!$T$13,1,0):OFFSET([6]QCI!$T$24,-1,0)</definedName>
    <definedName name="Import.QCILote" localSheetId="6" hidden="1">OFFSET([7]QCI!$T$13,1,0):OFFSET([7]QCI!$T$24,-1,0)</definedName>
    <definedName name="Import.QCILote" hidden="1">OFFSET([8]QCI!$T$13,1,0):OFFSET([8]QCI!$T$24,-1,0)</definedName>
    <definedName name="Import.QCIOutros" localSheetId="3" hidden="1">OFFSET([6]QCI!$X$13,1,0):OFFSET([6]QCI!$X$24,-1,0)</definedName>
    <definedName name="Import.QCIOutros" localSheetId="6" hidden="1">OFFSET([7]QCI!$X$13,1,0):OFFSET([7]QCI!$X$24,-1,0)</definedName>
    <definedName name="Import.QCIOutros" hidden="1">OFFSET([8]QCI!$X$13,1,0):OFFSET([8]QCI!$X$24,-1,0)</definedName>
    <definedName name="Import.Quantidade" localSheetId="3" hidden="1">OFFSET([6]ORÇAMENTO!$AJ$15,1,0):OFFSET([6]ORÇAMENTO!$AJ$137,-1,0)</definedName>
    <definedName name="Import.Quantidade" localSheetId="6" hidden="1">OFFSET([7]ORÇAMENTO!$AJ$15,1,0):OFFSET([7]ORÇAMENTO!$AJ$137,-1,0)</definedName>
    <definedName name="Import.Quantidade" hidden="1">OFFSET([8]ORÇAMENTO!$AJ$15,1,0):OFFSET([8]ORÇAMENTO!$AJ$137,-1,0)</definedName>
    <definedName name="import.recurso" localSheetId="3" hidden="1">[6]DADOS!$F$4</definedName>
    <definedName name="import.recurso" localSheetId="6" hidden="1">[7]DADOS!$F$4</definedName>
    <definedName name="import.recurso" hidden="1">[8]DADOS!$F$4</definedName>
    <definedName name="Import.RegimeExecução" localSheetId="3" hidden="1">OFFSET([6]DADOS!$G$39,0,-1)</definedName>
    <definedName name="Import.RegimeExecução" localSheetId="6" hidden="1">OFFSET([7]DADOS!$G$39,0,-1)</definedName>
    <definedName name="Import.RegimeExecução" hidden="1">OFFSET([8]DADOS!$G$39,0,-1)</definedName>
    <definedName name="Import.Repasse" localSheetId="3" hidden="1">[6]DADOS!$F$9</definedName>
    <definedName name="Import.Repasse" localSheetId="6" hidden="1">[7]DADOS!$F$9</definedName>
    <definedName name="Import.Repasse" hidden="1">[8]DADOS!$F$9</definedName>
    <definedName name="Import.RespFiscalização" localSheetId="3" hidden="1">[6]DADOS!$F$50:$F$53</definedName>
    <definedName name="Import.RespFiscalização" localSheetId="6" hidden="1">[7]DADOS!$F$50:$F$53</definedName>
    <definedName name="Import.RespFiscalização" hidden="1">[8]DADOS!$F$50:$F$53</definedName>
    <definedName name="Import.RespOrçamento" localSheetId="3" hidden="1">[6]DADOS!$F$22:$F$24</definedName>
    <definedName name="Import.RespOrçamento" localSheetId="6" hidden="1">[7]DADOS!$F$22:$F$24</definedName>
    <definedName name="Import.RespOrçamento" hidden="1">[8]DADOS!$F$22:$F$24</definedName>
    <definedName name="Import.SICONV" localSheetId="3" hidden="1">[6]DADOS!$F$8</definedName>
    <definedName name="Import.SICONV" localSheetId="6" hidden="1">[7]DADOS!$F$8</definedName>
    <definedName name="Import.SICONV" hidden="1">[8]DADOS!$F$8</definedName>
    <definedName name="Import.Unidade" localSheetId="3" hidden="1">OFFSET([6]ORÇAMENTO!$S$15,1,0):OFFSET([6]ORÇAMENTO!$S$137,-1,0)</definedName>
    <definedName name="Import.Unidade" localSheetId="6" hidden="1">OFFSET([7]ORÇAMENTO!$S$15,1,0):OFFSET([7]ORÇAMENTO!$S$137,-1,0)</definedName>
    <definedName name="Import.Unidade" hidden="1">OFFSET([8]ORÇAMENTO!$S$15,1,0):OFFSET([8]ORÇAMENTO!$S$137,-1,0)</definedName>
    <definedName name="Import.UnitarioLicitado" localSheetId="3" hidden="1">OFFSET([6]ORÇAMENTO!$AL$15,1,0):OFFSET([6]ORÇAMENTO!$AL$137,-1,0)</definedName>
    <definedName name="Import.UnitarioLicitado" localSheetId="6" hidden="1">OFFSET([7]ORÇAMENTO!$AL$15,1,0):OFFSET([7]ORÇAMENTO!$AL$137,-1,0)</definedName>
    <definedName name="Import.UnitarioLicitado" hidden="1">OFFSET([8]ORÇAMENTO!$AL$15,1,0):OFFSET([8]ORÇAMENTO!$AL$137,-1,0)</definedName>
    <definedName name="INDICES" localSheetId="3">OFFSET(COTAÇÃO!#REF!,1,0):OFFSET(COTAÇÃO!#REF!,-1,0)</definedName>
    <definedName name="INDICES">OFFSET(#REF!,1,0):OFFSET(#REF!,-1,0)</definedName>
    <definedName name="Io" localSheetId="6">#REF!</definedName>
    <definedName name="Io">#REF!</definedName>
    <definedName name="ISS" localSheetId="6">#REF!</definedName>
    <definedName name="ISS">#REF!</definedName>
    <definedName name="IT" localSheetId="6">#REF!</definedName>
    <definedName name="IT">#REF!</definedName>
    <definedName name="item1.1" localSheetId="6">'[11]COMPOSIÇÃO CUSTO'!#REF!</definedName>
    <definedName name="item1.1">'[11]COMPOSIÇÃO CUSTO'!#REF!</definedName>
    <definedName name="item1.2" localSheetId="6">'[11]COMPOSIÇÃO CUSTO'!#REF!</definedName>
    <definedName name="item1.2">'[11]COMPOSIÇÃO CUSTO'!#REF!</definedName>
    <definedName name="item1.3" localSheetId="6">'[11]COMPOSIÇÃO CUSTO'!#REF!</definedName>
    <definedName name="item1.3">'[11]COMPOSIÇÃO CUSTO'!#REF!</definedName>
    <definedName name="item1.4" localSheetId="6">'[11]COMPOSIÇÃO CUSTO'!#REF!</definedName>
    <definedName name="item1.4">'[11]COMPOSIÇÃO CUSTO'!#REF!</definedName>
    <definedName name="item1.5" localSheetId="6">'[11]COMPOSIÇÃO CUSTO'!#REF!</definedName>
    <definedName name="item1.5">'[11]COMPOSIÇÃO CUSTO'!#REF!</definedName>
    <definedName name="item1.6" localSheetId="6">'[11]COMPOSIÇÃO CUSTO'!#REF!</definedName>
    <definedName name="item1.6">'[11]COMPOSIÇÃO CUSTO'!#REF!</definedName>
    <definedName name="item10.1" localSheetId="6">'[11]COMPOSIÇÃO CUSTO'!#REF!</definedName>
    <definedName name="item10.1">'[11]COMPOSIÇÃO CUSTO'!#REF!</definedName>
    <definedName name="item10.10" localSheetId="6">'[11]COMPOSIÇÃO CUSTO'!#REF!</definedName>
    <definedName name="item10.10">'[11]COMPOSIÇÃO CUSTO'!#REF!</definedName>
    <definedName name="item10.11" localSheetId="6">'[11]COMPOSIÇÃO CUSTO'!#REF!</definedName>
    <definedName name="item10.11">'[11]COMPOSIÇÃO CUSTO'!#REF!</definedName>
    <definedName name="item10.12" localSheetId="6">'[11]COMPOSIÇÃO CUSTO'!#REF!</definedName>
    <definedName name="item10.12">'[11]COMPOSIÇÃO CUSTO'!#REF!</definedName>
    <definedName name="item10.13" localSheetId="6">'[11]COMPOSIÇÃO CUSTO'!#REF!</definedName>
    <definedName name="item10.13">'[11]COMPOSIÇÃO CUSTO'!#REF!</definedName>
    <definedName name="item10.14" localSheetId="6">'[11]COMPOSIÇÃO CUSTO'!#REF!</definedName>
    <definedName name="item10.14">'[11]COMPOSIÇÃO CUSTO'!#REF!</definedName>
    <definedName name="item10.15" localSheetId="6">'[11]COMPOSIÇÃO CUSTO'!#REF!</definedName>
    <definedName name="item10.15">'[11]COMPOSIÇÃO CUSTO'!#REF!</definedName>
    <definedName name="item10.16" localSheetId="6">'[11]COMPOSIÇÃO CUSTO'!#REF!</definedName>
    <definedName name="item10.16">'[11]COMPOSIÇÃO CUSTO'!#REF!</definedName>
    <definedName name="item10.17" localSheetId="6">'[11]COMPOSIÇÃO CUSTO'!#REF!</definedName>
    <definedName name="item10.17">'[11]COMPOSIÇÃO CUSTO'!#REF!</definedName>
    <definedName name="item10.18" localSheetId="6">'[11]COMPOSIÇÃO CUSTO'!#REF!</definedName>
    <definedName name="item10.18">'[11]COMPOSIÇÃO CUSTO'!#REF!</definedName>
    <definedName name="item10.19" localSheetId="6">'[11]COMPOSIÇÃO CUSTO'!#REF!</definedName>
    <definedName name="item10.19">'[11]COMPOSIÇÃO CUSTO'!#REF!</definedName>
    <definedName name="item10.2" localSheetId="6">'[11]COMPOSIÇÃO CUSTO'!#REF!</definedName>
    <definedName name="item10.2">'[11]COMPOSIÇÃO CUSTO'!#REF!</definedName>
    <definedName name="item10.3" localSheetId="6">'[11]COMPOSIÇÃO CUSTO'!#REF!</definedName>
    <definedName name="item10.3">'[11]COMPOSIÇÃO CUSTO'!#REF!</definedName>
    <definedName name="item10.4" localSheetId="6">'[11]COMPOSIÇÃO CUSTO'!#REF!</definedName>
    <definedName name="item10.4">'[11]COMPOSIÇÃO CUSTO'!#REF!</definedName>
    <definedName name="item10.5" localSheetId="6">'[11]COMPOSIÇÃO CUSTO'!#REF!</definedName>
    <definedName name="item10.5">'[11]COMPOSIÇÃO CUSTO'!#REF!</definedName>
    <definedName name="item10.6" localSheetId="6">'[11]COMPOSIÇÃO CUSTO'!#REF!</definedName>
    <definedName name="item10.6">'[11]COMPOSIÇÃO CUSTO'!#REF!</definedName>
    <definedName name="item10.7" localSheetId="6">'[11]COMPOSIÇÃO CUSTO'!#REF!</definedName>
    <definedName name="item10.7">'[11]COMPOSIÇÃO CUSTO'!#REF!</definedName>
    <definedName name="item10.8" localSheetId="6">'[11]COMPOSIÇÃO CUSTO'!#REF!</definedName>
    <definedName name="item10.8">'[11]COMPOSIÇÃO CUSTO'!#REF!</definedName>
    <definedName name="item10.9" localSheetId="6">'[11]COMPOSIÇÃO CUSTO'!#REF!</definedName>
    <definedName name="item10.9">'[11]COMPOSIÇÃO CUSTO'!#REF!</definedName>
    <definedName name="item11.1" localSheetId="6">'[11]COMPOSIÇÃO CUSTO'!#REF!</definedName>
    <definedName name="item11.1">'[11]COMPOSIÇÃO CUSTO'!#REF!</definedName>
    <definedName name="item11.10" localSheetId="6">'[11]COMPOSIÇÃO CUSTO'!#REF!</definedName>
    <definedName name="item11.10">'[11]COMPOSIÇÃO CUSTO'!#REF!</definedName>
    <definedName name="item11.11" localSheetId="6">'[11]COMPOSIÇÃO CUSTO'!#REF!</definedName>
    <definedName name="item11.11">'[11]COMPOSIÇÃO CUSTO'!#REF!</definedName>
    <definedName name="item11.12" localSheetId="6">'[11]COMPOSIÇÃO CUSTO'!#REF!</definedName>
    <definedName name="item11.12">'[11]COMPOSIÇÃO CUSTO'!#REF!</definedName>
    <definedName name="item11.13" localSheetId="6">'[11]COMPOSIÇÃO CUSTO'!#REF!</definedName>
    <definedName name="item11.13">'[11]COMPOSIÇÃO CUSTO'!#REF!</definedName>
    <definedName name="item11.14" localSheetId="6">'[11]COMPOSIÇÃO CUSTO'!#REF!</definedName>
    <definedName name="item11.14">'[11]COMPOSIÇÃO CUSTO'!#REF!</definedName>
    <definedName name="item11.15" localSheetId="6">'[11]COMPOSIÇÃO CUSTO'!#REF!</definedName>
    <definedName name="item11.15">'[11]COMPOSIÇÃO CUSTO'!#REF!</definedName>
    <definedName name="item11.16" localSheetId="6">'[11]COMPOSIÇÃO CUSTO'!#REF!</definedName>
    <definedName name="item11.16">'[11]COMPOSIÇÃO CUSTO'!#REF!</definedName>
    <definedName name="item11.17" localSheetId="6">'[11]COMPOSIÇÃO CUSTO'!#REF!</definedName>
    <definedName name="item11.17">'[11]COMPOSIÇÃO CUSTO'!#REF!</definedName>
    <definedName name="item11.18" localSheetId="6">'[11]COMPOSIÇÃO CUSTO'!#REF!</definedName>
    <definedName name="item11.18">'[11]COMPOSIÇÃO CUSTO'!#REF!</definedName>
    <definedName name="item11.19" localSheetId="6">'[11]COMPOSIÇÃO CUSTO'!#REF!</definedName>
    <definedName name="item11.19">'[11]COMPOSIÇÃO CUSTO'!#REF!</definedName>
    <definedName name="item11.2" localSheetId="6">'[11]COMPOSIÇÃO CUSTO'!#REF!</definedName>
    <definedName name="item11.2">'[11]COMPOSIÇÃO CUSTO'!#REF!</definedName>
    <definedName name="item11.20" localSheetId="6">'[11]COMPOSIÇÃO CUSTO'!#REF!</definedName>
    <definedName name="item11.20">'[11]COMPOSIÇÃO CUSTO'!#REF!</definedName>
    <definedName name="item11.21" localSheetId="6">'[11]COMPOSIÇÃO CUSTO'!#REF!</definedName>
    <definedName name="item11.21">'[11]COMPOSIÇÃO CUSTO'!#REF!</definedName>
    <definedName name="item11.22" localSheetId="6">'[11]COMPOSIÇÃO CUSTO'!#REF!</definedName>
    <definedName name="item11.22">'[11]COMPOSIÇÃO CUSTO'!#REF!</definedName>
    <definedName name="item11.23" localSheetId="6">'[11]COMPOSIÇÃO CUSTO'!#REF!</definedName>
    <definedName name="item11.23">'[11]COMPOSIÇÃO CUSTO'!#REF!</definedName>
    <definedName name="item11.24" localSheetId="6">'[11]COMPOSIÇÃO CUSTO'!#REF!</definedName>
    <definedName name="item11.24">'[11]COMPOSIÇÃO CUSTO'!#REF!</definedName>
    <definedName name="item11.25" localSheetId="6">'[11]COMPOSIÇÃO CUSTO'!#REF!</definedName>
    <definedName name="item11.25">'[11]COMPOSIÇÃO CUSTO'!#REF!</definedName>
    <definedName name="item11.26" localSheetId="6">'[11]COMPOSIÇÃO CUSTO'!#REF!</definedName>
    <definedName name="item11.26">'[11]COMPOSIÇÃO CUSTO'!#REF!</definedName>
    <definedName name="item11.27" localSheetId="6">'[11]COMPOSIÇÃO CUSTO'!#REF!</definedName>
    <definedName name="item11.27">'[11]COMPOSIÇÃO CUSTO'!#REF!</definedName>
    <definedName name="item11.28" localSheetId="6">'[11]COMPOSIÇÃO CUSTO'!#REF!</definedName>
    <definedName name="item11.28">'[11]COMPOSIÇÃO CUSTO'!#REF!</definedName>
    <definedName name="item11.3" localSheetId="6">'[11]COMPOSIÇÃO CUSTO'!#REF!</definedName>
    <definedName name="item11.3">'[11]COMPOSIÇÃO CUSTO'!#REF!</definedName>
    <definedName name="item11.4" localSheetId="6">'[11]COMPOSIÇÃO CUSTO'!#REF!</definedName>
    <definedName name="item11.4">'[11]COMPOSIÇÃO CUSTO'!#REF!</definedName>
    <definedName name="item11.5" localSheetId="6">'[11]COMPOSIÇÃO CUSTO'!#REF!</definedName>
    <definedName name="item11.5">'[11]COMPOSIÇÃO CUSTO'!#REF!</definedName>
    <definedName name="item11.6" localSheetId="6">'[11]COMPOSIÇÃO CUSTO'!#REF!</definedName>
    <definedName name="item11.6">'[11]COMPOSIÇÃO CUSTO'!#REF!</definedName>
    <definedName name="item11.7" localSheetId="6">'[11]COMPOSIÇÃO CUSTO'!#REF!</definedName>
    <definedName name="item11.7">'[11]COMPOSIÇÃO CUSTO'!#REF!</definedName>
    <definedName name="item11.8" localSheetId="6">'[11]COMPOSIÇÃO CUSTO'!#REF!</definedName>
    <definedName name="item11.8">'[11]COMPOSIÇÃO CUSTO'!#REF!</definedName>
    <definedName name="item11.9" localSheetId="6">'[11]COMPOSIÇÃO CUSTO'!#REF!</definedName>
    <definedName name="item11.9">'[11]COMPOSIÇÃO CUSTO'!#REF!</definedName>
    <definedName name="item12.1" localSheetId="6">'[11]COMPOSIÇÃO CUSTO'!#REF!</definedName>
    <definedName name="item12.1">'[11]COMPOSIÇÃO CUSTO'!#REF!</definedName>
    <definedName name="item12.10" localSheetId="6">'[11]COMPOSIÇÃO CUSTO'!#REF!</definedName>
    <definedName name="item12.10">'[11]COMPOSIÇÃO CUSTO'!#REF!</definedName>
    <definedName name="item12.11" localSheetId="6">'[11]COMPOSIÇÃO CUSTO'!#REF!</definedName>
    <definedName name="item12.11">'[11]COMPOSIÇÃO CUSTO'!#REF!</definedName>
    <definedName name="item12.12" localSheetId="6">'[11]COMPOSIÇÃO CUSTO'!#REF!</definedName>
    <definedName name="item12.12">'[11]COMPOSIÇÃO CUSTO'!#REF!</definedName>
    <definedName name="item12.13" localSheetId="6">'[11]COMPOSIÇÃO CUSTO'!#REF!</definedName>
    <definedName name="item12.13">'[11]COMPOSIÇÃO CUSTO'!#REF!</definedName>
    <definedName name="item12.14" localSheetId="6">'[11]COMPOSIÇÃO CUSTO'!#REF!</definedName>
    <definedName name="item12.14">'[11]COMPOSIÇÃO CUSTO'!#REF!</definedName>
    <definedName name="item12.15" localSheetId="6">'[11]COMPOSIÇÃO CUSTO'!#REF!</definedName>
    <definedName name="item12.15">'[11]COMPOSIÇÃO CUSTO'!#REF!</definedName>
    <definedName name="item12.16" localSheetId="6">'[11]COMPOSIÇÃO CUSTO'!#REF!</definedName>
    <definedName name="item12.16">'[11]COMPOSIÇÃO CUSTO'!#REF!</definedName>
    <definedName name="item12.17" localSheetId="6">'[11]COMPOSIÇÃO CUSTO'!#REF!</definedName>
    <definedName name="item12.17">'[11]COMPOSIÇÃO CUSTO'!#REF!</definedName>
    <definedName name="item12.18" localSheetId="6">'[11]COMPOSIÇÃO CUSTO'!#REF!</definedName>
    <definedName name="item12.18">'[11]COMPOSIÇÃO CUSTO'!#REF!</definedName>
    <definedName name="item12.19" localSheetId="6">'[11]COMPOSIÇÃO CUSTO'!#REF!</definedName>
    <definedName name="item12.19">'[11]COMPOSIÇÃO CUSTO'!#REF!</definedName>
    <definedName name="item12.2" localSheetId="6">'[11]COMPOSIÇÃO CUSTO'!#REF!</definedName>
    <definedName name="item12.2">'[11]COMPOSIÇÃO CUSTO'!#REF!</definedName>
    <definedName name="item12.20" localSheetId="6">'[11]COMPOSIÇÃO CUSTO'!#REF!</definedName>
    <definedName name="item12.20">'[11]COMPOSIÇÃO CUSTO'!#REF!</definedName>
    <definedName name="item12.21" localSheetId="6">'[11]COMPOSIÇÃO CUSTO'!#REF!</definedName>
    <definedName name="item12.21">'[11]COMPOSIÇÃO CUSTO'!#REF!</definedName>
    <definedName name="item12.22" localSheetId="6">'[11]COMPOSIÇÃO CUSTO'!#REF!</definedName>
    <definedName name="item12.22">'[11]COMPOSIÇÃO CUSTO'!#REF!</definedName>
    <definedName name="item12.23" localSheetId="6">'[11]COMPOSIÇÃO CUSTO'!#REF!</definedName>
    <definedName name="item12.23">'[11]COMPOSIÇÃO CUSTO'!#REF!</definedName>
    <definedName name="item12.24" localSheetId="6">'[11]COMPOSIÇÃO CUSTO'!#REF!</definedName>
    <definedName name="item12.24">'[11]COMPOSIÇÃO CUSTO'!#REF!</definedName>
    <definedName name="item12.25" localSheetId="6">'[11]COMPOSIÇÃO CUSTO'!#REF!</definedName>
    <definedName name="item12.25">'[11]COMPOSIÇÃO CUSTO'!#REF!</definedName>
    <definedName name="item12.26" localSheetId="6">'[11]COMPOSIÇÃO CUSTO'!#REF!</definedName>
    <definedName name="item12.26">'[11]COMPOSIÇÃO CUSTO'!#REF!</definedName>
    <definedName name="item12.27" localSheetId="6">'[11]COMPOSIÇÃO CUSTO'!#REF!</definedName>
    <definedName name="item12.27">'[11]COMPOSIÇÃO CUSTO'!#REF!</definedName>
    <definedName name="item12.3" localSheetId="6">'[11]COMPOSIÇÃO CUSTO'!#REF!</definedName>
    <definedName name="item12.3">'[11]COMPOSIÇÃO CUSTO'!#REF!</definedName>
    <definedName name="item12.4" localSheetId="6">'[11]COMPOSIÇÃO CUSTO'!#REF!</definedName>
    <definedName name="item12.4">'[11]COMPOSIÇÃO CUSTO'!#REF!</definedName>
    <definedName name="item12.5" localSheetId="6">'[11]COMPOSIÇÃO CUSTO'!#REF!</definedName>
    <definedName name="item12.5">'[11]COMPOSIÇÃO CUSTO'!#REF!</definedName>
    <definedName name="item12.6" localSheetId="6">'[11]COMPOSIÇÃO CUSTO'!#REF!</definedName>
    <definedName name="item12.6">'[11]COMPOSIÇÃO CUSTO'!#REF!</definedName>
    <definedName name="item12.7" localSheetId="6">'[11]COMPOSIÇÃO CUSTO'!#REF!</definedName>
    <definedName name="item12.7">'[11]COMPOSIÇÃO CUSTO'!#REF!</definedName>
    <definedName name="item12.8" localSheetId="6">'[11]COMPOSIÇÃO CUSTO'!#REF!</definedName>
    <definedName name="item12.8">'[11]COMPOSIÇÃO CUSTO'!#REF!</definedName>
    <definedName name="item12.9" localSheetId="6">'[11]COMPOSIÇÃO CUSTO'!#REF!</definedName>
    <definedName name="item12.9">'[11]COMPOSIÇÃO CUSTO'!#REF!</definedName>
    <definedName name="item13.1" localSheetId="6">'[11]COMPOSIÇÃO CUSTO'!#REF!</definedName>
    <definedName name="item13.1">'[11]COMPOSIÇÃO CUSTO'!#REF!</definedName>
    <definedName name="item13.10" localSheetId="6">'[11]COMPOSIÇÃO CUSTO'!#REF!</definedName>
    <definedName name="item13.10">'[11]COMPOSIÇÃO CUSTO'!#REF!</definedName>
    <definedName name="item13.11" localSheetId="6">'[11]COMPOSIÇÃO CUSTO'!#REF!</definedName>
    <definedName name="item13.11">'[11]COMPOSIÇÃO CUSTO'!#REF!</definedName>
    <definedName name="item13.12" localSheetId="6">'[11]COMPOSIÇÃO CUSTO'!#REF!</definedName>
    <definedName name="item13.12">'[11]COMPOSIÇÃO CUSTO'!#REF!</definedName>
    <definedName name="item13.13" localSheetId="6">'[11]COMPOSIÇÃO CUSTO'!#REF!</definedName>
    <definedName name="item13.13">'[11]COMPOSIÇÃO CUSTO'!#REF!</definedName>
    <definedName name="item13.2" localSheetId="6">'[11]COMPOSIÇÃO CUSTO'!#REF!</definedName>
    <definedName name="item13.2">'[11]COMPOSIÇÃO CUSTO'!#REF!</definedName>
    <definedName name="item13.3" localSheetId="6">'[11]COMPOSIÇÃO CUSTO'!#REF!</definedName>
    <definedName name="item13.3">'[11]COMPOSIÇÃO CUSTO'!#REF!</definedName>
    <definedName name="item13.4" localSheetId="6">'[11]COMPOSIÇÃO CUSTO'!#REF!</definedName>
    <definedName name="item13.4">'[11]COMPOSIÇÃO CUSTO'!#REF!</definedName>
    <definedName name="item13.5" localSheetId="6">'[11]COMPOSIÇÃO CUSTO'!#REF!</definedName>
    <definedName name="item13.5">'[11]COMPOSIÇÃO CUSTO'!#REF!</definedName>
    <definedName name="item13.6" localSheetId="6">'[11]COMPOSIÇÃO CUSTO'!#REF!</definedName>
    <definedName name="item13.6">'[11]COMPOSIÇÃO CUSTO'!#REF!</definedName>
    <definedName name="item13.7" localSheetId="6">'[11]COMPOSIÇÃO CUSTO'!#REF!</definedName>
    <definedName name="item13.7">'[11]COMPOSIÇÃO CUSTO'!#REF!</definedName>
    <definedName name="item13.8" localSheetId="6">'[11]COMPOSIÇÃO CUSTO'!#REF!</definedName>
    <definedName name="item13.8">'[11]COMPOSIÇÃO CUSTO'!#REF!</definedName>
    <definedName name="item13.9" localSheetId="6">'[11]COMPOSIÇÃO CUSTO'!#REF!</definedName>
    <definedName name="item13.9">'[11]COMPOSIÇÃO CUSTO'!#REF!</definedName>
    <definedName name="item14.1" localSheetId="6">'[11]COMPOSIÇÃO CUSTO'!#REF!</definedName>
    <definedName name="item14.1">'[11]COMPOSIÇÃO CUSTO'!#REF!</definedName>
    <definedName name="item14.2" localSheetId="6">'[11]COMPOSIÇÃO CUSTO'!#REF!</definedName>
    <definedName name="item14.2">'[11]COMPOSIÇÃO CUSTO'!#REF!</definedName>
    <definedName name="item14.3" localSheetId="6">'[11]COMPOSIÇÃO CUSTO'!#REF!</definedName>
    <definedName name="item14.3">'[11]COMPOSIÇÃO CUSTO'!#REF!</definedName>
    <definedName name="item14.4" localSheetId="6">'[11]COMPOSIÇÃO CUSTO'!#REF!</definedName>
    <definedName name="item14.4">'[11]COMPOSIÇÃO CUSTO'!#REF!</definedName>
    <definedName name="item14.5" localSheetId="6">'[11]COMPOSIÇÃO CUSTO'!#REF!</definedName>
    <definedName name="item14.5">'[11]COMPOSIÇÃO CUSTO'!#REF!</definedName>
    <definedName name="item14.6" localSheetId="6">'[11]COMPOSIÇÃO CUSTO'!#REF!</definedName>
    <definedName name="item14.6">'[11]COMPOSIÇÃO CUSTO'!#REF!</definedName>
    <definedName name="item15.1" localSheetId="6">'[11]COMPOSIÇÃO CUSTO'!#REF!</definedName>
    <definedName name="item15.1">'[11]COMPOSIÇÃO CUSTO'!#REF!</definedName>
    <definedName name="item15.10" localSheetId="6">'[11]COMPOSIÇÃO CUSTO'!#REF!</definedName>
    <definedName name="item15.10">'[11]COMPOSIÇÃO CUSTO'!#REF!</definedName>
    <definedName name="item15.11" localSheetId="6">'[11]COMPOSIÇÃO CUSTO'!#REF!</definedName>
    <definedName name="item15.11">'[11]COMPOSIÇÃO CUSTO'!#REF!</definedName>
    <definedName name="item15.12" localSheetId="6">'[11]COMPOSIÇÃO CUSTO'!#REF!</definedName>
    <definedName name="item15.12">'[11]COMPOSIÇÃO CUSTO'!#REF!</definedName>
    <definedName name="item15.13" localSheetId="6">'[11]COMPOSIÇÃO CUSTO'!#REF!</definedName>
    <definedName name="item15.13">'[11]COMPOSIÇÃO CUSTO'!#REF!</definedName>
    <definedName name="item15.2" localSheetId="6">'[11]COMPOSIÇÃO CUSTO'!#REF!</definedName>
    <definedName name="item15.2">'[11]COMPOSIÇÃO CUSTO'!#REF!</definedName>
    <definedName name="item15.3" localSheetId="6">'[11]COMPOSIÇÃO CUSTO'!#REF!</definedName>
    <definedName name="item15.3">'[11]COMPOSIÇÃO CUSTO'!#REF!</definedName>
    <definedName name="item15.4" localSheetId="6">'[11]COMPOSIÇÃO CUSTO'!#REF!</definedName>
    <definedName name="item15.4">'[11]COMPOSIÇÃO CUSTO'!#REF!</definedName>
    <definedName name="item15.5" localSheetId="6">'[11]COMPOSIÇÃO CUSTO'!#REF!</definedName>
    <definedName name="item15.5">'[11]COMPOSIÇÃO CUSTO'!#REF!</definedName>
    <definedName name="item15.6" localSheetId="6">'[11]COMPOSIÇÃO CUSTO'!#REF!</definedName>
    <definedName name="item15.6">'[11]COMPOSIÇÃO CUSTO'!#REF!</definedName>
    <definedName name="item15.7" localSheetId="6">'[11]COMPOSIÇÃO CUSTO'!#REF!</definedName>
    <definedName name="item15.7">'[11]COMPOSIÇÃO CUSTO'!#REF!</definedName>
    <definedName name="item15.8" localSheetId="6">'[11]COMPOSIÇÃO CUSTO'!#REF!</definedName>
    <definedName name="item15.8">'[11]COMPOSIÇÃO CUSTO'!#REF!</definedName>
    <definedName name="item15.9" localSheetId="6">'[11]COMPOSIÇÃO CUSTO'!#REF!</definedName>
    <definedName name="item15.9">'[11]COMPOSIÇÃO CUSTO'!#REF!</definedName>
    <definedName name="item2.1" localSheetId="6">'[11]COMPOSIÇÃO CUSTO'!#REF!</definedName>
    <definedName name="item2.1">'[11]COMPOSIÇÃO CUSTO'!#REF!</definedName>
    <definedName name="item2.10" localSheetId="6">'[11]COMPOSIÇÃO CUSTO'!#REF!</definedName>
    <definedName name="item2.10">'[11]COMPOSIÇÃO CUSTO'!#REF!</definedName>
    <definedName name="item2.11" localSheetId="6">'[11]COMPOSIÇÃO CUSTO'!#REF!</definedName>
    <definedName name="item2.11">'[11]COMPOSIÇÃO CUSTO'!#REF!</definedName>
    <definedName name="item2.12" localSheetId="6">'[11]COMPOSIÇÃO CUSTO'!#REF!</definedName>
    <definedName name="item2.12">'[11]COMPOSIÇÃO CUSTO'!#REF!</definedName>
    <definedName name="item2.13" localSheetId="6">'[11]COMPOSIÇÃO CUSTO'!#REF!</definedName>
    <definedName name="item2.13">'[11]COMPOSIÇÃO CUSTO'!#REF!</definedName>
    <definedName name="item2.14" localSheetId="6">'[11]COMPOSIÇÃO CUSTO'!#REF!</definedName>
    <definedName name="item2.14">'[11]COMPOSIÇÃO CUSTO'!#REF!</definedName>
    <definedName name="item2.15" localSheetId="6">'[11]COMPOSIÇÃO CUSTO'!#REF!</definedName>
    <definedName name="item2.15">'[11]COMPOSIÇÃO CUSTO'!#REF!</definedName>
    <definedName name="item2.16" localSheetId="6">'[11]COMPOSIÇÃO CUSTO'!#REF!</definedName>
    <definedName name="item2.16">'[11]COMPOSIÇÃO CUSTO'!#REF!</definedName>
    <definedName name="item2.17" localSheetId="6">'[11]COMPOSIÇÃO CUSTO'!#REF!</definedName>
    <definedName name="item2.17">'[11]COMPOSIÇÃO CUSTO'!#REF!</definedName>
    <definedName name="item2.18" localSheetId="6">'[11]COMPOSIÇÃO CUSTO'!#REF!</definedName>
    <definedName name="item2.18">'[11]COMPOSIÇÃO CUSTO'!#REF!</definedName>
    <definedName name="item2.19" localSheetId="6">'[11]COMPOSIÇÃO CUSTO'!#REF!</definedName>
    <definedName name="item2.19">'[11]COMPOSIÇÃO CUSTO'!#REF!</definedName>
    <definedName name="item2.2" localSheetId="6">'[11]COMPOSIÇÃO CUSTO'!#REF!</definedName>
    <definedName name="item2.2">'[11]COMPOSIÇÃO CUSTO'!#REF!</definedName>
    <definedName name="item2.20" localSheetId="6">'[11]COMPOSIÇÃO CUSTO'!#REF!</definedName>
    <definedName name="item2.20">'[11]COMPOSIÇÃO CUSTO'!#REF!</definedName>
    <definedName name="item2.21" localSheetId="6">'[11]COMPOSIÇÃO CUSTO'!#REF!</definedName>
    <definedName name="item2.21">'[11]COMPOSIÇÃO CUSTO'!#REF!</definedName>
    <definedName name="item2.22" localSheetId="6">'[11]COMPOSIÇÃO CUSTO'!#REF!</definedName>
    <definedName name="item2.22">'[11]COMPOSIÇÃO CUSTO'!#REF!</definedName>
    <definedName name="item2.23" localSheetId="6">'[11]COMPOSIÇÃO CUSTO'!#REF!</definedName>
    <definedName name="item2.23">'[11]COMPOSIÇÃO CUSTO'!#REF!</definedName>
    <definedName name="item2.24" localSheetId="6">'[11]COMPOSIÇÃO CUSTO'!#REF!</definedName>
    <definedName name="item2.24">'[11]COMPOSIÇÃO CUSTO'!#REF!</definedName>
    <definedName name="item2.25" localSheetId="6">'[11]COMPOSIÇÃO CUSTO'!#REF!</definedName>
    <definedName name="item2.25">'[11]COMPOSIÇÃO CUSTO'!#REF!</definedName>
    <definedName name="item2.26" localSheetId="6">'[11]COMPOSIÇÃO CUSTO'!#REF!</definedName>
    <definedName name="item2.26">'[11]COMPOSIÇÃO CUSTO'!#REF!</definedName>
    <definedName name="item2.27" localSheetId="6">'[11]COMPOSIÇÃO CUSTO'!#REF!</definedName>
    <definedName name="item2.27">'[11]COMPOSIÇÃO CUSTO'!#REF!</definedName>
    <definedName name="item2.3" localSheetId="6">'[11]COMPOSIÇÃO CUSTO'!#REF!</definedName>
    <definedName name="item2.3">'[11]COMPOSIÇÃO CUSTO'!#REF!</definedName>
    <definedName name="item2.4" localSheetId="6">'[11]COMPOSIÇÃO CUSTO'!#REF!</definedName>
    <definedName name="item2.4">'[11]COMPOSIÇÃO CUSTO'!#REF!</definedName>
    <definedName name="item2.5" localSheetId="6">'[11]COMPOSIÇÃO CUSTO'!#REF!</definedName>
    <definedName name="item2.5">'[11]COMPOSIÇÃO CUSTO'!#REF!</definedName>
    <definedName name="item2.6" localSheetId="6">'[11]COMPOSIÇÃO CUSTO'!#REF!</definedName>
    <definedName name="item2.6">'[11]COMPOSIÇÃO CUSTO'!#REF!</definedName>
    <definedName name="item2.7" localSheetId="6">'[11]COMPOSIÇÃO CUSTO'!#REF!</definedName>
    <definedName name="item2.7">'[11]COMPOSIÇÃO CUSTO'!#REF!</definedName>
    <definedName name="item2.8" localSheetId="6">'[11]COMPOSIÇÃO CUSTO'!#REF!</definedName>
    <definedName name="item2.8">'[11]COMPOSIÇÃO CUSTO'!#REF!</definedName>
    <definedName name="item2.9" localSheetId="6">'[11]COMPOSIÇÃO CUSTO'!#REF!</definedName>
    <definedName name="item2.9">'[11]COMPOSIÇÃO CUSTO'!#REF!</definedName>
    <definedName name="item3.1" localSheetId="6">'[11]COMPOSIÇÃO CUSTO'!#REF!</definedName>
    <definedName name="item3.1">'[11]COMPOSIÇÃO CUSTO'!#REF!</definedName>
    <definedName name="item3.2" localSheetId="6">'[11]COMPOSIÇÃO CUSTO'!#REF!</definedName>
    <definedName name="item3.2">'[11]COMPOSIÇÃO CUSTO'!#REF!</definedName>
    <definedName name="item3.3" localSheetId="6">'[11]COMPOSIÇÃO CUSTO'!#REF!</definedName>
    <definedName name="item3.3">'[11]COMPOSIÇÃO CUSTO'!#REF!</definedName>
    <definedName name="item4.1" localSheetId="6">'[11]COMPOSIÇÃO CUSTO'!#REF!</definedName>
    <definedName name="item4.1">'[11]COMPOSIÇÃO CUSTO'!#REF!</definedName>
    <definedName name="item4.2" localSheetId="6">'[11]COMPOSIÇÃO CUSTO'!#REF!</definedName>
    <definedName name="item4.2">'[11]COMPOSIÇÃO CUSTO'!#REF!</definedName>
    <definedName name="item4.3" localSheetId="6">'[11]COMPOSIÇÃO CUSTO'!#REF!</definedName>
    <definedName name="item4.3">'[11]COMPOSIÇÃO CUSTO'!#REF!</definedName>
    <definedName name="item4.4" localSheetId="6">'[11]COMPOSIÇÃO CUSTO'!#REF!</definedName>
    <definedName name="item4.4">'[11]COMPOSIÇÃO CUSTO'!#REF!</definedName>
    <definedName name="item4.5" localSheetId="6">'[11]COMPOSIÇÃO CUSTO'!#REF!</definedName>
    <definedName name="item4.5">'[11]COMPOSIÇÃO CUSTO'!#REF!</definedName>
    <definedName name="item4.6" localSheetId="6">'[11]COMPOSIÇÃO CUSTO'!#REF!</definedName>
    <definedName name="item4.6">'[11]COMPOSIÇÃO CUSTO'!#REF!</definedName>
    <definedName name="item4.7" localSheetId="6">'[11]COMPOSIÇÃO CUSTO'!#REF!</definedName>
    <definedName name="item4.7">'[11]COMPOSIÇÃO CUSTO'!#REF!</definedName>
    <definedName name="item5.1" localSheetId="6">'[11]COMPOSIÇÃO CUSTO'!#REF!</definedName>
    <definedName name="item5.1">'[11]COMPOSIÇÃO CUSTO'!#REF!</definedName>
    <definedName name="item5.2" localSheetId="6">'[11]COMPOSIÇÃO CUSTO'!#REF!</definedName>
    <definedName name="item5.2">'[11]COMPOSIÇÃO CUSTO'!#REF!</definedName>
    <definedName name="item5.3" localSheetId="6">'[11]COMPOSIÇÃO CUSTO'!#REF!</definedName>
    <definedName name="item5.3">'[11]COMPOSIÇÃO CUSTO'!#REF!</definedName>
    <definedName name="item5.4" localSheetId="6">'[11]COMPOSIÇÃO CUSTO'!#REF!</definedName>
    <definedName name="item5.4">'[11]COMPOSIÇÃO CUSTO'!#REF!</definedName>
    <definedName name="item5.5" localSheetId="6">'[11]COMPOSIÇÃO CUSTO'!#REF!</definedName>
    <definedName name="item5.5">'[11]COMPOSIÇÃO CUSTO'!#REF!</definedName>
    <definedName name="item5.6" localSheetId="6">'[11]COMPOSIÇÃO CUSTO'!#REF!</definedName>
    <definedName name="item5.6">'[11]COMPOSIÇÃO CUSTO'!#REF!</definedName>
    <definedName name="item5.7" localSheetId="6">'[11]COMPOSIÇÃO CUSTO'!#REF!</definedName>
    <definedName name="item5.7">'[11]COMPOSIÇÃO CUSTO'!#REF!</definedName>
    <definedName name="item6.1" localSheetId="6">'[11]COMPOSIÇÃO CUSTO'!#REF!</definedName>
    <definedName name="item6.1">'[11]COMPOSIÇÃO CUSTO'!#REF!</definedName>
    <definedName name="item6.2" localSheetId="6">'[11]COMPOSIÇÃO CUSTO'!#REF!</definedName>
    <definedName name="item6.2">'[11]COMPOSIÇÃO CUSTO'!#REF!</definedName>
    <definedName name="item6.3" localSheetId="6">'[11]COMPOSIÇÃO CUSTO'!#REF!</definedName>
    <definedName name="item6.3">'[11]COMPOSIÇÃO CUSTO'!#REF!</definedName>
    <definedName name="item6.4" localSheetId="6">'[11]COMPOSIÇÃO CUSTO'!#REF!</definedName>
    <definedName name="item6.4">'[11]COMPOSIÇÃO CUSTO'!#REF!</definedName>
    <definedName name="item6.5" localSheetId="6">'[11]COMPOSIÇÃO CUSTO'!#REF!</definedName>
    <definedName name="item6.5">'[11]COMPOSIÇÃO CUSTO'!#REF!</definedName>
    <definedName name="item7.1" localSheetId="6">'[11]COMPOSIÇÃO CUSTO'!#REF!</definedName>
    <definedName name="item7.1">'[11]COMPOSIÇÃO CUSTO'!#REF!</definedName>
    <definedName name="item7.10" localSheetId="6">'[11]COMPOSIÇÃO CUSTO'!#REF!</definedName>
    <definedName name="item7.10">'[11]COMPOSIÇÃO CUSTO'!#REF!</definedName>
    <definedName name="item7.11" localSheetId="6">'[11]COMPOSIÇÃO CUSTO'!#REF!</definedName>
    <definedName name="item7.11">'[11]COMPOSIÇÃO CUSTO'!#REF!</definedName>
    <definedName name="item7.12" localSheetId="6">'[11]COMPOSIÇÃO CUSTO'!#REF!</definedName>
    <definedName name="item7.12">'[11]COMPOSIÇÃO CUSTO'!#REF!</definedName>
    <definedName name="item7.13" localSheetId="6">'[11]COMPOSIÇÃO CUSTO'!#REF!</definedName>
    <definedName name="item7.13">'[11]COMPOSIÇÃO CUSTO'!#REF!</definedName>
    <definedName name="item7.14" localSheetId="6">'[11]COMPOSIÇÃO CUSTO'!#REF!</definedName>
    <definedName name="item7.14">'[11]COMPOSIÇÃO CUSTO'!#REF!</definedName>
    <definedName name="item7.15" localSheetId="6">'[11]COMPOSIÇÃO CUSTO'!#REF!</definedName>
    <definedName name="item7.15">'[11]COMPOSIÇÃO CUSTO'!#REF!</definedName>
    <definedName name="item7.16" localSheetId="6">'[11]COMPOSIÇÃO CUSTO'!#REF!</definedName>
    <definedName name="item7.16">'[11]COMPOSIÇÃO CUSTO'!#REF!</definedName>
    <definedName name="item7.17" localSheetId="6">'[11]COMPOSIÇÃO CUSTO'!#REF!</definedName>
    <definedName name="item7.17">'[11]COMPOSIÇÃO CUSTO'!#REF!</definedName>
    <definedName name="item7.18" localSheetId="6">'[11]COMPOSIÇÃO CUSTO'!#REF!</definedName>
    <definedName name="item7.18">'[11]COMPOSIÇÃO CUSTO'!#REF!</definedName>
    <definedName name="item7.19" localSheetId="6">'[11]COMPOSIÇÃO CUSTO'!#REF!</definedName>
    <definedName name="item7.19">'[11]COMPOSIÇÃO CUSTO'!#REF!</definedName>
    <definedName name="item7.2" localSheetId="6">'[11]COMPOSIÇÃO CUSTO'!#REF!</definedName>
    <definedName name="item7.2">'[11]COMPOSIÇÃO CUSTO'!#REF!</definedName>
    <definedName name="item7.3" localSheetId="6">'[11]COMPOSIÇÃO CUSTO'!#REF!</definedName>
    <definedName name="item7.3">'[11]COMPOSIÇÃO CUSTO'!#REF!</definedName>
    <definedName name="item7.4" localSheetId="6">'[11]COMPOSIÇÃO CUSTO'!#REF!</definedName>
    <definedName name="item7.4">'[11]COMPOSIÇÃO CUSTO'!#REF!</definedName>
    <definedName name="item7.5" localSheetId="6">'[11]COMPOSIÇÃO CUSTO'!#REF!</definedName>
    <definedName name="item7.5">'[11]COMPOSIÇÃO CUSTO'!#REF!</definedName>
    <definedName name="item7.6" localSheetId="6">'[11]COMPOSIÇÃO CUSTO'!#REF!</definedName>
    <definedName name="item7.6">'[11]COMPOSIÇÃO CUSTO'!#REF!</definedName>
    <definedName name="item7.7" localSheetId="6">'[11]COMPOSIÇÃO CUSTO'!#REF!</definedName>
    <definedName name="item7.7">'[11]COMPOSIÇÃO CUSTO'!#REF!</definedName>
    <definedName name="item7.8" localSheetId="6">'[11]COMPOSIÇÃO CUSTO'!#REF!</definedName>
    <definedName name="item7.8">'[11]COMPOSIÇÃO CUSTO'!#REF!</definedName>
    <definedName name="item7.9" localSheetId="6">'[11]COMPOSIÇÃO CUSTO'!#REF!</definedName>
    <definedName name="item7.9">'[11]COMPOSIÇÃO CUSTO'!#REF!</definedName>
    <definedName name="item8.1" localSheetId="6">'[11]COMPOSIÇÃO CUSTO'!#REF!</definedName>
    <definedName name="item8.1">'[11]COMPOSIÇÃO CUSTO'!#REF!</definedName>
    <definedName name="item8.2" localSheetId="6">'[11]COMPOSIÇÃO CUSTO'!#REF!</definedName>
    <definedName name="item8.2">'[11]COMPOSIÇÃO CUSTO'!#REF!</definedName>
    <definedName name="item8.3" localSheetId="6">'[11]COMPOSIÇÃO CUSTO'!#REF!</definedName>
    <definedName name="item8.3">'[11]COMPOSIÇÃO CUSTO'!#REF!</definedName>
    <definedName name="item8.4" localSheetId="6">'[11]COMPOSIÇÃO CUSTO'!#REF!</definedName>
    <definedName name="item8.4">'[11]COMPOSIÇÃO CUSTO'!#REF!</definedName>
    <definedName name="item8.5" localSheetId="6">'[11]COMPOSIÇÃO CUSTO'!#REF!</definedName>
    <definedName name="item8.5">'[11]COMPOSIÇÃO CUSTO'!#REF!</definedName>
    <definedName name="item8.6" localSheetId="6">'[11]COMPOSIÇÃO CUSTO'!#REF!</definedName>
    <definedName name="item8.6">'[11]COMPOSIÇÃO CUSTO'!#REF!</definedName>
    <definedName name="item9.1" localSheetId="6">'[11]COMPOSIÇÃO CUSTO'!#REF!</definedName>
    <definedName name="item9.1">'[11]COMPOSIÇÃO CUSTO'!#REF!</definedName>
    <definedName name="item9.2" localSheetId="6">'[11]COMPOSIÇÃO CUSTO'!#REF!</definedName>
    <definedName name="item9.2">'[11]COMPOSIÇÃO CUSTO'!#REF!</definedName>
    <definedName name="item9.3" localSheetId="6">'[11]COMPOSIÇÃO CUSTO'!#REF!</definedName>
    <definedName name="item9.3">'[11]COMPOSIÇÃO CUSTO'!#REF!</definedName>
    <definedName name="item9.4" localSheetId="6">'[11]COMPOSIÇÃO CUSTO'!#REF!</definedName>
    <definedName name="item9.4">'[11]COMPOSIÇÃO CUSTO'!#REF!</definedName>
    <definedName name="item9.5" localSheetId="6">'[11]COMPOSIÇÃO CUSTO'!#REF!</definedName>
    <definedName name="item9.5">'[11]COMPOSIÇÃO CUSTO'!#REF!</definedName>
    <definedName name="item9.6" localSheetId="6">'[11]COMPOSIÇÃO CUSTO'!#REF!</definedName>
    <definedName name="item9.6">'[11]COMPOSIÇÃO CUSTO'!#REF!</definedName>
    <definedName name="item9.7" localSheetId="6">'[11]COMPOSIÇÃO CUSTO'!#REF!</definedName>
    <definedName name="item9.7">'[11]COMPOSIÇÃO CUSTO'!#REF!</definedName>
    <definedName name="item9.8" localSheetId="6">'[11]COMPOSIÇÃO CUSTO'!#REF!</definedName>
    <definedName name="item9.8">'[11]COMPOSIÇÃO CUSTO'!#REF!</definedName>
    <definedName name="item9.9" localSheetId="6">'[11]COMPOSIÇÃO CUSTO'!#REF!</definedName>
    <definedName name="item9.9">'[11]COMPOSIÇÃO CUSTO'!#REF!</definedName>
    <definedName name="itm10.2" localSheetId="6">'[11]COMPOSIÇÃO CUSTO'!#REF!</definedName>
    <definedName name="itm10.2">'[11]COMPOSIÇÃO CUSTO'!#REF!</definedName>
    <definedName name="Jd" localSheetId="6">#REF!</definedName>
    <definedName name="Jd">#REF!</definedName>
    <definedName name="JJ" localSheetId="6">#REF!</definedName>
    <definedName name="JJ">[5]CUBACAO!#REF!</definedName>
    <definedName name="JJJ" localSheetId="6">#REF!</definedName>
    <definedName name="JJJ">[5]CUBACAO!#REF!</definedName>
    <definedName name="Jm" localSheetId="6">#REF!</definedName>
    <definedName name="Jm">#REF!</definedName>
    <definedName name="KKK" localSheetId="6">#REF!</definedName>
    <definedName name="KKK">[5]CUBACAO!#REF!</definedName>
    <definedName name="LEO" localSheetId="6">#REF!</definedName>
    <definedName name="LEO">#REF!</definedName>
    <definedName name="LL" localSheetId="6">#REF!</definedName>
    <definedName name="LL">[5]CUBACAO!#REF!</definedName>
    <definedName name="LLL" localSheetId="6">#REF!</definedName>
    <definedName name="LLL">[5]CUBACAO!#REF!</definedName>
    <definedName name="LOCALIDADE">#REF!</definedName>
    <definedName name="Lucro" localSheetId="6">#REF!</definedName>
    <definedName name="Lucro">#REF!</definedName>
    <definedName name="m" localSheetId="6">#REF!</definedName>
    <definedName name="m">#REF!</definedName>
    <definedName name="m²" localSheetId="6">[12]Memória!#REF!</definedName>
    <definedName name="m²">[12]Memória!#REF!</definedName>
    <definedName name="MENU.CRONO" localSheetId="3" hidden="1">OFFSET([6]CRONO!$T$11,1,0)</definedName>
    <definedName name="MENU.CRONO" localSheetId="6" hidden="1">OFFSET([7]CRONO!$T$11,1,0)</definedName>
    <definedName name="MENU.CRONO" hidden="1">OFFSET([8]CRONO!$T$11,1,0)</definedName>
    <definedName name="MM" localSheetId="6">#REF!</definedName>
    <definedName name="MM">[5]CUBACAO!#REF!</definedName>
    <definedName name="MMM" localSheetId="6">#REF!</definedName>
    <definedName name="MMM">[5]CUBACAO!#REF!</definedName>
    <definedName name="n" localSheetId="6">#REF!</definedName>
    <definedName name="n">#REF!</definedName>
    <definedName name="NAOCONTEM">#REF!</definedName>
    <definedName name="NCOMPOSICOES">2</definedName>
    <definedName name="NCOTACOES">4</definedName>
    <definedName name="NEMPRESAS">12</definedName>
    <definedName name="NINDICES">3</definedName>
    <definedName name="NN" localSheetId="6">#REF!</definedName>
    <definedName name="NN">[5]CUBACAO!#REF!</definedName>
    <definedName name="NNN" localSheetId="6">#REF!</definedName>
    <definedName name="NNN">[5]CUBACAO!#REF!</definedName>
    <definedName name="NRELATORIOS">COUNTA(#REF!)-2</definedName>
    <definedName name="NumerEmpresa">25</definedName>
    <definedName name="NumerIndice">3</definedName>
    <definedName name="OAO" localSheetId="6">#REF!</definedName>
    <definedName name="OAO">#REF!</definedName>
    <definedName name="Objeto">"Referência"</definedName>
    <definedName name="OO" localSheetId="6">#REF!</definedName>
    <definedName name="OO">[5]CUBACAO!#REF!</definedName>
    <definedName name="OOO" localSheetId="6">#REF!</definedName>
    <definedName name="OOO">[5]CUBACAO!#REF!</definedName>
    <definedName name="ORÇAMENTO.BancoRef" localSheetId="3" hidden="1">[6]ORÇAMENTO!$F$8</definedName>
    <definedName name="ORÇAMENTO.BancoRef" localSheetId="6" hidden="1">[7]ORÇAMENTO!$F$8</definedName>
    <definedName name="ORÇAMENTO.BancoRef" hidden="1">[8]ORÇAMENTO!$F$8</definedName>
    <definedName name="ORÇAMENTO.CodBarra" localSheetId="3" hidden="1">IF(COTAÇÃO!ORÇAMENTO.Fonte="Sinapi",SUBSTITUTE(SUBSTITUTE(COTAÇÃO!ORÇAMENTO.Codigo,"/00","/"),"/0","/"),COTAÇÃO!ORÇAMENTO.Codigo)</definedName>
    <definedName name="ORÇAMENTO.CodBarra" localSheetId="6" hidden="1">IF('ENCARGOS SOCIAIS'!ORÇAMENTO.Fonte="Sinapi",SUBSTITUTE(SUBSTITUTE('ENCARGOS SOCIAIS'!ORÇAMENTO.Codigo,"/00","/"),"/0","/"),'ENCARGOS SOCIAIS'!ORÇAMENTO.Codigo)</definedName>
    <definedName name="ORÇAMENTO.CodBarra" hidden="1">IF(ORÇAMENTO.Fonte="Sinapi",SUBSTITUTE(SUBSTITUTE(ORÇAMENTO.Codigo,"/00","/"),"/0","/"),ORÇAMENTO.Codigo)</definedName>
    <definedName name="ORÇAMENTO.Codigo" localSheetId="3" hidden="1">[6]ORÇAMENTO!$Q1</definedName>
    <definedName name="ORÇAMENTO.Codigo" localSheetId="6" hidden="1">[7]ORÇAMENTO!$Q1</definedName>
    <definedName name="ORÇAMENTO.Codigo" hidden="1">[8]ORÇAMENTO!$Q1</definedName>
    <definedName name="ORÇAMENTO.CustoUnitario" localSheetId="3" hidden="1">ROUND([6]ORÇAMENTO!$U1,15-13*[6]ORÇAMENTO!$AF$8)</definedName>
    <definedName name="ORÇAMENTO.CustoUnitario" localSheetId="6" hidden="1">ROUND([7]ORÇAMENTO!$U1,15-13*[7]ORÇAMENTO!$AF$8)</definedName>
    <definedName name="ORÇAMENTO.CustoUnitario" hidden="1">ROUND([8]ORÇAMENTO!$U1,15-13*[8]ORÇAMENTO!$AF$8)</definedName>
    <definedName name="ORÇAMENTO.Descricao" localSheetId="3" hidden="1">[6]ORÇAMENTO!$R1</definedName>
    <definedName name="ORÇAMENTO.Descricao" localSheetId="6" hidden="1">[7]ORÇAMENTO!$R1</definedName>
    <definedName name="ORÇAMENTO.Descricao" hidden="1">[8]ORÇAMENTO!$R1</definedName>
    <definedName name="ORÇAMENTO.Fonte" localSheetId="3" hidden="1">[6]ORÇAMENTO!$P1</definedName>
    <definedName name="ORÇAMENTO.Fonte" localSheetId="6" hidden="1">[7]ORÇAMENTO!$P1</definedName>
    <definedName name="ORÇAMENTO.Fonte" hidden="1">[8]ORÇAMENTO!$P1</definedName>
    <definedName name="ORÇAMENTO.ListaCrono" localSheetId="3" hidden="1">OFFSET([6]ORÇAMENTO!$AD$15,1,0):OFFSET([6]ORÇAMENTO!$AD$137,-1,0)</definedName>
    <definedName name="ORÇAMENTO.ListaCrono" localSheetId="6" hidden="1">OFFSET([7]ORÇAMENTO!$AD$15,1,0):OFFSET([7]ORÇAMENTO!$AD$137,-1,0)</definedName>
    <definedName name="ORÇAMENTO.ListaCrono" hidden="1">OFFSET([8]ORÇAMENTO!$AD$15,1,0):OFFSET([8]ORÇAMENTO!$AD$137,-1,0)</definedName>
    <definedName name="ORÇAMENTO.MáximoListaCrono" localSheetId="3" hidden="1">MAX(COTAÇÃO!ORÇAMENTO.ListaCrono)</definedName>
    <definedName name="ORÇAMENTO.MáximoListaCrono" localSheetId="6" hidden="1">MAX('ENCARGOS SOCIAIS'!ORÇAMENTO.ListaCrono)</definedName>
    <definedName name="ORÇAMENTO.MáximoListaCrono" hidden="1">MAX(ORÇAMENTO.ListaCrono)</definedName>
    <definedName name="ORÇAMENTO.Nivel" localSheetId="3" hidden="1">[6]ORÇAMENTO!$M1</definedName>
    <definedName name="ORÇAMENTO.Nivel" localSheetId="6" hidden="1">[7]ORÇAMENTO!$M1</definedName>
    <definedName name="ORÇAMENTO.Nivel" hidden="1">[8]ORÇAMENTO!$M1</definedName>
    <definedName name="ORÇAMENTO.OpcaoBDI" localSheetId="3" hidden="1">[6]ORÇAMENTO!$V1</definedName>
    <definedName name="ORÇAMENTO.OpcaoBDI" localSheetId="6" hidden="1">[7]ORÇAMENTO!$V1</definedName>
    <definedName name="ORÇAMENTO.OpcaoBDI" hidden="1">[8]ORÇAMENTO!$V1</definedName>
    <definedName name="ORÇAMENTO.PasteFormat1" localSheetId="3" hidden="1">OFFSET([6]ORÇAMENTO!$P$15,1,0):OFFSET([6]ORÇAMENTO!$S$137,-1,0)</definedName>
    <definedName name="ORÇAMENTO.PasteFormat1" localSheetId="6" hidden="1">OFFSET([7]ORÇAMENTO!$P$15,1,0):OFFSET([7]ORÇAMENTO!$S$137,-1,0)</definedName>
    <definedName name="ORÇAMENTO.PasteFormat1" hidden="1">OFFSET([8]ORÇAMENTO!$P$15,1,0):OFFSET([8]ORÇAMENTO!$S$137,-1,0)</definedName>
    <definedName name="ORÇAMENTO.PasteFormat2" localSheetId="3" hidden="1">OFFSET([6]ORÇAMENTO!$U$15,1,0):OFFSET([6]ORÇAMENTO!$V$137,-1,0)</definedName>
    <definedName name="ORÇAMENTO.PasteFormat2" localSheetId="6" hidden="1">OFFSET([7]ORÇAMENTO!$U$15,1,0):OFFSET([7]ORÇAMENTO!$V$137,-1,0)</definedName>
    <definedName name="ORÇAMENTO.PasteFormat2" hidden="1">OFFSET([8]ORÇAMENTO!$U$15,1,0):OFFSET([8]ORÇAMENTO!$V$137,-1,0)</definedName>
    <definedName name="ORÇAMENTO.PrecoUnitarioLicitado" localSheetId="3" hidden="1">[6]ORÇAMENTO!$AL1</definedName>
    <definedName name="ORÇAMENTO.PrecoUnitarioLicitado" localSheetId="6" hidden="1">[7]ORÇAMENTO!$AL1</definedName>
    <definedName name="ORÇAMENTO.PrecoUnitarioLicitado" hidden="1">[8]ORÇAMENTO!$AL1</definedName>
    <definedName name="ORÇAMENTO.RangeQuant" localSheetId="3" hidden="1">OFFSET([6]ORÇAMENTO!$T$15,1,0):OFFSET([6]ORÇAMENTO!$T$137,-1,0)</definedName>
    <definedName name="ORÇAMENTO.RangeQuant" localSheetId="6" hidden="1">OFFSET([7]ORÇAMENTO!$T$15,1,0):OFFSET([7]ORÇAMENTO!$T$137,-1,0)</definedName>
    <definedName name="ORÇAMENTO.RangeQuant" hidden="1">OFFSET([8]ORÇAMENTO!$T$15,1,0):OFFSET([8]ORÇAMENTO!$T$137,-1,0)</definedName>
    <definedName name="ORÇAMENTO.SumCPMANUAL" localSheetId="3" hidden="1">SUMIF([6]ORÇAMENTO!$Z$15:$Z$137,"CP",[6]ORÇAMENTO!$AA$15:$AA$137)</definedName>
    <definedName name="ORÇAMENTO.SumCPMANUAL" localSheetId="6" hidden="1">SUMIF([7]ORÇAMENTO!$Z$15:$Z$137,"CP",[7]ORÇAMENTO!$AA$15:$AA$137)</definedName>
    <definedName name="ORÇAMENTO.SumCPMANUAL" hidden="1">SUMIF([8]ORÇAMENTO!$Z$15:$Z$137,"CP",[8]ORÇAMENTO!$AA$15:$AA$137)</definedName>
    <definedName name="ORÇAMENTO.SumINVMANUAL" localSheetId="3" hidden="1">SUMIF([6]ORÇAMENTO!$Z$15:$Z$137,"RP",[6]ORÇAMENTO!$X$15:$X$137)+SUMIF([6]ORÇAMENTO!$Z$15:$Z$137,"CP",[6]ORÇAMENTO!$X$15:$X$137)+SUMIF([6]ORÇAMENTO!$Z$15:$Z$137,"OU",[6]ORÇAMENTO!$X$15:$X$137)</definedName>
    <definedName name="ORÇAMENTO.SumINVMANUAL" localSheetId="6" hidden="1">SUMIF([7]ORÇAMENTO!$Z$15:$Z$137,"RP",[7]ORÇAMENTO!$X$15:$X$137)+SUMIF([7]ORÇAMENTO!$Z$15:$Z$137,"CP",[7]ORÇAMENTO!$X$15:$X$137)+SUMIF([7]ORÇAMENTO!$Z$15:$Z$137,"OU",[7]ORÇAMENTO!$X$15:$X$137)</definedName>
    <definedName name="ORÇAMENTO.SumINVMANUAL" hidden="1">SUMIF([8]ORÇAMENTO!$Z$15:$Z$137,"RP",[8]ORÇAMENTO!$X$15:$X$137)+SUMIF([8]ORÇAMENTO!$Z$15:$Z$137,"CP",[8]ORÇAMENTO!$X$15:$X$137)+SUMIF([8]ORÇAMENTO!$Z$15:$Z$137,"OU",[8]ORÇAMENTO!$X$15:$X$137)</definedName>
    <definedName name="ORÇAMENTO.SumOUTROSMANUAL" localSheetId="3" hidden="1">SUMIF([6]ORÇAMENTO!$Z$15:$Z$137,"OU",[6]ORÇAMENTO!$AB$15:$AB$137)</definedName>
    <definedName name="ORÇAMENTO.SumOUTROSMANUAL" localSheetId="6" hidden="1">SUMIF([7]ORÇAMENTO!$Z$15:$Z$137,"OU",[7]ORÇAMENTO!$AB$15:$AB$137)</definedName>
    <definedName name="ORÇAMENTO.SumOUTROSMANUAL" hidden="1">SUMIF([8]ORÇAMENTO!$Z$15:$Z$137,"OU",[8]ORÇAMENTO!$AB$15:$AB$137)</definedName>
    <definedName name="ORÇAMENTO.SumREPASSEMANUAL" localSheetId="3" hidden="1">COTAÇÃO!ORÇAMENTO.SumINVMANUAL-COTAÇÃO!ORÇAMENTO.SumCPMANUAL-COTAÇÃO!ORÇAMENTO.SumOUTROSMANUAL</definedName>
    <definedName name="ORÇAMENTO.SumREPASSEMANUAL" localSheetId="6" hidden="1">'ENCARGOS SOCIAIS'!ORÇAMENTO.SumINVMANUAL-'ENCARGOS SOCIAIS'!ORÇAMENTO.SumCPMANUAL-'ENCARGOS SOCIAIS'!ORÇAMENTO.SumOUTROSMANUAL</definedName>
    <definedName name="ORÇAMENTO.SumREPASSEMANUAL" hidden="1">ORÇAMENTO.SumINVMANUAL-ORÇAMENTO.SumCPMANUAL-ORÇAMENTO.SumOUTROSMANUAL</definedName>
    <definedName name="ORÇAMENTO.Unidade" localSheetId="3" hidden="1">[6]ORÇAMENTO!$S1</definedName>
    <definedName name="ORÇAMENTO.Unidade" localSheetId="6" hidden="1">[7]ORÇAMENTO!$S1</definedName>
    <definedName name="ORÇAMENTO.Unidade" hidden="1">[8]ORÇAMENTO!$S1</definedName>
    <definedName name="Placas_de_sinalização_vertical___SENTIDO_DA_VIA_PARE">[13]Memória!$D$45</definedName>
    <definedName name="Plan_ajustada" localSheetId="6">[14]Composição!#REF!</definedName>
    <definedName name="Plan_ajustada">[14]Composição!#REF!</definedName>
    <definedName name="PLE.firstrow" localSheetId="3" hidden="1">[6]PLE!$15:$15</definedName>
    <definedName name="PLE.firstrow" localSheetId="6" hidden="1">[7]PLE!$15:$15</definedName>
    <definedName name="PLE.firstrow" hidden="1">[8]PLE!$15:$15</definedName>
    <definedName name="PLE.lastrow" localSheetId="3" hidden="1">[6]PLE!$27:$27</definedName>
    <definedName name="PLE.lastrow" localSheetId="6" hidden="1">[7]PLE!$27:$27</definedName>
    <definedName name="PLE.lastrow" hidden="1">[8]PLE!$27:$27</definedName>
    <definedName name="PLE.Medicao" localSheetId="3" hidden="1">[6]PLE!$J$9</definedName>
    <definedName name="PLE.Medicao" localSheetId="6" hidden="1">[7]PLE!$J$9</definedName>
    <definedName name="PLE.Medicao" hidden="1">[8]PLE!$J$9</definedName>
    <definedName name="PLE.ValorDoEvento" localSheetId="3" hidden="1">SUMIF([6]CÁLCULO!$M$15:$M$137,[6]PLE!$B1,OFFSET([6]CÁLCULO!$AA$15:$AA$137,0,[6]PLE!A$12))</definedName>
    <definedName name="PLE.ValorDoEvento" localSheetId="6" hidden="1">SUMIF([7]CÁLCULO!$M$15:$M$137,[7]PLE!$B1,OFFSET([7]CÁLCULO!$AA$15:$AA$137,0,[7]PLE!A$12))</definedName>
    <definedName name="PLE.ValorDoEvento" hidden="1">SUMIF([8]CÁLCULO!$M$15:$M$137,[8]PLE!$B1,OFFSET([8]CÁLCULO!$AA$15:$AA$137,0,[8]PLE!A$12))</definedName>
    <definedName name="PO.ValoresBDI" localSheetId="3" hidden="1">OFFSET([6]ORÇAMENTO!$AH$15,1,0):OFFSET([6]ORÇAMENTO!$AH$137,-1,0)</definedName>
    <definedName name="PO.ValoresBDI" localSheetId="6" hidden="1">OFFSET([7]ORÇAMENTO!$AH$15,1,0):OFFSET([7]ORÇAMENTO!$AH$137,-1,0)</definedName>
    <definedName name="PO.ValoresBDI" hidden="1">OFFSET([8]ORÇAMENTO!$AH$15,1,0):OFFSET([8]ORÇAMENTO!$AH$137,-1,0)</definedName>
    <definedName name="PP" localSheetId="6">#REF!</definedName>
    <definedName name="PP">[5]CUBACAO!#REF!</definedName>
    <definedName name="QCI.CPManual" localSheetId="3" hidden="1">ROUND([6]QCI!$W1,2)</definedName>
    <definedName name="QCI.CPManual" localSheetId="6" hidden="1">ROUND([7]QCI!$W1,2)</definedName>
    <definedName name="QCI.CPManual" hidden="1">ROUND([8]QCI!$W1,2)</definedName>
    <definedName name="QCI.DescManual" localSheetId="3" hidden="1">[6]QCI!$R1</definedName>
    <definedName name="QCI.DescManual" localSheetId="6" hidden="1">[7]QCI!$R1</definedName>
    <definedName name="QCI.DescManual" hidden="1">[8]QCI!$R1</definedName>
    <definedName name="QCI.Divisao" localSheetId="3" hidden="1">[6]QCI!$V1</definedName>
    <definedName name="QCI.Divisao" localSheetId="6" hidden="1">[7]QCI!$V1</definedName>
    <definedName name="QCI.Divisao" hidden="1">[8]QCI!$V1</definedName>
    <definedName name="QCI.ExisteManual" localSheetId="3" hidden="1">(COUNTIF([6]QCI!$B$13:$B$24,"Manual")+COUNTIF([6]QCI!$B$13:$B$24,"SemiAuto"))&gt;0</definedName>
    <definedName name="QCI.ExisteManual" localSheetId="6" hidden="1">(COUNTIF([7]QCI!$B$13:$B$24,"Manual")+COUNTIF([7]QCI!$B$13:$B$24,"SemiAuto"))&gt;0</definedName>
    <definedName name="QCI.ExisteManual" hidden="1">(COUNTIF([8]QCI!$B$13:$B$24,"Manual")+COUNTIF([8]QCI!$B$13:$B$24,"SemiAuto"))&gt;0</definedName>
    <definedName name="QCI.InvManual" localSheetId="3" hidden="1">ROUND([6]QCI!$U1,2)</definedName>
    <definedName name="QCI.InvManual" localSheetId="6" hidden="1">ROUND([7]QCI!$U1,2)</definedName>
    <definedName name="QCI.InvManual" hidden="1">ROUND([8]QCI!$U1,2)</definedName>
    <definedName name="QCI.ItemInvestimento" localSheetId="3" hidden="1">OFFSET([6]DADOS!$J$2,1,0,COUNTA([6]DADOS!$J:$J)-1,1)</definedName>
    <definedName name="QCI.ItemInvestimento" localSheetId="6" hidden="1">OFFSET([7]DADOS!$J$2,1,0,COUNTA([7]DADOS!$J:$J)-1,1)</definedName>
    <definedName name="QCI.ItemInvestimento" hidden="1">OFFSET([8]DADOS!$J$2,1,0,COUNTA([8]DADOS!$J:$J)-1,1)</definedName>
    <definedName name="QCI.LoteManual" localSheetId="3" hidden="1">[6]QCI!$T1</definedName>
    <definedName name="QCI.LoteManual" localSheetId="6" hidden="1">[7]QCI!$T1</definedName>
    <definedName name="QCI.LoteManual" hidden="1">[8]QCI!$T1</definedName>
    <definedName name="QCI.MaxCPManual" localSheetId="3" hidden="1">[6]QCI!$O1-[6]QCI!$X1</definedName>
    <definedName name="QCI.MaxCPManual" localSheetId="6" hidden="1">[7]QCI!$O1-[7]QCI!$X1</definedName>
    <definedName name="QCI.MaxCPManual" hidden="1">[8]QCI!$O1-[8]QCI!$X1</definedName>
    <definedName name="QCI.MaxOUManual" localSheetId="3" hidden="1">[6]QCI!$O1-[6]QCI!$W1</definedName>
    <definedName name="QCI.MaxOUManual" localSheetId="6" hidden="1">[7]QCI!$O1-[7]QCI!$W1</definedName>
    <definedName name="QCI.MaxOUManual" hidden="1">[8]QCI!$O1-[8]QCI!$W1</definedName>
    <definedName name="QCI.OutrosManual" localSheetId="3" hidden="1">ROUND([6]QCI!$X1,2)</definedName>
    <definedName name="QCI.OutrosManual" localSheetId="6" hidden="1">ROUND([7]QCI!$X1,2)</definedName>
    <definedName name="QCI.OutrosManual" hidden="1">ROUND([8]QCI!$X1,2)</definedName>
    <definedName name="QCI.SubItemInvestimento" localSheetId="3" hidden="1">OFFSET([6]DADOS!$A$2,1,MATCH([6]QCI!$E1,[6]DADOS!$2:$2,0)-1,INDEX([6]DADOS!$2:$2,MATCH([6]QCI!$E1,[6]DADOS!$2:$2,0)+1))</definedName>
    <definedName name="QCI.SubItemInvestimento" localSheetId="6" hidden="1">OFFSET([7]DADOS!$A$2,1,MATCH([7]QCI!$E1,[7]DADOS!$2:$2,0)-1,INDEX([7]DADOS!$2:$2,MATCH([7]QCI!$E1,[7]DADOS!$2:$2,0)+1))</definedName>
    <definedName name="QCI.SubItemInvestimento" hidden="1">OFFSET([8]DADOS!$A$2,1,MATCH([8]QCI!$E1,[8]DADOS!$2:$2,0)-1,INDEX([8]DADOS!$2:$2,MATCH([8]QCI!$E1,[8]DADOS!$2:$2,0)+1))</definedName>
    <definedName name="QCI.SumCPMANUAL" localSheetId="3" hidden="1">SUMIF([6]QCI!$B$13:$B$24,"Manual",[6]QCI!$AA$13:$AA$24)</definedName>
    <definedName name="QCI.SumCPMANUAL" localSheetId="6" hidden="1">SUMIF([7]QCI!$B$13:$B$24,"Manual",[7]QCI!$AA$13:$AA$24)</definedName>
    <definedName name="QCI.SumCPMANUAL" hidden="1">SUMIF([8]QCI!$B$13:$B$24,"Manual",[8]QCI!$AA$13:$AA$24)</definedName>
    <definedName name="QCI.SumINVMANUAL" localSheetId="3" hidden="1">SUMIF([6]QCI!$B$13:$B$24,"Manual",[6]QCI!$O$13:$O$24)</definedName>
    <definedName name="QCI.SumINVMANUAL" localSheetId="6" hidden="1">SUMIF([7]QCI!$B$13:$B$24,"Manual",[7]QCI!$O$13:$O$24)</definedName>
    <definedName name="QCI.SumINVMANUAL" hidden="1">SUMIF([8]QCI!$B$13:$B$24,"Manual",[8]QCI!$O$13:$O$24)</definedName>
    <definedName name="QCI.SumOUTROSMANUAL" localSheetId="3" hidden="1">SUMIF([6]QCI!$B$13:$B$24,"Manual",[6]QCI!$AB$13:$AB$24)</definedName>
    <definedName name="QCI.SumOUTROSMANUAL" localSheetId="6" hidden="1">SUMIF([7]QCI!$B$13:$B$24,"Manual",[7]QCI!$AB$13:$AB$24)</definedName>
    <definedName name="QCI.SumOUTROSMANUAL" hidden="1">SUMIF([8]QCI!$B$13:$B$24,"Manual",[8]QCI!$AB$13:$AB$24)</definedName>
    <definedName name="QCI.SumREPASSEMANUAL" localSheetId="3" hidden="1">COTAÇÃO!QCI.SumINVMANUAL-COTAÇÃO!QCI.CPManual-COTAÇÃO!QCI.OutrosManual</definedName>
    <definedName name="QCI.SumREPASSEMANUAL" localSheetId="6" hidden="1">'ENCARGOS SOCIAIS'!QCI.SumINVMANUAL-'ENCARGOS SOCIAIS'!QCI.CPManual-'ENCARGOS SOCIAIS'!QCI.OutrosManual</definedName>
    <definedName name="QCI.SumREPASSEMANUAL" hidden="1">QCI.SumINVMANUAL-QCI.CPManual-QCI.OutrosManual</definedName>
    <definedName name="QQ" localSheetId="6">#REF!</definedName>
    <definedName name="QQ">[5]CUBACAO!#REF!</definedName>
    <definedName name="Quantidades" hidden="1">{#N/A,#N/A,FALSE,"MO (2)"}</definedName>
    <definedName name="REFERENCIA.Descricao" localSheetId="3" hidden="1">IF(ISNUMBER([6]ORÇAMENTO!$AF1),OFFSET(INDIRECT(COTAÇÃO!ORÇAMENTO.BancoRef),[6]ORÇAMENTO!$AF1-1,3,1),[6]ORÇAMENTO!$AF1)</definedName>
    <definedName name="REFERENCIA.Descricao" localSheetId="6" hidden="1">IF(ISNUMBER([7]ORÇAMENTO!$AF1),OFFSET(INDIRECT('ENCARGOS SOCIAIS'!ORÇAMENTO.BancoRef),[7]ORÇAMENTO!$AF1-1,3,1),[7]ORÇAMENTO!$AF1)</definedName>
    <definedName name="REFERENCIA.Descricao" hidden="1">IF(ISNUMBER([8]ORÇAMENTO!$AF1),OFFSET(INDIRECT(ORÇAMENTO.BancoRef),[8]ORÇAMENTO!$AF1-1,3,1),[8]ORÇAMENTO!$AF1)</definedName>
    <definedName name="REFERENCIA.Desonerado" localSheetId="3" hidden="1">IF(ISNUMBER([6]ORÇAMENTO!$AF1),VALUE(OFFSET(INDIRECT(COTAÇÃO!ORÇAMENTO.BancoRef),[6]ORÇAMENTO!$AF1-1,5,1)),0)</definedName>
    <definedName name="REFERENCIA.Desonerado" localSheetId="6" hidden="1">IF(ISNUMBER([7]ORÇAMENTO!$AF1),VALUE(OFFSET(INDIRECT('ENCARGOS SOCIAIS'!ORÇAMENTO.BancoRef),[7]ORÇAMENTO!$AF1-1,5,1)),0)</definedName>
    <definedName name="REFERENCIA.Desonerado" hidden="1">IF(ISNUMBER([8]ORÇAMENTO!$AF1),VALUE(OFFSET(INDIRECT(ORÇAMENTO.BancoRef),[8]ORÇAMENTO!$AF1-1,5,1)),0)</definedName>
    <definedName name="REFERENCIA.NaoDesonerado" localSheetId="3" hidden="1">IF(ISNUMBER([6]ORÇAMENTO!$AF1),VALUE(OFFSET(INDIRECT(COTAÇÃO!ORÇAMENTO.BancoRef),[6]ORÇAMENTO!$AF1-1,6,1)),0)</definedName>
    <definedName name="REFERENCIA.NaoDesonerado" localSheetId="6" hidden="1">IF(ISNUMBER([7]ORÇAMENTO!$AF1),VALUE(OFFSET(INDIRECT('ENCARGOS SOCIAIS'!ORÇAMENTO.BancoRef),[7]ORÇAMENTO!$AF1-1,6,1)),0)</definedName>
    <definedName name="REFERENCIA.NaoDesonerado" hidden="1">IF(ISNUMBER([8]ORÇAMENTO!$AF1),VALUE(OFFSET(INDIRECT(ORÇAMENTO.BancoRef),[8]ORÇAMENTO!$AF1-1,6,1)),0)</definedName>
    <definedName name="REFERENCIA.Unidade" localSheetId="3" hidden="1">IF(ISNUMBER([6]ORÇAMENTO!$AF1),OFFSET(INDIRECT(COTAÇÃO!ORÇAMENTO.BancoRef),[6]ORÇAMENTO!$AF1-1,4,1),"-")</definedName>
    <definedName name="REFERENCIA.Unidade" localSheetId="6" hidden="1">IF(ISNUMBER([7]ORÇAMENTO!$AF1),OFFSET(INDIRECT('ENCARGOS SOCIAIS'!ORÇAMENTO.BancoRef),[7]ORÇAMENTO!$AF1-1,4,1),"-")</definedName>
    <definedName name="REFERENCIA.Unidade" hidden="1">IF(ISNUMBER([8]ORÇAMENTO!$AF1),OFFSET(INDIRECT(ORÇAMENTO.BancoRef),[8]ORÇAMENTO!$AF1-1,4,1),"-")</definedName>
    <definedName name="RegimeExecucao" localSheetId="3" hidden="1">IF(OR(COTAÇÃO!Import.RegimeExecução="",COTAÇÃO!Import.RegimeExecução="Empreitada por Preço Global",COTAÇÃO!Import.RegimeExecução="Empreitada Integral"),"Global","Unitário")</definedName>
    <definedName name="RegimeExecucao" localSheetId="6" hidden="1">IF(OR('ENCARGOS SOCIAIS'!Import.RegimeExecução="",'ENCARGOS SOCIAIS'!Import.RegimeExecução="Empreitada por Preço Global",'ENCARGOS SOCIAIS'!Import.RegimeExecução="Empreitada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elatoriosFontes" localSheetId="3">OFFSET(#REF!,1,0,NRELATORIOS)</definedName>
    <definedName name="RelatoriosFontes" localSheetId="6">OFFSET(#REF!,1,0,NRELATORIOS)</definedName>
    <definedName name="RelatoriosFontes">OFFSET(#REF!,1,0,NRELATORIOS)</definedName>
    <definedName name="RR" localSheetId="6">#REF!</definedName>
    <definedName name="RR">[5]CUBACAO!#REF!</definedName>
    <definedName name="RRE.MaxCPAcum" localSheetId="3" hidden="1">[6]RRE!$AD$26</definedName>
    <definedName name="RRE.MaxCPAcum" localSheetId="6" hidden="1">[7]RRE!$AD$26</definedName>
    <definedName name="RRE.MaxCPAcum" hidden="1">[8]RRE!$AD$26</definedName>
    <definedName name="RRE.MaxCPAnt" localSheetId="3" hidden="1">[6]RRE!$AC$26</definedName>
    <definedName name="RRE.MaxCPAnt" localSheetId="6" hidden="1">[7]RRE!$AC$26</definedName>
    <definedName name="RRE.MaxCPAnt" hidden="1">[8]RRE!$AC$26</definedName>
    <definedName name="RRE.MaxOUAcum" localSheetId="3" hidden="1">[6]RRE!$AD$27</definedName>
    <definedName name="RRE.MaxOUAcum" localSheetId="6" hidden="1">[7]RRE!$AD$27</definedName>
    <definedName name="RRE.MaxOUAcum" hidden="1">[8]RRE!$AD$27</definedName>
    <definedName name="RRE.MaxOUAnt" localSheetId="3" hidden="1">[6]RRE!$AC$27</definedName>
    <definedName name="RRE.MaxOUAnt" localSheetId="6" hidden="1">[7]RRE!$AC$27</definedName>
    <definedName name="RRE.MaxOUAnt" hidden="1">[8]RRE!$AC$27</definedName>
    <definedName name="RRE.Numero" localSheetId="3" hidden="1">OFFSET([6]RRE!$O$7,0,1)</definedName>
    <definedName name="RRE.Numero" localSheetId="6" hidden="1">OFFSET([7]RRE!$O$7,0,1)</definedName>
    <definedName name="RRE.Numero" hidden="1">OFFSET([8]RRE!$O$7,0,1)</definedName>
    <definedName name="RRE.VIMeta" localSheetId="3" hidden="1">[6]RRE!$L1</definedName>
    <definedName name="RRE.VIMeta" localSheetId="6" hidden="1">[7]RRE!$L1</definedName>
    <definedName name="RRE.VIMeta" hidden="1">[8]RRE!$L1</definedName>
    <definedName name="s" hidden="1">{#N/A,#N/A,FALSE,"MO (2)"}</definedName>
    <definedName name="SENHAGT" hidden="1">"PM2CAIXA"</definedName>
    <definedName name="SomaAgrup" localSheetId="3" hidden="1">SUMIF(OFFSET([6]ORÇAMENTO!$C1,1,0,[6]ORÇAMENTO!$D1),"S",OFFSET([6]ORÇAMENTO!A1,1,0,[6]ORÇAMENTO!$D1))</definedName>
    <definedName name="SomaAgrup" localSheetId="6" hidden="1">SUMIF(OFFSET([7]ORÇAMENTO!$C1,1,0,[7]ORÇAMENTO!$D1),"S",OFFSET([7]ORÇAMENTO!A1,1,0,[7]ORÇAMENTO!$D1))</definedName>
    <definedName name="SomaAgrup" hidden="1">SUMIF(OFFSET([8]ORÇAMENTO!$C1,1,0,[8]ORÇAMENTO!$D1),"S",OFFSET([8]ORÇAMENTO!A1,1,0,[8]ORÇAMENTO!$D1))</definedName>
    <definedName name="SomaAgrupBM" localSheetId="3" hidden="1">SUMIF(OFFSET([6]BM!$A1,1,0,[6]BM!$B1),"S",OFFSET([6]BM!A1,1,0,[6]BM!$B1))</definedName>
    <definedName name="SomaAgrupBM" localSheetId="6" hidden="1">SUMIF(OFFSET([7]BM!$A1,1,0,[7]BM!$B1),"S",OFFSET([7]BM!A1,1,0,[7]BM!$B1))</definedName>
    <definedName name="SomaAgrupBM" hidden="1">SUMIF(OFFSET([8]BM!$A1,1,0,[8]BM!$B1),"S",OFFSET([8]BM!A1,1,0,[8]BM!$B1))</definedName>
    <definedName name="SS" localSheetId="6">#REF!</definedName>
    <definedName name="SS">[5]CUBACAO!#REF!</definedName>
    <definedName name="T" localSheetId="6">#REF!</definedName>
    <definedName name="T">#REF!</definedName>
    <definedName name="TIPOORCAMENTO" localSheetId="3" hidden="1">IF(VALUE([6]MENU!$O$3)=2,"Licitado","Proposto")</definedName>
    <definedName name="TIPOORCAMENTO" localSheetId="6" hidden="1">IF(VALUE([7]MENU!$O$3)=2,"Licitado","Proposto")</definedName>
    <definedName name="TIPOORCAMENTO" hidden="1">IF(VALUE([8]MENU!$O$3)=2,"Licitado","Proposto")</definedName>
    <definedName name="_xlnm.Print_Titles" localSheetId="4">CFF!$1:$6</definedName>
    <definedName name="_xlnm.Print_Titles" localSheetId="2">CPUs!$1:$6</definedName>
    <definedName name="_xlnm.Print_Titles" localSheetId="1">'Memória de Cálculo'!$1:$4</definedName>
    <definedName name="_xlnm.Print_Titles" localSheetId="0">'Orçamento Sintético'!$1:$6</definedName>
    <definedName name="TT" localSheetId="6">#REF!</definedName>
    <definedName name="TT">[5]CUBACAO!#REF!</definedName>
    <definedName name="TxCresc">'[10]TodasTraf-2000-NoPrint'!$C$7:$L$17</definedName>
    <definedName name="UU" localSheetId="6">#REF!</definedName>
    <definedName name="UU">[5]CUBACAO!#REF!</definedName>
    <definedName name="Versao" localSheetId="3" hidden="1">[6]MENU!$J$2</definedName>
    <definedName name="Versao" localSheetId="6" hidden="1">[7]MENU!$J$2</definedName>
    <definedName name="Versao" hidden="1">[8]MENU!$J$2</definedName>
    <definedName name="VTOTAL1" localSheetId="3" hidden="1">ROUND([6]ORÇAMENTO!$T1*[6]ORÇAMENTO!$W1,15-13*[6]ORÇAMENTO!$AF$11)</definedName>
    <definedName name="VTOTAL1" localSheetId="6" hidden="1">ROUND([7]ORÇAMENTO!$T1*[7]ORÇAMENTO!$W1,15-13*[7]ORÇAMENTO!$AF$11)</definedName>
    <definedName name="VTOTAL1" hidden="1">ROUND([8]ORÇAMENTO!$T1*[8]ORÇAMENTO!$W1,15-13*[8]ORÇAMENTO!$AF$11)</definedName>
    <definedName name="VTOTALBM" localSheetId="3" hidden="1">IF([6]BM!$I1=0,0,CHOOSE(MATCH(COTAÇÃO!RegimeExecucao,{"Global","Unitário"},0),ROUND(ROUND([6]BM!#REF!,15-13*[6]BM!$A$9)/100*[6]BM!$I1,15-13*[6]ORÇAMENTO!$AF$11),ROUND(ROUND([6]BM!#REF!,15-13*[6]BM!$A$9)*ROUND([6]BM!$H1,15-13*[6]ORÇAMENTO!$AF$10),15-13*[6]ORÇAMENTO!$AF$11)))</definedName>
    <definedName name="VTOTALBM" localSheetId="6" hidden="1">IF([7]BM!$I1=0,0,CHOOSE(MATCH('ENCARGOS SOCIAIS'!RegimeExecucao,{"Global","Unitário"},0),ROUND(ROUND([7]BM!#REF!,15-13*[7]BM!$A$9)/100*[7]BM!$I1,15-13*[7]ORÇAMENTO!$AF$11),ROUND(ROUND([7]BM!#REF!,15-13*[7]BM!$A$9)*ROUND([7]BM!$H1,15-13*[7]ORÇAMENTO!$AF$10),15-13*[7]ORÇAMENTO!$AF$11)))</definedName>
    <definedName name="VTOTALBM" hidden="1">IF([8]BM!$I1=0,0,CHOOSE(MATCH(RegimeExecucao,{"Global","Unitário"},0),ROUND(ROUND([8]BM!#REF!,15-13*[8]BM!$A$9)/100*[8]BM!$I1,15-13*[8]ORÇAMENTO!$AF$11),ROUND(ROUND([8]BM!#REF!,15-13*[8]BM!$A$9)*ROUND([8]BM!$H1,15-13*[8]ORÇAMENTO!$AF$10),15-13*[8]ORÇAMENTO!$AF$11)))</definedName>
    <definedName name="VV" localSheetId="6">#REF!</definedName>
    <definedName name="VV">[5]CUBACAO!#REF!</definedName>
    <definedName name="wrn.mo2." hidden="1">{#N/A,#N/A,FALSE,"MO (2)"}</definedName>
    <definedName name="WW" localSheetId="6">#REF!</definedName>
    <definedName name="WW">[5]CUBACAO!#REF!</definedName>
    <definedName name="XX" localSheetId="6">#REF!</definedName>
    <definedName name="XX">[5]CUBACAO!#REF!</definedName>
    <definedName name="YY" localSheetId="6">#REF!</definedName>
    <definedName name="YY">[5]CUBACAO!#REF!</definedName>
    <definedName name="ZZ" localSheetId="6">#REF!</definedName>
    <definedName name="ZZ">[5]CUBACAO!#REF!</definedName>
  </definedNames>
  <calcPr calcId="191029"/>
</workbook>
</file>

<file path=xl/calcChain.xml><?xml version="1.0" encoding="utf-8"?>
<calcChain xmlns="http://schemas.openxmlformats.org/spreadsheetml/2006/main">
  <c r="B4" i="3" l="1"/>
  <c r="B4" i="15"/>
  <c r="E39" i="16"/>
  <c r="D39" i="16"/>
  <c r="J4" i="5" l="1"/>
  <c r="K4" i="5"/>
  <c r="B3" i="15"/>
  <c r="B2" i="15"/>
  <c r="B1" i="15"/>
  <c r="F238" i="2" l="1"/>
  <c r="G4" i="9" l="1"/>
  <c r="G4" i="4"/>
  <c r="G4" i="3"/>
  <c r="H4" i="3" l="1"/>
  <c r="B1" i="3" l="1"/>
  <c r="B2" i="3"/>
  <c r="B3" i="3"/>
  <c r="B1" i="4"/>
  <c r="B2" i="4"/>
  <c r="B3" i="4"/>
  <c r="B4" i="4"/>
  <c r="H4" i="4"/>
  <c r="B1" i="5"/>
  <c r="B2" i="5"/>
  <c r="B3" i="5"/>
  <c r="B4" i="5"/>
  <c r="B1" i="9"/>
  <c r="B2" i="9"/>
  <c r="B3" i="9"/>
  <c r="B4" i="9"/>
  <c r="H4" i="9"/>
  <c r="A39" i="9" l="1"/>
  <c r="A35" i="9" l="1"/>
  <c r="D27" i="9" l="1"/>
  <c r="A37" i="9" s="1"/>
  <c r="J24" i="9"/>
  <c r="J26" i="9" s="1"/>
  <c r="A22" i="9"/>
  <c r="A21" i="9"/>
  <c r="A20" i="9"/>
  <c r="A19" i="9"/>
  <c r="A18" i="9"/>
  <c r="S26" i="9" l="1"/>
  <c r="L26" i="9"/>
  <c r="J27" i="9"/>
  <c r="C4" i="2" l="1"/>
  <c r="H4" i="5" s="1"/>
  <c r="E4" i="9" l="1"/>
  <c r="E4" i="4"/>
  <c r="E4" i="3"/>
</calcChain>
</file>

<file path=xl/sharedStrings.xml><?xml version="1.0" encoding="utf-8"?>
<sst xmlns="http://schemas.openxmlformats.org/spreadsheetml/2006/main" count="4386" uniqueCount="1631">
  <si>
    <t>Item</t>
  </si>
  <si>
    <t>Descrição</t>
  </si>
  <si>
    <t>Und</t>
  </si>
  <si>
    <t>Quant.</t>
  </si>
  <si>
    <t xml:space="preserve"> 1 </t>
  </si>
  <si>
    <t xml:space="preserve"> 1.1 </t>
  </si>
  <si>
    <t>m²</t>
  </si>
  <si>
    <t>m³</t>
  </si>
  <si>
    <t xml:space="preserve">Obra:                    </t>
  </si>
  <si>
    <t>Valor da Obra:</t>
  </si>
  <si>
    <t>Fonte de dados:</t>
  </si>
  <si>
    <t>MEMÓRIA DE CÁLCULO</t>
  </si>
  <si>
    <t>SINAPI</t>
  </si>
  <si>
    <t>Próprio</t>
  </si>
  <si>
    <t>Peso (%)</t>
  </si>
  <si>
    <t>Total</t>
  </si>
  <si>
    <t>Valor Unit com BDI</t>
  </si>
  <si>
    <t>Valor Unit</t>
  </si>
  <si>
    <t>Banco</t>
  </si>
  <si>
    <t>Código</t>
  </si>
  <si>
    <t>Valor com BDI =&gt;</t>
  </si>
  <si>
    <t>Valor do BDI =&gt;</t>
  </si>
  <si>
    <t>MO com LS =&gt;</t>
  </si>
  <si>
    <t>LS =&gt;</t>
  </si>
  <si>
    <t>MO sem LS =&gt;</t>
  </si>
  <si>
    <t>Insumo</t>
  </si>
  <si>
    <t>Composição Auxiliar</t>
  </si>
  <si>
    <t>Composição</t>
  </si>
  <si>
    <t>Tipo</t>
  </si>
  <si>
    <t>Composições Principais</t>
  </si>
  <si>
    <t/>
  </si>
  <si>
    <t>30 DIAS</t>
  </si>
  <si>
    <t>Total Por Etapa</t>
  </si>
  <si>
    <t>PLANILHA ORÇAMENTARIA</t>
  </si>
  <si>
    <t>COMPOSIÇÕES ANALÍTICAS COM PREÇO UNITÁRIO</t>
  </si>
  <si>
    <t>CRONOGRAMA FÍSICO-FINANCEIRO</t>
  </si>
  <si>
    <t>DESCRIÇÃO</t>
  </si>
  <si>
    <t>Endereço da obra:</t>
  </si>
  <si>
    <t>BDI:</t>
  </si>
  <si>
    <t>ITEM</t>
  </si>
  <si>
    <t>UND</t>
  </si>
  <si>
    <t>QUANT.</t>
  </si>
  <si>
    <t>Encargos Socias:</t>
  </si>
  <si>
    <t>Construção e Reforma de Edifícios</t>
  </si>
  <si>
    <t>AC</t>
  </si>
  <si>
    <t>SG</t>
  </si>
  <si>
    <t>R</t>
  </si>
  <si>
    <t>DF</t>
  </si>
  <si>
    <t>L</t>
  </si>
  <si>
    <t>BDI PAD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</si>
  <si>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</si>
  <si>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</si>
  <si>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</si>
  <si>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</si>
  <si>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</si>
  <si>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</si>
  <si>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</si>
  <si>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</si>
  <si>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</si>
  <si>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</si>
  <si>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</si>
  <si>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</si>
  <si>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-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</si>
  <si>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</si>
  <si>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</si>
  <si>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</si>
  <si>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</si>
  <si>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</si>
  <si>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</si>
  <si>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</si>
  <si>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DES</t>
  </si>
  <si>
    <t>Os valores de BDI foram calculados com o emprego da fórmula:</t>
  </si>
  <si>
    <t>BDI =</t>
  </si>
  <si>
    <t xml:space="preserve"> - 1</t>
  </si>
  <si>
    <t>(1-CP-ISS-CRPB)</t>
  </si>
  <si>
    <t>Observações:</t>
  </si>
  <si>
    <t>BENEFÍCIOS E DESPESAS INDIRETAS (BDI)</t>
  </si>
  <si>
    <t>(1+AC + S + R + G)*(1 + DF)*(1+L)</t>
  </si>
  <si>
    <t>BDI</t>
  </si>
  <si>
    <t>GRUPO A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</si>
  <si>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</si>
  <si>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</si>
  <si>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</si>
  <si>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</si>
  <si>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</si>
  <si>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</si>
  <si>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</si>
  <si>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</si>
  <si>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</si>
  <si>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A7</t>
  </si>
  <si>
    <t>A8</t>
  </si>
  <si>
    <t>FGTS</t>
  </si>
  <si>
    <t>A9</t>
  </si>
  <si>
    <t>SECONCI</t>
  </si>
  <si>
    <t>A</t>
  </si>
  <si>
    <t>GRUPO B</t>
  </si>
  <si>
    <t>B1</t>
  </si>
  <si>
    <t>Não incide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</si>
  <si>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</si>
  <si>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</si>
  <si>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</si>
  <si>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</si>
  <si>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</si>
  <si>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</si>
  <si>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</si>
  <si>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</si>
  <si>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</si>
  <si>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</t>
  </si>
  <si>
    <t>GRUPO C</t>
  </si>
  <si>
    <t>C1</t>
  </si>
  <si>
    <t>C2</t>
  </si>
  <si>
    <t>C3</t>
  </si>
  <si>
    <t>C4</t>
  </si>
  <si>
    <t>C5</t>
  </si>
  <si>
    <t>C</t>
  </si>
  <si>
    <t>GRUPO D</t>
  </si>
  <si>
    <t>D1</t>
  </si>
  <si>
    <t>D2</t>
  </si>
  <si>
    <t>D</t>
  </si>
  <si>
    <t>2,0</t>
  </si>
  <si>
    <t>4,0</t>
  </si>
  <si>
    <t>UN</t>
  </si>
  <si>
    <t>Porcentagem</t>
  </si>
  <si>
    <t>Custo</t>
  </si>
  <si>
    <t>Porcentagem Acumulado</t>
  </si>
  <si>
    <t>Custo Acumulado</t>
  </si>
  <si>
    <t xml:space="preserve"> 101616 </t>
  </si>
  <si>
    <t>PREPARO DE FUNDO DE VALA COM LARGURA MENOR QUE 1,5 M (ACERTO DO SOLO NATURAL). AF_08/2020</t>
  </si>
  <si>
    <t>un</t>
  </si>
  <si>
    <t xml:space="preserve">  </t>
  </si>
  <si>
    <t>ORSE</t>
  </si>
  <si>
    <t xml:space="preserve"> 103689 </t>
  </si>
  <si>
    <t>FORNECIMENTO E INSTALAÇÃO DE PLACA DE OBRA COM CHAPA GALVANIZADA E ESTRUTURA DE MADEIRA. AF_03/2022_PS</t>
  </si>
  <si>
    <t>M</t>
  </si>
  <si>
    <t>SERVIÇOS PRELIMINARES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</si>
  <si>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</si>
  <si>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</si>
  <si>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98557 </t>
  </si>
  <si>
    <t>IMPERMEABILIZAÇÃO DE SUPERFÍCIE COM EMULSÃO ASFÁLTICA, 2 DEMÃOS. AF_09/2023</t>
  </si>
  <si>
    <t xml:space="preserve"> 103670 </t>
  </si>
  <si>
    <t>LANÇAMENTO COM USO DE BALDES, ADENSAMENTO E ACABAMENTO DE CONCRETO EM ESTRUTURAS. AF_02/2022</t>
  </si>
  <si>
    <t>PAVIMENTAÇÃO</t>
  </si>
  <si>
    <t xml:space="preserve"> 94965 </t>
  </si>
  <si>
    <t>CONCRETO FCK = 25MPA, TRAÇO 1:2,3:2,7 (EM MASSA SECA DE CIMENTO/ AREIA MÉDIA/ BRITA 1) - PREPARO MECÂNICO COM BETONEIRA 400 L. AF_05/2021</t>
  </si>
  <si>
    <t xml:space="preserve"> 96619 </t>
  </si>
  <si>
    <t>LASTRO DE CONCRETO MAGRO, APLICADO EM BLOCOS DE COROAMENTO OU SAPATAS, ESPESSURA DE 5 CM. AF_01/2024</t>
  </si>
  <si>
    <t xml:space="preserve"> 93382 </t>
  </si>
  <si>
    <t>REATERRO MANUAL DE VALAS, COM COMPACTADOR DE SOLOS DE PERCUSSÃO. AF_08/2023</t>
  </si>
  <si>
    <t>INFRAESTRUTURA</t>
  </si>
  <si>
    <t xml:space="preserve"> 92443 </t>
  </si>
  <si>
    <t>MONTAGEM E DESMONTAGEM DE FÔRMA DE PILARES RETANGULARES E ESTRUTURAS SIMILARES, PÉ-DIREITO SIMPLES, EM CHAPA DE MADEIRA COMPENSADA PLASTIFICADA, 18 UTILIZAÇÕES. AF_09/2020</t>
  </si>
  <si>
    <t xml:space="preserve"> 104918 </t>
  </si>
  <si>
    <t>ARMAÇÃO DE SAPATA ISOLADA, VIGA BALDRAME E SAPATA CORRIDA UTILIZANDO AÇO CA-50 DE 8 MM - MONTAGEM. AF_01/2024</t>
  </si>
  <si>
    <t>KG</t>
  </si>
  <si>
    <t xml:space="preserve"> 92759 </t>
  </si>
  <si>
    <t>ARMAÇÃO DE PILAR OU VIGA DE ESTRUTURA CONVENCIONAL DE CONCRETO ARMADO UTILIZANDO AÇO CA-60 DE 5,0 MM - MONTAGEM. AF_06/2022</t>
  </si>
  <si>
    <t xml:space="preserve"> 92762 </t>
  </si>
  <si>
    <t>ARMAÇÃO DE PILAR OU VIGA DE ESTRUTURA CONVENCIONAL DE CONCRETO ARMADO UTILIZANDO AÇO CA-50 DE 10,0 MM - MONTAGEM. AF_06/2022</t>
  </si>
  <si>
    <t xml:space="preserve"> 96536 </t>
  </si>
  <si>
    <t>FABRICAÇÃO, MONTAGEM E DESMONTAGEM DE FÔRMA PARA VIGA BALDRAME, EM MADEIRA SERRADA, E=25 MM, 4 UTILIZAÇÕES. AF_01/2024</t>
  </si>
  <si>
    <t>SUPERESTRUTURA</t>
  </si>
  <si>
    <t>PILARES</t>
  </si>
  <si>
    <t>VIGAS</t>
  </si>
  <si>
    <t xml:space="preserve"> 92480 </t>
  </si>
  <si>
    <t>MONTAGEM E DESMONTAGEM DE FÔRMA DE VIGA, ESCORAMENTO METÁLICO, PÉ-DIREITO SIMPLES, EM CHAPA DE MADEIRA PLASTIFICADA, 18 UTILIZAÇÕES. AF_09/2020</t>
  </si>
  <si>
    <t xml:space="preserve"> 92761 </t>
  </si>
  <si>
    <t>ARMAÇÃO DE PILAR OU VIGA DE ESTRUTURA CONVENCIONAL DE CONCRETO ARMADO UTILIZANDO AÇO CA-50 DE 8,0 MM - MONTAGEM. AF_06/2022</t>
  </si>
  <si>
    <t>LAJES</t>
  </si>
  <si>
    <t xml:space="preserve"> 92538 </t>
  </si>
  <si>
    <t>MONTAGEM E DESMONTAGEM DE FÔRMA DE LAJE MACIÇA, PÉ-DIREITO SIMPLES, EM CHAPA DE MADEIRA COMPENSADA PLASTIFICADA, 18 UTILIZAÇÕES. AF_09/2020</t>
  </si>
  <si>
    <t xml:space="preserve"> 92769 </t>
  </si>
  <si>
    <t>ARMAÇÃO DE LAJE DE ESTRUTURA CONVENCIONAL DE CONCRETO ARMADO UTILIZANDO AÇO CA-50 DE 6,3 MM - MONTAGEM. AF_06/2022</t>
  </si>
  <si>
    <t xml:space="preserve"> 87905 </t>
  </si>
  <si>
    <t xml:space="preserve"> 88489 </t>
  </si>
  <si>
    <t>PINTURA LÁTEX ACRÍLICA PREMIUM, APLICAÇÃO MANUAL EM PAREDES, DUAS DEMÃOS. AF_04/2023</t>
  </si>
  <si>
    <t>INSTALAÇÕES ELÉTRICAS</t>
  </si>
  <si>
    <t>FIAÇÃO</t>
  </si>
  <si>
    <t>DISPOSITIVOS DE PROTEÇÃO</t>
  </si>
  <si>
    <t>LUMINÁRIAS</t>
  </si>
  <si>
    <t>SERVENTE COM ENCARGOS COMPLEMENTARES</t>
  </si>
  <si>
    <t>Livro SINAPI: Cálculos e Parâmetros</t>
  </si>
  <si>
    <t>H</t>
  </si>
  <si>
    <t>Material</t>
  </si>
  <si>
    <t>1,0</t>
  </si>
  <si>
    <t>3,0</t>
  </si>
  <si>
    <t>10,0</t>
  </si>
  <si>
    <t>60 DIAS</t>
  </si>
  <si>
    <t>COTAÇÃO</t>
  </si>
  <si>
    <t>EMPRESAS FORNECEDORAS:</t>
  </si>
  <si>
    <t>CNPJ</t>
  </si>
  <si>
    <t>FONE</t>
  </si>
  <si>
    <t>E001</t>
  </si>
  <si>
    <t>E002</t>
  </si>
  <si>
    <t>E003</t>
  </si>
  <si>
    <t>CÓDIGO</t>
  </si>
  <si>
    <t>MEDIANA</t>
  </si>
  <si>
    <t>ÍNDICE RETROAÇÃO</t>
  </si>
  <si>
    <t>EMPRESA</t>
  </si>
  <si>
    <t>NOME DA EMPRESA</t>
  </si>
  <si>
    <t>COTAÇÕES</t>
  </si>
  <si>
    <t>DATA COTAÇÃO</t>
  </si>
  <si>
    <t>OBSERVAÇÕES:</t>
  </si>
  <si>
    <t>INEL - INSTALAÇÃO ELÉTRICA/ELETRIFICAÇÃO E ILUMINAÇÃO EXTERNA</t>
  </si>
  <si>
    <t>ELETRICISTA COM ENCARGOS COMPLEMENTARES</t>
  </si>
  <si>
    <t>Equipamento</t>
  </si>
  <si>
    <t>FUNDO SELADOR ACRÍLICO, APLICAÇÃO MANUAL EM PAREDE, UMA DEMÃO. AF_04/2023</t>
  </si>
  <si>
    <t>8,0</t>
  </si>
  <si>
    <t>ELETROLASER</t>
  </si>
  <si>
    <t>CENTRAL DA CONSTRUÇÃO</t>
  </si>
  <si>
    <t>GRUPO BARBOSA</t>
  </si>
  <si>
    <t xml:space="preserve"> 87879 </t>
  </si>
  <si>
    <t xml:space="preserve"> 87531 </t>
  </si>
  <si>
    <t>EMBOÇO, EM ARGAMASSA TRAÇO 1:2:8, PREPARO MECÂNICO, APLICADO MANUALMENTE EM PAREDES INTERNAS DE AMBIENTES COM ÁREA ENTRE 5M² E 10M², E = 17,5MM, COM TALISCAS. AF_03/2024</t>
  </si>
  <si>
    <t xml:space="preserve"> 96527 </t>
  </si>
  <si>
    <t>ESCAVAÇÃO MANUAL PARA VIGA BALDRAME OU SAPATA CORRIDA (INCLUINDO ESCAVAÇÃO PARA COLOCAÇÃO DE FÔRMAS). AF_01/2024</t>
  </si>
  <si>
    <t xml:space="preserve"> 92763 </t>
  </si>
  <si>
    <t>ARMAÇÃO DE PILAR OU VIGA DE ESTRUTURA CONVENCIONAL DE CONCRETO ARMADO UTILIZANDO AÇO CA-50 DE 12,5 MM - MONTAGEM. AF_06/2022</t>
  </si>
  <si>
    <t xml:space="preserve"> 104916 </t>
  </si>
  <si>
    <t>ARMAÇÃO DE SAPATA ISOLADA, VIGA BALDRAME E SAPATA CORRIDA UTILIZANDO AÇO CA-60 DE 5 MM - MONTAGEM. AF_01/2024</t>
  </si>
  <si>
    <t xml:space="preserve"> 104917 </t>
  </si>
  <si>
    <t>ARMAÇÃO DE SAPATA ISOLADA, VIGA BALDRAME E SAPATA CORRIDA UTILIZANDO AÇO CA-50 DE 6,3 MM - MONTAGEM. AF_01/2024</t>
  </si>
  <si>
    <t xml:space="preserve"> 104919 </t>
  </si>
  <si>
    <t>ARMAÇÃO DE SAPATA ISOLADA, VIGA BALDRAME E SAPATA CORRIDA UTILIZANDO AÇO CA-50 DE 10 MM - MONTAGEM. AF_01/2024</t>
  </si>
  <si>
    <t xml:space="preserve"> 92768 </t>
  </si>
  <si>
    <t>ARMAÇÃO DE LAJE DE ESTRUTURA CONVENCIONAL DE CONCRETO ARMADO UTILIZANDO AÇO CA-60 DE 5,0 MM - MONTAGEM. AF_06/2022</t>
  </si>
  <si>
    <t xml:space="preserve"> 92770 </t>
  </si>
  <si>
    <t>ARMAÇÃO DE LAJE DE ESTRUTURA CONVENCIONAL DE CONCRETO ARMADO UTILIZANDO AÇO CA-50 DE 8,0 MM - MONTAGEM. AF_06/2022</t>
  </si>
  <si>
    <t xml:space="preserve"> 92760 </t>
  </si>
  <si>
    <t>ARMAÇÃO DE PILAR OU VIGA DE ESTRUTURA CONVENCIONAL DE CONCRETO ARMADO UTILIZANDO AÇO CA-50 DE 6,3 MM - MONTAGEM. AF_06/2022</t>
  </si>
  <si>
    <t xml:space="preserve"> 93200 </t>
  </si>
  <si>
    <t>FIXAÇÃO (ENCUNHAMENTO) DE ALVENARIA DE VEDAÇÃO COM ARGAMASSA APLICADA COM BISNAGA. AF_03/2024</t>
  </si>
  <si>
    <t>REVESTIMENTO INTERNO</t>
  </si>
  <si>
    <t>CHAPISCO APLICADO EM ALVENARIAS E ESTRUTURAS DE CONCRETO INTERNAS, COM COLHER DE PEDREIRO. ARGAMASSA TRAÇO 1:3 COM PREPARO EM BETONEIRA 400L. AF_10/2022</t>
  </si>
  <si>
    <t>REVESTIMENTO EXTERNO</t>
  </si>
  <si>
    <t>COBERTURA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</si>
  <si>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</si>
  <si>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</si>
  <si>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>TELHAMENTO</t>
  </si>
  <si>
    <t>RUFOS / CALHAS / CHAPIM</t>
  </si>
  <si>
    <t xml:space="preserve"> 94231 </t>
  </si>
  <si>
    <t>RUFO EM CHAPA DE AÇO GALVANIZADO NÚMERO 24, CORTE DE 25 CM, INCLUSO TRANSPORTE VERTICAL. AF_07/2019</t>
  </si>
  <si>
    <t xml:space="preserve"> 94228 </t>
  </si>
  <si>
    <t>CALHA EM CHAPA DE AÇO GALVANIZADO NÚMERO 24, DESENVOLVIMENTO DE 50 CM, INCLUSO TRANSPORTE VERTICAL. AF_07/2019</t>
  </si>
  <si>
    <t xml:space="preserve"> 101979 </t>
  </si>
  <si>
    <t>CHAPIM (RUFO CAPA) EM AÇO GALVANIZADO, CORTE 33. AF_11/2020</t>
  </si>
  <si>
    <t>INSTALAÇÕES HIDRÁULICAS</t>
  </si>
  <si>
    <t>REGISTROS E VÁLVULAS</t>
  </si>
  <si>
    <t>TUBULAÇÕES</t>
  </si>
  <si>
    <t xml:space="preserve"> 89356 </t>
  </si>
  <si>
    <t>TUBO, PVC, SOLDÁVEL, DE 25MM, INSTALADO EM RAMAL OU SUB-RAMAL DE ÁGUA - FORNECIMENTO E INSTALAÇÃO. AF_06/2022</t>
  </si>
  <si>
    <t>CONEXÕES</t>
  </si>
  <si>
    <t>INSTALAÇÕES SANITÁRIAS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</si>
  <si>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</si>
  <si>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</si>
  <si>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</si>
  <si>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</si>
  <si>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89801 </t>
  </si>
  <si>
    <t>JOELHO 90 GRAUS, PVC, SERIE NORMAL, ESGOTO PREDIAL, DN 50 MM, JUNTA ELÁSTICA, FORNECIDO E INSTALADO EM PRUMADA DE ESGOTO SANITÁRIO OU VENTILAÇÃO. AF_08/2022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</si>
  <si>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</si>
  <si>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</si>
  <si>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104348 </t>
  </si>
  <si>
    <t>TERMINAL DE VENTILAÇÃO, PVC, SÉRIE NORMAL, ESGOTO PREDIAL, DN 50 MM, JUNTA SOLDÁVEL, FORNECIDO E INSTALADO EM PRUMADA DE ESGOTO SANITÁRIO OU VENTILAÇÃO. AF_08/2022</t>
  </si>
  <si>
    <t>CAIXAS E RALOS</t>
  </si>
  <si>
    <t xml:space="preserve"> 89707 </t>
  </si>
  <si>
    <t>CAIXA SIFONADA, PVC, DN 100 X 100 X 50 MM, JUNTA ELÁSTICA, FORNECIDA E INSTALADA EM RAMAL DE DESCARGA OU EM RAMAL DE ESGOTO SANITÁRIO. AF_08/2022</t>
  </si>
  <si>
    <t xml:space="preserve"> 89711 </t>
  </si>
  <si>
    <t>TUBO PVC, SERIE NORMAL, ESGOTO PREDIAL, DN 40 MM, FORNECIDO E INSTALADO EM RAMAL DE DESCARGA OU RAMAL DE ESGOTO SANITÁRIO. AF_08/2022</t>
  </si>
  <si>
    <t xml:space="preserve"> 89714 </t>
  </si>
  <si>
    <t>TUBO PVC, SERIE NORMAL, ESGOTO PREDIAL, DN 100 MM, FORNECIDO E INSTALADO EM RAMAL DE DESCARGA OU RAMAL DE ESGOTO SANITÁRIO. AF_08/2022</t>
  </si>
  <si>
    <t xml:space="preserve"> 89511 </t>
  </si>
  <si>
    <t>TUBO PVC, SÉRIE R, ÁGUA PLUVIAL, DN 75 MM, FORNECIDO E INSTALADO EM RAMAL DE ENCAMINHAMENTO. AF_06/2022</t>
  </si>
  <si>
    <t xml:space="preserve"> 89512 </t>
  </si>
  <si>
    <t>TUBO PVC, SÉRIE R, ÁGUA PLUVIAL, DN 100 MM, FORNECIDO E INSTALADO EM RAMAL DE ENCAMINHAMENTO. AF_06/2022</t>
  </si>
  <si>
    <t>TOMADAS / INTERRUPTORES / CAIXAS</t>
  </si>
  <si>
    <t xml:space="preserve"> 91953 </t>
  </si>
  <si>
    <t>INTERRUPTOR SIMPLES (1 MÓDULO), 10A/250V, INCLUINDO SUPORTE E PLACA - FORNECIMENTO E INSTALAÇÃO. AF_03/2023</t>
  </si>
  <si>
    <t xml:space="preserve"> 91996 </t>
  </si>
  <si>
    <t>TOMADA MÉDIA DE EMBUTIR (1 MÓDULO), 2P+T 10 A, INCLUINDO SUPORTE E PLACA - FORNECIMENTO E INSTALAÇÃO. AF_03/2023</t>
  </si>
  <si>
    <t xml:space="preserve"> 00007543 </t>
  </si>
  <si>
    <t>TAMPA CEGA EM PVC PARA CONDULETE 4 X 2"</t>
  </si>
  <si>
    <t xml:space="preserve"> 91834 </t>
  </si>
  <si>
    <t xml:space="preserve"> 91924 </t>
  </si>
  <si>
    <t>CABO DE COBRE FLEXÍVEL ISOLADO, 1,5 MM², ANTI-CHAMA 450/750 V, PARA CIRCUITOS TERMINAIS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</si>
  <si>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</si>
  <si>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</si>
  <si>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C01-DPS </t>
  </si>
  <si>
    <t>DISPOSITIVO DE PROTEÇÃO CONTRA SURTOS 20KA (DPS) - 275V. REF. ORSE/13150</t>
  </si>
  <si>
    <t xml:space="preserve"> 93653 </t>
  </si>
  <si>
    <t xml:space="preserve"> 93654 </t>
  </si>
  <si>
    <t>und</t>
  </si>
  <si>
    <t xml:space="preserve"> 95241 </t>
  </si>
  <si>
    <t>LASTRO DE CONCRETO MAGRO, APLICADO EM PISOS, LAJES SOBRE SOLO OU RADIERS, ESPESSURA DE 5 CM. AF_01/2024</t>
  </si>
  <si>
    <t xml:space="preserve"> 87620 </t>
  </si>
  <si>
    <t>CONTRAPISO EM ARGAMASSA TRAÇO 1:4 (CIMENTO E AREIA), PREPARO MECÂNICO COM BETONEIRA 400 L, APLICADO EM ÁREAS SECAS SOBRE LAJE, ADERIDO, ACABAMENTO NÃO REFORÇADO, ESPESSURA 2CM. AF_07/2021</t>
  </si>
  <si>
    <t>ESQUADRIAS</t>
  </si>
  <si>
    <t>PORTAS</t>
  </si>
  <si>
    <t xml:space="preserve"> 91341 </t>
  </si>
  <si>
    <t>PORTA EM ALUMÍNIO DE ABRIR TIPO VENEZIANA COM GUARNIÇÃO, FIXAÇÃO COM PARAFUSOS - FORNECIMENTO E INSTALAÇÃO. AF_12/2019</t>
  </si>
  <si>
    <t>JANELAS</t>
  </si>
  <si>
    <t xml:space="preserve"> 88484 </t>
  </si>
  <si>
    <t>FUNDO SELADOR ACRÍLICO, APLICAÇÃO MANUAL EM TETO, UMA DEMÃO. AF_04/2023</t>
  </si>
  <si>
    <t>PINTURA INTERNA</t>
  </si>
  <si>
    <t xml:space="preserve"> 88485 </t>
  </si>
  <si>
    <t>PINTURA EXTERNA</t>
  </si>
  <si>
    <t xml:space="preserve"> 88316 </t>
  </si>
  <si>
    <t xml:space="preserve"> 88264 </t>
  </si>
  <si>
    <t xml:space="preserve"> 00039469 </t>
  </si>
  <si>
    <t>DISPOSITIVO DPS CLASSE II, 1 POLO, TENSAO MAXIMA DE 275 V, CORRENTE MAXIMA DE *20* KA (TIPO AC)</t>
  </si>
  <si>
    <t>LUMINÁRIA PLAFON 24W LED EMBUTIR</t>
  </si>
  <si>
    <t>90 DIAS</t>
  </si>
  <si>
    <t>120 DIAS</t>
  </si>
  <si>
    <t>150 DIAS</t>
  </si>
  <si>
    <t>180 DIAS</t>
  </si>
  <si>
    <t>TOTAL SEM BDI</t>
  </si>
  <si>
    <t>TOTAL DO BDI</t>
  </si>
  <si>
    <t>TOTAL</t>
  </si>
  <si>
    <t>Composições Auxiliares</t>
  </si>
  <si>
    <t>15,0</t>
  </si>
  <si>
    <t>12,0</t>
  </si>
  <si>
    <t>9,0</t>
  </si>
  <si>
    <t>11,0</t>
  </si>
  <si>
    <t>7,0</t>
  </si>
  <si>
    <t>5,0</t>
  </si>
  <si>
    <t>6,0</t>
  </si>
  <si>
    <t>31,0</t>
  </si>
  <si>
    <t>100,0%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</si>
  <si>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</si>
  <si>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</si>
  <si>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89732 </t>
  </si>
  <si>
    <t>JOELHO 45 GRAUS, PVC, SERIE NORMAL, ESGOTO PREDIAL, DN 50 MM, JUNTA ELÁSTICA, FORNECIDO E INSTALADO EM RAMAL DE DESCARGA OU RAMAL DE ESGOTO SANITÁRIO. AF_08/2022</t>
  </si>
  <si>
    <t>18,0</t>
  </si>
  <si>
    <t>Valor de Repasse:</t>
  </si>
  <si>
    <t>Contrapartida:</t>
  </si>
  <si>
    <t>ESTRUTURA</t>
  </si>
  <si>
    <t>PINTURA</t>
  </si>
  <si>
    <t>210 DIAS</t>
  </si>
  <si>
    <t>LOCAÇÃO E MOVIMENTO DE TERRA</t>
  </si>
  <si>
    <t>ESCAVAÇÃO MANUAL PARA BLOCO DE COROAMENTO OU SAPATA (INCLUINDO ESCAVAÇÃO PARA COLOCAÇÃO DE FÔRMAS). AF_01/2024</t>
  </si>
  <si>
    <t>SAPATAS / ARRANQUES</t>
  </si>
  <si>
    <t>ARMAÇÃO DE PILAR OU VIGA DE ESTRUTURA CONVENCIONAL DE CONCRETO ARMADO UTILIZANDO AÇO CA-50 DE 16,0 MM - MONTAGEM. AF_06/2022</t>
  </si>
  <si>
    <t>VIGAS BALDRAME</t>
  </si>
  <si>
    <t>ARMAÇÃO DE BLOCO, SAPATA ISOLADA, VIGA BALDRAME E SAPATA CORRIDA UTILIZANDO AÇO CA-50 DE 12,5 MM - MONTAGEM. AF_01/2024</t>
  </si>
  <si>
    <t>CONCRETO FCK = 25MPA, TRAÇO 1:2,3:2,7 (EM MASSA SECA DE CIMENTO/ AREIA MÉDIA/ BRITA 1) - PREPARO MECÂNICO COM BETONEIRA 600 L. AF_05/2021</t>
  </si>
  <si>
    <t>0,4</t>
  </si>
  <si>
    <t>968,2</t>
  </si>
  <si>
    <t>ARMAÇÃO DE LAJE DE ESTRUTURA CONVENCIONAL DE CONCRETO ARMADO UTILIZANDO AÇO CA-50 DE 10,0 MM - MONTAGEM. AF_06/2022</t>
  </si>
  <si>
    <t>ALVENARIA DE VEDAÇÃO DE BLOCOS CERÂMICOS FURADOS NA HORIZONTAL DE 9X9X19 CM (ESPESSURA 9 CM) E ARGAMASSA DE ASSENTAMENTO COM PREPARO EM BETONEIRA. AF_12/2021</t>
  </si>
  <si>
    <t>CINTA DE AMARRAÇÃO DE ALVENARIA MOLDADA IN LOCO COM UTILIZAÇÃO DE BLOCOS CANALETA, ESPESSURA DE *15* CM. AF_03/2024</t>
  </si>
  <si>
    <t>ALVENARIA DE VEDAÇÃO COM ELEMENTO VAZADO DE CONCRETO (COBOGÓ) DE 7X50X50CM E ARGAMASSA DE ASSENTAMENTO COM PREPARO EM BETONEIRA. AF_05/2020</t>
  </si>
  <si>
    <t>ESTRUTURA TELHADO</t>
  </si>
  <si>
    <t>Treliça metálica Pratt, em perfis UDC127x50x5,13kg/m, diagonais tracionadas, p/ telhados em duas águas sem lanternin, vãos 10,01 a 20,00m, pintura 01 demão de epoxi fundo óxido de ferro + 02 demãos esmalte epoxi branco - Executada</t>
  </si>
  <si>
    <t>m</t>
  </si>
  <si>
    <t>TELHAMENTO COM TELHA DE AÇO/ALUMÍNIO E = 0,5 MM, COM ATÉ 2 ÁGUAS, INCLUSO IÇAMENTO. AF_07/2019</t>
  </si>
  <si>
    <t>MASSA ÚNICA, EM ARGAMASSA TRAÇO 1:2:8, PREPARO MECÂNICO, APLICADA MANUALMENTE EM PAREDES INTERNAS DE AMBIENTES COM ÁREA MAIOR QUE 10M², E = 17,5MM, COM TALISCAS. AF_03/2024</t>
  </si>
  <si>
    <t>EMBOÇO OU MASSA ÚNICA EM ARGAMASSA TRAÇO 1:2:8, PREPARO MECÂNICO COM BETONEIRA 400 L, APLICADA MANUALMENTE EM PANOS DE FACHADA COM PRESENÇA DE VÃOS, ESPESSURA DE 25 MM. AF_08/2022</t>
  </si>
  <si>
    <t>INTERRUPTOR SIMPLES (1 MÓDULO) COM 1 TOMADA DE EMBUTIR 2P+T 10 A, INCLUINDO SUPORTE E PLACA - FORNECIMENTO E INSTALAÇÃO. AF_03/2023</t>
  </si>
  <si>
    <t>CAIXA RETANGULAR 4" X 2" ALTA (2,00 M DO PISO), METÁLICA, INSTALADA EM PAREDE - FORNECIMENTO E INSTALAÇÃO. AF_03/2023</t>
  </si>
  <si>
    <t>30,0</t>
  </si>
  <si>
    <t>CAIXA DE INSPEÇÃO PARA ATERRAMENTO, CIRCULAR, EM POLIETILENO, DIÂMETRO INTERNO = 0,3 M. AF_12/2020</t>
  </si>
  <si>
    <t>HASTE DE ATERRAMENTO, DIÂMETRO 3/4", COM 3 METROS - FORNECIMENTO E INSTALAÇÃO. AF_08/2023</t>
  </si>
  <si>
    <t>Quadro de medição monofásica (até 6 kva) com caixa em noril</t>
  </si>
  <si>
    <t>64,0</t>
  </si>
  <si>
    <t>DISJUNTOR MONOPOLAR TIPO DIN, CORRENTE NOMINAL DE 32A - FORNECIMENTO E INSTALAÇÃO. AF_07/2025</t>
  </si>
  <si>
    <t>ELETRODUTOS / ELETROCALHAS</t>
  </si>
  <si>
    <t>ELETRODUTO FLEXÍVEL CORRUGADO REFORÇADO, PVC, DN 25 MM (3/4"), PARA CIRCUITOS TERMINAIS, INSTALADO EM LAJE - FORNECIMENTO E INSTALAÇÃO. AF_03/2023</t>
  </si>
  <si>
    <t>Fornecimento e instalação de eletrocalha perfurada  38 x 38 x 3000 mm (ref. mopa ou similar)</t>
  </si>
  <si>
    <t>96,0</t>
  </si>
  <si>
    <t>CABO DE COBRE FLEXÍVEL ISOLADO, 6 MM², ANTI-CHAMA 450/750 V, PARA CIRCUITOS TERMINAIS - FORNECIMENTO E INSTALAÇÃO. AF_03/2023</t>
  </si>
  <si>
    <t>LUMINÁRIA TIPO PLAFON QUADRADA, DE EMBUTIR, COM LED DE 24 W - FORNECIMENTO E INSTALAÇÃO. AF_09/2024</t>
  </si>
  <si>
    <t>22,0</t>
  </si>
  <si>
    <t>Joelho 90º de pvc rígido soldável, marrom  diâm = 25mm</t>
  </si>
  <si>
    <t>CAIXA D´ÁGUA EM POLIETILENO, 2000 LITROS - FORNECIMENTO E INSTALAÇÃO. AF_06/2021</t>
  </si>
  <si>
    <t>28,2</t>
  </si>
  <si>
    <t>CAIXA ENTERRADA HIDRÁULICA RETANGULAR EM ALVENARIA COM TIJOLOS CERÂMICOS MACIÇOS, DIMENSÕES INTERNAS: 0,6X0,6X0,6 M PARA REDE DE ESGOTO. AF_12/2020</t>
  </si>
  <si>
    <t>CURVA CURTA 90 GRAUS, PVC, SERIE NORMAL, ESGOTO PREDIAL, DN 100 MM, JUNTA ELÁSTICA, FORNECIDO E INSTALADO EM RAMAL DE DESCARGA OU RAMAL DE ESGOTO SANITÁRIO. AF_08/2022</t>
  </si>
  <si>
    <t>JOELHO 45 GRAUS, PVC, SERIE NORMAL, ESGOTO PREDIAL, DN 75 MM, JUNTA ELÁSTICA, FORNECIDO E INSTALADO EM RAMAL DE DESCARGA OU RAMAL DE ESGOTO SANITÁRIO. AF_08/2022</t>
  </si>
  <si>
    <t>16,0</t>
  </si>
  <si>
    <t>JOELHO 90 GRAUS, PVC, SERIE NORMAL, ESGOTO PREDIAL, DN 75 MM, JUNTA ELÁSTICA, FORNECIDO E INSTALADO EM RAMAL DE DESCARGA OU RAMAL DE ESGOTO SANITÁRIO. AF_08/2022</t>
  </si>
  <si>
    <t>Junção simples em pvc rígido soldável, para esgoto primário, diâm = 75 x 50mmRev.01 -  10/2022</t>
  </si>
  <si>
    <t>TE, PVC, SERIE NORMAL, ESGOTO PREDIAL, DN 50 X 50 MM, JUNTA ELÁSTICA, FORNECIDO E INSTALADO EM PRUMADA DE ESGOTO SANITÁRIO OU VENTILAÇÃO. AF_08/2022</t>
  </si>
  <si>
    <t>13,0</t>
  </si>
  <si>
    <t>TUBO PVC, SERIE NORMAL, ESGOTO PREDIAL, DN 50 MM, FORNECIDO E INSTALADO EM PRUMADA DE ESGOTO SANITÁRIO OU VENTILAÇÃO. AF_08/2022</t>
  </si>
  <si>
    <t>TUBO PVC, SERIE NORMAL, ESGOTO PREDIAL, DN 75 MM, FORNECIDO E INSTALADO EM RAMAL DE DESCARGA OU RAMAL DE ESGOTO SANITÁRIO. AF_08/2022</t>
  </si>
  <si>
    <t>21,0</t>
  </si>
  <si>
    <t>ESTRUTURA PISO</t>
  </si>
  <si>
    <t>PORTA DE CORRER DE ALUMÍNIO, COM DUAS FOLHAS PARA VIDRO, INCLUSO VIDRO LISO INCOLOR, FECHADURA E PUXADOR, SEM ALIZAR. AF_12/2019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</si>
  <si>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</si>
  <si>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EMASSAMENTO COM MASSA LÁTEX, APLICAÇÃO EM PAREDE, DUAS DEMÃOS, LIXAMENTO MANUAL. AF_04/2023</t>
  </si>
  <si>
    <t>PINTURA TETO</t>
  </si>
  <si>
    <t xml:space="preserve"> 99059 </t>
  </si>
  <si>
    <t xml:space="preserve"> 96523 </t>
  </si>
  <si>
    <t xml:space="preserve"> 92764 </t>
  </si>
  <si>
    <t xml:space="preserve"> 104920 </t>
  </si>
  <si>
    <t xml:space="preserve"> 94971 </t>
  </si>
  <si>
    <t xml:space="preserve"> 92771 </t>
  </si>
  <si>
    <t xml:space="preserve"> 103350 </t>
  </si>
  <si>
    <t xml:space="preserve"> 105033 </t>
  </si>
  <si>
    <t xml:space="preserve"> 101161 </t>
  </si>
  <si>
    <t xml:space="preserve"> 12386 </t>
  </si>
  <si>
    <t xml:space="preserve"> 94213 </t>
  </si>
  <si>
    <t xml:space="preserve"> 104951 </t>
  </si>
  <si>
    <t xml:space="preserve"> 87775 </t>
  </si>
  <si>
    <t xml:space="preserve"> 92023 </t>
  </si>
  <si>
    <t xml:space="preserve"> 92867 </t>
  </si>
  <si>
    <t xml:space="preserve"> 98111 </t>
  </si>
  <si>
    <t xml:space="preserve"> 96986 </t>
  </si>
  <si>
    <t xml:space="preserve"> 337 </t>
  </si>
  <si>
    <t xml:space="preserve"> 93657 </t>
  </si>
  <si>
    <t xml:space="preserve"> 93673 </t>
  </si>
  <si>
    <t xml:space="preserve"> 91845 </t>
  </si>
  <si>
    <t xml:space="preserve"> 4536 </t>
  </si>
  <si>
    <t xml:space="preserve"> 91930 </t>
  </si>
  <si>
    <t xml:space="preserve"> 103788 </t>
  </si>
  <si>
    <t xml:space="preserve"> 1135 </t>
  </si>
  <si>
    <t xml:space="preserve"> 102609 </t>
  </si>
  <si>
    <t xml:space="preserve"> 97902 </t>
  </si>
  <si>
    <t xml:space="preserve"> 89748 </t>
  </si>
  <si>
    <t xml:space="preserve"> 89739 </t>
  </si>
  <si>
    <t xml:space="preserve"> 89737 </t>
  </si>
  <si>
    <t xml:space="preserve"> 1560 </t>
  </si>
  <si>
    <t xml:space="preserve"> 89825 </t>
  </si>
  <si>
    <t xml:space="preserve"> 89798 </t>
  </si>
  <si>
    <t xml:space="preserve"> 89713 </t>
  </si>
  <si>
    <t xml:space="preserve"> 100702 </t>
  </si>
  <si>
    <t xml:space="preserve"> 94569 </t>
  </si>
  <si>
    <t xml:space="preserve"> 88497 </t>
  </si>
  <si>
    <t>01/25</t>
  </si>
  <si>
    <t>02</t>
  </si>
  <si>
    <r>
      <rPr>
        <sz val="10"/>
        <rFont val="Calibri"/>
        <family val="1"/>
      </rPr>
      <t>11.580.441/0001-36</t>
    </r>
  </si>
  <si>
    <r>
      <rPr>
        <sz val="10"/>
        <rFont val="Calibri"/>
        <family val="1"/>
      </rPr>
      <t>(83)3421-5901</t>
    </r>
  </si>
  <si>
    <r>
      <rPr>
        <sz val="10"/>
        <rFont val="Calibri"/>
        <family val="1"/>
      </rPr>
      <t>08.293.785/0001-40</t>
    </r>
  </si>
  <si>
    <r>
      <rPr>
        <sz val="10"/>
        <rFont val="Calibri"/>
        <family val="1"/>
      </rPr>
      <t>(83)3421-7422</t>
    </r>
  </si>
  <si>
    <r>
      <rPr>
        <b/>
        <sz val="10"/>
        <rFont val="Calibri"/>
        <family val="1"/>
      </rPr>
      <t>R$ 39,10</t>
    </r>
  </si>
  <si>
    <r>
      <rPr>
        <sz val="10"/>
        <rFont val="Calibri"/>
        <family val="1"/>
      </rPr>
      <t>15.639.627/0001-64</t>
    </r>
  </si>
  <si>
    <r>
      <rPr>
        <sz val="10"/>
        <rFont val="Calibri"/>
        <family val="1"/>
      </rPr>
      <t>(83)3421-4223</t>
    </r>
  </si>
  <si>
    <t>CORRIGIDO</t>
  </si>
  <si>
    <t>ESTADO DA PARAÍBA
PREFEITURA MUNICIPAL DE LAGOA DE DENTRO</t>
  </si>
  <si>
    <t xml:space="preserve">SINAPI - 09/2025 / ORSE - 09/2025 </t>
  </si>
  <si>
    <t>240 DIAS</t>
  </si>
  <si>
    <t>270 DIAS</t>
  </si>
  <si>
    <t>300 DIAS</t>
  </si>
  <si>
    <t>100,00%
4.485,12</t>
  </si>
  <si>
    <t xml:space="preserve"> 2 </t>
  </si>
  <si>
    <t>MOVIMENTO DE TERRA E CONTENÇÕES</t>
  </si>
  <si>
    <t>100,00%
380.630,38</t>
  </si>
  <si>
    <t>75,00%
285.472,79</t>
  </si>
  <si>
    <t>25,00%
95.157,60</t>
  </si>
  <si>
    <t xml:space="preserve"> 3 </t>
  </si>
  <si>
    <t>MERCADO (PRÉDIO PRINCIPAL)</t>
  </si>
  <si>
    <t>100,00%
2.340.081,99</t>
  </si>
  <si>
    <t>2,51%
58.782,93</t>
  </si>
  <si>
    <t>10,05%
235.131,72</t>
  </si>
  <si>
    <t>12,75%
298.304,05</t>
  </si>
  <si>
    <t>15,06%
352.386,96</t>
  </si>
  <si>
    <t>17,71%
414.485,58</t>
  </si>
  <si>
    <t>17,61%
411.983,95</t>
  </si>
  <si>
    <t>12,95%
302.932,76</t>
  </si>
  <si>
    <t>7,80%
182.611,65</t>
  </si>
  <si>
    <t>3,57%
83.462,39</t>
  </si>
  <si>
    <t xml:space="preserve"> 3.1 </t>
  </si>
  <si>
    <t>100,00%
587.829,31</t>
  </si>
  <si>
    <t>10,00%
58.782,93</t>
  </si>
  <si>
    <t>40,00%
235.131,72</t>
  </si>
  <si>
    <t>30,00%
176.348,79</t>
  </si>
  <si>
    <t>20,00%
117.565,86</t>
  </si>
  <si>
    <t xml:space="preserve"> 3.2 </t>
  </si>
  <si>
    <t>ELEVAÇÃO</t>
  </si>
  <si>
    <t>100,00%
231.281,57</t>
  </si>
  <si>
    <t>35,00%
80.948,55</t>
  </si>
  <si>
    <t>30,00%
69.384,47</t>
  </si>
  <si>
    <t xml:space="preserve"> 3.3 </t>
  </si>
  <si>
    <t>100,00%
449.540,10</t>
  </si>
  <si>
    <t>40,00%
179.816,04</t>
  </si>
  <si>
    <t>20,00%
89.908,02</t>
  </si>
  <si>
    <t xml:space="preserve"> 3.4 </t>
  </si>
  <si>
    <t>REVESTIMENTOS</t>
  </si>
  <si>
    <t>100,00%
258.537,05</t>
  </si>
  <si>
    <t>50,00%
129.268,53</t>
  </si>
  <si>
    <t>25,00%
64.634,26</t>
  </si>
  <si>
    <t xml:space="preserve"> 3.5 </t>
  </si>
  <si>
    <t>100,00%
24.780,53</t>
  </si>
  <si>
    <t>50,00%
12.390,27</t>
  </si>
  <si>
    <t>30,00%
7.434,16</t>
  </si>
  <si>
    <t>20,00%
4.956,11</t>
  </si>
  <si>
    <t xml:space="preserve"> 3.6 </t>
  </si>
  <si>
    <t>100,00%
57.232,88</t>
  </si>
  <si>
    <t>50,00%
28.616,44</t>
  </si>
  <si>
    <t>30,00%
17.169,86</t>
  </si>
  <si>
    <t>20,00%
11.446,58</t>
  </si>
  <si>
    <t xml:space="preserve"> 3.7 </t>
  </si>
  <si>
    <t>100,00%
206.924,05</t>
  </si>
  <si>
    <t>30,00%
62.077,22</t>
  </si>
  <si>
    <t>40,00%
82.769,62</t>
  </si>
  <si>
    <t xml:space="preserve"> 3.8 </t>
  </si>
  <si>
    <t>COMBATE A INCÊNDIO E PÂNICO</t>
  </si>
  <si>
    <t>100,00%
33.545,57</t>
  </si>
  <si>
    <t>50,00%
16.772,79</t>
  </si>
  <si>
    <t xml:space="preserve"> 3.9 </t>
  </si>
  <si>
    <t>100,00%
221.709,11</t>
  </si>
  <si>
    <t>10,00%
22.170,91</t>
  </si>
  <si>
    <t>40,00%
88.683,64</t>
  </si>
  <si>
    <t>50,00%
110.854,56</t>
  </si>
  <si>
    <t xml:space="preserve"> 3.10 </t>
  </si>
  <si>
    <t>100,00%
32.334,28</t>
  </si>
  <si>
    <t>60,00%
19.400,57</t>
  </si>
  <si>
    <t>40,00%
12.933,71</t>
  </si>
  <si>
    <t xml:space="preserve"> 3.11 </t>
  </si>
  <si>
    <t>FORRO</t>
  </si>
  <si>
    <t>100,00%
2.948,64</t>
  </si>
  <si>
    <t xml:space="preserve"> 3.12 </t>
  </si>
  <si>
    <t>100,00%
154.675,41</t>
  </si>
  <si>
    <t xml:space="preserve"> 3.13 </t>
  </si>
  <si>
    <t>RAMPA</t>
  </si>
  <si>
    <t>100,00%
12.053,89</t>
  </si>
  <si>
    <t xml:space="preserve"> 3.14 </t>
  </si>
  <si>
    <t>LOUÇAS E METAIS</t>
  </si>
  <si>
    <t>100,00%
66.689,60</t>
  </si>
  <si>
    <t xml:space="preserve"> 4 </t>
  </si>
  <si>
    <t>QUIOSQUES</t>
  </si>
  <si>
    <t>100,00%
186.918,12</t>
  </si>
  <si>
    <t>3,53%
6.593,20</t>
  </si>
  <si>
    <t>58,21%
108.809,93</t>
  </si>
  <si>
    <t>38,26%
71.514,99</t>
  </si>
  <si>
    <t xml:space="preserve"> 4.1 </t>
  </si>
  <si>
    <t>100,00%
6.593,20</t>
  </si>
  <si>
    <t xml:space="preserve"> 4.2 </t>
  </si>
  <si>
    <t>100,00%
20.503,91</t>
  </si>
  <si>
    <t xml:space="preserve"> 4.3 </t>
  </si>
  <si>
    <t>SUPER ESTRUTURA</t>
  </si>
  <si>
    <t>100,00%
20.736,43</t>
  </si>
  <si>
    <t xml:space="preserve"> 4.4 </t>
  </si>
  <si>
    <t>100,00%
30.106,87</t>
  </si>
  <si>
    <t xml:space="preserve"> 4.5 </t>
  </si>
  <si>
    <t>100,00%
8.548,78</t>
  </si>
  <si>
    <t>50,00%
4.274,39</t>
  </si>
  <si>
    <t xml:space="preserve"> 4.6 </t>
  </si>
  <si>
    <t>100,00%
44.276,76</t>
  </si>
  <si>
    <t>50,00%
22.138,38</t>
  </si>
  <si>
    <t xml:space="preserve"> 4.7 </t>
  </si>
  <si>
    <t>100,00%
11.049,95</t>
  </si>
  <si>
    <t xml:space="preserve"> 4.8 </t>
  </si>
  <si>
    <t>100,00%
12.605,67</t>
  </si>
  <si>
    <t xml:space="preserve"> 4.9 </t>
  </si>
  <si>
    <t>100,00%
4.409,13</t>
  </si>
  <si>
    <t xml:space="preserve"> 4.10 </t>
  </si>
  <si>
    <t>100,00%
17.947,02</t>
  </si>
  <si>
    <t xml:space="preserve"> 4.11 </t>
  </si>
  <si>
    <t>100,00%
10.140,40</t>
  </si>
  <si>
    <t xml:space="preserve"> 5 </t>
  </si>
  <si>
    <t>URBANISMO</t>
  </si>
  <si>
    <t>100,00%
335.871,98</t>
  </si>
  <si>
    <t>40,00%
134.348,79</t>
  </si>
  <si>
    <t>60,00%
201.523,19</t>
  </si>
  <si>
    <t xml:space="preserve"> 6 </t>
  </si>
  <si>
    <t>SERVIÇOS FINAIS</t>
  </si>
  <si>
    <t>100,00%
5.561,32</t>
  </si>
  <si>
    <t>10,92%</t>
  </si>
  <si>
    <t>10,15%</t>
  </si>
  <si>
    <t>9,17%</t>
  </si>
  <si>
    <t>10,83%</t>
  </si>
  <si>
    <t>12,74%</t>
  </si>
  <si>
    <t>12,66%</t>
  </si>
  <si>
    <t>9,31%</t>
  </si>
  <si>
    <t>8,96%</t>
  </si>
  <si>
    <t>6,33%</t>
  </si>
  <si>
    <t>8,93%</t>
  </si>
  <si>
    <t>355.334,03</t>
  </si>
  <si>
    <t>330.289,31</t>
  </si>
  <si>
    <t>298.304,04</t>
  </si>
  <si>
    <t>352.386,95</t>
  </si>
  <si>
    <t>414.485,58</t>
  </si>
  <si>
    <t>411.983,94</t>
  </si>
  <si>
    <t>302.932,76</t>
  </si>
  <si>
    <t>291.421,58</t>
  </si>
  <si>
    <t>205.863,78</t>
  </si>
  <si>
    <t>290.546,89</t>
  </si>
  <si>
    <t>21,07%</t>
  </si>
  <si>
    <t>30,24%</t>
  </si>
  <si>
    <t>41,07%</t>
  </si>
  <si>
    <t>53,81%</t>
  </si>
  <si>
    <t>66,47%</t>
  </si>
  <si>
    <t>75,79%</t>
  </si>
  <si>
    <t>84,74%</t>
  </si>
  <si>
    <t>91,07%</t>
  </si>
  <si>
    <t>685.623,34</t>
  </si>
  <si>
    <t>983.927,38</t>
  </si>
  <si>
    <t>1.336.314,33</t>
  </si>
  <si>
    <t>1.750.799,91</t>
  </si>
  <si>
    <t>2.162.783,85</t>
  </si>
  <si>
    <t>2.465.716,61</t>
  </si>
  <si>
    <t>2.757.138,19</t>
  </si>
  <si>
    <t>2.963.001,97</t>
  </si>
  <si>
    <t>3.253.548,91</t>
  </si>
  <si>
    <t>A = área para placa de obra.
A = 2,0 x 4,0
A = 8,0</t>
  </si>
  <si>
    <t xml:space="preserve"> 2.1 </t>
  </si>
  <si>
    <t>ATERRO MECANIZADO DE VALA COM ESCAVADEIRA HIDRÁULICA (CAPACIDADE DA CAÇAMBA: 0,8 M³/POTÊNCIA: 111 HP), LARGURA ATÉ 2,5 M, PROFUNDIDADE ATÉ 1,5 M, COM AREIA PARA ATERRO. AF_08/2023</t>
  </si>
  <si>
    <t>1.931,72</t>
  </si>
  <si>
    <t>V = Volume de aterro conforme projeto topografico.
V = 1.931,72</t>
  </si>
  <si>
    <t xml:space="preserve"> 2.2 </t>
  </si>
  <si>
    <t>ESPALHAMENTO DE MATERIAL COM TRATOR DE ESTEIRAS. AF_09/2024</t>
  </si>
  <si>
    <t>V = Volume de espalhamento de aterro conforme aterro.
V = 1.931,72</t>
  </si>
  <si>
    <t xml:space="preserve"> 2.3 </t>
  </si>
  <si>
    <t>Pedra argamassada com cimento e areia 1:3 - areia extraída e pedra de mão produzida - confecção e assentamento</t>
  </si>
  <si>
    <t>221,8</t>
  </si>
  <si>
    <t>V = Volume de pedra argamassada conforme projeto topografico.
V = 221,80</t>
  </si>
  <si>
    <t xml:space="preserve"> 2.4 </t>
  </si>
  <si>
    <t>70,51</t>
  </si>
  <si>
    <t>A = Área de alvenaria de 1 vez conforme projeto topografico.
A = 70,51</t>
  </si>
  <si>
    <t xml:space="preserve"> 3.1.1 </t>
  </si>
  <si>
    <t xml:space="preserve"> 3.1.1.1 </t>
  </si>
  <si>
    <t>LOCAÇÃO CONVENCIONAL DE OBRA, UTILIZANDO GABARITO DE TÁBUAS CORRIDAS PONTALETADAS A CADA 2,00M - 2 UTILIZAÇÕES. AF_03/2024</t>
  </si>
  <si>
    <t>174,7</t>
  </si>
  <si>
    <t xml:space="preserve">C = Comprimento de locação de obra conforme indicado no projeto estrutural para prédio principal + quisques.
C = 174,70
</t>
  </si>
  <si>
    <t xml:space="preserve"> 3.1.1.2 </t>
  </si>
  <si>
    <t>245,96</t>
  </si>
  <si>
    <t>V = Volume de escavação das fundações rasas conforme indicado no projeto estrutural, considerando a profundidade de assentamento constante de 2,00m + 0,05m para lançamento do lastro de concreto.
V = (1,0 x 0,75 x 2,0) + (1,75 x 1,55 x 2,0) + (1,40 x 1,15 x 4,0) + (1,45 x 1,20 x 9,0) + (1,50 x 1,25 x 4,0) + (1,60 x 1,35 x 1,0) + (1,70 x 1,45 x 4,0) + (1,25 x 1,0 x 18,0) + (0,70 x 0,55 x 4,0) + (0,90 x 0,75 x 3,0) + (0,85 x 0,70 x 8,0) + (1,25 x 1,10 x 3,0) + (0,90 x 0,65 x 2,0) + (0,75 x 0,65 x 2,0) + (0,90 x 0,70 x 2,0) + (1,15 x 1,0 x 3,0) + (1,30 x 1,05 x 10,0) + (0,70 x 0,60 x 4,0) + (1,20 x 0,95 x 1,0) + (1,05 x 0,80 x 1,0) + (1,80 x 1,55 x 1,0) + (1,0 x 0,85 x 5,0) + (0,80 x 0,65 x 2,0) + (0,70 x 0,65 x 2,0) + (1,80 x 1,60 x 1,0) + (0,75 x 0,60 x 1,0) 
x (2,00 + 0,05)
V = (119,98)x(2,05)
V = 245,96</t>
  </si>
  <si>
    <t xml:space="preserve"> 3.1.1.3 </t>
  </si>
  <si>
    <t>20,11</t>
  </si>
  <si>
    <t>V = Volume de escavação das vigas baldrames conforme planta de forma indicada no projeto estrutural.
V = Comprimento da viga x Largura da viga x Altura da viga.
V1 = (2,50 + 2,45 + 2,58 + 2,45 + 2,65 +2,53 + 4,20 + 3,40 + 3,30 + 3,38 + 3,40 + 3,35 + 3,25 + 3,28 + 3,30 + 3,25 + 2,38 + 2,43 + 2,43 + 2,45 + 2,45 + 2,15 + 3,28 + 3,30 + 3,30 + 3,25 + 3,38 + 3,0 + 6,30 + 2,95 + 0,62 + 0,62 + 0,62 + 0,60 + 2,35 + 6,45 + 3,45 + 3,33 + 3,45 + 4,20 + 4,05 + 2,15 + 3,85 + 3,75 + 3,80 + 3,08 + 4,55 + 4,02 + 4,25 + 3,75 + 4,05 + 3,90 + 3,0 + 8,35 + 4,35 + 3,92 + 3,85 + 3,95 + 3,60 + 10,15 + 3,95 + 5,10 + 4,25 + 4,05 + 4,87 + 3,95 + 3,85 + 3,70 + 3,70 + 4,75 + 4,50 + 4,30 + 4,50 + 3,45 + 3,30 + 3,35 + 3,65 + 1,50 + 2,20 + 1,45 + 2,60 + 2,60 + 2,60 + 2,60 + 4,30 + 3,15 + 1,50 + 2,25 + 3,15 + 4,80 + 0,95 + 2,80 + 2,80 + 1,60 + 1,05 + 2,35 + 3,15 + 1,60 + 2,50 + 3,30 + 5,10 + 8,0 + 4,35 + 4,55 + 4,90 + 8,0 + 3,85 + 3,90 + 8,35 + 9,45 + 3,10)
x 0,15 x 0,30 
V1 =393,95 x 0,15 x 0,30
V1 = 17,73
V2 = (3,15 + 3,0 + 3,0 + 3,0 + 3,0 + 3,0 + 4,75 + 3,15 + 3,0 + 3,0 + 3,0 + 3,0 + 3,0 + 4,75 + 3,0 + 3,0 + 3,0 + 3,0 + 4,75) x 0,20 x 0,35
V2 = 62,55 x 0,20 x 0,35
V2 = 4,38
V = 17,73 + 4,38
V = 20,11</t>
  </si>
  <si>
    <t xml:space="preserve"> 3.1.1.4 </t>
  </si>
  <si>
    <t>119,98</t>
  </si>
  <si>
    <t>A = Área de regularização do fundo da vala escavada para assentamento das sapatas conforme indicado no projeto estrutural.
A = Volume escavado (item 3.1.1.2) / Profundidade de assentamento (2,05m)
A = (245,96/2,05)
A = 119,98</t>
  </si>
  <si>
    <t xml:space="preserve"> 3.1.1.5 </t>
  </si>
  <si>
    <t>A = Área de lastro de concreto aplicado sobre a base das sapatas conforme área de regularização do fundo das valas (item 3.1.1.3).
A = 119,98</t>
  </si>
  <si>
    <t xml:space="preserve"> 3.1.1.6 </t>
  </si>
  <si>
    <t>187,82</t>
  </si>
  <si>
    <t>V = Volume de reaterro das fundações tomando o volume escavado das sapatas  e vigas, com desconto do volume de concreto ocupado pelas sapatas + vigas baldrames e do volume ocupado pelo lastro de concreto (espessura de 5cm).
V = ((245,96+20,11) - (29,16 + 16,18 + 26,91) - (119,98x0,05)
V =266,07 -72,25 - 6,0
V = 187,82</t>
  </si>
  <si>
    <t xml:space="preserve"> 3.1.2 </t>
  </si>
  <si>
    <t xml:space="preserve"> 3.1.2.1 </t>
  </si>
  <si>
    <t xml:space="preserve"> 3.1.2.1.1 </t>
  </si>
  <si>
    <t>216,35</t>
  </si>
  <si>
    <t>A = Conforme projeto estrutural.
A = 216,35</t>
  </si>
  <si>
    <t xml:space="preserve"> 3.1.2.1.2 </t>
  </si>
  <si>
    <t>861,2</t>
  </si>
  <si>
    <t>Q = Conforme projeto estrutural.
Q = 861,20</t>
  </si>
  <si>
    <t xml:space="preserve"> 3.1.2.1.3 </t>
  </si>
  <si>
    <t>492,3</t>
  </si>
  <si>
    <t>Q = Conforme projeto estrutural.
Q = 492,30</t>
  </si>
  <si>
    <t xml:space="preserve"> 3.1.2.1.4 </t>
  </si>
  <si>
    <t>1.077,0</t>
  </si>
  <si>
    <t>Q = Conforme projeto estrutural.
Q = 1.077,0</t>
  </si>
  <si>
    <t xml:space="preserve"> 3.1.2.1.5 </t>
  </si>
  <si>
    <t>100,6</t>
  </si>
  <si>
    <t>Q = Conforme projeto estrutural.
Q = 100,60</t>
  </si>
  <si>
    <t xml:space="preserve"> 3.1.2.1.6 </t>
  </si>
  <si>
    <t>120,6</t>
  </si>
  <si>
    <t>Q = Conforme projeto estrutural.
Q = 120,60</t>
  </si>
  <si>
    <t xml:space="preserve"> 3.1.2.1.7 </t>
  </si>
  <si>
    <t>ARMAÇÃO DE PILAR OU VIGA DE ESTRUTURA CONVENCIONAL DE CONCRETO ARMADO UTILIZANDO AÇO CA-50 DE 20,0 MM - MONTAGEM. AF_06/2022</t>
  </si>
  <si>
    <t>Q = Conforme projeto estrutural.
Q = 28,20</t>
  </si>
  <si>
    <t xml:space="preserve"> 3.1.2.1.8 </t>
  </si>
  <si>
    <t>45,34</t>
  </si>
  <si>
    <t>V = Conforme projeto estrutural.
V = 29,16 + 16,18
V = 45,34</t>
  </si>
  <si>
    <t xml:space="preserve"> 3.1.2.1.9 </t>
  </si>
  <si>
    <t xml:space="preserve"> 3.1.2.2 </t>
  </si>
  <si>
    <t xml:space="preserve"> 3.1.2.2.1 </t>
  </si>
  <si>
    <t>427,89</t>
  </si>
  <si>
    <t>A = Conforme projeto estrutural.
A = 427,89</t>
  </si>
  <si>
    <t xml:space="preserve"> 3.1.2.2.2 </t>
  </si>
  <si>
    <t>481,5</t>
  </si>
  <si>
    <t>Q = Conforme projeto estrutural.
Q = 481,50</t>
  </si>
  <si>
    <t xml:space="preserve"> 3.1.2.2.3 </t>
  </si>
  <si>
    <t>27,5</t>
  </si>
  <si>
    <t>Q = Conforme projeto estrutural.
Q = 27,50</t>
  </si>
  <si>
    <t xml:space="preserve"> 3.1.2.2.4 </t>
  </si>
  <si>
    <t>67,1</t>
  </si>
  <si>
    <t>Q = Conforme projeto estrutural.
Q = 67,10</t>
  </si>
  <si>
    <t xml:space="preserve"> 3.1.2.2.5 </t>
  </si>
  <si>
    <t>1.021,7</t>
  </si>
  <si>
    <t>Q = Conforme projeto estrutural.
Q = 1.021,70</t>
  </si>
  <si>
    <t xml:space="preserve"> 3.1.2.2.6 </t>
  </si>
  <si>
    <t>428,0</t>
  </si>
  <si>
    <t>Q = Conforme projeto estrutural.
Q = 428,0</t>
  </si>
  <si>
    <t xml:space="preserve"> 3.1.2.2.7 </t>
  </si>
  <si>
    <t>ARMAÇÃO DE BLOCO, SAPATA ISOLADA, VIGA BALDRAME E SAPATA CORRIDA UTILIZANDO AÇO CA-50 DE 16 MM - MONTAGEM. AF_01/2024</t>
  </si>
  <si>
    <t>453,5</t>
  </si>
  <si>
    <t>Q = Conforme projeto estrutural.
Q = 453,50</t>
  </si>
  <si>
    <t xml:space="preserve"> 3.1.2.2.8 </t>
  </si>
  <si>
    <t>26,91</t>
  </si>
  <si>
    <t xml:space="preserve">V = Conforme projeto estrutural.
V = 26,91 </t>
  </si>
  <si>
    <t xml:space="preserve"> 3.1.2.2.9 </t>
  </si>
  <si>
    <t>V = Conforme projeto estrutural.
V = 26,91</t>
  </si>
  <si>
    <t xml:space="preserve"> 3.1.2.2.10 </t>
  </si>
  <si>
    <t xml:space="preserve"> 3.1.3 </t>
  </si>
  <si>
    <t xml:space="preserve"> 3.1.3.1 </t>
  </si>
  <si>
    <t xml:space="preserve"> 3.1.3.1.1 </t>
  </si>
  <si>
    <t>665,56</t>
  </si>
  <si>
    <t>A = Conforme projeto estrutural.
A = 560,44 + 105,12
A = 665,56</t>
  </si>
  <si>
    <t xml:space="preserve"> 3.1.3.1.2 </t>
  </si>
  <si>
    <t>1.307,7</t>
  </si>
  <si>
    <t>Q = Conforme projeto estrutural.
Q = 1.106,10 +  201,60 
Q = 1.307,7</t>
  </si>
  <si>
    <t xml:space="preserve"> 3.1.3.1.3 </t>
  </si>
  <si>
    <t>2.224,2</t>
  </si>
  <si>
    <t>Q = Conforme projeto estrutural.
Q = 1.912,10 + 312,10 
Q = 2.224,2</t>
  </si>
  <si>
    <t xml:space="preserve"> 3.1.3.1.4 </t>
  </si>
  <si>
    <t>166,2</t>
  </si>
  <si>
    <t>Q = Conforme projeto estrutural.
Q = 142,30 + 23,90
Q = 166,2</t>
  </si>
  <si>
    <t xml:space="preserve"> 3.1.3.1.5 </t>
  </si>
  <si>
    <t>245,3</t>
  </si>
  <si>
    <t xml:space="preserve">Q = Conforme projeto estrutural.
Q = 245,30 </t>
  </si>
  <si>
    <t xml:space="preserve"> 3.1.3.1.6 </t>
  </si>
  <si>
    <t>29,7</t>
  </si>
  <si>
    <t xml:space="preserve">Q = Conforme projeto estrutural.
Q = 29,70 </t>
  </si>
  <si>
    <t xml:space="preserve"> 3.1.3.1.7 </t>
  </si>
  <si>
    <t>50,82</t>
  </si>
  <si>
    <t>V = Conforme projeto estrutural.
V = 42,74 + 8,08
V = 50,82</t>
  </si>
  <si>
    <t xml:space="preserve"> 3.1.3.1.8 </t>
  </si>
  <si>
    <t xml:space="preserve"> 3.1.3.2 </t>
  </si>
  <si>
    <t xml:space="preserve"> 3.1.3.2.1 </t>
  </si>
  <si>
    <t>451,46</t>
  </si>
  <si>
    <t>A = Conforme projeto estrutural.
A = 339,72 + 111,74
A = 451,46</t>
  </si>
  <si>
    <t xml:space="preserve"> 3.1.3.2.2 </t>
  </si>
  <si>
    <t>568,7</t>
  </si>
  <si>
    <t>Q = Conforme projeto estrutural.
Q = 416,40 + 152,30
Q = 568,7</t>
  </si>
  <si>
    <t xml:space="preserve"> 3.1.3.2.3 </t>
  </si>
  <si>
    <t>15,7</t>
  </si>
  <si>
    <t xml:space="preserve">Q = Conforme projeto estrutural.
Q = 15,70 </t>
  </si>
  <si>
    <t xml:space="preserve"> 3.1.3.2.4 </t>
  </si>
  <si>
    <t>182,5</t>
  </si>
  <si>
    <t>Q = Conforme projeto estrutural.
Q = 46,20 + 136,30
Q = 182,5</t>
  </si>
  <si>
    <t xml:space="preserve"> 3.1.3.2.5 </t>
  </si>
  <si>
    <t>1.067,8</t>
  </si>
  <si>
    <t>Q = Conforme projeto estrutural.
Q = 783,80 + 284,0
Q = 1.067,8</t>
  </si>
  <si>
    <t xml:space="preserve"> 3.1.3.2.6 </t>
  </si>
  <si>
    <t>516,4</t>
  </si>
  <si>
    <t xml:space="preserve">Q = Conforme projeto estrutural.
Q = 516,40 </t>
  </si>
  <si>
    <t xml:space="preserve"> 3.1.3.2.7 </t>
  </si>
  <si>
    <t>494,8</t>
  </si>
  <si>
    <t xml:space="preserve">Q = Conforme projeto estrutural.
Q = 494,80 </t>
  </si>
  <si>
    <t xml:space="preserve"> 3.1.3.2.8 </t>
  </si>
  <si>
    <t>30,28</t>
  </si>
  <si>
    <t>V = Conforme projeto estrutural.
V = 23,83 + 6,45
V = 30,28</t>
  </si>
  <si>
    <t xml:space="preserve"> 3.1.3.2.9 </t>
  </si>
  <si>
    <t xml:space="preserve"> 3.1.3.3 </t>
  </si>
  <si>
    <t xml:space="preserve"> 3.1.3.3.1 </t>
  </si>
  <si>
    <t>332,85</t>
  </si>
  <si>
    <t>A = Conforme projeto estrutural.
A = 332,85</t>
  </si>
  <si>
    <t xml:space="preserve"> 3.1.3.3.2 </t>
  </si>
  <si>
    <t>331,1</t>
  </si>
  <si>
    <t>Q = Conforme projeto estrutural.
Q = 331,10</t>
  </si>
  <si>
    <t xml:space="preserve"> 3.1.3.3.3 </t>
  </si>
  <si>
    <t>150,4</t>
  </si>
  <si>
    <t>Q = Conforme projeto estrutural.
Q = 150,40</t>
  </si>
  <si>
    <t xml:space="preserve"> 3.1.3.3.4 </t>
  </si>
  <si>
    <t>Q = Conforme projeto estrutural.
Q = 968,20</t>
  </si>
  <si>
    <t xml:space="preserve"> 3.1.3.3.5 </t>
  </si>
  <si>
    <t>419,2</t>
  </si>
  <si>
    <t>Q = Conforme projeto estrutural.
Q = 419,20</t>
  </si>
  <si>
    <t xml:space="preserve"> 3.1.3.3.6 </t>
  </si>
  <si>
    <t>ARMAÇÃO DE LAJE DE ESTRUTURA CONVENCIONAL DE CONCRETO ARMADO UTILIZANDO AÇO CA-50 DE 12,5 MM - MONTAGEM. AF_06/2022</t>
  </si>
  <si>
    <t>270,1</t>
  </si>
  <si>
    <t>Q = Conforme projeto estrutural.
Q = 270,10</t>
  </si>
  <si>
    <t xml:space="preserve"> 3.1.3.3.7 </t>
  </si>
  <si>
    <t>CONCRETO FCK = 30MPA, TRAÇO 1:2,1:2,5 (EM MASSA SECA DE CIMENTO/ AREIA MÉDIA/ BRITA 1) - PREPARO MECÂNICO COM BETONEIRA 400 L. AF_05/2021</t>
  </si>
  <si>
    <t>38,63</t>
  </si>
  <si>
    <t>V = Conforme projeto estrutural.
V = 38,63</t>
  </si>
  <si>
    <t xml:space="preserve"> 3.1.3.3.8 </t>
  </si>
  <si>
    <t xml:space="preserve"> 3.2.1 </t>
  </si>
  <si>
    <t>1.808,68</t>
  </si>
  <si>
    <t>A = Área de alvenaria de vedação.
A = Área externa + área interna
A = (1.170,90) + (27,35 x 3) + (3,15 x 3,0 x 4,0) + (20,70 x 1,20) + (11,30 x 2,30) + (17,50 + 5,50 + 3,15 + 3,15 + 21,15 + 21,15 + 15 + 25,90 + 26,90 + 16,30) x 3,0 
A = 1.170,90 + 82,05 + 37,8 + 24,84 + 25,99 + 467,10 
A = 1.808,68</t>
  </si>
  <si>
    <t xml:space="preserve"> 3.2.2 </t>
  </si>
  <si>
    <t>350,0</t>
  </si>
  <si>
    <t>C = Comprimento de fixação
C = 350,0</t>
  </si>
  <si>
    <t xml:space="preserve"> 3.2.3 </t>
  </si>
  <si>
    <t>88,3</t>
  </si>
  <si>
    <t>A = Área de cobogó.
A = 44,60 + (4,75 x 4,0 x 2,30)
A = 88,3</t>
  </si>
  <si>
    <t xml:space="preserve"> 3.3.1 </t>
  </si>
  <si>
    <t xml:space="preserve"> 3.3.1.1 </t>
  </si>
  <si>
    <t>1.635,98</t>
  </si>
  <si>
    <t>A = Área de trama de aço para cobertura do mercado apoiada sobre as tesouras.
A = 1.635,98</t>
  </si>
  <si>
    <t xml:space="preserve"> 3.3.1.2 </t>
  </si>
  <si>
    <t>384,0</t>
  </si>
  <si>
    <t xml:space="preserve">C = Comprimento das tesouras metálicas para a cobertura do mercado interno.
C = (22 tesouras  x 17,0 metros de vão) + (2 tesouras x 5,0 metros de vão)
C = 374,0 + 10,0
C = 384,0
</t>
  </si>
  <si>
    <t xml:space="preserve"> 3.3.2 </t>
  </si>
  <si>
    <t xml:space="preserve"> 3.3.2.1 </t>
  </si>
  <si>
    <t>TELHAMENTO COM TELHA ONDULADA DE FIBROCIMENTO E = 6 MM, COM RECOBRIMENTO LATERAL DE 1 1/4 DE ONDA PARA TELHADO COM INCLINAÇÃO MÁXIMA DE 10°, COM ATÉ 2 ÁGUAS, INCLUSO IÇAMENTO. AF_07/2019</t>
  </si>
  <si>
    <t>1.592,75</t>
  </si>
  <si>
    <t>A = Área de telhamento com telha metálica para cobertura do mercado conforme indicado na planta de cobertura
A = 1.592,75</t>
  </si>
  <si>
    <t xml:space="preserve"> 3.3.2.2 </t>
  </si>
  <si>
    <t>43,22</t>
  </si>
  <si>
    <t>A = Área de telhamento com telha fibrocimento para cobertura do mercado conforme indicado na planta de cobertura
A = 43,22</t>
  </si>
  <si>
    <t xml:space="preserve"> 3.3.3 </t>
  </si>
  <si>
    <t xml:space="preserve"> 3.3.3.1 </t>
  </si>
  <si>
    <t>160,29</t>
  </si>
  <si>
    <t>C = Comprimento das calhas de aço galvanizado da cobertura do mercado conforme indicado no projeto arquitetônico.
C = (49,70 + 49,70 + 44,20 + 3,97 + 2,35 + 4,05 + 2,35 + 3,97)
C = 160,29</t>
  </si>
  <si>
    <t xml:space="preserve"> 3.3.3.2 </t>
  </si>
  <si>
    <t>173,94</t>
  </si>
  <si>
    <t>C = Comprimento da pingadeira no topo da platibanda da edificação.
C = (50,0 + 34,70 + 50,0 + 4,12 + 2,35 + 3,75 + 2,35 + 26,67)
C = 173,94</t>
  </si>
  <si>
    <t xml:space="preserve"> 3.3.3.3 </t>
  </si>
  <si>
    <t>95,2</t>
  </si>
  <si>
    <t>C = Comprimento do algeroz na cobertura do mercado conforme indicado na planta de cobertura.
C = (22,0 + 5,50 + 11,90 + 34,20) + (4,80 + 12,0 + 4,80)
C = 95,20</t>
  </si>
  <si>
    <t xml:space="preserve"> 3.4.1 </t>
  </si>
  <si>
    <t xml:space="preserve"> 3.4.1.1 </t>
  </si>
  <si>
    <t>2.678,46</t>
  </si>
  <si>
    <t xml:space="preserve"> 3.4.1.2 </t>
  </si>
  <si>
    <t>2.150,84</t>
  </si>
  <si>
    <t>A = Área de massa única aplicada nos quiosques (A1) + Área de massa única aplicada na área interna do mercado (A2) + Área de massa única no açougue e nas tarimbas inferiores (A3) + Área de massa única aplicada nas lojas (A4) - Desconto das esqudarias (A5).
A1 = (3,15 + 4,0 + 3,15)x(1,30)x(5,0) + (20,90)x(1,0) + (20,90)x(0,40) + (3,80 + 20,90)x(3,0)
A1 = 170,31
A2 = (1,20 + 29,70 + 22,55)x(5,85) + (5,50 + 8,02)x(3,70) + (4,13)x(5,85) + (4,13 + 2,35 + 5,50)x(2,15) + (2,40)x(5,85) + (12,15 + 21,80 + 7,10 + 9,45)x(4,0) + (13,95 + 19,25)x(5,35) + (9,70 + 2,90 + 2,90 + 6,0 + 9,70)x(7,20) + (10,15 + 4,80 + 5,65 + 6,30 + 6,15 + 10,15)x(4,50)
A2 = 1.225,32
A3 = (7,35 + 2,85 + 8,0 + 3,0 + 12,0 + 3,0 + 5,67 + 5,67 + 3,0 + 12,0)x(4,35) + (2,77 + 2,77 + 2,88 + 2,88 + 2,88 + 2,88 + 2,95 + 2,95)x(2,30)
A3 = 324,86
A4 = (4,93 + 4,65 + 4,93 + 4,65)x(2,55)x(2,0) + (4,93 + 5,35 + 4,93 + 5,35)x(2,55)x(2,0) + (4,93 + 6,0 + 4,93 + 6,0)x(2,55)x(2,0) + (4,93 + 6,0 + 4,93 + 6,0)x(2,55)x(2,0) + (6,15 + 10,15)x(3,0) + (10,15 + 6,30 + 10,15)x(3,0) + (10,15 + 5,65 + 10,15)x(3,0) + (4,80 + 10,15)x(3,0)
A4 = 676,94
A5 = (10,0xP01 + 1,0xP1 + 16,0xP2 + 2,0xP3 + 2,0xP4) + (11,0xV1 + 2,0xC1 + 1,0xC2 + 1,0xC3 + 1,0xC4)
A5 = ((5,0x0,86x2,10 + 5,0x0,86x0,90) + 1,0x5,40x2,30 + 16,0x3,0x2,10 + 2,0x0,86x2,10 + 2,0x0,96x2,10) + (11,0x3,0x2,10 + 2,0x17,85x0,40 + 1,0x19,65x0,50 + 1,0x27,70x0,40 + 1,0x20,85x0,40)
A5 = (133,76 + 112,83)
A5 = 246,59
A = (170,31 + 1.225,32 + 324,86 + 676,94 - 246,59)
A = 2.150,84</t>
  </si>
  <si>
    <t xml:space="preserve"> 3.4.1.3 </t>
  </si>
  <si>
    <t>527,62</t>
  </si>
  <si>
    <t>A = Área de emboço igual a área de chapisco - massa única.
A = 2.678,46 - 2.150,84
A = 527,62</t>
  </si>
  <si>
    <t xml:space="preserve"> 3.4.1.4 </t>
  </si>
  <si>
    <t>REVESTIMENTO CERÂMICO PARA PAREDES INTERNAS COM PLACAS TIPO ESMALTADA DE DIMENSÕES 33X45 CM APLICADAS NA ALTURA INTEIRA DAS PAREDES. AF_02/2023_PE</t>
  </si>
  <si>
    <t>A = Revestimento ceramico igual a área de emboço.
A = 527,62</t>
  </si>
  <si>
    <t xml:space="preserve"> 3.4.2 </t>
  </si>
  <si>
    <t xml:space="preserve"> 3.4.2.1 </t>
  </si>
  <si>
    <t>CHAPISCO APLICADO EM ALVENARIA (COM PRESENÇA DE VÃOS) E ESTRUTURAS DE CONCRETO DE FACHADA, COM COLHER DE PEDREIRO. ARGAMASSA TRAÇO 1:3 COM PREPARO EM BETONEIRA 400L. AF_10/2022</t>
  </si>
  <si>
    <t>1.240,76</t>
  </si>
  <si>
    <t>A = Área de chapisco aplicado nas facahadas lateriais e frontais da edificação (A1) - Desconto das esquadrias (A2).
A1 = Fachada esquerda + Fachada direita + Fachada frontal + Fachada posterior)
Fachada esquerda = (50,0x6,38 + 50,0x2,41x0,50)
Fachada direita = (50,0x6,34 + 50,0x2,45x0,50)
Fachada Frontal = (0,35 + 1,20 + 11,75 + 1,20 + 0,35 + 1,20 + 22,55)x(8,0)
Fachada posterior = (26,97 + 2,35 + 3,75 + 2,35 + 4,27)x(6,38)
A1 = (379,25 + 378,25 + 308,8 + 253,22)
A1 = 1.319,52
A2 = (1,0xP1) + (2,0xC1 + 1,0xC2 + 1,0xC3 + 1,0xC4 + 3,0xV1 + 2,0xJ1 + 2,0xJ2)
A2 = (1,0x5,40x2,30) + (2,0x17,85x0,40 + 1,0x19,65x0,50 + 1,0x27,70x0,40 + 1,0x20,85x0,40 + 3,0x3,0x2,10 + 2,0x2,0x0,80 + 2,0x0,60x0,60)
A2 = (12,42 + 66,34)
A2 = 78,76
A = (1.319,52 - 78,76)
A = 1.240,76</t>
  </si>
  <si>
    <t xml:space="preserve"> 3.4.2.2 </t>
  </si>
  <si>
    <t>A = Área de massa única aplicado nas facahadas lateriais e frontais da edificação (A1) - Desconto das esquadrias (A2).
A1 = Fachada esquerda + Fachada direita + Fachada frontal + Fachada posterior)
Fachada esquerda = (50,0x6,38 + 50,0x2,41x0,50)
Fachada direita = (50,0x6,34 + 50,0x2,45x0,50)
Fachada Frontal = (0,35 + 1,20 + 11,75 + 1,20 + 0,35 + 1,20 + 22,55)x(8,0)
Fachada posterior = (26,97 + 2,35 + 3,75 + 2,35 + 4,27)x(6,38)
A1 = (379,25 + 378,25 + 308,8 + 253,22)
A1 = 1.319,52
A2 = (1,0xP1) + (2,0xC1 + 1,0xC2 + 1,0xC3 + 1,0xC4 + 3,0xV1 + 2,0xJ1 + 2,0xJ2)
A2 = (1,0x5,40x2,30) + (2,0x17,85x0,40 + 1,0x19,65x0,50 + 1,0x27,70x0,40 + 1,0x20,85x0,40 + 3,0x3,0x2,10 + 2,0x2,0x0,80 + 2,0x0,60x0,60)
A2 = (12,42 + 66,34)
A2 = 78,76
A = (1.319,52 - 78,76)
A = 1.240,76</t>
  </si>
  <si>
    <t xml:space="preserve"> 3.5.1 </t>
  </si>
  <si>
    <t xml:space="preserve"> 3.5.1.1 </t>
  </si>
  <si>
    <t>Q = conforme projeto hidraulico.
Q = 3,0</t>
  </si>
  <si>
    <t xml:space="preserve"> 3.5.1.2 </t>
  </si>
  <si>
    <t>ADAPTADOR CURTO COM BOLSA E ROSCA PARA REGISTRO, PVC, SOLDÁVEL, DN 25 MM X 3/4", INSTALADO EM RESERVAÇÃO PREDIAL DE ÁGUA - FORNECIMENTO E INSTALAÇÃO. AF_04/2024</t>
  </si>
  <si>
    <t>60,0</t>
  </si>
  <si>
    <t>Q = conforme projeto hidraulico.
Q = 60,0</t>
  </si>
  <si>
    <t xml:space="preserve"> 3.5.1.3 </t>
  </si>
  <si>
    <t>BUCHA DE REDUÇÃO, PPR, DN 32 X 25 MM, INSTALADO EM RESERVAÇÃO PREDIAL DE ÁGUA - FORNECIMENTO E INSTALAÇÃO. AF_04/2024</t>
  </si>
  <si>
    <t>Q = conforme projeto hidraulico.
Q = 22,0</t>
  </si>
  <si>
    <t xml:space="preserve"> 3.5.1.4 </t>
  </si>
  <si>
    <t>CURVA 90 GRAUS, PVC, SOLDÁVEL, DN 25 MM, INSTALADO EM RESERVAÇÃO PREDIAL DE ÁGUA - FORNECIMENTO E INSTALAÇÃO. AF_04/2024</t>
  </si>
  <si>
    <t>Q = conforme projeto hidraulico.
Q = 2,0</t>
  </si>
  <si>
    <t xml:space="preserve"> 3.5.1.5 </t>
  </si>
  <si>
    <t>JOELHO PVC, SOLDÁVEL, 45 GRAUS, DN 25 MM, INSTALADO EM RESERVAÇÃO PREDIAL DE ÁGUA - FORNECIMENTO E INSTALAÇÃO. AF_04/2024</t>
  </si>
  <si>
    <t>74,0</t>
  </si>
  <si>
    <t>Q = conforme projeto hidraulico.
Q = 74,0</t>
  </si>
  <si>
    <t xml:space="preserve"> 3.5.1.6 </t>
  </si>
  <si>
    <t>62,0</t>
  </si>
  <si>
    <t>Q = conforme projeto hidraulico.
Q = 62,0</t>
  </si>
  <si>
    <t xml:space="preserve"> 3.5.1.7 </t>
  </si>
  <si>
    <t>Joelho 90º de pvc rígido soldável, marrom  diâm = 32mm</t>
  </si>
  <si>
    <t>36,0</t>
  </si>
  <si>
    <t>Q = conforme projeto hidraulico.
Q = 36,0</t>
  </si>
  <si>
    <t xml:space="preserve"> 3.5.1.8 </t>
  </si>
  <si>
    <t>Joelho 90º de pvc rígido soldável, marrom  diâm = 50mm</t>
  </si>
  <si>
    <t xml:space="preserve"> 3.5.1.9 </t>
  </si>
  <si>
    <t>LUVA PVC, SOLDÁVEL, DN 25 MM, INSTALADO EM RESERVAÇÃO PREDIAL DE ÁGUA - FORNECIMENTO E INSTALAÇÃO. AF_04/2024</t>
  </si>
  <si>
    <t>Q = conforme projeto hidraulico.
Q = 7,0</t>
  </si>
  <si>
    <t xml:space="preserve"> 3.5.1.10 </t>
  </si>
  <si>
    <t>TÊ, PVC, SOLDÁVEL, DN 25 MM INSTALADO EM RESERVAÇÃO PREDIAL DE ÁGUA - FORNECIMENTO E INSTALAÇÃO. AF_04/2024</t>
  </si>
  <si>
    <t>Q = conforme projeto hidraulico.
Q = 31,0</t>
  </si>
  <si>
    <t xml:space="preserve"> 3.5.1.11 </t>
  </si>
  <si>
    <t>TÊ, PVC, SOLDÁVEL, DN 32 MM INSTALADO EM RESERVAÇÃO PREDIAL DE ÁGUA - FORNECIMENTO E INSTALAÇÃO. AF_04/2024</t>
  </si>
  <si>
    <t>20,0</t>
  </si>
  <si>
    <t>Q = conforme projeto hidraulico.
Q = 20,0</t>
  </si>
  <si>
    <t xml:space="preserve"> 3.5.1.12 </t>
  </si>
  <si>
    <t>TÊ, PPR, DN 50 MM, INSTALADO EM RESERVAÇÃO PREDIAL DE ÁGUA - FORNECIMENTO E INSTALAÇÃO. AF_04/2024</t>
  </si>
  <si>
    <t>Q = conforme projeto hidraulico.
Q = 4,0</t>
  </si>
  <si>
    <t xml:space="preserve"> 3.5.1.13 </t>
  </si>
  <si>
    <t>Joelho de redução 90º de pvc rígido soldável, marrom  diâm = 25 x 20mm</t>
  </si>
  <si>
    <t>47,0</t>
  </si>
  <si>
    <t>Q = conforme projeto hidraulico.
Q = 47,0</t>
  </si>
  <si>
    <t xml:space="preserve"> 3.5.2 </t>
  </si>
  <si>
    <t xml:space="preserve"> 3.5.2.1 </t>
  </si>
  <si>
    <t>REGISTRO DE GAVETA BRUTO, LATÃO, ROSCÁVEL, 3/4" - FORNECIMENTO E INSTALAÇÃO. AF_08/2021</t>
  </si>
  <si>
    <t>Q = conforme projeto hidraulico.
Q = 30,0</t>
  </si>
  <si>
    <t xml:space="preserve"> 3.5.2.2 </t>
  </si>
  <si>
    <t>REGISTRO DE ESFERA, PVC, SOLDÁVEL, COM VOLANTE, DN 25 MM - FORNECIMENTO E INSTALAÇÃO. AF_08/2021</t>
  </si>
  <si>
    <t xml:space="preserve"> 3.5.2.3 </t>
  </si>
  <si>
    <t>REGISTRO DE ESFERA, PVC, SOLDÁVEL, COM VOLANTE, DN 32 MM - FORNECIMENTO E INSTALAÇÃO. AF_08/2021</t>
  </si>
  <si>
    <t>Q = conforme projeto hidraulico.
Q = 6,0</t>
  </si>
  <si>
    <t xml:space="preserve"> 3.5.2.4 </t>
  </si>
  <si>
    <t>REGISTRO DE ESFERA, PVC, SOLDÁVEL, COM VOLANTE, DN 50 MM - FORNECIMENTO E INSTALAÇÃO. AF_08/2021</t>
  </si>
  <si>
    <t xml:space="preserve"> 3.5.2.5 </t>
  </si>
  <si>
    <t>Válvula ventosa de dupla função 3/4"</t>
  </si>
  <si>
    <t xml:space="preserve"> 3.5.3 </t>
  </si>
  <si>
    <t xml:space="preserve"> 3.5.3.1 </t>
  </si>
  <si>
    <t>348,31</t>
  </si>
  <si>
    <t>Q = conforme projeto hidraulico.
Q = 348,31</t>
  </si>
  <si>
    <t xml:space="preserve"> 3.5.3.2 </t>
  </si>
  <si>
    <t>Tubo pvc rígido soldável marrom p/ água, d = 32 mm (1")</t>
  </si>
  <si>
    <t>55,78</t>
  </si>
  <si>
    <t>Q = conforme projeto hidraulico.
Q = 55,78</t>
  </si>
  <si>
    <t xml:space="preserve"> 3.5.3.3 </t>
  </si>
  <si>
    <t>Tubo pvc rígido soldável marrom p/ água, d = 50 mm (1 1/2")</t>
  </si>
  <si>
    <t>7,69</t>
  </si>
  <si>
    <t>Q = conforme projeto hidraulico.
Q = 7,69</t>
  </si>
  <si>
    <t xml:space="preserve"> 3.6.1 </t>
  </si>
  <si>
    <t xml:space="preserve"> 3.6.1.1 </t>
  </si>
  <si>
    <t>Q = conforme projeto sanitario.
Q = 4,0</t>
  </si>
  <si>
    <t xml:space="preserve"> 3.6.1.2 </t>
  </si>
  <si>
    <t>50,0</t>
  </si>
  <si>
    <t>Q = conforme projeto sanitario.
Q = 50,0</t>
  </si>
  <si>
    <t xml:space="preserve"> 3.6.1.3 </t>
  </si>
  <si>
    <t>123,0</t>
  </si>
  <si>
    <t>Q = conforme projeto sanitario.
Q = 123,0</t>
  </si>
  <si>
    <t xml:space="preserve"> 3.6.1.4 </t>
  </si>
  <si>
    <t>59,0</t>
  </si>
  <si>
    <t>Q = conforme projeto sanitario.
Q = 59,0</t>
  </si>
  <si>
    <t xml:space="preserve"> 3.6.1.5 </t>
  </si>
  <si>
    <t xml:space="preserve"> 3.6.1.6 </t>
  </si>
  <si>
    <t>24,0</t>
  </si>
  <si>
    <t>Q = conforme projeto sanitario.
Q = 24,0</t>
  </si>
  <si>
    <t xml:space="preserve"> 3.6.1.7 </t>
  </si>
  <si>
    <t>110,0</t>
  </si>
  <si>
    <t>Q = conforme projeto sanitario.
Q = 110,0</t>
  </si>
  <si>
    <t xml:space="preserve"> 3.6.1.8 </t>
  </si>
  <si>
    <t>26,0</t>
  </si>
  <si>
    <t>Q = conforme projeto sanitario.
Q = 26,0</t>
  </si>
  <si>
    <t xml:space="preserve"> 3.6.1.9 </t>
  </si>
  <si>
    <t>JOELHO 90 GRAUS, PVC, SERIE NORMAL, ESGOTO PREDIAL, DN 100 MM, JUNTA ELÁSTICA, FORNECIDO E INSTALADO EM RAMAL DE DESCARGA OU RAMAL DE ESGOTO SANITÁRIO. AF_08/2022</t>
  </si>
  <si>
    <t>Q = conforme projeto sanitario.
Q = 16,0</t>
  </si>
  <si>
    <t xml:space="preserve"> 3.6.1.10 </t>
  </si>
  <si>
    <t>Q = conforme projeto sanitario.
Q = 1,0</t>
  </si>
  <si>
    <t xml:space="preserve"> 3.6.1.11 </t>
  </si>
  <si>
    <t>23,0</t>
  </si>
  <si>
    <t>Q = conforme projeto sanitario.
Q = 23,0</t>
  </si>
  <si>
    <t xml:space="preserve"> 3.6.1.12 </t>
  </si>
  <si>
    <t>Junção simples em pvc rígido c/ anéis, para esgoto primário, diâm =100 x 50mm</t>
  </si>
  <si>
    <t>Q = conforme projeto sanitario.
Q = 2,0</t>
  </si>
  <si>
    <t xml:space="preserve"> 3.6.1.13 </t>
  </si>
  <si>
    <t>JUNÇÃO SIMPLES, PVC, SERIE R, ÁGUA PLUVIAL, DN 100 X 75 MM, JUNTA ELÁSTICA, FORNECIDO E INSTALADO EM RAMAL DE ENCAMINHAMENTO. AF_06/2022</t>
  </si>
  <si>
    <t xml:space="preserve"> 3.6.1.14 </t>
  </si>
  <si>
    <t>JUNÇÃO SIMPLES, PVC, SERIE NORMAL, ESGOTO PREDIAL, DN 100 X 100 MM, JUNTA ELÁSTICA, FORNECIDO E INSTALADO EM PRUMADA DE ESGOTO SANITÁRIO OU VENTILAÇÃO. AF_08/2022</t>
  </si>
  <si>
    <t>Q = conforme projeto sanitario.
Q = 8,0</t>
  </si>
  <si>
    <t xml:space="preserve"> 3.6.1.15 </t>
  </si>
  <si>
    <t>LUVA DE CORRER, PVC, SERIE NORMAL, ESGOTO PREDIAL, DN 100 MM, JUNTA ELÁSTICA, FORNECIDO E INSTALADO EM RAMAL DE DESCARGA OU RAMAL DE ESGOTO SANITÁRIO. AF_08/2022</t>
  </si>
  <si>
    <t xml:space="preserve"> 3.6.1.16 </t>
  </si>
  <si>
    <t>LUVA SIMPLES, PVC, SERIE NORMAL, ESGOTO PREDIAL, DN 50 MM, JUNTA ELÁSTICA, FORNECIDO E INSTALADO EM PRUMADA DE ESGOTO SANITÁRIO OU VENTILAÇÃO. AF_08/2022</t>
  </si>
  <si>
    <t>278,0</t>
  </si>
  <si>
    <t>Q = conforme projeto sanitario.
Q = 278,0</t>
  </si>
  <si>
    <t xml:space="preserve"> 3.6.1.17 </t>
  </si>
  <si>
    <t>LUVA SIMPLES, PVC, SERIE NORMAL, ESGOTO PREDIAL, DN 75 MM, JUNTA ELÁSTICA, FORNECIDO E INSTALADO EM PRUMADA DE ESGOTO SANITÁRIO OU VENTILAÇÃO. AF_08/2022</t>
  </si>
  <si>
    <t>99,0</t>
  </si>
  <si>
    <t>Q = conforme projeto sanitario.
Q = 99,0</t>
  </si>
  <si>
    <t xml:space="preserve"> 3.6.1.18 </t>
  </si>
  <si>
    <t>LUVA SIMPLES, PVC, SERIE NORMAL, ESGOTO PREDIAL, DN 100 MM, JUNTA ELÁSTICA, FORNECIDO E INSTALADO EM RAMAL DE DESCARGA OU RAMAL DE ESGOTO SANITÁRIO. AF_08/2022</t>
  </si>
  <si>
    <t>Q = conforme projeto sanitario.
Q = 64,0</t>
  </si>
  <si>
    <t xml:space="preserve"> 3.6.1.19 </t>
  </si>
  <si>
    <t>REDUÇÃO EXCÊNTRICA, PVC, SERIE R, ÁGUA PLUVIAL, DN 75 X 50 MM, JUNTA ELÁSTICA, FORNECIDO E INSTALADO EM RAMAL DE ENCAMINHAMENTO. AF_06/2022</t>
  </si>
  <si>
    <t xml:space="preserve"> 3.6.1.20 </t>
  </si>
  <si>
    <t>REDUÇÃO EXCÊNTRICA, PVC, SERIE R, ÁGUA PLUVIAL, DN 100 X 75 MM, JUNTA ELÁSTICA, FORNECIDO E INSTALADO EM RAMAL DE ENCAMINHAMENTO. AF_06/2022</t>
  </si>
  <si>
    <t>Q = conforme projeto sanitario.
Q = 22,0</t>
  </si>
  <si>
    <t xml:space="preserve"> 3.6.1.21 </t>
  </si>
  <si>
    <t>Q = conforme projeto sanitario.
Q = 13,0</t>
  </si>
  <si>
    <t xml:space="preserve"> 3.6.1.22 </t>
  </si>
  <si>
    <t>44,0</t>
  </si>
  <si>
    <t>Q = conforme projeto sanitario.
Q = 44,0</t>
  </si>
  <si>
    <t xml:space="preserve"> 3.6.1.23 </t>
  </si>
  <si>
    <t>Tê sanitário em pvc rígido soldável, para esgoto primário, diâm = 75 x 50mm  Rev. 01 - 10/2022</t>
  </si>
  <si>
    <t>Q = conforme projeto sanitario.
Q = 11,0</t>
  </si>
  <si>
    <t xml:space="preserve"> 3.6.1.24 </t>
  </si>
  <si>
    <t>TE, PVC, SERIE NORMAL, ESGOTO PREDIAL, DN 75 X 75 MM, JUNTA ELÁSTICA, FORNECIDO E INSTALADO EM RAMAL DE DESCARGA OU RAMAL DE ESGOTO SANITÁRIO. AF_08/2022</t>
  </si>
  <si>
    <t xml:space="preserve"> 3.6.1.25 </t>
  </si>
  <si>
    <t>TE, PVC, SÉRIE NORMAL, ESGOTO PREDIAL, DN 100 X 50 MM, JUNTA ELÁSTICA, FORNECIDO E INSTALADO EM RAMAL DE DESCARGA OU RAMAL DE ESGOTO SANITÁRIO. AF_08/2022</t>
  </si>
  <si>
    <t>Q = conforme projeto sanitario.
Q = 6,0</t>
  </si>
  <si>
    <t xml:space="preserve"> 3.6.2 </t>
  </si>
  <si>
    <t xml:space="preserve"> 3.6.2.1 </t>
  </si>
  <si>
    <t>Q = conforme projeto sanitario.
Q = 18,0</t>
  </si>
  <si>
    <t xml:space="preserve"> 3.6.2.2 </t>
  </si>
  <si>
    <t>CAIXA DE GORDURA PEQUENA (CAPACIDADE: 19 L), CIRCULAR, EM PVC, DIÂMETRO INTERNO= 0,3 M. AF_12/2020</t>
  </si>
  <si>
    <t xml:space="preserve"> 3.6.2.3 </t>
  </si>
  <si>
    <t xml:space="preserve"> 3.6.2.4 </t>
  </si>
  <si>
    <t>CAIXA SIFONADA, PVC, DN 150 X 185 X 75 MM, JUNTA ELÁSTICA, FORNECIDA E INSTALADA EM RAMAL DE DESCARGA OU EM RAMAL DE ESGOTO SANITÁRIO. AF_08/2022</t>
  </si>
  <si>
    <t xml:space="preserve"> 3.6.3 </t>
  </si>
  <si>
    <t xml:space="preserve"> 3.6.3.1 </t>
  </si>
  <si>
    <t>23,75</t>
  </si>
  <si>
    <t>Q = conforme projeto sanitario.
Q = 23,75</t>
  </si>
  <si>
    <t xml:space="preserve"> 3.6.3.2 </t>
  </si>
  <si>
    <t>87,86</t>
  </si>
  <si>
    <t>Q = conforme projeto sanitario.
Q = 87,86</t>
  </si>
  <si>
    <t xml:space="preserve"> 3.6.3.3 </t>
  </si>
  <si>
    <t>55,94</t>
  </si>
  <si>
    <t>Q = conforme projeto sanitario.
Q = 55,94</t>
  </si>
  <si>
    <t xml:space="preserve"> 3.6.3.4 </t>
  </si>
  <si>
    <t>196,09</t>
  </si>
  <si>
    <t>Q = conforme projeto sanitario.
Q = 196,09</t>
  </si>
  <si>
    <t xml:space="preserve"> 3.6.3.5 </t>
  </si>
  <si>
    <t>TUBO PVC, SÉRIE R, ÁGUA PLUVIAL, DN 50 MM, FORNECIDO E INSTALADO EM RAMAL DE ENCAMINHAMENTO. AF_06/2022</t>
  </si>
  <si>
    <t>23,52</t>
  </si>
  <si>
    <t>Q = conforme projeto sanitario.
Q = 23,52</t>
  </si>
  <si>
    <t xml:space="preserve"> 3.6.3.6 </t>
  </si>
  <si>
    <t>263,71</t>
  </si>
  <si>
    <t>Q = conforme projeto sanitario.
Q = 263,71</t>
  </si>
  <si>
    <t xml:space="preserve"> 3.6.3.7 </t>
  </si>
  <si>
    <t>0,6</t>
  </si>
  <si>
    <t>Q = conforme projeto sanitario.
Q = 0,60</t>
  </si>
  <si>
    <t xml:space="preserve"> 3.7.1 </t>
  </si>
  <si>
    <t xml:space="preserve"> 3.7.1.1 </t>
  </si>
  <si>
    <t>25,0</t>
  </si>
  <si>
    <t>Q = Quantidade de acordo com o projeto eletrico.
Q = 25,0</t>
  </si>
  <si>
    <t xml:space="preserve"> 3.7.1.2 </t>
  </si>
  <si>
    <t>Q = Quantidade de acordo com o projeto eletrico.
Q = 2,0</t>
  </si>
  <si>
    <t xml:space="preserve"> 3.7.1.3 </t>
  </si>
  <si>
    <t>216,0</t>
  </si>
  <si>
    <t xml:space="preserve">Q = Quantidade de acordo com o projeto eletrico.
Q = 216,0 </t>
  </si>
  <si>
    <t xml:space="preserve"> 3.7.1.4 </t>
  </si>
  <si>
    <t>61,0</t>
  </si>
  <si>
    <t xml:space="preserve">Q = Quantidade de acordo com o projeto eletrico.
Q = 61,0 </t>
  </si>
  <si>
    <t xml:space="preserve"> 3.7.1.5 </t>
  </si>
  <si>
    <t xml:space="preserve"> 3.7.1.6 </t>
  </si>
  <si>
    <t>48,0</t>
  </si>
  <si>
    <t xml:space="preserve">Q = Quantidade de acordo com o projeto eletrico.
Q = 48,0 </t>
  </si>
  <si>
    <t xml:space="preserve"> 3.7.1.7 </t>
  </si>
  <si>
    <t>QUADRO DE DISTRIBUIÇÃO DE LUZ EM PVC PARA 8 DISJUNTORES - FORNECIMENTO E INSTALAÇÃO. AF_07/2025</t>
  </si>
  <si>
    <t xml:space="preserve">Q = Quantidade de acordo com o projeto eletrico.
Q = 5,0 </t>
  </si>
  <si>
    <t xml:space="preserve"> 3.7.1.8 </t>
  </si>
  <si>
    <t>QUADRO DE DISTRIBUIÇÃO DE LUZ EM PVC PARA 24 DISJUNTORES - FORNECIMENTO E INSTALAÇÃO. AF_07/2025</t>
  </si>
  <si>
    <t xml:space="preserve">Q = Quantidade de acordo com o projeto eletrico.
Q = 1,0 </t>
  </si>
  <si>
    <t xml:space="preserve"> 3.7.1.9 </t>
  </si>
  <si>
    <t>Q = Quantidade de acordo com o projeto eletrico.
Q =3,0</t>
  </si>
  <si>
    <t xml:space="preserve"> 3.7.1.10 </t>
  </si>
  <si>
    <t>Quadro de distribuição de embutir, em chapa de aço, para até 16 disjuntores, com barramento, padrão DIN, exclusive disjuntores</t>
  </si>
  <si>
    <t>14,0</t>
  </si>
  <si>
    <t>Q = Quantidade de acordo com o projeto eletrico.
Q = 14,0</t>
  </si>
  <si>
    <t xml:space="preserve"> 3.7.1.11 </t>
  </si>
  <si>
    <t xml:space="preserve">Q = Quantidade de acordo com o projeto eletrico.
Q = 21,0 </t>
  </si>
  <si>
    <t xml:space="preserve"> 3.7.2 </t>
  </si>
  <si>
    <t xml:space="preserve"> 3.7.2.1 </t>
  </si>
  <si>
    <t>Q = Quantidade de acordo com o projeto eletrico.
Q = 4,0</t>
  </si>
  <si>
    <t xml:space="preserve"> 3.7.2.2 </t>
  </si>
  <si>
    <t>DISJUNTOR MONOPOLAR TIPO DIN, CORRENTE NOMINAL DE 10A - FORNECIMENTO E INSTALAÇÃO. AF_07/2025</t>
  </si>
  <si>
    <t xml:space="preserve">Q = Quantidade de acordo com o projeto eletrico.
Q = 96,0 </t>
  </si>
  <si>
    <t xml:space="preserve"> 3.7.2.3 </t>
  </si>
  <si>
    <t>DISJUNTOR MONOPOLAR TIPO DIN, CORRENTE NOMINAL DE 16A - FORNECIMENTO E INSTALAÇÃO. AF_07/2025</t>
  </si>
  <si>
    <t>Q = Quantidade de acordo com o projeto eletrico.
Q = 1,0</t>
  </si>
  <si>
    <t xml:space="preserve"> 3.7.2.4 </t>
  </si>
  <si>
    <t>Q = Quantidade de acordo com o projeto eletrico.
Q = 18,0</t>
  </si>
  <si>
    <t xml:space="preserve"> 3.7.2.5 </t>
  </si>
  <si>
    <t>DISJUNTOR TRIPOLAR TIPO DIN, CORRENTE NOMINAL DE 50A - FORNECIMENTO E INSTALAÇÃO. AF_07/2025</t>
  </si>
  <si>
    <t xml:space="preserve"> 3.7.2.6 </t>
  </si>
  <si>
    <t>Disjuntor termomagnetico tripolar 100 A, padrão DIN (Europeu - linha branca),65KA</t>
  </si>
  <si>
    <t xml:space="preserve"> 3.7.2.7 </t>
  </si>
  <si>
    <t>DISJUNTOR BIPOLAR TIPO DIN, CORRENTE NOMINAL DE 40A - FORNECIMENTO E INSTALAÇÃO. AF_07/2025</t>
  </si>
  <si>
    <t xml:space="preserve"> 3.7.3 </t>
  </si>
  <si>
    <t xml:space="preserve"> 3.7.3.1 </t>
  </si>
  <si>
    <t>ELETRODUTO FLEXÍVEL CORRUGADO, PVC, DN 25 MM (3/4"), PARA CIRCUITOS TERMINAIS, INSTALADO EM FORRO - FORNECIMENTO E INSTALAÇÃO. AF_03/2023</t>
  </si>
  <si>
    <t>348,29</t>
  </si>
  <si>
    <t>Q = Quantidade de acordo com o projeto eletrico.
Q = 348,29</t>
  </si>
  <si>
    <t xml:space="preserve"> 3.7.3.2 </t>
  </si>
  <si>
    <t>1.434,02</t>
  </si>
  <si>
    <t>Q = Quantidade de acordo com o projeto eletrico.
Q = 1.434,02</t>
  </si>
  <si>
    <t xml:space="preserve"> 3.7.3.3 </t>
  </si>
  <si>
    <t>323,85</t>
  </si>
  <si>
    <t>Q = Quantidade de acordo com o projeto eletrico.
Q = 323,85</t>
  </si>
  <si>
    <t xml:space="preserve"> 3.7.3.4 </t>
  </si>
  <si>
    <t>CONDULETE DE PVC, TIPO B, PARA ELETRODUTO DE PVC SOLDÁVEL DN 25 MM (3/4''), APARENTE - FORNECIMENTO E INSTALAÇÃO. AF_10/2022</t>
  </si>
  <si>
    <t>122,1</t>
  </si>
  <si>
    <t>Q = Quantidade de acordo com o projeto eletrico.
Q = 122,10</t>
  </si>
  <si>
    <t xml:space="preserve"> 3.7.4 </t>
  </si>
  <si>
    <t xml:space="preserve"> 3.7.4.1 </t>
  </si>
  <si>
    <t>2.801,53</t>
  </si>
  <si>
    <t>Q = Quantidade de acordo com o projeto eletrico.
Q = 2.801,53</t>
  </si>
  <si>
    <t xml:space="preserve"> 3.7.4.2 </t>
  </si>
  <si>
    <t>4.221,21</t>
  </si>
  <si>
    <t>Q = Quantidade de acordo com o projeto eletrico.
Q = 4.221,21</t>
  </si>
  <si>
    <t xml:space="preserve"> 3.7.4.3 </t>
  </si>
  <si>
    <t>1.289,76</t>
  </si>
  <si>
    <t>Q = Quantidade de acordo com o projeto eletrico.
Q = 1.289,76</t>
  </si>
  <si>
    <t xml:space="preserve"> 3.7.4.4 </t>
  </si>
  <si>
    <t>CABO DE COBRE FLEXÍVEL ISOLADO, 10 MM², ANTI-CHAMA 450/750 V, PARA CIRCUITOS TERMINAIS - FORNECIMENTO E INSTALAÇÃO. AF_03/2023</t>
  </si>
  <si>
    <t>607,0</t>
  </si>
  <si>
    <t>Q = Quantidade de acordo com o projeto eletrico.
Q = 607,00</t>
  </si>
  <si>
    <t xml:space="preserve"> 3.7.4.5 </t>
  </si>
  <si>
    <t>CABO DE COBRE ISOLADO, 25 MM², ANTI-CHAMA 450/750 V, INSTALADO EM ELETROCALHA OU PERFILADO - FORNECIMENTO E INSTALAÇÃO. AF_07/2025</t>
  </si>
  <si>
    <t>50,1</t>
  </si>
  <si>
    <t>Q = Quantidade de acordo com o projeto eletrico.
Q = 50,10</t>
  </si>
  <si>
    <t xml:space="preserve"> 3.7.4.6 </t>
  </si>
  <si>
    <t>CABO DE COBRE FLEXÍVEL ISOLADO, 50 MM², 0,6/1,0 KV, PARA REDE AÉREA DE DISTRIBUIÇÃO DE ENERGIA ELÉTRICA DE BAIXA TENSÃO - FORNECIMENTO E INSTALAÇÃO. AF_07/2020</t>
  </si>
  <si>
    <t>66,6</t>
  </si>
  <si>
    <t>Q = Quantidade de acordo com o projeto eletrico.
Q = 66,60</t>
  </si>
  <si>
    <t xml:space="preserve"> 3.7.5 </t>
  </si>
  <si>
    <t xml:space="preserve"> 3.7.5.1 </t>
  </si>
  <si>
    <t>66,0</t>
  </si>
  <si>
    <t>Q = Quantidade de acordo com o projeto eletrico.
Q = 66,0</t>
  </si>
  <si>
    <t xml:space="preserve"> 3.7.5.2 </t>
  </si>
  <si>
    <t>LUMINÁRIA EM LED DE EMBUTIR 48W, FORNECIMENTO E INSTALAÇÃO</t>
  </si>
  <si>
    <t xml:space="preserve"> 3.7.5.3 </t>
  </si>
  <si>
    <t>LUMINÁRIA ARANDELA TIPO TARTARUGA, DE SOBREPOR, COM 1 LÂMPADA LED DE 6 W, SEM REATOR - FORNECIMENTO E INSTALAÇÃO. AF_09/2024</t>
  </si>
  <si>
    <t>Q = Quantidade de acordo com o projeto eletrico.
Q = 5,0</t>
  </si>
  <si>
    <t xml:space="preserve"> 3.7.5.4 </t>
  </si>
  <si>
    <t>Luminária para iluminação pública 04 pétalas c/lâmpada vapor de sódio 400w, c/ acessórios,  inclusive suporte para encaixe no poste com 04 braços. Rev 01_06/2024</t>
  </si>
  <si>
    <t xml:space="preserve"> 3.7.5.5 </t>
  </si>
  <si>
    <t>Poste decorativo com 02 pétalas, em tubo de alumínio com difusor em vidro leitoso brilhante, ref. XR-708/2 da Xoulux ou similar, com 6,00m, inclusive lâmpada vapor de sódio de 250W. Rev 01_06/2024</t>
  </si>
  <si>
    <t>Q = Quantidade de acordo com o projeto eletrico.
Q = 15,0</t>
  </si>
  <si>
    <t xml:space="preserve"> 3.8.1 </t>
  </si>
  <si>
    <t>HIDRANTE</t>
  </si>
  <si>
    <t xml:space="preserve"> 3.8.1.1 </t>
  </si>
  <si>
    <t>Abrigo metálico de embutir para mangueira de incêndio - 0,75 x0,45 x 0,17m</t>
  </si>
  <si>
    <t>Q = quantidade de acordo com o PPCi.
Q = 1,0</t>
  </si>
  <si>
    <t xml:space="preserve"> 3.8.1.2 </t>
  </si>
  <si>
    <t>Fornecimento e assentamento de niple duplo de ferro galvanizado de   2 1/2"</t>
  </si>
  <si>
    <t xml:space="preserve"> 3.8.1.3 </t>
  </si>
  <si>
    <t>ABRIGO PARA HIDRANTE, 90X60X17CM, COM REGISTRO GLOBO ANGULAR 45 GRAUS 2 1/2", ADAPTADOR STORZ 2 1/2", MANGUEIRA DE INCÊNDIO 20M, REDUÇÃO 2 1/2" X 1 1/2" E ESGUICHO EM LATÃO 1 1/2" - FORNECIMENTO E INSTALAÇÃO. AF_10/2020</t>
  </si>
  <si>
    <t>Q = quantidade de acordo com o PPCi.
Q = 2,0</t>
  </si>
  <si>
    <t xml:space="preserve"> 3.8.1.4 </t>
  </si>
  <si>
    <t>HIDRANTE SUBTERRÂNEO PREDIAL (COM CURVA LONGA E CAIXA), DN 75 MM - FORNECIMENTO E INSTALAÇÃO. AF_10/2020</t>
  </si>
  <si>
    <t>Q = quantidade de acordo com o PPCi.
Q = 3,0</t>
  </si>
  <si>
    <t xml:space="preserve"> 3.8.1.5 </t>
  </si>
  <si>
    <t>REGISTRO OU VÁLVULA GLOBO ANGULAR EM LATÃO, PARA HIDRANTES EM INSTALAÇÃO PREDIAL DE INCÊNDIO, 45 GRAUS, 2 1/2" - FORNECIMENTO E INSTALAÇÃO. AF_08/2021</t>
  </si>
  <si>
    <t xml:space="preserve"> 3.8.1.6 </t>
  </si>
  <si>
    <t>REGISTRO DE GAVETA BRUTO, LATÃO, ROSCÁVEL, 1 1/2" - FORNECIMENTO E INSTALAÇÃO. AF_08/2021</t>
  </si>
  <si>
    <t xml:space="preserve"> 3.8.1.7 </t>
  </si>
  <si>
    <t>Fornecimento de tampão de ferro fundido articulado TD-5</t>
  </si>
  <si>
    <t>Q = quantidade de acordo com o PPCi.
Q = 4,0</t>
  </si>
  <si>
    <t xml:space="preserve"> 3.8.1.8 </t>
  </si>
  <si>
    <t>Fornecimento e assentamento de curva 90 de ferro galvanizado de 2 1/2"</t>
  </si>
  <si>
    <t xml:space="preserve"> 3.8.1.9 </t>
  </si>
  <si>
    <t>Assentamento de tubo aço galvanizado d= 1"</t>
  </si>
  <si>
    <t>85,0</t>
  </si>
  <si>
    <t>Q = quantidade de acordo com o PPCi.
Q = 85,0</t>
  </si>
  <si>
    <t xml:space="preserve"> 3.8.1.10 </t>
  </si>
  <si>
    <t>Fornecimento e assentamento de te de ferro galvanizado de 2 1/2"</t>
  </si>
  <si>
    <t>Q = quantidade de acordo com o PPCi.
Q = 5,0</t>
  </si>
  <si>
    <t xml:space="preserve"> 3.8.2 </t>
  </si>
  <si>
    <t>SINALIZAÇÃO / EXTINTORES</t>
  </si>
  <si>
    <t xml:space="preserve"> 3.8.2.1 </t>
  </si>
  <si>
    <t>LUMINÁRIA DE EMERGÊNCIA, COM 30 LÂMPADAS LED DE 2 W, SEM REATOR - FORNECIMENTO E INSTALAÇÃO. AF_09/2024</t>
  </si>
  <si>
    <t>45,0</t>
  </si>
  <si>
    <t>Q = quantidade de acordo com o PPCi.
Q = 45,0</t>
  </si>
  <si>
    <t xml:space="preserve"> 3.8.2.2 </t>
  </si>
  <si>
    <t>PLACA DE SINALIZACAO DE SEGURANCA CONTRA INCENDIO, FOTOLUMINESCENTE, QUADRADA, *20 X 20* CM, EM PVC *2* MM ANTI-CHAMAS (SIMBOLOS, CORES E PICTOGRAMAS CONFORME NBR 16820)</t>
  </si>
  <si>
    <t>70,0</t>
  </si>
  <si>
    <t>Q = quantidade de acordo com o PPCi.
Q = 70,0</t>
  </si>
  <si>
    <t xml:space="preserve"> 3.8.2.3 </t>
  </si>
  <si>
    <t>EXTINTOR DE INCÊNDIO PORTÁTIL COM CARGA DE ÁGUA PRESSURIZADA DE 10 L, CLASSE A - FORNECIMENTO E INSTALAÇÃO. AF_10/2020_PE</t>
  </si>
  <si>
    <t>Q = quantidade de acordo com o PPCi.
Q = 6,0</t>
  </si>
  <si>
    <t xml:space="preserve"> 3.8.2.4 </t>
  </si>
  <si>
    <t>EXTINTOR DE INCÊNDIO PORTÁTIL COM CARGA DE CO2 DE 6 KG, CLASSE BC - FORNECIMENTO E INSTALAÇÃO. AF_10/2020_PE</t>
  </si>
  <si>
    <t xml:space="preserve"> 3.8.2.5 </t>
  </si>
  <si>
    <t>PINTURA DE PISO COM TINTA EPÓXI, APLICAÇÃO MANUAL, 2 DEMÃOS, INCLUSO PRIMER EPÓXI. AF_05/2021</t>
  </si>
  <si>
    <t xml:space="preserve"> 3.9.1 </t>
  </si>
  <si>
    <t xml:space="preserve"> 3.9.1.1 </t>
  </si>
  <si>
    <t>1.507,31</t>
  </si>
  <si>
    <t>A = Área de lastro de concreto magro aplicado no piso interno da edificação.
A = (WC. Fem + WC PCD Fem + WC PCD Masc + WC Masc. + Circulação superior + Quiosques + Açougue + Circulação inferior + Lojas modelo 01 + Lojas modelo 02)
A = (21,27 + 5,40 + 5,40 + 21,27 + 611,93 + 12,60x5,0 + 162,17 + 407,07 + 22,90x4,0 + 29,55x4,0)
A = 1.507,31</t>
  </si>
  <si>
    <t xml:space="preserve"> 3.9.1.2 </t>
  </si>
  <si>
    <t>CONTRAPISO EM ARGAMASSA TRAÇO 1:4 (CIMENTO E AREIA), PREPARO MECÂNICO COM BETONEIRA 400 L, APLICADO EM ÁREAS MOLHADAS SOBRE IMPERMEABILIZAÇÃO, ACABAMENTO NÃO REFORÇADO, ESPESSURA 3CM. AF_07/2021</t>
  </si>
  <si>
    <t>215,51</t>
  </si>
  <si>
    <t>A = Área de contrapiso aplicado nas áreas molhadas para recebimento do acabamento.
A = (WC. Fem + WC PCD Fem + WC PCD Masc + WC Masc + Açougue)
A = (21,27 + 5,40 + 5,40 + 21,27 + 162,17)
A = 215,51</t>
  </si>
  <si>
    <t xml:space="preserve"> 3.9.1.3 </t>
  </si>
  <si>
    <t>1.291,8</t>
  </si>
  <si>
    <t>A = Área de contrapiso aplicado nas áreas secas para recebimento do acabamento.
A = (Circulação superior + Quiosques + Circulação inferior + Lojas modelo 01 + Lojas modelo 02)
A = (611,93 + 12,60x5,0 + 407,07 + 22,90x4,0 + 29,55x4,0)
A = 1.291,80</t>
  </si>
  <si>
    <t xml:space="preserve"> 3.9.2 </t>
  </si>
  <si>
    <t>ACABAMENTO PISO</t>
  </si>
  <si>
    <t xml:space="preserve"> 3.9.2.1 </t>
  </si>
  <si>
    <t>PISO CIMENTADO, TRAÇO 1:3 (CIMENTO E AREIA), ACABAMENTO LISO, ESPESSURA 3,0 CM, PREPARO MECÂNICO DA ARGAMASSA. AF_09/2020</t>
  </si>
  <si>
    <t>1.228,8</t>
  </si>
  <si>
    <t>A = Área de revestimento em cimento queimado acabamento liso conforme indicado no projeto arquitetônico.
A = (Circulação superior + Circulação inferior + Lojas modelo 01 + Lojas modelo 02)
A = (611,93 + 407,07 + 22,90x4,0 + 29,55x4,0)
A = 1.228,80</t>
  </si>
  <si>
    <t xml:space="preserve"> 3.9.2.2 </t>
  </si>
  <si>
    <t>REVESTIMENTO CERÂMICO PARA PISO COM PLACAS TIPO ESMALTADA DE DIMENSÕES 45X45 CM APLICADA EM AMBIENTES DE ÁREA ENTRE 5 M2 E 10 M2. AF_02/2023_PE</t>
  </si>
  <si>
    <t>278,51</t>
  </si>
  <si>
    <t>A = A = Área de revestimento cerâmico conforme indicado no projeto arquitetônico.
A = (WC. Fem + WC PCD Fem + WC PCD Masc + WC Masc + Açougue + Quiosques)
A = (21,27 + 5,40 + 5,40 + 21,27 + 162,17 + 12,60x5,0)
A = 278,51</t>
  </si>
  <si>
    <t xml:space="preserve"> 3.10.1 </t>
  </si>
  <si>
    <t xml:space="preserve"> 3.10.1.1 </t>
  </si>
  <si>
    <t>18,72</t>
  </si>
  <si>
    <t>A = Área de portões conforme projeto arquitetônico.
A = (5,40 x 2,30) + (3,0 x 2,10)
A = 12,42 + 6,3
A = 18,72</t>
  </si>
  <si>
    <t xml:space="preserve"> 3.10.1.2 </t>
  </si>
  <si>
    <t>21,32</t>
  </si>
  <si>
    <t>A = Área de portas conforme projeto arquitetônico.
A = (0,86 x 2,10 x 2,0) + (0,96 x 2,10 x 2,0) + (0,76 x 1,80 x 10,0)
A = 21,32</t>
  </si>
  <si>
    <t xml:space="preserve"> 3.10.2 </t>
  </si>
  <si>
    <t xml:space="preserve"> 3.10.2.1 </t>
  </si>
  <si>
    <t>3,92</t>
  </si>
  <si>
    <t>A = Área de janelas conforme projeto arquitetônico.
A = (2,0 x 0,80 x 2,0) + (0,60 x 0,60 x 2,0)
A = 3,92</t>
  </si>
  <si>
    <t xml:space="preserve"> 3.11.1 </t>
  </si>
  <si>
    <t>FORRO EM PLACAS DE GESSO, PARA AMBIENTES COMERCIAIS. AF_08/2023_PS</t>
  </si>
  <si>
    <t>53,34</t>
  </si>
  <si>
    <t>A = Área de forro de gesso nos ambientes indicados no projeto arquitetônico.
A = (WC. Fem + WC PCD Fem + WC PCD Masc + WC Masc)
A = (21,27 + 5,40 + 5,40 + 21,27)
A = 53,34</t>
  </si>
  <si>
    <t xml:space="preserve"> 3.12.1 </t>
  </si>
  <si>
    <t xml:space="preserve"> 3.12.1.1 </t>
  </si>
  <si>
    <t>A = Área de emassamento para recebimento de pintura nos ambientes indicados, conforme área de massa única (item 3.5.1.2).
A = 2.150,84</t>
  </si>
  <si>
    <t xml:space="preserve"> 3.12.1.2 </t>
  </si>
  <si>
    <t>A = Área de fundo selador para recebimento de pintura nos ambientes indicados, conforme área de massa única (item 3.5.1.2).
A = 2.150,84</t>
  </si>
  <si>
    <t xml:space="preserve"> 3.12.1.3 </t>
  </si>
  <si>
    <t>A = Área de pintura nos ambientes indicados, conforme área de massa única (item 3.5.1.2).
A = 2.150,84</t>
  </si>
  <si>
    <t xml:space="preserve"> 3.12.2 </t>
  </si>
  <si>
    <t xml:space="preserve"> 3.12.2.1 </t>
  </si>
  <si>
    <t>A = Área de emassamento para recebimento de pintura nas fachadas externas indicadas, conforme área de massa única (item 3.5.2.2).
A = 1.240,76</t>
  </si>
  <si>
    <t xml:space="preserve"> 3.12.2.2 </t>
  </si>
  <si>
    <t>A = Área de fundo selador para recebimento de pintura nas fachadas externas indicadas, conforme área de massa única (item 3.5.2.2).
A = 1.240,76</t>
  </si>
  <si>
    <t xml:space="preserve"> 3.12.2.3 </t>
  </si>
  <si>
    <t>A = Área de pintura nas fachadas externas indicadas, conforme área de massa única (item 3.5.2.2).
A = 1.240,76</t>
  </si>
  <si>
    <t xml:space="preserve"> 3.12.3 </t>
  </si>
  <si>
    <t>PINTURA FORRO</t>
  </si>
  <si>
    <t xml:space="preserve"> 3.12.3.1 </t>
  </si>
  <si>
    <t>EMASSAMENTO COM MASSA LÁTEX, APLICAÇÃO EM TETO, DUAS DEMÃOS, LIXAMENTO MANUAL. AF_04/2023</t>
  </si>
  <si>
    <t>A = Área de emassamento para recebimento de pintura dos forros nos ambientes indicados.
A = (WC. Fem + WC PCD Fem + WC PCD Masc + WC Masc)
A = (21,27 + 5,40 + 5,40 + 21,27)
A = 53,34</t>
  </si>
  <si>
    <t xml:space="preserve"> 3.12.3.2 </t>
  </si>
  <si>
    <t>A = Área de fundo selador para recebimento de pintura dos forros nos ambientes indicados.
A = (WC. Fem + WC PCD Fem + WC PCD Masc + WC Masc)
A = (21,27 + 5,40 + 5,40 + 21,27)
A = 53,34</t>
  </si>
  <si>
    <t xml:space="preserve"> 3.12.3.3 </t>
  </si>
  <si>
    <t>PINTURA LÁTEX ACRÍLICA PREMIUM, APLICAÇÃO MANUAL EM TETO, DUAS DEMÃOS. AF_04/2023</t>
  </si>
  <si>
    <t>A = Área de pintura dos forros nos ambientes indicados.
A = (WC. Fem + WC PCD Fem + WC PCD Masc + WC Masc)
A = (21,27 + 5,40 + 5,40 + 21,27)
A = 53,34</t>
  </si>
  <si>
    <t xml:space="preserve"> 3.12.4 </t>
  </si>
  <si>
    <t xml:space="preserve"> 3.12.4.1 </t>
  </si>
  <si>
    <t>272,8</t>
  </si>
  <si>
    <t>A = Área de emassamento para recebimento da pintura da laje nos ambientes indicados.
A = (Quiosques + Lojas)
A = (12,60x5,0 + 22,90x4,0 + 29,55x4,0)
A = 272,80</t>
  </si>
  <si>
    <t xml:space="preserve"> 3.12.4.2 </t>
  </si>
  <si>
    <t>A = Área de fundo selador para recebimento da pintura da laje nos ambientes indicados.
A = (Quiosques + Lojas)
A = (12,60x5,0 + 22,90x4,0 + 29,55x4,0)
A = 272,80</t>
  </si>
  <si>
    <t xml:space="preserve"> 3.12.4.3 </t>
  </si>
  <si>
    <t>A = Área de pintura da laje nos ambientes indicados.
A = (Quiosques + Lojas)
A = (12,60x5,0 + 22,90x4,0 + 29,55x4,0)
A = 272,80</t>
  </si>
  <si>
    <t xml:space="preserve"> 3.13.1 </t>
  </si>
  <si>
    <t xml:space="preserve"> 3.13.1.1 </t>
  </si>
  <si>
    <t>47,5</t>
  </si>
  <si>
    <t>A = Área do lastro conforme projeto arquitetônico.
A = 47,50</t>
  </si>
  <si>
    <t xml:space="preserve"> 3.13.1.2 </t>
  </si>
  <si>
    <t>CONTRAPISO EM ARGAMASSA TRAÇO 1:4 (CIMENTO E AREIA), PREPARO MECÂNICO COM BETONEIRA 400 L, APLICADO EM ÁREAS SECAS SOBRE LAJE, ADERIDO, ACABAMENTO NÃO REFORÇADO, ESPESSURA 3CM. AF_07/2021</t>
  </si>
  <si>
    <t>A = Área de acordo com o lastro de concreto.
A = 47,50</t>
  </si>
  <si>
    <t xml:space="preserve"> 3.13.1.3 </t>
  </si>
  <si>
    <t>TELA DE ACO SOLDADA NERVURADA, CA-60, Q-138, (2,20 KG/M2), DIAMETRO DO FIO = 4,2 MM, LARGURA = 2,45 M, ESPACAMENTO DA MALHA = 10 X 10 CM</t>
  </si>
  <si>
    <t xml:space="preserve"> 3.13.1.4 </t>
  </si>
  <si>
    <t>PISO CIMENTADO, TRAÇO 1:3 (CIMENTO E AREIA), ACABAMENTO LISO, ESPESSURA 2,0 CM, PREPARO MECÂNICO DA ARGAMASSA. AF_09/2020</t>
  </si>
  <si>
    <t xml:space="preserve"> 3.13.2 </t>
  </si>
  <si>
    <t>GAURDA-CORPO</t>
  </si>
  <si>
    <t xml:space="preserve"> 3.13.2.1 </t>
  </si>
  <si>
    <t>Guarda-corpo tubo de aço galvanizado 2" h = 1,10 m</t>
  </si>
  <si>
    <t>19,0</t>
  </si>
  <si>
    <t>C = comprimento do guarda-corpo de acordo com o projeto arquitetônico.
C = 19,0</t>
  </si>
  <si>
    <t xml:space="preserve"> 3.14.1 </t>
  </si>
  <si>
    <t>DIVISORIA SANITÁRIA, TIPO CABINE, EM PAINEL DE GRANILITE, ESP = 3CM, ASSENTADO COM ARGAMASSA COLANTE AC III-E, EXCLUSIVE FERRAGENS. AF_01/2021</t>
  </si>
  <si>
    <t>31,86</t>
  </si>
  <si>
    <t>A = Área das divisórias de granilite dos banheiros conforme indicado no projeto arquitetônico (A1) - Desconto das esquadrias (A2).
A1 = (5,35 + 1,35 + 1,35 + 1,35 + 1,35)x(1,80) + (5,35 + 1,35 + 1,35 + 1,35 + 1,35)x(1,80)
A1 = 38,70
A2 = (5,0xP05)
A2 = (5,0x0,76x1,80)
A2 = 6,84
A = (38,70 - 6,84)
A = 31,86</t>
  </si>
  <si>
    <t xml:space="preserve"> 3.14.2 </t>
  </si>
  <si>
    <t>BANCADA EM GRANITO CINZA ANDORINHA E=2CM. REF. ORSE/10759</t>
  </si>
  <si>
    <t>38,22</t>
  </si>
  <si>
    <t>A = Área das bancadas de granito dos banheiros e quiosques (A1) + Área das bancadas de granito do açougue (A2).
A1 = (3,30x0,60x2,0 + 1,0x0,50x2,0 + 4,0x0,35x5,0 + 1,50x0,55x5,0)
A1 = 16,08
A2 = (2,40x0,60x3,0 + (3,0x0,60 + 2,04x0,60)x(5,0) + 2,25x0,60x2,0)
A2 = 22,14
A = (16,08 + 22,14)
A = 38,22</t>
  </si>
  <si>
    <t xml:space="preserve"> 3.14.3 </t>
  </si>
  <si>
    <t>CUBA DE EMBUTIR DE AÇO INOXIDÁVEL MÉDIA, INCLUSO VÁLVULA TIPO AMERICANA EM METAL CROMADO E SIFÃO FLEXÍVEL EM PVC - FORNECIMENTO E INSTALAÇÃO. AF_01/2020</t>
  </si>
  <si>
    <t>27,0</t>
  </si>
  <si>
    <t>Q = Conforme indicado no projeto arquitetônico.
Q = 27,0</t>
  </si>
  <si>
    <t xml:space="preserve"> 3.14.4 </t>
  </si>
  <si>
    <t>TORNEIRA CROMADA DE MESA, 1/2" OU 3/4", PARA LAVATÓRIO, PADRÃO MÉDIO - FORNECIMENTO E INSTALAÇÃO. AF_01/2020</t>
  </si>
  <si>
    <t xml:space="preserve"> 3.14.5 </t>
  </si>
  <si>
    <t>VASO SANITÁRIO SIFONADO COM CAIXA ACOPLADA LOUÇA BRANCA - PADRÃO MÉDIO, INCLUSO ENGATE FLEXÍVEL EM METAL CROMADO, 1/2 X 40CM - FORNECIMENTO E INSTALAÇÃO. AF_01/2020</t>
  </si>
  <si>
    <t>Q = Conforme indicado no projeto arquitetônico.
Q = 10,0</t>
  </si>
  <si>
    <t xml:space="preserve"> 3.14.6 </t>
  </si>
  <si>
    <t>VASO SANITARIO SIFONADO CONVENCIONAL PARA PCD SEM FURO FRONTAL COM LOUÇA BRANCA SEM ASSENTO, INCLUSO CONJUNTO DE LIGAÇÃO PARA BACIA SANITÁRIA AJUSTÁVEL - FORNECIMENTO E INSTALAÇÃO. AF_01/2020</t>
  </si>
  <si>
    <t>Q = Conforme indicado no projeto arquitetônico.
Q = 2,0</t>
  </si>
  <si>
    <t xml:space="preserve"> 3.14.7 </t>
  </si>
  <si>
    <t>ASSENTO SANITÁRIO CONVENCIONAL - FORNECIMENTO E INSTALACAO. AF_01/2020</t>
  </si>
  <si>
    <t>Q = Conforme indicado no projeto arquitetônico.
Q = 12,0</t>
  </si>
  <si>
    <t xml:space="preserve"> 3.14.8 </t>
  </si>
  <si>
    <t>BARRA DE APOIO RETA, EM ALUMINIO, COMPRIMENTO 80 CM, FIXADA NA PAREDE - FORNECIMENTO E INSTALAÇÃO. AF_01/2020</t>
  </si>
  <si>
    <t>Q = Conforme indicado no projeto arquitetônico.
Q = 4,0</t>
  </si>
  <si>
    <t xml:space="preserve"> 4.1.1 </t>
  </si>
  <si>
    <t>C = Comprimento de locação de obra conforme indicado no projeto estrutural para quisques.
C = 48,0</t>
  </si>
  <si>
    <t xml:space="preserve"> 4.1.2 </t>
  </si>
  <si>
    <t>15,13</t>
  </si>
  <si>
    <t>V = Volume de escavação das fundações rasas conforme indicado no projeto estrutural, considerando a profundidade de assentamento  de 2,00m + 0,05m e 2,30 m + 0,05 para lançamento do lastro de concreto.
V = ((0,55 x 0,70 x 2,0) + (0,60 x 0,80 x 2,0) + (0,70 x 0,95 x 1,0) + (0,70 x 0,95 x 1,0)) x (2,0 + 0,05)
V = ((0,55 x 0,70 x 2,0) + (0,60 x 0,75 x 1,0) + (0,70 x 0,95 x 2,0) + (0,60 x 0,75 x 1,0) + (0,55 x 0,70 x 2,0))
x (2,30 + 0,05)
V = 6,27+8,86
V = 15,13</t>
  </si>
  <si>
    <t xml:space="preserve"> 4.1.3 </t>
  </si>
  <si>
    <t>4,44</t>
  </si>
  <si>
    <t xml:space="preserve">V = Volume de escavação das vigas baldrames conforme planta de forma indicada no projeto estrutural.
V = Comprimento da viga x Largura da viga x Altura da viga.
V = (5,25 + 4,55 + 6,60 + 6,85 + 6,58 + 6,58 + 6,4 + 6,48 + 6,58 + 6,58 + 6,85 +  6,48 + 6,40 + 6,58 + 4,55 + 5,30) x 0,15 x 0,30 
V =98,61 x 0,15 x 0,30
V = 4,44
</t>
  </si>
  <si>
    <t xml:space="preserve"> 4.1.4 </t>
  </si>
  <si>
    <t>6,83</t>
  </si>
  <si>
    <t xml:space="preserve">A = Área de regularização do fundo da vala escavada para assentamento das sapatas conforme indicado no projeto estrutural.
A = 6,83
</t>
  </si>
  <si>
    <t xml:space="preserve"> 4.1.5 </t>
  </si>
  <si>
    <t>A = Área de lastro de concreto aplicado sobre a base das sapatas conforme área de regularização do fundo das valas (item 3.1.1.3).
A = 6,83</t>
  </si>
  <si>
    <t xml:space="preserve"> 4.1.6 </t>
  </si>
  <si>
    <t>12,71</t>
  </si>
  <si>
    <t xml:space="preserve">V = Volume de reaterro das fundações tomando o volume escavado das sapatas  e vigas, com desconto do volume de concreto ocupado pelas sapatas + vigas baldrames e do volume ocupado pelo lastro de concreto (espessura de 5cm).
V = ((15,13 + 4,44) - (2,69 + 1,13 + 2,70) - (6,83x0,05)
V =266,07 -72,25 - 6,0
V = 12,71
</t>
  </si>
  <si>
    <t xml:space="preserve"> 4.2.1 </t>
  </si>
  <si>
    <t xml:space="preserve"> 4.2.1.1 </t>
  </si>
  <si>
    <t>22,27</t>
  </si>
  <si>
    <t>A = Conforme projeto estrutural.
A = 22,27</t>
  </si>
  <si>
    <t xml:space="preserve"> 4.2.1.2 </t>
  </si>
  <si>
    <t>32,4</t>
  </si>
  <si>
    <t>Q = Conforme projeto estrutural.
Q = 32,40</t>
  </si>
  <si>
    <t xml:space="preserve"> 4.2.1.3 </t>
  </si>
  <si>
    <t>78,4</t>
  </si>
  <si>
    <t>Q = Conforme projeto estrutural.
Q = 78,40</t>
  </si>
  <si>
    <t xml:space="preserve"> 4.2.1.4 </t>
  </si>
  <si>
    <t xml:space="preserve"> 4.2.1.5 </t>
  </si>
  <si>
    <t>44,1</t>
  </si>
  <si>
    <t>Q = Conforme projeto estrutural.
Q = 44,10</t>
  </si>
  <si>
    <t xml:space="preserve"> 4.2.1.6 </t>
  </si>
  <si>
    <t>90,9</t>
  </si>
  <si>
    <t>Q = Conforme projeto estrutural.
Q = 90,90</t>
  </si>
  <si>
    <t xml:space="preserve"> 4.2.1.7 </t>
  </si>
  <si>
    <t>3,82</t>
  </si>
  <si>
    <t>V = Conforme projeto estrutural.
V = 3,82</t>
  </si>
  <si>
    <t xml:space="preserve"> 4.2.1.8 </t>
  </si>
  <si>
    <t xml:space="preserve"> 4.2.2 </t>
  </si>
  <si>
    <t xml:space="preserve"> 4.2.2.1 </t>
  </si>
  <si>
    <t>44,93</t>
  </si>
  <si>
    <t>A = Conforme projeto estrutural.
A = 44,93</t>
  </si>
  <si>
    <t xml:space="preserve"> 4.2.2.2 </t>
  </si>
  <si>
    <t>49,4</t>
  </si>
  <si>
    <t>Q = Conforme projeto estrutural.
Q = 49,40</t>
  </si>
  <si>
    <t xml:space="preserve"> 4.2.2.3 </t>
  </si>
  <si>
    <t>Q = Conforme projeto estrutural.
Q = 0,40</t>
  </si>
  <si>
    <t xml:space="preserve"> 4.2.2.4 </t>
  </si>
  <si>
    <t>69,3</t>
  </si>
  <si>
    <t>Q = Conforme projeto estrutural.
Q = 69,30</t>
  </si>
  <si>
    <t xml:space="preserve"> 4.2.2.5 </t>
  </si>
  <si>
    <t>53,2</t>
  </si>
  <si>
    <t>Q = Conforme projeto estrutural.
Q = 53,20</t>
  </si>
  <si>
    <t xml:space="preserve"> 4.2.2.6 </t>
  </si>
  <si>
    <t>17,5</t>
  </si>
  <si>
    <t>Q = Conforme projeto estrutural.
Q = 17,50</t>
  </si>
  <si>
    <t xml:space="preserve"> 4.2.2.7 </t>
  </si>
  <si>
    <t>2,7</t>
  </si>
  <si>
    <t>V = Conforme projeto estrutural.
V = 2,70</t>
  </si>
  <si>
    <t xml:space="preserve"> 4.2.2.8 </t>
  </si>
  <si>
    <t xml:space="preserve"> 4.2.2.9 </t>
  </si>
  <si>
    <t xml:space="preserve"> 4.3.1 </t>
  </si>
  <si>
    <t xml:space="preserve"> 4.3.1.1 </t>
  </si>
  <si>
    <t>56,94</t>
  </si>
  <si>
    <t>A = Conforme projeto estrutural.
A = 37,44 + 19,50
A = 56,94</t>
  </si>
  <si>
    <t xml:space="preserve"> 4.3.1.2 </t>
  </si>
  <si>
    <t>65,9</t>
  </si>
  <si>
    <t>Q = Conforme projeto estrutural.
Q = 43,0 + 22,90
Q = 65,90</t>
  </si>
  <si>
    <t xml:space="preserve"> 4.3.1.3 </t>
  </si>
  <si>
    <t>133,7</t>
  </si>
  <si>
    <t>Q = Conforme projeto estrutural.
Q = 82,90 + 50,80
Q = 133,7</t>
  </si>
  <si>
    <t xml:space="preserve"> 4.3.1.4 </t>
  </si>
  <si>
    <t>92,4</t>
  </si>
  <si>
    <t>Q = Conforme projeto estrutural.
Q = 83,90 + 8,50
Q = 92,4</t>
  </si>
  <si>
    <t xml:space="preserve"> 4.3.1.5 </t>
  </si>
  <si>
    <t>2,89</t>
  </si>
  <si>
    <t>V = Conforme projeto estrutural.
V = 1,90 + 0,99
V = 2,89</t>
  </si>
  <si>
    <t xml:space="preserve"> 4.3.1.6 </t>
  </si>
  <si>
    <t xml:space="preserve"> 4.3.2 </t>
  </si>
  <si>
    <t xml:space="preserve"> 4.3.2.1 </t>
  </si>
  <si>
    <t>46,22</t>
  </si>
  <si>
    <t>A = Conforme projeto estrutural.
A = 46,22</t>
  </si>
  <si>
    <t xml:space="preserve"> 4.3.2.2 </t>
  </si>
  <si>
    <t>50,2</t>
  </si>
  <si>
    <t>Q = Conforme projeto estrutural.
Q = 50,20</t>
  </si>
  <si>
    <t xml:space="preserve"> 4.3.2.3 </t>
  </si>
  <si>
    <t>10,3</t>
  </si>
  <si>
    <t>Q = Conforme projeto estrutural.
Q = 10,30</t>
  </si>
  <si>
    <t xml:space="preserve"> 4.3.2.4 </t>
  </si>
  <si>
    <t>Q = Conforme projeto estrutural.
Q = 45,0</t>
  </si>
  <si>
    <t xml:space="preserve"> 4.3.2.5 </t>
  </si>
  <si>
    <t>54,5</t>
  </si>
  <si>
    <t>Q = Conforme projeto estrutural.
Q = 54,50</t>
  </si>
  <si>
    <t xml:space="preserve"> 4.3.2.6 </t>
  </si>
  <si>
    <t>39,9</t>
  </si>
  <si>
    <t>Q = Conforme projeto estrutural.
Q = 39,90</t>
  </si>
  <si>
    <t xml:space="preserve"> 4.3.2.7 </t>
  </si>
  <si>
    <t>95,9</t>
  </si>
  <si>
    <t>Q = Conforme projeto estrutural.
Q = 95,90</t>
  </si>
  <si>
    <t xml:space="preserve"> 4.3.2.8 </t>
  </si>
  <si>
    <t>21,9</t>
  </si>
  <si>
    <t>Q = Conforme projeto estrutural.
Q = 21,90</t>
  </si>
  <si>
    <t xml:space="preserve"> 4.3.2.9 </t>
  </si>
  <si>
    <t>3,37</t>
  </si>
  <si>
    <t>V = Conforme projeto estrutural.
V = 3,37</t>
  </si>
  <si>
    <t xml:space="preserve"> 4.3.2.10 </t>
  </si>
  <si>
    <t xml:space="preserve"> 4.3.3 </t>
  </si>
  <si>
    <t xml:space="preserve"> 4.4.1 </t>
  </si>
  <si>
    <t>234,95</t>
  </si>
  <si>
    <t>A = Área de alvenaria conforme projeto arquitetônico.
A = 234,95</t>
  </si>
  <si>
    <t xml:space="preserve"> 4.4.2 </t>
  </si>
  <si>
    <t>61,8</t>
  </si>
  <si>
    <t>C = comprimento do encunhamento.
C = 45,0 + 4,20 + 4,20 + 4,20 + 4,20 
C = 61,8</t>
  </si>
  <si>
    <t xml:space="preserve"> 4.4.3 </t>
  </si>
  <si>
    <t>C = comprinto da cinta de amarração.
C = 48,0</t>
  </si>
  <si>
    <t xml:space="preserve"> 4.5.1 </t>
  </si>
  <si>
    <t>56,1</t>
  </si>
  <si>
    <t>C = Comprimento da pingadeira no topo da platibanda do quiosque externo.
C = (3,50 + 1,50 + 18,0 + 1,50 + 3,50 + 19,70 + 4,20 + 4,20)
C = 56,10</t>
  </si>
  <si>
    <t xml:space="preserve"> 4.5.2 </t>
  </si>
  <si>
    <t>Impermeabilização - Aplicação de 1 demão de asfalto elastomérico, sem armaçãode estrudante, em calhas e lajes descobertas, Denverpren ou similar</t>
  </si>
  <si>
    <t>81,02</t>
  </si>
  <si>
    <t>A = Área da impermeabilização da laje do quiosque.
A = 81,02</t>
  </si>
  <si>
    <t xml:space="preserve"> 4.6.1 </t>
  </si>
  <si>
    <t xml:space="preserve"> 4.6.1.1 </t>
  </si>
  <si>
    <t>239,43</t>
  </si>
  <si>
    <t>A = Área de chapisco aplicado nos ambientes internos dos quiosques externos (A1) - Desconto das esquadrias (A2).
A1 = (1,29 + 3,0 + 3,33 + 4,20 + 3,86)x(2,75) + (3,79 + 4,20 + 3,79 + 4,20)x(2,75) + (3,79 + 4,20 + 3,79 + 4,20)x(3,10) + (3,79 + 4,20 + 3,79 + 4,20)x(2,75) + (1,29 + 3,0 + 3,33 + 4,20 + 3,86)x(2,75) + (2,96)x(1,10)x(5,0 balcões)x(2,0)
A1 = 256,23
A2 = (4,0xP1)
A2 = (4,0x2,0x2,10)
A2 = 16,80
A = (256,23 - 16,80)
A = 239,43</t>
  </si>
  <si>
    <t xml:space="preserve"> 4.6.1.2 </t>
  </si>
  <si>
    <t>95,89</t>
  </si>
  <si>
    <t>A = Área de massa única aplicado nos ambientes internos dos quiosques externos (A1) - Desconto das esquadrias (A2).
A1 = (1,29 + 3,0 + 3,33 + 4,20 + 3,86)x(1,30) + (3,79 + 4,20 + 3,79 + 4,20)x(1,30) + (3,79 + 4,20 + 3,79 + 4,20)x(1,30) + (3,79 + 4,20 + 3,79 + 4,20)x(1,30) + (1,29 + 3,0 + 3,33 + 4,20 + 3,86)x(1,30)
A1 = 103,09
A2 = (4,0xP1)
A2 = (4,0x2,0x0,90)
A2 = 7,20
A = (103,09 - 7,20)
A = 95,89</t>
  </si>
  <si>
    <t xml:space="preserve"> 4.6.1.3 </t>
  </si>
  <si>
    <t>118,12</t>
  </si>
  <si>
    <t>A = Área de emboço aplicado nos ambientes internos dos quiosques externos (A1) - Desconto das esquadrias (A2).
A1 = (1,29 + 3,0 + 3,33 + 4,20 + 3,86)x(1,20) + (3,79 + 4,20 + 3,79 + 4,20)x(1,20) + (3,79 + 4,20 + 3,79 + 4,20)x(1,20) + (3,79 + 4,20 + 3,79 + 4,20)x(1,20) + (1,29 + 3,0 + 3,33 + 4,20 + 3,86)x(1,20) + (2,96)x(1,10)x(5,0 balcões)x(2,0)
A1 = 127,72
A2 = (4,0xP1)
A2 = (4,0x2,0x1,20)
A2 = 9,60
A = (127,72 - 9,60)
A = 118,12</t>
  </si>
  <si>
    <t xml:space="preserve"> 4.6.1.4 </t>
  </si>
  <si>
    <t>A = Área de revestimento cerâmico nas paredes aplicado nos ambientes internos dos quiosques externos (A1) - Desconto das esquadrias (A2).
A1 = (1,29 + 3,0 + 3,33 + 4,20 + 3,86)x(1,20) + (3,79 + 4,20 + 3,79 + 4,20)x(1,20) + (3,79 + 4,20 + 3,79 + 4,20)x(1,20) + (3,79 + 4,20 + 3,79 + 4,20)x(1,20) + (1,29 + 3,0 + 3,33 + 4,20 + 3,86)x(1,20) + (2,96)x(1,10)x(5,0 balcões)x(2,0)
A1 = 127,72
A2 = (4,0xP1)
A2 = (4,0x2,0x1,20)
A2 = 9,60
A = (127,72 - 9,60)
A = 118,12</t>
  </si>
  <si>
    <t xml:space="preserve"> 4.6.2 </t>
  </si>
  <si>
    <t xml:space="preserve"> 4.6.2.1 </t>
  </si>
  <si>
    <t>323,55</t>
  </si>
  <si>
    <t>A = Área de chapisco aplicado nas fachadas externas dos quiosques externos (A1) - Desconto das esquadrias (A2).
A1 = (3,50 + 1,50 + 18,0 + 1,50 + 3,50 + 19,70 + 4,20 + 4,20)x(4,35) + (1,29 + 3,35 + 7,80 + 4,20 + 6,94)x(1,50) + (4,20 + 3,79 + 4,20 + 3,79)x(1,15) + (1,29 + 3,35 + 7,80 + 4,20 + 6,94)x(1,50)
A1 = 333,15
A2 = (4,0xP1)
A2 = (4,0x2,0x1,20)
A2 = 9,60
A = (333,15 - 9,60)
A = 323,55</t>
  </si>
  <si>
    <t xml:space="preserve"> 4.6.2.2 </t>
  </si>
  <si>
    <t>A = Área de chapisco massa única nas fachadas externas dos quiosques externos (A1) - Desconto das esquadrias (A2).
A1 = (3,50 + 1,50 + 18,0 + 1,50 + 3,50 + 19,70 + 4,20 + 4,20)x(4,35) + (1,29 + 3,35 + 7,80 + 4,20 + 6,94)x(1,50) + (4,20 + 3,79 + 4,20 + 3,79)x(1,15) + (1,29 + 3,35 + 7,80 + 4,20 + 6,94)x(1,50)
A1 = 333,15
A2 = (4,0xP1)
A2 = (4,0x2,0x1,20)
A2 = 9,60
A = (333,15 - 9,60)
A = 323,55</t>
  </si>
  <si>
    <t xml:space="preserve"> 4.7.1 </t>
  </si>
  <si>
    <t xml:space="preserve"> 4.7.1.1 </t>
  </si>
  <si>
    <t>79,76</t>
  </si>
  <si>
    <t>A = Área de lastro de concreto magro aplicado no piso interno dos quiosques externos.
A = (16,0 + 15,92 + 15,92 + 15,92 + 16,0)
A = 79,76</t>
  </si>
  <si>
    <t xml:space="preserve"> 4.7.1.2 </t>
  </si>
  <si>
    <t>A = Área de contrapiso aplicado nas áreas secas para recebimento do acabamento.
A = (16,0 + 15,92 + 15,92 + 15,92 + 16,0)
A = 79,76</t>
  </si>
  <si>
    <t xml:space="preserve"> 4.7.2 </t>
  </si>
  <si>
    <t xml:space="preserve"> 4.7.2.1 </t>
  </si>
  <si>
    <t>A = Área de revestimento em cimento queimado acabamento liso conforme indicado no projeto arquitetônico.
A = (16,0 + 15,92 + 15,92 + 15,92 + 16,0)
A = 79,76</t>
  </si>
  <si>
    <t xml:space="preserve"> 4.8.1 </t>
  </si>
  <si>
    <t xml:space="preserve"> 4.8.1.1 </t>
  </si>
  <si>
    <t>A = Área das esquadrias conforme projeto arquitetônico.
A = 2,10 x 2,0 x 5,0
A = 21,0</t>
  </si>
  <si>
    <t xml:space="preserve"> 4.9.1 </t>
  </si>
  <si>
    <t>A = Área de forro de gesso nos ambientes indicados no projeto arquitetônico.
A = (16,0 + 15,92 + 15,92 + 15,92 + 16,0)
A = 79,76</t>
  </si>
  <si>
    <t xml:space="preserve"> 4.10.1 </t>
  </si>
  <si>
    <t xml:space="preserve"> 4.10.1.1 </t>
  </si>
  <si>
    <t>A = Área de emassamento para recebimento de pintura nos ambientes indicados, conforme área de massa única (item 4.6.1.2).
A = 95,89</t>
  </si>
  <si>
    <t xml:space="preserve"> 4.10.1.2 </t>
  </si>
  <si>
    <t>A = Área de fundo selador para recebimento de pintura nos ambientes indicados, conforme área de massa única (item 4.6.1.2).
A = 95,89</t>
  </si>
  <si>
    <t xml:space="preserve"> 4.10.1.3 </t>
  </si>
  <si>
    <t>A = Área de pintura nos ambientes indicados, conforme área de massa única (item 4.6.1.2).
A = 95,89</t>
  </si>
  <si>
    <t xml:space="preserve"> 4.10.2 </t>
  </si>
  <si>
    <t xml:space="preserve"> 4.10.2.1 </t>
  </si>
  <si>
    <t>234,43</t>
  </si>
  <si>
    <t>A = Área de emassamento para recebimento de pintura nas fachadas externas indicadas.
A1 = (3,50 + 1,50 + 18,0 + 1,50 + 3,50 + 19,70 + 4,20 + 4,20)x(4,35)
A1 = 244,03
A2 = (4,0xP1)
A2 = (4,0x2,0x1,20)
A2 = 9,60
A = (244,03 - 9,60)
A = 234,43</t>
  </si>
  <si>
    <t xml:space="preserve"> 4.10.2.2 </t>
  </si>
  <si>
    <t>A = Área de fundo selador para recebimento de pintura nas fachadas externas indicadas, conforme área de emassamento (item 4.10.2.2).
A = 234,43</t>
  </si>
  <si>
    <t xml:space="preserve"> 4.10.2.3 </t>
  </si>
  <si>
    <t>A = Área de pintura nas fachadas externas indicadas, conforme área de emassamento (item 4.10.2.2).
A = 234,43</t>
  </si>
  <si>
    <t xml:space="preserve"> 4.10.3 </t>
  </si>
  <si>
    <t xml:space="preserve"> 4.10.3.1 </t>
  </si>
  <si>
    <t>A = Área de emassamento para recebimento de pintura dos forros nos ambientes indicados.
A = (16,0 + 15,92 + 15,92 + 15,92 + 16,0)
A = 79,76</t>
  </si>
  <si>
    <t xml:space="preserve"> 4.10.3.2 </t>
  </si>
  <si>
    <t>A = Área de fundo selador para recebimento de pintura dos forros nos ambientes indicados.
A = (16,0 + 15,92 + 15,92 + 15,92 + 16,0)
A = 79,76</t>
  </si>
  <si>
    <t xml:space="preserve"> 4.10.3.3 </t>
  </si>
  <si>
    <t>A = Área de pintura dos forros nos ambientes indicados.
A = (16,0 + 15,92 + 15,92 + 15,92 + 16,0)
A = 79,76</t>
  </si>
  <si>
    <t xml:space="preserve"> 4.11.1 </t>
  </si>
  <si>
    <t>10,4</t>
  </si>
  <si>
    <t>A = Área das bancadas de granito quiosques conforme indicado no projeto arquitetônico.
A = (2,96x0,50x5,0 + 1,0x0,60x5,0)
A = 10,40</t>
  </si>
  <si>
    <t xml:space="preserve"> 4.11.2 </t>
  </si>
  <si>
    <t>Q = Conforme indicado no projeto arquitetônico.
Q = 5,0</t>
  </si>
  <si>
    <t xml:space="preserve"> 4.11.3 </t>
  </si>
  <si>
    <t xml:space="preserve"> 5.1 </t>
  </si>
  <si>
    <t>CANTEIROS</t>
  </si>
  <si>
    <t xml:space="preserve"> 5.1.1 </t>
  </si>
  <si>
    <t>ASSENTAMENTO DE GUIA (MEIO-FIO) EM TRECHO RETO, CONFECCIONADA EM CONCRETO PRÉ-FABRICADO, DIMENSÕES 100X15X13X30 CM (COMPRIMENTO X BASE INFERIOR X BASE SUPERIOR X ALTURA). AF_01/2024</t>
  </si>
  <si>
    <t>373,48</t>
  </si>
  <si>
    <t>C = Conforme projeto arquitetônico.
C = 81,83 + 39,83 + 23,75 + 53,05 + 23,60 + 44,37 + 29,20 +  77,85
C = 373,48</t>
  </si>
  <si>
    <t xml:space="preserve"> 5.1.2 </t>
  </si>
  <si>
    <t>ASSENTAMENTO DE GUIA (MEIO-FIO) EM TRECHO CURVO, CONFECCIONADA EM CONCRETO PRÉ-FABRICADO, DIMENSÕES 100X15X13X30 CM (COMPRIMENTO X BASE INFERIOR X BASE SUPERIOR X ALTURA). AF_01/2024</t>
  </si>
  <si>
    <t xml:space="preserve"> 5.1.3 </t>
  </si>
  <si>
    <t>PINTURA DE MEIO-FIO COM TINTA BRANCA A BASE DE CAL (CAIAÇÃO). AF_05/2021</t>
  </si>
  <si>
    <t xml:space="preserve"> 5.2 </t>
  </si>
  <si>
    <t xml:space="preserve"> 5.2.1 </t>
  </si>
  <si>
    <t>EXECUÇÃO DE PAVIMENTO EM PISO INTERTRAVADO, COM BLOCO RETANGULAR COR NATURAL DE 20 X 10 CM, ESPESSURA 6 CM. AF_10/2022</t>
  </si>
  <si>
    <t>1.347,32</t>
  </si>
  <si>
    <t>A = Área de pavimentação em intertravado cor natural conforme projeto arquitetônico.
A = 1.347,32</t>
  </si>
  <si>
    <t xml:space="preserve"> 5.2.2 </t>
  </si>
  <si>
    <t>EXECUÇÃO DE PAVIMENTO EM PISO INTERTRAVADO, COM BLOCO RETANGULAR COLORIDO DE 20 X 10 CM, ESPESSURA 6 CM. AF_10/2022</t>
  </si>
  <si>
    <t>1.023,28</t>
  </si>
  <si>
    <t>A = Área de pavimentação em intertravado corlorido conforme projeto arquitetônico.
A = 1.023,28</t>
  </si>
  <si>
    <t xml:space="preserve"> 5.2.3 </t>
  </si>
  <si>
    <t>595,61</t>
  </si>
  <si>
    <t>A = Área de pavimentação em piso de concreto conforme projeto arquitetônico.
A =595,61</t>
  </si>
  <si>
    <t xml:space="preserve"> 5.2.4 </t>
  </si>
  <si>
    <t xml:space="preserve"> 5.3 </t>
  </si>
  <si>
    <t>VEGETAÇÃO</t>
  </si>
  <si>
    <t xml:space="preserve"> 5.3.1 </t>
  </si>
  <si>
    <t>APLICAÇÃO DE ADUBO EM SOLO. AF_07/2024</t>
  </si>
  <si>
    <t>406,1</t>
  </si>
  <si>
    <t>A = Área para aplicação de adubo conforme projeto arquitetônico.
A = 406,10</t>
  </si>
  <si>
    <t xml:space="preserve"> 5.3.2 </t>
  </si>
  <si>
    <t>PLANTIO DE GRAMA BATATAIS EM PLACAS. AF_07/2024</t>
  </si>
  <si>
    <t>A = Área para aplicação  conforme projeto arquitetônico.
A = 406,10</t>
  </si>
  <si>
    <t xml:space="preserve"> 5.3.3 </t>
  </si>
  <si>
    <t>PLANTIO DE ÁRVORE ORNAMENTAL COM ALTURA DE MUDA MAIOR QUE 2,00 M E MENOR OU IGUAL A 4,00 M . AF_07/2024</t>
  </si>
  <si>
    <t>Q = Quantidade de acordo com o projeto arquitetônico.
Q = 9,0</t>
  </si>
  <si>
    <t xml:space="preserve"> 5.3.4 </t>
  </si>
  <si>
    <t>Planta - Palmeira rabo de raposa (Wodyetia bifurcata), fornecimento e plantio</t>
  </si>
  <si>
    <t>Q = Quantidade de acordo com o projeto arquitetônico.
Q = 6,0</t>
  </si>
  <si>
    <t xml:space="preserve"> 5.3.5 </t>
  </si>
  <si>
    <t>Planta - Guaimbé (Philodendron bipinnatifidum), fornecimento e plantio</t>
  </si>
  <si>
    <t>Q = Quantidade de acordo com o projeto arquitetônico.
Q = 14,0</t>
  </si>
  <si>
    <t xml:space="preserve"> 5.4 </t>
  </si>
  <si>
    <t>EQUIPAMENTOS</t>
  </si>
  <si>
    <t xml:space="preserve"> 5.4.1 </t>
  </si>
  <si>
    <t>LIXEIRA COM ESTRUTURA DE AÇO GALVANIZADO (1 TUBO CENTRAL) E CESTO EM TÁBUAS DE MADEIRA DE LEI</t>
  </si>
  <si>
    <t>UNID</t>
  </si>
  <si>
    <t>Q = Quantidade de acordo com o projeto arquitetônico.
Q = 4,0</t>
  </si>
  <si>
    <t xml:space="preserve"> 5.4.2 </t>
  </si>
  <si>
    <t>Bicicletário em tubo de aço galvanizado diam=50mm, exceto pintura de acabamento</t>
  </si>
  <si>
    <t>10,35</t>
  </si>
  <si>
    <t>C = Comprimento de acordo com o projeto arquitetônico.
C = 10,35</t>
  </si>
  <si>
    <t xml:space="preserve"> 5.4.3 </t>
  </si>
  <si>
    <t>Mesa de concreto polido fck=21 Mpa, com tabuleiro em pastilha cerâmica, base de tubo de concreto ø=0,30m e bancos em tubo de concreto ø=0,40m</t>
  </si>
  <si>
    <t>Q = Quantidade de acordo com o projeto arquitetônico.
Q = 2,0</t>
  </si>
  <si>
    <t xml:space="preserve"> 6.1 </t>
  </si>
  <si>
    <t>Limpeza geral</t>
  </si>
  <si>
    <t>1.835,42</t>
  </si>
  <si>
    <t>A = área de limpeza geral de acordo com o arquitetônico.
A = 1.835,42</t>
  </si>
  <si>
    <t xml:space="preserve"> C18 </t>
  </si>
  <si>
    <t xml:space="preserve"> 00000046 </t>
  </si>
  <si>
    <t>PLAFON DE LED DE EMBUTIR 48W</t>
  </si>
  <si>
    <t xml:space="preserve"> CPU-002 </t>
  </si>
  <si>
    <t>REVE - REVESTIMENTO E TRATAMENTO DE SUPERFÍCIES</t>
  </si>
  <si>
    <t xml:space="preserve"> 88309 </t>
  </si>
  <si>
    <t>PEDREIRO COM ENCARGOS COMPLEMENTARES</t>
  </si>
  <si>
    <t xml:space="preserve"> 00011795 </t>
  </si>
  <si>
    <t>GRANITO PARA BANCADA, POLIDO, TIPO ANDORINHA/ QUARTZ/ CASTELO/ CORUMBA OU OUTROS EQUIVALENTES DA REGIAO, E= *2,5* CM</t>
  </si>
  <si>
    <t xml:space="preserve"> 00000586 </t>
  </si>
  <si>
    <t>CANTONEIRA EM ALUMINIO, ABAS IGUAIS, LARGURA DE 25,40 MM (1"), ESPESSURA DE 4,76 MM (3/16") E PESO LINEAR DE APROXIMADAMENTE 0,593 KG/M</t>
  </si>
  <si>
    <t xml:space="preserve"> 082024 </t>
  </si>
  <si>
    <t>ASTU - ASSENTAMENTO DE TUBOS E PECAS</t>
  </si>
  <si>
    <t>Escoramento e Preparo de Fundo de Valas</t>
  </si>
  <si>
    <t xml:space="preserve"> 92873 </t>
  </si>
  <si>
    <t>LANÇAMENTO COM USO DE BALDES, ADENSAMENTO E ACABAMENTO DE CONCRETO EM ESTRUTURAS. AF_12/2015</t>
  </si>
  <si>
    <t>FUES - FUNDAÇÕES E ESTRUTURAS</t>
  </si>
  <si>
    <t xml:space="preserve"> 93358 </t>
  </si>
  <si>
    <t>ESCAVAÇÃO MANUAL DE VALA. AF_09/2024</t>
  </si>
  <si>
    <t>Escavação de Valas</t>
  </si>
  <si>
    <t xml:space="preserve"> 102474 </t>
  </si>
  <si>
    <t>CONCRETO FCK = 15MPA, TRAÇO 1:3,4:3,4 (EM MASSA SECA DE CIMENTO/ AREIA MÉDIA/ SEIXO ROLADO) - PREPARO MECÂNICO COM BETONEIRA 400 L. AF_05/2021</t>
  </si>
  <si>
    <t>Produção de Concreto</t>
  </si>
  <si>
    <t xml:space="preserve"> 001223 </t>
  </si>
  <si>
    <t>Lixeira com estrutura de aço galvanizado (1 tubo central) e cesto em tábuas de madeira de lei</t>
  </si>
  <si>
    <t xml:space="preserve"> 94327 </t>
  </si>
  <si>
    <t xml:space="preserve"> 100574 </t>
  </si>
  <si>
    <t xml:space="preserve"> 1506056 </t>
  </si>
  <si>
    <t>SICRO3</t>
  </si>
  <si>
    <t xml:space="preserve"> 92765 </t>
  </si>
  <si>
    <t xml:space="preserve"> 104921 </t>
  </si>
  <si>
    <t xml:space="preserve"> 92772 </t>
  </si>
  <si>
    <t xml:space="preserve"> 94966 </t>
  </si>
  <si>
    <t xml:space="preserve"> 94210 </t>
  </si>
  <si>
    <t xml:space="preserve"> 87273 </t>
  </si>
  <si>
    <t xml:space="preserve"> 94656 </t>
  </si>
  <si>
    <t xml:space="preserve"> 105231 </t>
  </si>
  <si>
    <t xml:space="preserve"> 94673 </t>
  </si>
  <si>
    <t xml:space="preserve"> 105170 </t>
  </si>
  <si>
    <t xml:space="preserve"> 1136 </t>
  </si>
  <si>
    <t xml:space="preserve"> 1138 </t>
  </si>
  <si>
    <t xml:space="preserve"> 94657 </t>
  </si>
  <si>
    <t xml:space="preserve"> 94688 </t>
  </si>
  <si>
    <t xml:space="preserve"> 94690 </t>
  </si>
  <si>
    <t xml:space="preserve"> 96760 </t>
  </si>
  <si>
    <t xml:space="preserve"> 1143 </t>
  </si>
  <si>
    <t xml:space="preserve"> 89353 </t>
  </si>
  <si>
    <t xml:space="preserve"> 94489 </t>
  </si>
  <si>
    <t xml:space="preserve"> 94490 </t>
  </si>
  <si>
    <t xml:space="preserve"> 94492 </t>
  </si>
  <si>
    <t xml:space="preserve"> 12328 </t>
  </si>
  <si>
    <t xml:space="preserve"> 1029 </t>
  </si>
  <si>
    <t xml:space="preserve"> 1031 </t>
  </si>
  <si>
    <t xml:space="preserve"> 89744 </t>
  </si>
  <si>
    <t xml:space="preserve"> 1636 </t>
  </si>
  <si>
    <t xml:space="preserve"> 89569 </t>
  </si>
  <si>
    <t xml:space="preserve"> 89834 </t>
  </si>
  <si>
    <t xml:space="preserve"> 89779 </t>
  </si>
  <si>
    <t xml:space="preserve"> 89813 </t>
  </si>
  <si>
    <t xml:space="preserve"> 89817 </t>
  </si>
  <si>
    <t xml:space="preserve"> 89778 </t>
  </si>
  <si>
    <t xml:space="preserve"> 89549 </t>
  </si>
  <si>
    <t xml:space="preserve"> 89557 </t>
  </si>
  <si>
    <t xml:space="preserve"> 1586 </t>
  </si>
  <si>
    <t xml:space="preserve"> 89786 </t>
  </si>
  <si>
    <t xml:space="preserve"> 104344 </t>
  </si>
  <si>
    <t xml:space="preserve"> 98110 </t>
  </si>
  <si>
    <t xml:space="preserve"> 89708 </t>
  </si>
  <si>
    <t xml:space="preserve"> 89509 </t>
  </si>
  <si>
    <t xml:space="preserve"> 101872 </t>
  </si>
  <si>
    <t xml:space="preserve"> 101874 </t>
  </si>
  <si>
    <t xml:space="preserve"> 12224 </t>
  </si>
  <si>
    <t xml:space="preserve"> 453 </t>
  </si>
  <si>
    <t xml:space="preserve"> 93665 </t>
  </si>
  <si>
    <t xml:space="preserve"> 95805 </t>
  </si>
  <si>
    <t xml:space="preserve"> 91932 </t>
  </si>
  <si>
    <t xml:space="preserve"> 101888 </t>
  </si>
  <si>
    <t xml:space="preserve"> 101564 </t>
  </si>
  <si>
    <t xml:space="preserve"> 97607 </t>
  </si>
  <si>
    <t xml:space="preserve"> 425 </t>
  </si>
  <si>
    <t xml:space="preserve"> 8888 </t>
  </si>
  <si>
    <t xml:space="preserve"> 10445 </t>
  </si>
  <si>
    <t xml:space="preserve"> 7787 </t>
  </si>
  <si>
    <t xml:space="preserve"> 96765 </t>
  </si>
  <si>
    <t xml:space="preserve"> 101916 </t>
  </si>
  <si>
    <t xml:space="preserve"> 103019 </t>
  </si>
  <si>
    <t xml:space="preserve"> 94497 </t>
  </si>
  <si>
    <t xml:space="preserve"> 6192 </t>
  </si>
  <si>
    <t xml:space="preserve"> 921 </t>
  </si>
  <si>
    <t xml:space="preserve"> 9234 </t>
  </si>
  <si>
    <t xml:space="preserve"> 957 </t>
  </si>
  <si>
    <t xml:space="preserve"> 97599 </t>
  </si>
  <si>
    <t xml:space="preserve"> 00037556 </t>
  </si>
  <si>
    <t xml:space="preserve"> 101905 </t>
  </si>
  <si>
    <t xml:space="preserve"> 101907 </t>
  </si>
  <si>
    <t xml:space="preserve"> 102494 </t>
  </si>
  <si>
    <t xml:space="preserve"> 87755 </t>
  </si>
  <si>
    <t xml:space="preserve"> 98680 </t>
  </si>
  <si>
    <t xml:space="preserve"> 87250 </t>
  </si>
  <si>
    <t xml:space="preserve"> 96113 </t>
  </si>
  <si>
    <t xml:space="preserve"> 88496 </t>
  </si>
  <si>
    <t xml:space="preserve"> 88488 </t>
  </si>
  <si>
    <t xml:space="preserve"> 87630 </t>
  </si>
  <si>
    <t xml:space="preserve"> 00007155 </t>
  </si>
  <si>
    <t xml:space="preserve"> 98679 </t>
  </si>
  <si>
    <t xml:space="preserve"> 1873 </t>
  </si>
  <si>
    <t xml:space="preserve"> 102257 </t>
  </si>
  <si>
    <t xml:space="preserve"> 86935 </t>
  </si>
  <si>
    <t xml:space="preserve"> 86915 </t>
  </si>
  <si>
    <t xml:space="preserve"> 86932 </t>
  </si>
  <si>
    <t xml:space="preserve"> 95472 </t>
  </si>
  <si>
    <t xml:space="preserve"> 100849 </t>
  </si>
  <si>
    <t xml:space="preserve"> 100872 </t>
  </si>
  <si>
    <t xml:space="preserve"> 10026 </t>
  </si>
  <si>
    <t xml:space="preserve"> 94273 </t>
  </si>
  <si>
    <t xml:space="preserve"> 94274 </t>
  </si>
  <si>
    <t xml:space="preserve"> 102498 </t>
  </si>
  <si>
    <t xml:space="preserve"> 92397 </t>
  </si>
  <si>
    <t xml:space="preserve"> 93680 </t>
  </si>
  <si>
    <t xml:space="preserve"> 98520 </t>
  </si>
  <si>
    <t xml:space="preserve"> 98504 </t>
  </si>
  <si>
    <t xml:space="preserve"> 98511 </t>
  </si>
  <si>
    <t xml:space="preserve"> 13676 </t>
  </si>
  <si>
    <t xml:space="preserve"> 13674 </t>
  </si>
  <si>
    <t xml:space="preserve"> 4629 </t>
  </si>
  <si>
    <t xml:space="preserve"> 11677 </t>
  </si>
  <si>
    <t xml:space="preserve"> 2450 </t>
  </si>
  <si>
    <t>A = Área de chapisco aplicado nos ambientes internos do mercado (A1) + Área de chapisco aplicado nas tarimbas (A2)  + Área de chapisco aplicado nos quiosques internos (A3) + Área de chapisco aplicado nas lojas (A4) + Área de chapisco aplicado nos banheiros (A5) - Desconto das esquadrias (A6).
A1 = (22,55 + 29,70 + 4,15 + 2,40)x(5,85) + (4,10 + 2,35 + 3,75 + 3,15)x(2,50) + (5,50 + 8,0)x(3,70) + (12,15 + 21,74 + 21,65 + 12,0 + 21,65 + 12,0)x(4,0) + (9,70 + 9,70 + 2,90 + 2,90 + 6,0)x(7,20) + (10,15 + 4,80 + 5,65 + 6,30 + 6,15 + 10,15)x(4,50) + (1,75 + 13,95)x(5,35) + (20,75 + 3,30 + 4,80 + 10,15 + 10,15 + 5,65 + 10,15 + 10,15 + 6,30 + 10,15 + 4,90 + 0,35 + 0,20 + 0,35 + 5,05 + 6,15)x(3,0) + (4,80 + 5,65 + 6,30 + 6,15 + 10,15 + 10,15)x(4,55)
A1 = 1.857,31
A2 = (3,25 + 0,15 + 3,25)x(1,50)x(5,0 Tarimbas) + (2,65 + 0,15 + 2,65 + 0,15)x(1,50) + (2,40 + 3,07 + 2,65 + 2,65 + 3,07 + 2,40 + 2,40 + 3,07 + 2,65 + 3,07 + 2,65 + 2,25 +  3,07 + 2,65 + 2,25)x(1,10)x(2,0 Lados) + (2,77 + 2,30 + 0,15 + 2,30 + 2,88 + 2,30 + 0,15 + 2,88 + 2,30 + 0,15 + 2,30 + 2,95 + 2,30 + 0,15 + 2,30 + 2,77 + 2,30 + 0,15 + 2,30 + 2,88 + 2,30 + 0,15 + 2,88 + 2,30 + 0,15 + 2,30 + 2,95 + 2,30 + 0,15 + 2,30)x(2,30)
A2 = 276,56
A3 = (Quiosque 01 + Quiosque 02 + Quiosque 03 + Quiosque 04 + Quiosque 05)
A3 = (3,15 + 4,0 + 3,15)x(2,50)x(5,0 quiosques) + (4,0 + 4,0)x(1,10)x(5,0 quiosques) + (20,60 + 3,0 + 20,60 + 3,0)x(0,40)
A3 = 191,63
A4 = (4,65 + 4,93 + 4,65 + 4,93)x(2,55)x(8,0 Lojas) + (4,65 + 10,0)x(0,35)x(2,0) + (10,0 + 5,35 + 10,0)x(0,35)x(2,0)
A4 = 418,86
A5 = (WC. Fem + WC PCD Fem + WC PCD Masc + WC Masc.)
WC. Fem = (5,35 + 3,95 + 5,35 + 3,95)x(3,25)
WC PCD Fem = (3,0 + 1,80 + 3,0 + 1,80)x(3,25)
WC PCD Masc = (3,0 + 1,80 + 3,0 + 1,80)x(3,25)
WC. Fem = (3,97 + 5,35 + 3,97 + 5,35)x(4,0)
A5 = (60,45 + 31,20 + 31,20 + 74,56)
A5 = 197,41
A6 = (10,0xP01 + 1,0xP1 + 16,0xP2 + 4,0xP03 + 4,0xP04) + (11,0xV1 + 2,0xJ01 + 2,0xJ02 + 2,0xC1 + 1,0xC2 + 1,0xC3 + 1,0xC4)
A6 = (10,0x0,86x2,10 + 1,0x5,40x2,30 + 16,0x3,0x2,10 + 4,0x0,86x2,10 + 4,0x0,96x2,10) + (11,0x3,0x2,10 + 2,0x2,0x0,80 + 2,0x0,60x0,60 + 2,0x17,85x0,40 + 1,0x19,65x0,50 + 1,0x27,70x0,40 + 1,0x20,85x0,40)
A6 = (146,57 + 116,74)
A6 = 263,31
A = (1.857,31 + 276,56 + 191,63 + 418,86 + 197,41 - 263,31)
A = 2.678,46</t>
  </si>
  <si>
    <t>LAGOA DE DENTRO-PB.</t>
  </si>
  <si>
    <t>ENCARGOS SOCIAIS SOBRE A MÃO DE OBRA</t>
  </si>
  <si>
    <r>
      <rPr>
        <b/>
        <sz val="10"/>
        <rFont val="Calibri"/>
        <family val="2"/>
      </rPr>
      <t>CÓDIGO</t>
    </r>
  </si>
  <si>
    <r>
      <rPr>
        <b/>
        <sz val="10"/>
        <rFont val="Calibri"/>
        <family val="2"/>
      </rPr>
      <t>DESCRIÇÃO</t>
    </r>
  </si>
  <si>
    <t>SEM DESONERAÇÃO</t>
  </si>
  <si>
    <t>HORISTA
%</t>
  </si>
  <si>
    <t>MENSALISTA
%</t>
  </si>
  <si>
    <r>
      <rPr>
        <sz val="10"/>
        <rFont val="Calibri"/>
        <family val="1"/>
      </rPr>
      <t>A1</t>
    </r>
  </si>
  <si>
    <r>
      <rPr>
        <sz val="10"/>
        <rFont val="Calibri"/>
        <family val="1"/>
      </rPr>
      <t>INSS</t>
    </r>
  </si>
  <si>
    <t>Salário Educação</t>
  </si>
  <si>
    <t>Seguro Contra Acidentes de Trabalho</t>
  </si>
  <si>
    <t>Repouso Semanal Remunerado</t>
  </si>
  <si>
    <t>Feriados</t>
  </si>
  <si>
    <t>Auxílio - Enfermidade</t>
  </si>
  <si>
    <t>13º Salário</t>
  </si>
  <si>
    <t>Licença Paternidade</t>
  </si>
  <si>
    <t>Faltas Justificadas</t>
  </si>
  <si>
    <t>Dias de Chuvas</t>
  </si>
  <si>
    <t>Auxílio Acidente de Trabalho</t>
  </si>
  <si>
    <t>Férias Gozadas</t>
  </si>
  <si>
    <t>Salário Maternidade</t>
  </si>
  <si>
    <t>Aviso Prévio Indenizado</t>
  </si>
  <si>
    <t>Aviso Prévio Trabalhado</t>
  </si>
  <si>
    <t>Férias Indenizadas</t>
  </si>
  <si>
    <t>Depósito Rescisão Sem Justa Causa</t>
  </si>
  <si>
    <t>Indenização Adicional</t>
  </si>
  <si>
    <t>Reincidência de Grupo A sobre Grupo B</t>
  </si>
  <si>
    <t>Reincidência de Grupo A sobre Aviso Prévio
Trabalhado e Reincidência do FGTS sobre Aviso Prévio Indenizado</t>
  </si>
  <si>
    <t>TOTAL(A+B+C+D)</t>
  </si>
  <si>
    <t>Não desonerados - Horista:113,60% Mensalista: 69,85%)</t>
  </si>
  <si>
    <t>CONSTRUÇÃO DO MERCADO PÚBLICO DE LAGOA DE DENTRO-PB.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</si>
</sst>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#,##0.0000000"/>
    <numFmt numFmtId="166" formatCode="_(* #,##0.00_);_(* \(#,##0.00\);_(* \-??_);_(@_)"/>
    <numFmt numFmtId="167" formatCode="_(* #,##0.00_);_(* \(#,##0.00\);_(* &quot;-&quot;??_);_(@_)"/>
    <numFmt numFmtId="168" formatCode="_(&quot;R$ &quot;* #,##0.00_);_(&quot;R$ &quot;* \(#,##0.00\);_(&quot;R$ &quot;* \-??_);_(@_)"/>
    <numFmt numFmtId="169" formatCode="_(\ #,##0.00_);_(\ \(#,##0.00\);_(\ &quot;-&quot;??_);_(@_)"/>
  </numFmts>
  <fonts count="45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b/>
      <sz val="11"/>
      <name val="Arial"/>
      <family val="2"/>
    </font>
    <font>
      <b/>
      <sz val="12"/>
      <name val="Arial"/>
      <family val="1"/>
    </font>
    <font>
      <sz val="12"/>
      <name val="Arial"/>
      <family val="1"/>
    </font>
    <font>
      <sz val="10"/>
      <name val="Arial"/>
      <family val="2"/>
    </font>
    <font>
      <b/>
      <sz val="11"/>
      <name val="Arial Narrow"/>
      <family val="2"/>
    </font>
    <font>
      <b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0"/>
      <color rgb="FF000000"/>
      <name val="Times New Roman"/>
      <family val="1"/>
    </font>
    <font>
      <b/>
      <sz val="10"/>
      <name val="Arial Narrow"/>
      <family val="2"/>
    </font>
    <font>
      <sz val="10"/>
      <color rgb="FF000000"/>
      <name val="Times New Roman"/>
      <family val="1"/>
    </font>
    <font>
      <sz val="11"/>
      <name val="Arial Narrow"/>
      <family val="2"/>
    </font>
    <font>
      <sz val="8"/>
      <name val="Calibri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10"/>
      <name val="Calibri"/>
      <family val="2"/>
    </font>
    <font>
      <sz val="10"/>
      <name val="Calibri"/>
      <family val="1"/>
    </font>
    <font>
      <b/>
      <sz val="10"/>
      <name val="Calibri"/>
      <family val="2"/>
    </font>
    <font>
      <b/>
      <sz val="10"/>
      <name val="Calibri"/>
      <family val="1"/>
    </font>
    <font>
      <sz val="8"/>
      <color rgb="FF000000"/>
      <name val="Arial"/>
      <family val="1"/>
    </font>
    <font>
      <sz val="7"/>
      <color rgb="FF000000"/>
      <name val="Arial"/>
      <family val="1"/>
    </font>
    <font>
      <sz val="9"/>
      <color indexed="8"/>
      <name val="Calibri"/>
      <family val="2"/>
      <scheme val="minor"/>
    </font>
    <font>
      <b/>
      <sz val="1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44"/>
      </patternFill>
    </fill>
    <fill>
      <patternFill patternType="solid">
        <fgColor rgb="FFC3C3C3"/>
        <bgColor indexed="26"/>
      </patternFill>
    </fill>
    <fill>
      <patternFill patternType="solid">
        <fgColor rgb="FFC3C3C3"/>
        <bgColor indexed="42"/>
      </patternFill>
    </fill>
    <fill>
      <patternFill patternType="solid">
        <fgColor theme="0" tint="-0.14999847407452621"/>
        <bgColor indexed="26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indexed="9"/>
        <bgColor indexed="64"/>
      </patternFill>
    </fill>
    <fill>
      <patternFill patternType="solid">
        <fgColor rgb="FF828282"/>
        <bgColor rgb="FF82828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</fills>
  <borders count="54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FF55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rgb="FF0092F6"/>
      </bottom>
      <diagonal/>
    </border>
  </borders>
  <cellStyleXfs count="25">
    <xf numFmtId="0" fontId="0" fillId="0" borderId="0"/>
    <xf numFmtId="44" fontId="11" fillId="0" borderId="0" applyFont="0" applyFill="0" applyBorder="0" applyAlignment="0" applyProtection="0"/>
    <xf numFmtId="0" fontId="11" fillId="0" borderId="0"/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0" fontId="2" fillId="0" borderId="0"/>
    <xf numFmtId="0" fontId="18" fillId="0" borderId="0"/>
    <xf numFmtId="0" fontId="18" fillId="0" borderId="0"/>
    <xf numFmtId="0" fontId="2" fillId="0" borderId="0"/>
    <xf numFmtId="0" fontId="2" fillId="0" borderId="0"/>
    <xf numFmtId="166" fontId="18" fillId="0" borderId="0" applyFill="0" applyBorder="0" applyAlignment="0" applyProtection="0"/>
    <xf numFmtId="43" fontId="1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3" fillId="0" borderId="0"/>
    <xf numFmtId="167" fontId="18" fillId="0" borderId="0" applyFont="0" applyFill="0" applyBorder="0" applyAlignment="0" applyProtection="0"/>
    <xf numFmtId="0" fontId="1" fillId="0" borderId="0"/>
    <xf numFmtId="0" fontId="24" fillId="0" borderId="0"/>
    <xf numFmtId="168" fontId="18" fillId="0" borderId="0" applyFill="0" applyBorder="0" applyAlignment="0" applyProtection="0"/>
    <xf numFmtId="0" fontId="30" fillId="0" borderId="0"/>
    <xf numFmtId="0" fontId="32" fillId="0" borderId="0"/>
    <xf numFmtId="0" fontId="18" fillId="0" borderId="0"/>
    <xf numFmtId="0" fontId="30" fillId="0" borderId="0"/>
  </cellStyleXfs>
  <cellXfs count="262">
    <xf numFmtId="0" fontId="0" fillId="0" borderId="0" xfId="0"/>
    <xf numFmtId="0" fontId="8" fillId="5" borderId="0" xfId="0" applyFont="1" applyFill="1" applyAlignment="1">
      <alignment horizontal="center" vertical="top" wrapText="1"/>
    </xf>
    <xf numFmtId="0" fontId="10" fillId="7" borderId="0" xfId="0" applyFont="1" applyFill="1" applyAlignment="1">
      <alignment horizontal="center" vertical="top" wrapText="1"/>
    </xf>
    <xf numFmtId="0" fontId="12" fillId="9" borderId="3" xfId="2" applyFont="1" applyFill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5" fillId="8" borderId="0" xfId="0" applyFont="1" applyFill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3" fillId="8" borderId="2" xfId="0" applyFont="1" applyFill="1" applyBorder="1" applyAlignment="1">
      <alignment horizontal="right" vertical="top" wrapText="1"/>
    </xf>
    <xf numFmtId="0" fontId="5" fillId="8" borderId="0" xfId="0" applyFont="1" applyFill="1" applyAlignment="1">
      <alignment horizontal="left" vertical="top" wrapText="1"/>
    </xf>
    <xf numFmtId="0" fontId="6" fillId="8" borderId="1" xfId="0" applyFont="1" applyFill="1" applyBorder="1" applyAlignment="1">
      <alignment horizontal="left" vertical="top" wrapText="1"/>
    </xf>
    <xf numFmtId="0" fontId="13" fillId="0" borderId="4" xfId="2" applyFont="1" applyBorder="1" applyAlignment="1">
      <alignment vertical="center"/>
    </xf>
    <xf numFmtId="4" fontId="5" fillId="8" borderId="0" xfId="0" applyNumberFormat="1" applyFont="1" applyFill="1" applyAlignment="1">
      <alignment horizontal="right" vertical="top" wrapText="1"/>
    </xf>
    <xf numFmtId="0" fontId="12" fillId="0" borderId="3" xfId="2" applyFont="1" applyBorder="1" applyAlignment="1">
      <alignment vertical="center" wrapText="1"/>
    </xf>
    <xf numFmtId="0" fontId="15" fillId="0" borderId="15" xfId="2" applyFont="1" applyBorder="1" applyAlignment="1">
      <alignment vertical="center" wrapText="1"/>
    </xf>
    <xf numFmtId="44" fontId="13" fillId="0" borderId="16" xfId="3" applyFont="1" applyFill="1" applyBorder="1" applyAlignment="1">
      <alignment vertical="center"/>
    </xf>
    <xf numFmtId="0" fontId="14" fillId="0" borderId="16" xfId="2" applyFont="1" applyBorder="1" applyAlignment="1">
      <alignment horizontal="center" vertical="center" wrapText="1"/>
    </xf>
    <xf numFmtId="0" fontId="15" fillId="0" borderId="17" xfId="2" applyFont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top" wrapText="1"/>
    </xf>
    <xf numFmtId="0" fontId="3" fillId="3" borderId="25" xfId="0" applyFont="1" applyFill="1" applyBorder="1" applyAlignment="1">
      <alignment horizontal="center" vertical="top" wrapText="1"/>
    </xf>
    <xf numFmtId="0" fontId="3" fillId="4" borderId="25" xfId="0" applyFont="1" applyFill="1" applyBorder="1" applyAlignment="1">
      <alignment horizontal="center" vertical="top" wrapText="1"/>
    </xf>
    <xf numFmtId="0" fontId="19" fillId="0" borderId="0" xfId="2" applyFont="1" applyAlignment="1">
      <alignment horizontal="center" vertical="center" wrapText="1"/>
    </xf>
    <xf numFmtId="0" fontId="15" fillId="0" borderId="26" xfId="2" applyFont="1" applyBorder="1" applyAlignment="1">
      <alignment vertical="center" wrapText="1"/>
    </xf>
    <xf numFmtId="44" fontId="13" fillId="0" borderId="0" xfId="3" applyFont="1" applyFill="1" applyBorder="1" applyAlignment="1">
      <alignment horizontal="left" vertical="center" wrapText="1"/>
    </xf>
    <xf numFmtId="0" fontId="16" fillId="0" borderId="0" xfId="2" applyFont="1" applyAlignment="1">
      <alignment horizontal="center" wrapText="1"/>
    </xf>
    <xf numFmtId="0" fontId="3" fillId="8" borderId="25" xfId="0" applyFont="1" applyFill="1" applyBorder="1" applyAlignment="1">
      <alignment horizontal="left" vertical="top" wrapText="1"/>
    </xf>
    <xf numFmtId="0" fontId="3" fillId="8" borderId="25" xfId="0" applyFont="1" applyFill="1" applyBorder="1" applyAlignment="1">
      <alignment horizontal="right" vertical="top" wrapText="1"/>
    </xf>
    <xf numFmtId="0" fontId="3" fillId="8" borderId="25" xfId="0" applyFont="1" applyFill="1" applyBorder="1" applyAlignment="1">
      <alignment horizontal="center" vertical="top" wrapText="1"/>
    </xf>
    <xf numFmtId="0" fontId="0" fillId="0" borderId="0" xfId="7" applyFont="1"/>
    <xf numFmtId="0" fontId="18" fillId="0" borderId="0" xfId="7"/>
    <xf numFmtId="0" fontId="21" fillId="0" borderId="28" xfId="7" applyFont="1" applyBorder="1" applyAlignment="1">
      <alignment horizontal="center" vertical="center"/>
    </xf>
    <xf numFmtId="10" fontId="21" fillId="0" borderId="28" xfId="7" applyNumberFormat="1" applyFont="1" applyBorder="1" applyAlignment="1">
      <alignment horizontal="center" vertical="center"/>
    </xf>
    <xf numFmtId="10" fontId="21" fillId="0" borderId="28" xfId="7" applyNumberFormat="1" applyFont="1" applyBorder="1" applyAlignment="1">
      <alignment horizontal="center" vertical="center" wrapText="1"/>
    </xf>
    <xf numFmtId="0" fontId="21" fillId="0" borderId="28" xfId="7" applyFont="1" applyBorder="1" applyAlignment="1">
      <alignment horizontal="center" vertical="center" wrapText="1"/>
    </xf>
    <xf numFmtId="10" fontId="15" fillId="12" borderId="28" xfId="7" applyNumberFormat="1" applyFont="1" applyFill="1" applyBorder="1" applyAlignment="1">
      <alignment horizontal="center" vertical="center"/>
    </xf>
    <xf numFmtId="0" fontId="25" fillId="0" borderId="0" xfId="7" applyFont="1" applyAlignment="1">
      <alignment horizontal="right" vertical="center"/>
    </xf>
    <xf numFmtId="0" fontId="0" fillId="0" borderId="0" xfId="7" applyFont="1" applyAlignment="1">
      <alignment horizontal="center" vertical="top"/>
    </xf>
    <xf numFmtId="0" fontId="29" fillId="0" borderId="0" xfId="7" applyFont="1" applyAlignment="1">
      <alignment horizontal="center" vertical="top"/>
    </xf>
    <xf numFmtId="10" fontId="21" fillId="13" borderId="28" xfId="7" applyNumberFormat="1" applyFont="1" applyFill="1" applyBorder="1" applyAlignment="1" applyProtection="1">
      <alignment horizontal="center" vertical="center"/>
      <protection locked="0"/>
    </xf>
    <xf numFmtId="0" fontId="21" fillId="12" borderId="36" xfId="7" applyFont="1" applyFill="1" applyBorder="1" applyAlignment="1">
      <alignment horizontal="center" vertical="center" wrapText="1"/>
    </xf>
    <xf numFmtId="0" fontId="21" fillId="12" borderId="4" xfId="7" applyFont="1" applyFill="1" applyBorder="1" applyAlignment="1">
      <alignment vertical="center" wrapText="1"/>
    </xf>
    <xf numFmtId="0" fontId="21" fillId="12" borderId="6" xfId="7" applyFont="1" applyFill="1" applyBorder="1" applyAlignment="1">
      <alignment vertical="center" wrapText="1"/>
    </xf>
    <xf numFmtId="0" fontId="21" fillId="12" borderId="6" xfId="7" applyFont="1" applyFill="1" applyBorder="1" applyAlignment="1">
      <alignment horizontal="right" vertical="center" wrapText="1"/>
    </xf>
    <xf numFmtId="0" fontId="21" fillId="12" borderId="5" xfId="7" applyFont="1" applyFill="1" applyBorder="1" applyAlignment="1">
      <alignment vertical="center" wrapText="1"/>
    </xf>
    <xf numFmtId="0" fontId="31" fillId="0" borderId="24" xfId="2" applyFont="1" applyBorder="1" applyAlignment="1">
      <alignment horizontal="center" vertical="center" wrapText="1"/>
    </xf>
    <xf numFmtId="0" fontId="18" fillId="0" borderId="0" xfId="7" applyAlignment="1">
      <alignment horizontal="left" vertical="center" wrapText="1"/>
    </xf>
    <xf numFmtId="0" fontId="33" fillId="9" borderId="4" xfId="3" applyNumberFormat="1" applyFont="1" applyFill="1" applyBorder="1" applyAlignment="1">
      <alignment vertical="center" wrapText="1"/>
    </xf>
    <xf numFmtId="0" fontId="33" fillId="0" borderId="4" xfId="2" applyFont="1" applyBorder="1" applyAlignment="1">
      <alignment vertical="center"/>
    </xf>
    <xf numFmtId="0" fontId="33" fillId="9" borderId="4" xfId="3" applyNumberFormat="1" applyFont="1" applyFill="1" applyBorder="1" applyAlignment="1">
      <alignment vertical="center"/>
    </xf>
    <xf numFmtId="0" fontId="6" fillId="16" borderId="2" xfId="0" applyFont="1" applyFill="1" applyBorder="1" applyAlignment="1">
      <alignment horizontal="left" vertical="top" wrapText="1"/>
    </xf>
    <xf numFmtId="0" fontId="6" fillId="16" borderId="2" xfId="0" applyFont="1" applyFill="1" applyBorder="1" applyAlignment="1">
      <alignment horizontal="right" vertical="top" wrapText="1"/>
    </xf>
    <xf numFmtId="4" fontId="6" fillId="16" borderId="2" xfId="0" applyNumberFormat="1" applyFont="1" applyFill="1" applyBorder="1" applyAlignment="1">
      <alignment horizontal="right" vertical="top" wrapText="1"/>
    </xf>
    <xf numFmtId="0" fontId="6" fillId="16" borderId="2" xfId="0" applyFont="1" applyFill="1" applyBorder="1" applyAlignment="1">
      <alignment horizontal="center" vertical="top" wrapText="1"/>
    </xf>
    <xf numFmtId="0" fontId="12" fillId="9" borderId="41" xfId="2" applyFont="1" applyFill="1" applyBorder="1" applyAlignment="1">
      <alignment horizontal="center" vertical="center"/>
    </xf>
    <xf numFmtId="0" fontId="11" fillId="0" borderId="0" xfId="2"/>
    <xf numFmtId="44" fontId="14" fillId="0" borderId="42" xfId="3" applyFont="1" applyFill="1" applyBorder="1" applyAlignment="1">
      <alignment horizontal="center" vertical="center" wrapText="1"/>
    </xf>
    <xf numFmtId="10" fontId="14" fillId="0" borderId="42" xfId="3" applyNumberFormat="1" applyFont="1" applyFill="1" applyBorder="1" applyAlignment="1">
      <alignment horizontal="center" vertical="center" wrapText="1"/>
    </xf>
    <xf numFmtId="49" fontId="34" fillId="19" borderId="0" xfId="2" applyNumberFormat="1" applyFont="1" applyFill="1" applyAlignment="1">
      <alignment horizontal="left"/>
    </xf>
    <xf numFmtId="0" fontId="34" fillId="19" borderId="0" xfId="2" applyFont="1" applyFill="1"/>
    <xf numFmtId="0" fontId="34" fillId="19" borderId="0" xfId="2" applyFont="1" applyFill="1" applyAlignment="1">
      <alignment wrapText="1"/>
    </xf>
    <xf numFmtId="0" fontId="34" fillId="19" borderId="0" xfId="2" applyFont="1" applyFill="1" applyAlignment="1">
      <alignment horizontal="center"/>
    </xf>
    <xf numFmtId="0" fontId="20" fillId="0" borderId="0" xfId="2" applyFont="1" applyAlignment="1">
      <alignment horizontal="left"/>
    </xf>
    <xf numFmtId="0" fontId="35" fillId="0" borderId="0" xfId="2" applyFont="1"/>
    <xf numFmtId="0" fontId="21" fillId="0" borderId="0" xfId="2" applyFont="1"/>
    <xf numFmtId="0" fontId="22" fillId="0" borderId="3" xfId="2" applyFont="1" applyBorder="1" applyAlignment="1">
      <alignment horizontal="center"/>
    </xf>
    <xf numFmtId="0" fontId="22" fillId="0" borderId="3" xfId="2" applyFont="1" applyBorder="1"/>
    <xf numFmtId="0" fontId="18" fillId="0" borderId="3" xfId="2" applyFont="1" applyBorder="1" applyAlignment="1">
      <alignment horizontal="center"/>
    </xf>
    <xf numFmtId="49" fontId="18" fillId="11" borderId="3" xfId="2" applyNumberFormat="1" applyFont="1" applyFill="1" applyBorder="1" applyProtection="1">
      <protection locked="0"/>
    </xf>
    <xf numFmtId="0" fontId="7" fillId="17" borderId="2" xfId="0" applyFont="1" applyFill="1" applyBorder="1" applyAlignment="1">
      <alignment horizontal="left" vertical="top" wrapText="1"/>
    </xf>
    <xf numFmtId="0" fontId="3" fillId="16" borderId="2" xfId="0" applyFont="1" applyFill="1" applyBorder="1" applyAlignment="1">
      <alignment horizontal="left" vertical="top" wrapText="1"/>
    </xf>
    <xf numFmtId="0" fontId="3" fillId="16" borderId="2" xfId="0" applyFont="1" applyFill="1" applyBorder="1" applyAlignment="1">
      <alignment horizontal="center" vertical="top" wrapText="1"/>
    </xf>
    <xf numFmtId="0" fontId="3" fillId="16" borderId="2" xfId="0" applyFont="1" applyFill="1" applyBorder="1" applyAlignment="1">
      <alignment horizontal="right" vertical="top" wrapText="1"/>
    </xf>
    <xf numFmtId="165" fontId="6" fillId="16" borderId="2" xfId="0" applyNumberFormat="1" applyFont="1" applyFill="1" applyBorder="1" applyAlignment="1">
      <alignment horizontal="right" vertical="top" wrapText="1"/>
    </xf>
    <xf numFmtId="0" fontId="6" fillId="16" borderId="1" xfId="0" applyFont="1" applyFill="1" applyBorder="1" applyAlignment="1">
      <alignment horizontal="left" vertical="top" wrapText="1"/>
    </xf>
    <xf numFmtId="0" fontId="7" fillId="17" borderId="2" xfId="0" applyFont="1" applyFill="1" applyBorder="1" applyAlignment="1">
      <alignment horizontal="center" vertical="top" wrapText="1"/>
    </xf>
    <xf numFmtId="0" fontId="7" fillId="17" borderId="2" xfId="0" applyFont="1" applyFill="1" applyBorder="1" applyAlignment="1">
      <alignment horizontal="right" vertical="top" wrapText="1"/>
    </xf>
    <xf numFmtId="4" fontId="7" fillId="17" borderId="2" xfId="0" applyNumberFormat="1" applyFont="1" applyFill="1" applyBorder="1" applyAlignment="1">
      <alignment horizontal="right" vertical="top" wrapText="1"/>
    </xf>
    <xf numFmtId="165" fontId="7" fillId="17" borderId="2" xfId="0" applyNumberFormat="1" applyFont="1" applyFill="1" applyBorder="1" applyAlignment="1">
      <alignment horizontal="right" vertical="top" wrapText="1"/>
    </xf>
    <xf numFmtId="0" fontId="7" fillId="18" borderId="2" xfId="0" applyFont="1" applyFill="1" applyBorder="1" applyAlignment="1">
      <alignment horizontal="left" vertical="top" wrapText="1"/>
    </xf>
    <xf numFmtId="0" fontId="7" fillId="18" borderId="2" xfId="0" applyFont="1" applyFill="1" applyBorder="1" applyAlignment="1">
      <alignment horizontal="center" vertical="top" wrapText="1"/>
    </xf>
    <xf numFmtId="0" fontId="7" fillId="18" borderId="2" xfId="0" applyFont="1" applyFill="1" applyBorder="1" applyAlignment="1">
      <alignment horizontal="right" vertical="top" wrapText="1"/>
    </xf>
    <xf numFmtId="4" fontId="7" fillId="18" borderId="2" xfId="0" applyNumberFormat="1" applyFont="1" applyFill="1" applyBorder="1" applyAlignment="1">
      <alignment horizontal="right" vertical="top" wrapText="1"/>
    </xf>
    <xf numFmtId="165" fontId="7" fillId="18" borderId="2" xfId="0" applyNumberFormat="1" applyFont="1" applyFill="1" applyBorder="1" applyAlignment="1">
      <alignment horizontal="right" vertical="top" wrapText="1"/>
    </xf>
    <xf numFmtId="0" fontId="7" fillId="16" borderId="0" xfId="0" applyFont="1" applyFill="1" applyAlignment="1">
      <alignment horizontal="right" vertical="top" wrapText="1"/>
    </xf>
    <xf numFmtId="4" fontId="7" fillId="16" borderId="0" xfId="0" applyNumberFormat="1" applyFont="1" applyFill="1" applyAlignment="1">
      <alignment horizontal="right" vertical="top" wrapText="1"/>
    </xf>
    <xf numFmtId="0" fontId="12" fillId="9" borderId="50" xfId="2" applyFont="1" applyFill="1" applyBorder="1" applyAlignment="1">
      <alignment vertical="center"/>
    </xf>
    <xf numFmtId="0" fontId="12" fillId="0" borderId="51" xfId="2" applyFont="1" applyBorder="1" applyAlignment="1">
      <alignment vertical="center"/>
    </xf>
    <xf numFmtId="0" fontId="12" fillId="9" borderId="51" xfId="2" applyFont="1" applyFill="1" applyBorder="1" applyAlignment="1">
      <alignment vertical="center"/>
    </xf>
    <xf numFmtId="0" fontId="12" fillId="0" borderId="20" xfId="2" applyFont="1" applyBorder="1" applyAlignment="1">
      <alignment vertical="center"/>
    </xf>
    <xf numFmtId="0" fontId="15" fillId="0" borderId="0" xfId="2" applyFont="1" applyAlignment="1">
      <alignment vertical="center" wrapText="1"/>
    </xf>
    <xf numFmtId="164" fontId="6" fillId="16" borderId="2" xfId="0" applyNumberFormat="1" applyFont="1" applyFill="1" applyBorder="1" applyAlignment="1">
      <alignment horizontal="right" vertical="top" wrapText="1"/>
    </xf>
    <xf numFmtId="44" fontId="0" fillId="11" borderId="3" xfId="1" applyFont="1" applyFill="1" applyBorder="1"/>
    <xf numFmtId="0" fontId="12" fillId="9" borderId="19" xfId="2" applyFont="1" applyFill="1" applyBorder="1" applyAlignment="1">
      <alignment vertical="center"/>
    </xf>
    <xf numFmtId="44" fontId="14" fillId="0" borderId="3" xfId="3" applyFont="1" applyFill="1" applyBorder="1" applyAlignment="1">
      <alignment vertical="center" wrapText="1"/>
    </xf>
    <xf numFmtId="0" fontId="13" fillId="0" borderId="6" xfId="2" applyFont="1" applyBorder="1" applyAlignment="1">
      <alignment vertical="center"/>
    </xf>
    <xf numFmtId="49" fontId="18" fillId="11" borderId="3" xfId="2" applyNumberFormat="1" applyFont="1" applyFill="1" applyBorder="1" applyAlignment="1" applyProtection="1">
      <alignment horizontal="center" wrapText="1"/>
      <protection locked="0"/>
    </xf>
    <xf numFmtId="0" fontId="37" fillId="11" borderId="3" xfId="0" applyFont="1" applyFill="1" applyBorder="1" applyAlignment="1">
      <alignment horizontal="center" vertical="top" wrapText="1"/>
    </xf>
    <xf numFmtId="49" fontId="18" fillId="11" borderId="3" xfId="2" applyNumberFormat="1" applyFont="1" applyFill="1" applyBorder="1" applyAlignment="1" applyProtection="1">
      <alignment horizontal="left" wrapText="1"/>
      <protection locked="0"/>
    </xf>
    <xf numFmtId="49" fontId="22" fillId="9" borderId="3" xfId="2" applyNumberFormat="1" applyFont="1" applyFill="1" applyBorder="1" applyAlignment="1" applyProtection="1">
      <alignment horizontal="center" wrapText="1"/>
      <protection locked="0"/>
    </xf>
    <xf numFmtId="169" fontId="36" fillId="9" borderId="3" xfId="4" applyNumberFormat="1" applyFont="1" applyFill="1" applyBorder="1" applyAlignment="1">
      <alignment horizontal="center"/>
    </xf>
    <xf numFmtId="8" fontId="39" fillId="0" borderId="3" xfId="0" applyNumberFormat="1" applyFont="1" applyBorder="1" applyAlignment="1">
      <alignment horizontal="center" vertical="top" wrapText="1"/>
    </xf>
    <xf numFmtId="0" fontId="39" fillId="0" borderId="3" xfId="0" applyFont="1" applyBorder="1" applyAlignment="1">
      <alignment horizontal="center" vertical="top" wrapText="1"/>
    </xf>
    <xf numFmtId="0" fontId="5" fillId="16" borderId="0" xfId="0" applyFont="1" applyFill="1" applyAlignment="1">
      <alignment horizontal="left" vertical="top" wrapText="1"/>
    </xf>
    <xf numFmtId="0" fontId="5" fillId="16" borderId="0" xfId="0" applyFont="1" applyFill="1" applyAlignment="1">
      <alignment horizontal="right" vertical="top" wrapText="1"/>
    </xf>
    <xf numFmtId="0" fontId="4" fillId="20" borderId="2" xfId="0" applyFont="1" applyFill="1" applyBorder="1" applyAlignment="1">
      <alignment horizontal="left" vertical="top" wrapText="1"/>
    </xf>
    <xf numFmtId="0" fontId="4" fillId="20" borderId="2" xfId="0" applyFont="1" applyFill="1" applyBorder="1" applyAlignment="1">
      <alignment horizontal="right" vertical="top" wrapText="1"/>
    </xf>
    <xf numFmtId="0" fontId="6" fillId="20" borderId="40" xfId="0" applyFont="1" applyFill="1" applyBorder="1" applyAlignment="1">
      <alignment horizontal="right" vertical="top" wrapText="1"/>
    </xf>
    <xf numFmtId="0" fontId="6" fillId="20" borderId="53" xfId="0" applyFont="1" applyFill="1" applyBorder="1" applyAlignment="1">
      <alignment horizontal="right" vertical="top" wrapText="1"/>
    </xf>
    <xf numFmtId="0" fontId="4" fillId="20" borderId="2" xfId="0" applyFont="1" applyFill="1" applyBorder="1" applyAlignment="1">
      <alignment horizontal="center" vertical="top" wrapText="1"/>
    </xf>
    <xf numFmtId="0" fontId="7" fillId="16" borderId="0" xfId="0" applyFont="1" applyFill="1" applyAlignment="1">
      <alignment horizontal="center" vertical="top" wrapText="1"/>
    </xf>
    <xf numFmtId="4" fontId="4" fillId="20" borderId="2" xfId="0" applyNumberFormat="1" applyFont="1" applyFill="1" applyBorder="1" applyAlignment="1">
      <alignment horizontal="right" vertical="top" wrapText="1"/>
    </xf>
    <xf numFmtId="164" fontId="4" fillId="20" borderId="2" xfId="0" applyNumberFormat="1" applyFont="1" applyFill="1" applyBorder="1" applyAlignment="1">
      <alignment horizontal="right" vertical="top" wrapText="1"/>
    </xf>
    <xf numFmtId="0" fontId="41" fillId="16" borderId="2" xfId="0" applyFont="1" applyFill="1" applyBorder="1" applyAlignment="1">
      <alignment horizontal="left" vertical="top" wrapText="1"/>
    </xf>
    <xf numFmtId="0" fontId="42" fillId="16" borderId="2" xfId="0" applyFont="1" applyFill="1" applyBorder="1" applyAlignment="1">
      <alignment horizontal="left" vertical="top" wrapText="1"/>
    </xf>
    <xf numFmtId="0" fontId="18" fillId="0" borderId="0" xfId="23"/>
    <xf numFmtId="0" fontId="39" fillId="0" borderId="3" xfId="23" applyFont="1" applyBorder="1" applyAlignment="1">
      <alignment horizontal="center" vertical="center" wrapText="1"/>
    </xf>
    <xf numFmtId="0" fontId="37" fillId="0" borderId="3" xfId="24" applyFont="1" applyBorder="1" applyAlignment="1">
      <alignment horizontal="center" vertical="top" wrapText="1"/>
    </xf>
    <xf numFmtId="0" fontId="37" fillId="0" borderId="3" xfId="24" applyFont="1" applyBorder="1" applyAlignment="1">
      <alignment horizontal="left" vertical="top" wrapText="1"/>
    </xf>
    <xf numFmtId="10" fontId="37" fillId="0" borderId="3" xfId="24" applyNumberFormat="1" applyFont="1" applyBorder="1" applyAlignment="1">
      <alignment horizontal="center" vertical="center" wrapText="1"/>
    </xf>
    <xf numFmtId="0" fontId="37" fillId="23" borderId="3" xfId="24" applyFont="1" applyFill="1" applyBorder="1" applyAlignment="1">
      <alignment horizontal="center" vertical="top" wrapText="1"/>
    </xf>
    <xf numFmtId="0" fontId="37" fillId="23" borderId="3" xfId="24" applyFont="1" applyFill="1" applyBorder="1" applyAlignment="1">
      <alignment horizontal="left" vertical="top" wrapText="1"/>
    </xf>
    <xf numFmtId="10" fontId="37" fillId="23" borderId="3" xfId="24" applyNumberFormat="1" applyFont="1" applyFill="1" applyBorder="1" applyAlignment="1">
      <alignment horizontal="center" vertical="center" wrapText="1"/>
    </xf>
    <xf numFmtId="0" fontId="39" fillId="23" borderId="3" xfId="24" applyFont="1" applyFill="1" applyBorder="1" applyAlignment="1">
      <alignment horizontal="center" vertical="top" wrapText="1"/>
    </xf>
    <xf numFmtId="0" fontId="39" fillId="23" borderId="3" xfId="24" applyFont="1" applyFill="1" applyBorder="1" applyAlignment="1">
      <alignment horizontal="left" vertical="top" wrapText="1"/>
    </xf>
    <xf numFmtId="10" fontId="39" fillId="23" borderId="3" xfId="24" applyNumberFormat="1" applyFont="1" applyFill="1" applyBorder="1" applyAlignment="1">
      <alignment horizontal="center" vertical="center" wrapText="1"/>
    </xf>
    <xf numFmtId="0" fontId="39" fillId="0" borderId="3" xfId="24" applyFont="1" applyBorder="1" applyAlignment="1">
      <alignment horizontal="center" vertical="top" wrapText="1"/>
    </xf>
    <xf numFmtId="10" fontId="39" fillId="0" borderId="3" xfId="24" applyNumberFormat="1" applyFont="1" applyBorder="1" applyAlignment="1">
      <alignment horizontal="center" vertical="center" wrapText="1"/>
    </xf>
    <xf numFmtId="10" fontId="39" fillId="24" borderId="3" xfId="24" applyNumberFormat="1" applyFont="1" applyFill="1" applyBorder="1" applyAlignment="1">
      <alignment horizontal="center" vertical="top" shrinkToFit="1"/>
    </xf>
    <xf numFmtId="10" fontId="0" fillId="0" borderId="0" xfId="0" applyNumberFormat="1"/>
    <xf numFmtId="0" fontId="16" fillId="10" borderId="12" xfId="2" applyFont="1" applyFill="1" applyBorder="1" applyAlignment="1">
      <alignment horizontal="center" vertical="center" wrapText="1"/>
    </xf>
    <xf numFmtId="0" fontId="16" fillId="10" borderId="13" xfId="2" applyFont="1" applyFill="1" applyBorder="1" applyAlignment="1">
      <alignment horizontal="center" vertical="center" wrapText="1"/>
    </xf>
    <xf numFmtId="0" fontId="16" fillId="10" borderId="14" xfId="2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/>
    </xf>
    <xf numFmtId="0" fontId="7" fillId="11" borderId="5" xfId="0" applyFont="1" applyFill="1" applyBorder="1" applyAlignment="1">
      <alignment horizontal="center"/>
    </xf>
    <xf numFmtId="0" fontId="13" fillId="0" borderId="4" xfId="2" applyFont="1" applyBorder="1" applyAlignment="1">
      <alignment horizontal="left" vertical="center"/>
    </xf>
    <xf numFmtId="0" fontId="13" fillId="0" borderId="6" xfId="2" applyFont="1" applyBorder="1" applyAlignment="1">
      <alignment horizontal="left" vertical="center"/>
    </xf>
    <xf numFmtId="0" fontId="12" fillId="0" borderId="7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31" fillId="0" borderId="0" xfId="2" applyFont="1" applyAlignment="1">
      <alignment horizontal="center" vertical="center" wrapText="1"/>
    </xf>
    <xf numFmtId="0" fontId="31" fillId="0" borderId="11" xfId="2" applyFont="1" applyBorder="1" applyAlignment="1">
      <alignment horizontal="center" vertical="center" wrapText="1"/>
    </xf>
    <xf numFmtId="0" fontId="13" fillId="9" borderId="3" xfId="3" applyNumberFormat="1" applyFont="1" applyFill="1" applyBorder="1" applyAlignment="1">
      <alignment horizontal="left" vertical="center" wrapText="1"/>
    </xf>
    <xf numFmtId="0" fontId="13" fillId="9" borderId="4" xfId="3" applyNumberFormat="1" applyFont="1" applyFill="1" applyBorder="1" applyAlignment="1">
      <alignment horizontal="left" vertical="center" wrapText="1"/>
    </xf>
    <xf numFmtId="0" fontId="13" fillId="0" borderId="3" xfId="2" applyFont="1" applyBorder="1" applyAlignment="1">
      <alignment horizontal="left" vertical="center"/>
    </xf>
    <xf numFmtId="0" fontId="13" fillId="9" borderId="4" xfId="3" applyNumberFormat="1" applyFont="1" applyFill="1" applyBorder="1" applyAlignment="1">
      <alignment horizontal="left" vertical="center"/>
    </xf>
    <xf numFmtId="0" fontId="13" fillId="9" borderId="6" xfId="3" applyNumberFormat="1" applyFont="1" applyFill="1" applyBorder="1" applyAlignment="1">
      <alignment horizontal="left" vertical="center"/>
    </xf>
    <xf numFmtId="0" fontId="12" fillId="9" borderId="3" xfId="2" applyFont="1" applyFill="1" applyBorder="1" applyAlignment="1">
      <alignment horizontal="center" vertical="center"/>
    </xf>
    <xf numFmtId="44" fontId="14" fillId="0" borderId="3" xfId="3" applyFont="1" applyFill="1" applyBorder="1" applyAlignment="1">
      <alignment horizontal="center" vertical="center" wrapText="1"/>
    </xf>
    <xf numFmtId="10" fontId="14" fillId="0" borderId="3" xfId="3" applyNumberFormat="1" applyFont="1" applyFill="1" applyBorder="1" applyAlignment="1">
      <alignment horizontal="center" vertical="center" wrapText="1"/>
    </xf>
    <xf numFmtId="4" fontId="9" fillId="6" borderId="49" xfId="0" applyNumberFormat="1" applyFont="1" applyFill="1" applyBorder="1" applyAlignment="1">
      <alignment horizontal="right" vertical="top" wrapText="1"/>
    </xf>
    <xf numFmtId="4" fontId="9" fillId="6" borderId="0" xfId="0" applyNumberFormat="1" applyFont="1" applyFill="1" applyAlignment="1">
      <alignment horizontal="right" vertical="top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2" fillId="0" borderId="22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/>
    </xf>
    <xf numFmtId="0" fontId="17" fillId="10" borderId="13" xfId="2" applyFont="1" applyFill="1" applyBorder="1" applyAlignment="1">
      <alignment vertical="center"/>
    </xf>
    <xf numFmtId="0" fontId="17" fillId="10" borderId="14" xfId="2" applyFont="1" applyFill="1" applyBorder="1" applyAlignment="1">
      <alignment vertical="center"/>
    </xf>
    <xf numFmtId="0" fontId="12" fillId="9" borderId="18" xfId="2" applyFont="1" applyFill="1" applyBorder="1" applyAlignment="1">
      <alignment horizontal="center" vertical="center"/>
    </xf>
    <xf numFmtId="0" fontId="12" fillId="9" borderId="19" xfId="2" applyFont="1" applyFill="1" applyBorder="1" applyAlignment="1">
      <alignment horizontal="center" vertical="center"/>
    </xf>
    <xf numFmtId="44" fontId="14" fillId="0" borderId="20" xfId="3" applyFont="1" applyFill="1" applyBorder="1" applyAlignment="1">
      <alignment horizontal="center" vertical="center" wrapText="1"/>
    </xf>
    <xf numFmtId="44" fontId="14" fillId="0" borderId="21" xfId="3" applyFont="1" applyFill="1" applyBorder="1" applyAlignment="1">
      <alignment horizontal="center" vertical="center" wrapText="1"/>
    </xf>
    <xf numFmtId="10" fontId="14" fillId="0" borderId="20" xfId="3" applyNumberFormat="1" applyFont="1" applyFill="1" applyBorder="1" applyAlignment="1">
      <alignment horizontal="center" vertical="center" wrapText="1"/>
    </xf>
    <xf numFmtId="0" fontId="7" fillId="18" borderId="2" xfId="0" applyFont="1" applyFill="1" applyBorder="1" applyAlignment="1">
      <alignment horizontal="left" vertical="top" wrapText="1"/>
    </xf>
    <xf numFmtId="0" fontId="3" fillId="16" borderId="2" xfId="0" applyFont="1" applyFill="1" applyBorder="1" applyAlignment="1">
      <alignment horizontal="left" vertical="top" wrapText="1"/>
    </xf>
    <xf numFmtId="0" fontId="7" fillId="16" borderId="0" xfId="0" applyFont="1" applyFill="1" applyAlignment="1">
      <alignment horizontal="right" vertical="top" wrapText="1"/>
    </xf>
    <xf numFmtId="0" fontId="6" fillId="16" borderId="2" xfId="0" applyFont="1" applyFill="1" applyBorder="1" applyAlignment="1">
      <alignment horizontal="left" vertical="top" wrapText="1"/>
    </xf>
    <xf numFmtId="0" fontId="7" fillId="17" borderId="2" xfId="0" applyFont="1" applyFill="1" applyBorder="1" applyAlignment="1">
      <alignment horizontal="left" vertical="top" wrapText="1"/>
    </xf>
    <xf numFmtId="0" fontId="3" fillId="11" borderId="38" xfId="0" applyFont="1" applyFill="1" applyBorder="1" applyAlignment="1">
      <alignment horizontal="center" vertical="center" wrapText="1"/>
    </xf>
    <xf numFmtId="0" fontId="0" fillId="11" borderId="38" xfId="0" applyFill="1" applyBorder="1" applyAlignment="1">
      <alignment vertical="center"/>
    </xf>
    <xf numFmtId="0" fontId="13" fillId="0" borderId="39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9" fillId="0" borderId="10" xfId="2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19" fillId="0" borderId="11" xfId="2" applyFont="1" applyBorder="1" applyAlignment="1">
      <alignment horizontal="center" vertical="center" wrapText="1"/>
    </xf>
    <xf numFmtId="0" fontId="13" fillId="9" borderId="6" xfId="3" applyNumberFormat="1" applyFont="1" applyFill="1" applyBorder="1" applyAlignment="1">
      <alignment horizontal="left" vertical="center" wrapText="1"/>
    </xf>
    <xf numFmtId="0" fontId="13" fillId="9" borderId="39" xfId="3" applyNumberFormat="1" applyFont="1" applyFill="1" applyBorder="1" applyAlignment="1">
      <alignment horizontal="left" vertical="center" wrapText="1"/>
    </xf>
    <xf numFmtId="0" fontId="13" fillId="9" borderId="39" xfId="3" applyNumberFormat="1" applyFont="1" applyFill="1" applyBorder="1" applyAlignment="1">
      <alignment horizontal="left" vertical="center"/>
    </xf>
    <xf numFmtId="0" fontId="3" fillId="16" borderId="0" xfId="0" applyFont="1" applyFill="1" applyAlignment="1">
      <alignment horizontal="center" wrapText="1"/>
    </xf>
    <xf numFmtId="0" fontId="0" fillId="0" borderId="0" xfId="0"/>
    <xf numFmtId="0" fontId="12" fillId="0" borderId="10" xfId="2" applyFont="1" applyBorder="1" applyAlignment="1">
      <alignment horizontal="center" vertical="center" wrapText="1"/>
    </xf>
    <xf numFmtId="0" fontId="12" fillId="0" borderId="43" xfId="2" applyFont="1" applyBorder="1" applyAlignment="1">
      <alignment horizontal="center" vertical="center"/>
    </xf>
    <xf numFmtId="0" fontId="12" fillId="0" borderId="44" xfId="2" applyFont="1" applyBorder="1" applyAlignment="1">
      <alignment horizontal="center" vertical="center"/>
    </xf>
    <xf numFmtId="0" fontId="12" fillId="0" borderId="45" xfId="2" applyFont="1" applyBorder="1" applyAlignment="1">
      <alignment horizontal="center" vertical="center"/>
    </xf>
    <xf numFmtId="0" fontId="15" fillId="0" borderId="15" xfId="2" applyFont="1" applyBorder="1" applyAlignment="1">
      <alignment horizontal="center" vertical="center" wrapText="1"/>
    </xf>
    <xf numFmtId="0" fontId="15" fillId="0" borderId="16" xfId="2" applyFont="1" applyBorder="1" applyAlignment="1">
      <alignment horizontal="center" vertical="center" wrapText="1"/>
    </xf>
    <xf numFmtId="0" fontId="15" fillId="0" borderId="17" xfId="2" applyFont="1" applyBorder="1" applyAlignment="1">
      <alignment horizontal="center" vertical="center" wrapText="1"/>
    </xf>
    <xf numFmtId="0" fontId="18" fillId="0" borderId="3" xfId="2" applyFont="1" applyBorder="1"/>
    <xf numFmtId="0" fontId="18" fillId="0" borderId="3" xfId="2" applyFont="1" applyBorder="1" applyAlignment="1">
      <alignment horizontal="center"/>
    </xf>
    <xf numFmtId="49" fontId="18" fillId="11" borderId="3" xfId="2" applyNumberFormat="1" applyFont="1" applyFill="1" applyBorder="1" applyAlignment="1" applyProtection="1">
      <alignment horizontal="center"/>
      <protection locked="0"/>
    </xf>
    <xf numFmtId="0" fontId="18" fillId="0" borderId="3" xfId="2" applyFont="1" applyBorder="1" applyAlignment="1">
      <alignment horizontal="left" wrapText="1"/>
    </xf>
    <xf numFmtId="49" fontId="18" fillId="11" borderId="3" xfId="2" applyNumberFormat="1" applyFont="1" applyFill="1" applyBorder="1" applyAlignment="1" applyProtection="1">
      <alignment horizontal="center" wrapText="1"/>
      <protection locked="0"/>
    </xf>
    <xf numFmtId="0" fontId="16" fillId="10" borderId="46" xfId="2" applyFont="1" applyFill="1" applyBorder="1" applyAlignment="1">
      <alignment horizontal="center" vertical="center" wrapText="1"/>
    </xf>
    <xf numFmtId="0" fontId="16" fillId="10" borderId="47" xfId="2" applyFont="1" applyFill="1" applyBorder="1" applyAlignment="1">
      <alignment horizontal="center" vertical="center" wrapText="1"/>
    </xf>
    <xf numFmtId="0" fontId="16" fillId="10" borderId="48" xfId="2" applyFont="1" applyFill="1" applyBorder="1" applyAlignment="1">
      <alignment horizontal="center" vertical="center" wrapText="1"/>
    </xf>
    <xf numFmtId="0" fontId="22" fillId="0" borderId="3" xfId="2" applyFont="1" applyBorder="1" applyAlignment="1">
      <alignment horizontal="left"/>
    </xf>
    <xf numFmtId="0" fontId="22" fillId="0" borderId="3" xfId="2" applyFont="1" applyBorder="1" applyAlignment="1">
      <alignment horizontal="center"/>
    </xf>
    <xf numFmtId="49" fontId="22" fillId="9" borderId="3" xfId="2" applyNumberFormat="1" applyFont="1" applyFill="1" applyBorder="1" applyAlignment="1" applyProtection="1">
      <alignment horizontal="left" wrapText="1"/>
      <protection locked="0"/>
    </xf>
    <xf numFmtId="49" fontId="22" fillId="9" borderId="3" xfId="2" applyNumberFormat="1" applyFont="1" applyFill="1" applyBorder="1" applyAlignment="1" applyProtection="1">
      <alignment horizontal="center"/>
      <protection locked="0"/>
    </xf>
    <xf numFmtId="0" fontId="5" fillId="16" borderId="0" xfId="0" applyFont="1" applyFill="1" applyAlignment="1">
      <alignment horizontal="left" vertical="top" wrapText="1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31" fillId="0" borderId="12" xfId="2" applyFont="1" applyBorder="1" applyAlignment="1">
      <alignment horizontal="center" vertical="center" wrapText="1"/>
    </xf>
    <xf numFmtId="0" fontId="31" fillId="0" borderId="13" xfId="2" applyFont="1" applyBorder="1" applyAlignment="1">
      <alignment horizontal="center" vertical="center" wrapText="1"/>
    </xf>
    <xf numFmtId="0" fontId="31" fillId="0" borderId="14" xfId="2" applyFont="1" applyBorder="1" applyAlignment="1">
      <alignment horizontal="center" vertical="center" wrapText="1"/>
    </xf>
    <xf numFmtId="0" fontId="13" fillId="9" borderId="26" xfId="3" applyNumberFormat="1" applyFont="1" applyFill="1" applyBorder="1" applyAlignment="1">
      <alignment horizontal="left" vertical="center" wrapText="1"/>
    </xf>
    <xf numFmtId="0" fontId="13" fillId="9" borderId="0" xfId="3" applyNumberFormat="1" applyFont="1" applyFill="1" applyBorder="1" applyAlignment="1">
      <alignment horizontal="left" vertical="center" wrapText="1"/>
    </xf>
    <xf numFmtId="0" fontId="13" fillId="9" borderId="11" xfId="3" applyNumberFormat="1" applyFont="1" applyFill="1" applyBorder="1" applyAlignment="1">
      <alignment horizontal="left" vertical="center" wrapText="1"/>
    </xf>
    <xf numFmtId="0" fontId="13" fillId="0" borderId="26" xfId="2" applyFont="1" applyBorder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3" fillId="0" borderId="52" xfId="2" applyFont="1" applyBorder="1" applyAlignment="1">
      <alignment horizontal="left" vertical="center"/>
    </xf>
    <xf numFmtId="0" fontId="13" fillId="9" borderId="26" xfId="3" applyNumberFormat="1" applyFont="1" applyFill="1" applyBorder="1" applyAlignment="1">
      <alignment horizontal="left" vertical="center"/>
    </xf>
    <xf numFmtId="0" fontId="13" fillId="9" borderId="0" xfId="3" applyNumberFormat="1" applyFont="1" applyFill="1" applyBorder="1" applyAlignment="1">
      <alignment horizontal="left" vertical="center"/>
    </xf>
    <xf numFmtId="0" fontId="13" fillId="9" borderId="52" xfId="3" applyNumberFormat="1" applyFont="1" applyFill="1" applyBorder="1" applyAlignment="1">
      <alignment horizontal="left" vertical="center"/>
    </xf>
    <xf numFmtId="0" fontId="16" fillId="10" borderId="10" xfId="2" applyFont="1" applyFill="1" applyBorder="1" applyAlignment="1">
      <alignment horizontal="center" vertical="center" wrapText="1"/>
    </xf>
    <xf numFmtId="0" fontId="16" fillId="10" borderId="0" xfId="2" applyFont="1" applyFill="1" applyAlignment="1">
      <alignment horizontal="center" vertical="center" wrapText="1"/>
    </xf>
    <xf numFmtId="4" fontId="15" fillId="0" borderId="34" xfId="7" applyNumberFormat="1" applyFont="1" applyBorder="1" applyAlignment="1">
      <alignment horizontal="center" vertical="center"/>
    </xf>
    <xf numFmtId="4" fontId="15" fillId="0" borderId="35" xfId="7" applyNumberFormat="1" applyFont="1" applyBorder="1" applyAlignment="1">
      <alignment horizontal="center" vertical="center"/>
    </xf>
    <xf numFmtId="4" fontId="15" fillId="0" borderId="36" xfId="7" applyNumberFormat="1" applyFont="1" applyBorder="1" applyAlignment="1">
      <alignment horizontal="center" vertical="center"/>
    </xf>
    <xf numFmtId="4" fontId="15" fillId="0" borderId="34" xfId="7" applyNumberFormat="1" applyFont="1" applyBorder="1" applyAlignment="1">
      <alignment horizontal="center" vertical="center" wrapText="1"/>
    </xf>
    <xf numFmtId="4" fontId="15" fillId="0" borderId="35" xfId="7" applyNumberFormat="1" applyFont="1" applyBorder="1" applyAlignment="1">
      <alignment horizontal="center" vertical="center" wrapText="1"/>
    </xf>
    <xf numFmtId="4" fontId="15" fillId="0" borderId="36" xfId="7" applyNumberFormat="1" applyFont="1" applyBorder="1" applyAlignment="1">
      <alignment horizontal="center" vertical="center" wrapText="1"/>
    </xf>
    <xf numFmtId="0" fontId="21" fillId="12" borderId="6" xfId="7" applyFont="1" applyFill="1" applyBorder="1" applyAlignment="1">
      <alignment horizontal="left" vertical="center" wrapText="1"/>
    </xf>
    <xf numFmtId="4" fontId="15" fillId="0" borderId="28" xfId="7" applyNumberFormat="1" applyFont="1" applyBorder="1" applyAlignment="1">
      <alignment horizontal="center" vertical="center" wrapText="1"/>
    </xf>
    <xf numFmtId="4" fontId="15" fillId="0" borderId="28" xfId="7" applyNumberFormat="1" applyFont="1" applyBorder="1" applyAlignment="1">
      <alignment horizontal="center" vertical="center"/>
    </xf>
    <xf numFmtId="0" fontId="0" fillId="0" borderId="37" xfId="7" applyFont="1" applyBorder="1" applyAlignment="1">
      <alignment horizontal="center" vertical="center" wrapText="1"/>
    </xf>
    <xf numFmtId="0" fontId="0" fillId="0" borderId="28" xfId="7" applyFont="1" applyBorder="1" applyAlignment="1">
      <alignment horizontal="center" vertical="center" wrapText="1"/>
    </xf>
    <xf numFmtId="0" fontId="22" fillId="0" borderId="28" xfId="7" applyFont="1" applyBorder="1" applyAlignment="1">
      <alignment horizontal="center" vertical="center"/>
    </xf>
    <xf numFmtId="0" fontId="18" fillId="0" borderId="0" xfId="7" applyAlignment="1">
      <alignment horizontal="center" wrapText="1"/>
    </xf>
    <xf numFmtId="0" fontId="18" fillId="0" borderId="30" xfId="7" applyBorder="1" applyAlignment="1">
      <alignment horizontal="center" wrapText="1"/>
    </xf>
    <xf numFmtId="0" fontId="18" fillId="0" borderId="28" xfId="7" applyBorder="1" applyAlignment="1">
      <alignment horizontal="left" vertical="center" wrapText="1"/>
    </xf>
    <xf numFmtId="49" fontId="0" fillId="15" borderId="28" xfId="7" applyNumberFormat="1" applyFont="1" applyFill="1" applyBorder="1" applyAlignment="1" applyProtection="1">
      <alignment horizontal="left" vertical="top" wrapText="1"/>
      <protection locked="0"/>
    </xf>
    <xf numFmtId="0" fontId="18" fillId="0" borderId="28" xfId="7" applyBorder="1" applyAlignment="1">
      <alignment horizontal="left" wrapText="1"/>
    </xf>
    <xf numFmtId="10" fontId="24" fillId="13" borderId="28" xfId="7" applyNumberFormat="1" applyFont="1" applyFill="1" applyBorder="1" applyAlignment="1" applyProtection="1">
      <alignment horizontal="center"/>
      <protection locked="0"/>
    </xf>
    <xf numFmtId="0" fontId="18" fillId="0" borderId="28" xfId="7" applyBorder="1" applyAlignment="1">
      <alignment horizontal="left"/>
    </xf>
    <xf numFmtId="0" fontId="26" fillId="0" borderId="0" xfId="7" applyFont="1" applyAlignment="1">
      <alignment horizontal="left" vertical="center" indent="1"/>
    </xf>
    <xf numFmtId="0" fontId="27" fillId="0" borderId="0" xfId="7" applyFont="1" applyAlignment="1">
      <alignment horizontal="right" vertical="center"/>
    </xf>
    <xf numFmtId="0" fontId="27" fillId="0" borderId="0" xfId="7" applyFont="1" applyAlignment="1">
      <alignment horizontal="left" vertical="center"/>
    </xf>
    <xf numFmtId="0" fontId="15" fillId="0" borderId="28" xfId="7" applyFont="1" applyBorder="1" applyAlignment="1">
      <alignment horizontal="center" vertical="center"/>
    </xf>
    <xf numFmtId="168" fontId="24" fillId="14" borderId="29" xfId="20" applyFont="1" applyFill="1" applyBorder="1" applyAlignment="1" applyProtection="1">
      <alignment horizontal="left"/>
      <protection locked="0"/>
    </xf>
    <xf numFmtId="0" fontId="5" fillId="8" borderId="0" xfId="0" applyFont="1" applyFill="1" applyAlignment="1">
      <alignment horizontal="left" vertical="top" wrapText="1"/>
    </xf>
    <xf numFmtId="0" fontId="5" fillId="8" borderId="0" xfId="0" applyFont="1" applyFill="1" applyAlignment="1">
      <alignment horizontal="right" vertical="top" wrapText="1"/>
    </xf>
    <xf numFmtId="4" fontId="5" fillId="8" borderId="0" xfId="0" applyNumberFormat="1" applyFont="1" applyFill="1" applyAlignment="1">
      <alignment horizontal="right" vertical="top" wrapText="1"/>
    </xf>
    <xf numFmtId="0" fontId="18" fillId="0" borderId="0" xfId="7" applyAlignment="1">
      <alignment horizontal="center"/>
    </xf>
    <xf numFmtId="0" fontId="20" fillId="0" borderId="31" xfId="7" applyFont="1" applyBorder="1" applyAlignment="1">
      <alignment horizontal="center"/>
    </xf>
    <xf numFmtId="0" fontId="20" fillId="0" borderId="32" xfId="7" applyFont="1" applyBorder="1" applyAlignment="1">
      <alignment horizontal="center"/>
    </xf>
    <xf numFmtId="0" fontId="20" fillId="0" borderId="33" xfId="7" applyFont="1" applyBorder="1" applyAlignment="1">
      <alignment horizontal="center"/>
    </xf>
    <xf numFmtId="0" fontId="22" fillId="0" borderId="27" xfId="19" applyFont="1" applyBorder="1" applyAlignment="1">
      <alignment horizontal="left" vertical="top"/>
    </xf>
    <xf numFmtId="0" fontId="27" fillId="0" borderId="0" xfId="7" applyFont="1" applyAlignment="1">
      <alignment horizontal="center" vertical="top"/>
    </xf>
    <xf numFmtId="0" fontId="28" fillId="0" borderId="0" xfId="7" applyFont="1" applyAlignment="1">
      <alignment horizontal="center"/>
    </xf>
    <xf numFmtId="0" fontId="13" fillId="9" borderId="5" xfId="3" applyNumberFormat="1" applyFont="1" applyFill="1" applyBorder="1" applyAlignment="1">
      <alignment horizontal="left" vertical="center"/>
    </xf>
    <xf numFmtId="0" fontId="13" fillId="0" borderId="5" xfId="2" applyFont="1" applyBorder="1" applyAlignment="1">
      <alignment horizontal="left" vertical="center"/>
    </xf>
    <xf numFmtId="0" fontId="31" fillId="0" borderId="10" xfId="2" applyFont="1" applyBorder="1" applyAlignment="1">
      <alignment horizontal="center" vertical="center" wrapText="1"/>
    </xf>
    <xf numFmtId="0" fontId="0" fillId="0" borderId="0" xfId="7" applyFont="1" applyAlignment="1">
      <alignment horizontal="center" vertical="center"/>
    </xf>
    <xf numFmtId="0" fontId="39" fillId="22" borderId="3" xfId="24" applyFont="1" applyFill="1" applyBorder="1" applyAlignment="1">
      <alignment horizontal="center" vertical="top" wrapText="1"/>
    </xf>
    <xf numFmtId="0" fontId="39" fillId="24" borderId="3" xfId="24" applyFont="1" applyFill="1" applyBorder="1" applyAlignment="1">
      <alignment horizontal="center" vertical="top" wrapText="1"/>
    </xf>
    <xf numFmtId="43" fontId="43" fillId="0" borderId="0" xfId="23" applyNumberFormat="1" applyFont="1" applyAlignment="1">
      <alignment vertical="center" wrapText="1"/>
    </xf>
    <xf numFmtId="0" fontId="44" fillId="21" borderId="3" xfId="23" applyFont="1" applyFill="1" applyBorder="1" applyAlignment="1">
      <alignment horizontal="center" vertical="center"/>
    </xf>
    <xf numFmtId="0" fontId="39" fillId="0" borderId="3" xfId="23" applyFont="1" applyBorder="1" applyAlignment="1">
      <alignment horizontal="left" vertical="center" wrapText="1" indent="1"/>
    </xf>
    <xf numFmtId="0" fontId="39" fillId="0" borderId="3" xfId="23" applyFont="1" applyBorder="1" applyAlignment="1">
      <alignment horizontal="center" vertical="center" wrapText="1"/>
    </xf>
    <xf numFmtId="0" fontId="39" fillId="9" borderId="3" xfId="23" applyFont="1" applyFill="1" applyBorder="1" applyAlignment="1">
      <alignment horizontal="center" vertical="top" wrapText="1"/>
    </xf>
  </cellXfs>
  <cellStyles count="25">
    <cellStyle name="Moeda" xfId="1" builtinId="4"/>
    <cellStyle name="Moeda 2" xfId="3" xr:uid="{00000000-0005-0000-0000-000001000000}"/>
    <cellStyle name="Moeda_Composicao BDI v2.1" xfId="20" xr:uid="{00000000-0005-0000-0000-000002000000}"/>
    <cellStyle name="Normal" xfId="0" builtinId="0"/>
    <cellStyle name="Normal 11" xfId="23" xr:uid="{00000000-0005-0000-0000-000004000000}"/>
    <cellStyle name="Normal 2" xfId="5" xr:uid="{00000000-0005-0000-0000-000005000000}"/>
    <cellStyle name="Normal 2 2" xfId="6" xr:uid="{00000000-0005-0000-0000-000006000000}"/>
    <cellStyle name="Normal 2 2 2" xfId="7" xr:uid="{00000000-0005-0000-0000-000007000000}"/>
    <cellStyle name="Normal 2 2 3" xfId="18" xr:uid="{00000000-0005-0000-0000-000008000000}"/>
    <cellStyle name="Normal 3" xfId="8" xr:uid="{00000000-0005-0000-0000-000009000000}"/>
    <cellStyle name="Normal 4" xfId="2" xr:uid="{00000000-0005-0000-0000-00000A000000}"/>
    <cellStyle name="Normal 4 2" xfId="9" xr:uid="{00000000-0005-0000-0000-00000B000000}"/>
    <cellStyle name="Normal 4 2 2" xfId="10" xr:uid="{00000000-0005-0000-0000-00000C000000}"/>
    <cellStyle name="Normal 4 3" xfId="24" xr:uid="{00000000-0005-0000-0000-00000D000000}"/>
    <cellStyle name="Normal 5" xfId="16" xr:uid="{00000000-0005-0000-0000-00000E000000}"/>
    <cellStyle name="Normal 6" xfId="21" xr:uid="{00000000-0005-0000-0000-00000F000000}"/>
    <cellStyle name="Normal 6 2" xfId="22" xr:uid="{00000000-0005-0000-0000-000010000000}"/>
    <cellStyle name="Normal_FICHA DE VERIFICAÇÃO PRELIMINAR - Plano R" xfId="19" xr:uid="{00000000-0005-0000-0000-000011000000}"/>
    <cellStyle name="Separador de milhares 2_ORÇAMENTO matureia corrigido (DEZ 2009)" xfId="11" xr:uid="{00000000-0005-0000-0000-000012000000}"/>
    <cellStyle name="Vírgula 2" xfId="12" xr:uid="{00000000-0005-0000-0000-000013000000}"/>
    <cellStyle name="Vírgula 3" xfId="4" xr:uid="{00000000-0005-0000-0000-000014000000}"/>
    <cellStyle name="Vírgula 4" xfId="17" xr:uid="{00000000-0005-0000-0000-000015000000}"/>
    <cellStyle name="Vírgula 5" xfId="13" xr:uid="{00000000-0005-0000-0000-000016000000}"/>
    <cellStyle name="Vírgula 5 2" xfId="14" xr:uid="{00000000-0005-0000-0000-000017000000}"/>
    <cellStyle name="Vírgula 5 2 2" xfId="15" xr:uid="{00000000-0005-0000-0000-000018000000}"/>
  </cellStyles>
  <dxfs count="6"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</font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</dxfs>
  <tableStyles count="0" defaultTableStyle="TableStyleMedium9" defaultPivotStyle="PivotStyleLight16"/>
  <colors>
    <mruColors>
      <color rgb="FFC3C3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257175</xdr:colOff>
      <xdr:row>0</xdr:row>
      <xdr:rowOff>123825</xdr:rowOff>
    </xdr:from>
    <xdr:to>
      <xdr:col>8</xdr:col>
      <xdr:colOff>943876</xdr:colOff>
      <xdr:row>2</xdr:row>
      <xdr:rowOff>155575</xdr:rowOff>
    </xdr:to>
    <xdr:pic>
      <xdr:nvPicPr>
        <xdr:cNvPr id="3" name="Imagem 2" descr="https://www.lagoadedentro.pb.gov.br/wp-content/uploads/2025/01/pmld2025.png">
          <a:extLst>
            <a:ext uri="{FF2B5EF4-FFF2-40B4-BE49-F238E27FC236}">
              <a16:creationId xmlns:a16="http://schemas.microsoft.com/office/drawing/2014/main" id="{01CFCDB4-E0E6-49F8-9BBA-CCB943EEB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123825"/>
          <a:ext cx="1944001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904876</xdr:colOff>
      <xdr:row>0</xdr:row>
      <xdr:rowOff>95249</xdr:rowOff>
    </xdr:from>
    <xdr:to>
      <xdr:col>4</xdr:col>
      <xdr:colOff>3619501</xdr:colOff>
      <xdr:row>2</xdr:row>
      <xdr:rowOff>185501</xdr:rowOff>
    </xdr:to>
    <xdr:pic>
      <xdr:nvPicPr>
        <xdr:cNvPr id="3" name="Imagem 2" descr="https://www.lagoadedentro.pb.gov.br/wp-content/uploads/2025/01/pmld2025.png">
          <a:extLst>
            <a:ext uri="{FF2B5EF4-FFF2-40B4-BE49-F238E27FC236}">
              <a16:creationId xmlns:a16="http://schemas.microsoft.com/office/drawing/2014/main" id="{35B24BA0-523F-44AC-A304-06155FF5F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6" y="95249"/>
          <a:ext cx="2714625" cy="7093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370416</xdr:colOff>
      <xdr:row>0</xdr:row>
      <xdr:rowOff>137583</xdr:rowOff>
    </xdr:from>
    <xdr:to>
      <xdr:col>9</xdr:col>
      <xdr:colOff>494084</xdr:colOff>
      <xdr:row>2</xdr:row>
      <xdr:rowOff>158750</xdr:rowOff>
    </xdr:to>
    <xdr:pic>
      <xdr:nvPicPr>
        <xdr:cNvPr id="3" name="Imagem 2" descr="https://www.lagoadedentro.pb.gov.br/wp-content/uploads/2025/01/pmld2025.png">
          <a:extLst>
            <a:ext uri="{FF2B5EF4-FFF2-40B4-BE49-F238E27FC236}">
              <a16:creationId xmlns:a16="http://schemas.microsoft.com/office/drawing/2014/main" id="{6056E1F8-82F2-4A08-A31D-CA6F74FDA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9166" y="137583"/>
          <a:ext cx="1944001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419101</xdr:colOff>
      <xdr:row>0</xdr:row>
      <xdr:rowOff>28575</xdr:rowOff>
    </xdr:from>
    <xdr:to>
      <xdr:col>7</xdr:col>
      <xdr:colOff>142876</xdr:colOff>
      <xdr:row>1</xdr:row>
      <xdr:rowOff>223543</xdr:rowOff>
    </xdr:to>
    <xdr:pic>
      <xdr:nvPicPr>
        <xdr:cNvPr id="2" name="Imagem 1" descr="https://www.lagoadedentro.pb.gov.br/wp-content/uploads/2025/01/pmld2025.png">
          <a:extLst>
            <a:ext uri="{FF2B5EF4-FFF2-40B4-BE49-F238E27FC236}">
              <a16:creationId xmlns:a16="http://schemas.microsoft.com/office/drawing/2014/main" id="{5338F707-20EC-4618-BB19-F57F4CC42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3926" y="28575"/>
          <a:ext cx="1657350" cy="4330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328084</xdr:colOff>
      <xdr:row>0</xdr:row>
      <xdr:rowOff>137583</xdr:rowOff>
    </xdr:from>
    <xdr:to>
      <xdr:col>12</xdr:col>
      <xdr:colOff>451751</xdr:colOff>
      <xdr:row>2</xdr:row>
      <xdr:rowOff>158750</xdr:rowOff>
    </xdr:to>
    <xdr:pic>
      <xdr:nvPicPr>
        <xdr:cNvPr id="3" name="Imagem 2" descr="https://www.lagoadedentro.pb.gov.br/wp-content/uploads/2025/01/pmld2025.png">
          <a:extLst>
            <a:ext uri="{FF2B5EF4-FFF2-40B4-BE49-F238E27FC236}">
              <a16:creationId xmlns:a16="http://schemas.microsoft.com/office/drawing/2014/main" id="{E9883A82-190A-417D-A28B-487D501BE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88584" y="137583"/>
          <a:ext cx="1944001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180975</xdr:colOff>
      <xdr:row>0</xdr:row>
      <xdr:rowOff>180975</xdr:rowOff>
    </xdr:from>
    <xdr:to>
      <xdr:col>9</xdr:col>
      <xdr:colOff>524776</xdr:colOff>
      <xdr:row>2</xdr:row>
      <xdr:rowOff>41275</xdr:rowOff>
    </xdr:to>
    <xdr:pic>
      <xdr:nvPicPr>
        <xdr:cNvPr id="3" name="Imagem 2" descr="https://www.lagoadedentro.pb.gov.br/wp-content/uploads/2025/01/pmld2025.png">
          <a:extLst>
            <a:ext uri="{FF2B5EF4-FFF2-40B4-BE49-F238E27FC236}">
              <a16:creationId xmlns:a16="http://schemas.microsoft.com/office/drawing/2014/main" id="{D9D39413-386A-44F2-91D2-F60401BD9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80975"/>
          <a:ext cx="1944001" cy="50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3312</xdr:colOff>
      <xdr:row>0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0F0E4F-9FC5-474C-96F6-9B2229983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81650" y="0"/>
          <a:ext cx="3312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-%20%20Trabalhos%20Atuais%20UFPB\AULAS\Tecnologia%20II%20%2005.2\Equipe%20BrunaJulianaThais\Terceiro\Planilhas%20-%20predi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A%20%20-%20%20Trabalhos%20Atuais%20UFPB\AULAS\Tecnologia%20II%20%2005.2\Equipe%20BrunaJulianaThais\Quarto\PRE&#199;O2006-atualizado%20MAI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ckup%20F\Users\Aldo\Desktop\NATUB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aramy\Users\ARNALDO\Documents\ARNALDO%20GERAL\22-CLAUDINEIA\GIN&#193;SIO%20PAULISTA\10-QUADRA%20POLIESPORTIVA%202&#170;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dra\SERVIDOR\2012\PREFEITURAS\MARIZ&#211;POLIS\CAIXA\CONTRATOS%202011\PAVIMENTA&#199;&#195;O%20-%20MTUR\ENGENHARIA\Or&#231;amento%20pavimenta&#231;&#227;o%205000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30.129\Ano_Corrente\Pessoal\Downloads\PM_CRAS_SJRP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essoal\Downloads\PM_CRAS_SJR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essoal\Downloads\PM_CRAS_SJR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2009\PREFEITURAS\Matur&#233;ia\Banco%20de%20sementes%200276650-94\PROJETO%20COMPLETO(AGOSTO)\OR&#199;AMENTO%20matureia%20corrigido%20(DEZ%20200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nharia01\D-eng01\Meus%20documentos_Eng%201D\PREFEITURAS%20MUNICIPAIS%20ENG.%201\Joao%20Pessoa\JO&#195;O%20PESSOA%202005\Al&#231;a%20Beira%20Rio_2004\relat&#243;rio\Der\DER\PB008norte\Pb008n-RelFinal01\Pb008n-RelFinal01-Dimens&amp;ComparaPavim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iramiltonassessoria\2010\PREFEITURAS%202010\Cacimba%20de%20Areia\Caixa\CV%20Caixa%20Campo%20140.000,00\AMPLIAC&#195;O%20DO%20CAMPO%20DE%20FUTEBOL%20(140.000,00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erson\Downloads\Planilha%20Or&#231;ament&#225;ria%20-%20REM&#205;GIO%20-%201042352-11%20-%202018%20(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ckup%20F\2017\ENGENHARIA\FUNCION&#193;RIOS\TEREZA\Serra%20da%20Raiz\Pavimenta&#231;&#227;o\Or&#231;amento\Planilha%20Or&#231;ament&#225;ria%20-%20serra%20da%20raiz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A39D699\Planilha%20Or&#231;ament&#225;ria%20Gin&#225;sio%20de%20Santa%20Gertrudes_ADITAMENTO_f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dro de quantitativos"/>
      <sheetName val="INSUMOS"/>
      <sheetName val="CPU"/>
      <sheetName val="ORÇAMENTO obra"/>
      <sheetName val="Cronograma Fisico"/>
      <sheetName val="Cronograma Financeiro"/>
    </sheetNames>
    <sheetDataSet>
      <sheetData sheetId="0" refreshError="1"/>
      <sheetData sheetId="1" refreshError="1">
        <row r="6">
          <cell r="C6">
            <v>1.91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IÇÃO"/>
      <sheetName val="QUANTITATIVO"/>
      <sheetName val="CRONOGRAMA"/>
    </sheetNames>
    <sheetDataSet>
      <sheetData sheetId="0" refreshError="1">
        <row r="8">
          <cell r="C8">
            <v>1.59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OBAL"/>
      <sheetName val="Memória"/>
      <sheetName val="Orçam."/>
      <sheetName val="Pavimento"/>
      <sheetName val="Rampa"/>
      <sheetName val="Drenagem"/>
      <sheetName val="BDI"/>
      <sheetName val="Não imprimir"/>
      <sheetName val="Não imprimir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B.D.I"/>
      <sheetName val="L.S"/>
      <sheetName val="MEMORIA"/>
      <sheetName val="PLAN. DE PREÇO"/>
      <sheetName val="INVESTIMENTO"/>
      <sheetName val="COMPOSIÇÃO"/>
      <sheetName val="CRONOGRAMA"/>
    </sheetNames>
    <sheetDataSet>
      <sheetData sheetId="0">
        <row r="8">
          <cell r="C8">
            <v>1.91</v>
          </cell>
        </row>
        <row r="9">
          <cell r="C9">
            <v>2.56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 DE CALCULO"/>
      <sheetName val="ORÇAMENTO"/>
      <sheetName val="QCI"/>
      <sheetName val="Cronog CP financeira"/>
      <sheetName val="Custos Unitários "/>
      <sheetName val="COMPOSIÇÃO DO BDI "/>
      <sheetName val="CUBAC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>
        <row r="2">
          <cell r="J2" t="str">
            <v>v3.0.5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 refreshError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PREFEITURA DE SÃO JOÃO DO RIO DO PEIXE</v>
          </cell>
          <cell r="J5" t="str">
            <v>Pavimentação</v>
          </cell>
        </row>
        <row r="6">
          <cell r="F6" t="str">
            <v>SÃO JOÃO DO RIO DO PEIXE / PB</v>
          </cell>
          <cell r="J6" t="str">
            <v xml:space="preserve">Drenagem </v>
          </cell>
        </row>
        <row r="7">
          <cell r="F7" t="str">
            <v>1081694-42</v>
          </cell>
          <cell r="J7" t="str">
            <v>Abastecimento de água</v>
          </cell>
        </row>
        <row r="8">
          <cell r="F8" t="str">
            <v>923828</v>
          </cell>
          <cell r="J8" t="str">
            <v>Esgotamento sanitário</v>
          </cell>
        </row>
        <row r="9">
          <cell r="F9">
            <v>477500</v>
          </cell>
          <cell r="J9" t="str">
            <v>Energia elétrica e iluminação pública</v>
          </cell>
        </row>
        <row r="10">
          <cell r="F10">
            <v>11559.35</v>
          </cell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CONSTRUÇÃO DE CRAS</v>
          </cell>
          <cell r="J16" t="str">
            <v>Instrumentos e ações em planejamento e gestão pública</v>
          </cell>
        </row>
        <row r="17">
          <cell r="F17" t="str">
            <v>CONSTRUÇÃO DE CRAS</v>
          </cell>
          <cell r="J17" t="str">
            <v>Ações complementares às obras</v>
          </cell>
        </row>
        <row r="18">
          <cell r="F18" t="str">
            <v>DESONERADO</v>
          </cell>
          <cell r="J18" t="str">
            <v>Gerenciamento</v>
          </cell>
        </row>
        <row r="19">
          <cell r="J19" t="str">
            <v>Trabalho social</v>
          </cell>
        </row>
        <row r="22">
          <cell r="F22" t="str">
            <v>PEDRO SOUZA DOS S LEITAO NUNES</v>
          </cell>
        </row>
        <row r="23">
          <cell r="F23" t="str">
            <v>161604632-5</v>
          </cell>
        </row>
      </sheetData>
      <sheetData sheetId="2" refreshError="1"/>
      <sheetData sheetId="3" refreshError="1"/>
      <sheetData sheetId="4" refreshError="1">
        <row r="8">
          <cell r="F8" t="str">
            <v>'[Referência 02-2022.xls]Banco'!$a5:$a$65536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489059.35000000009</v>
          </cell>
          <cell r="Z15" t="str">
            <v/>
          </cell>
          <cell r="AA15">
            <v>11559.34999999998</v>
          </cell>
          <cell r="AB15">
            <v>0</v>
          </cell>
        </row>
        <row r="16">
          <cell r="X16">
            <v>489059.35</v>
          </cell>
          <cell r="Z16" t="str">
            <v/>
          </cell>
          <cell r="AA16">
            <v>11559.34999999998</v>
          </cell>
          <cell r="AB16">
            <v>0</v>
          </cell>
        </row>
        <row r="17">
          <cell r="X17">
            <v>7686.55</v>
          </cell>
          <cell r="Z17" t="str">
            <v/>
          </cell>
          <cell r="AA17">
            <v>181.67840312735009</v>
          </cell>
          <cell r="AB17">
            <v>0</v>
          </cell>
        </row>
        <row r="18">
          <cell r="X18">
            <v>2281.36</v>
          </cell>
          <cell r="Z18" t="str">
            <v>RA</v>
          </cell>
          <cell r="AA18">
            <v>53.921960015691241</v>
          </cell>
          <cell r="AB18">
            <v>0</v>
          </cell>
        </row>
        <row r="19">
          <cell r="X19">
            <v>5354.24</v>
          </cell>
          <cell r="Z19" t="str">
            <v>RA</v>
          </cell>
          <cell r="AA19">
            <v>126.55219482870508</v>
          </cell>
          <cell r="AB19">
            <v>0</v>
          </cell>
        </row>
        <row r="20">
          <cell r="X20">
            <v>50.95</v>
          </cell>
          <cell r="Z20" t="str">
            <v>RA</v>
          </cell>
          <cell r="AA20">
            <v>1.2042482829537946</v>
          </cell>
          <cell r="AB20">
            <v>0</v>
          </cell>
        </row>
        <row r="21">
          <cell r="X21">
            <v>38856.53</v>
          </cell>
          <cell r="Z21" t="str">
            <v/>
          </cell>
          <cell r="AA21">
            <v>918.40843050132673</v>
          </cell>
          <cell r="AB21">
            <v>0</v>
          </cell>
        </row>
        <row r="22">
          <cell r="X22">
            <v>3722.78</v>
          </cell>
          <cell r="Z22" t="str">
            <v>RA</v>
          </cell>
          <cell r="AA22">
            <v>87.991195737286105</v>
          </cell>
          <cell r="AB22">
            <v>0</v>
          </cell>
        </row>
        <row r="23">
          <cell r="X23">
            <v>152.16999999999999</v>
          </cell>
          <cell r="Z23" t="str">
            <v>RA</v>
          </cell>
          <cell r="AA23">
            <v>3.5966724478327556</v>
          </cell>
          <cell r="AB23">
            <v>0</v>
          </cell>
        </row>
        <row r="24">
          <cell r="X24">
            <v>8235.4599999999991</v>
          </cell>
          <cell r="Z24" t="str">
            <v>RA</v>
          </cell>
          <cell r="AA24">
            <v>194.65237614003249</v>
          </cell>
          <cell r="AB24">
            <v>0</v>
          </cell>
        </row>
        <row r="25">
          <cell r="X25">
            <v>4412.6499999999996</v>
          </cell>
          <cell r="Z25" t="str">
            <v>RA</v>
          </cell>
          <cell r="AA25">
            <v>104.29688293966754</v>
          </cell>
          <cell r="AB25">
            <v>0</v>
          </cell>
        </row>
        <row r="26">
          <cell r="X26">
            <v>5481</v>
          </cell>
          <cell r="Z26" t="str">
            <v>RA</v>
          </cell>
          <cell r="AA26">
            <v>129.54827946751223</v>
          </cell>
          <cell r="AB26">
            <v>0</v>
          </cell>
        </row>
        <row r="27">
          <cell r="X27">
            <v>12887.11</v>
          </cell>
          <cell r="Z27" t="str">
            <v>RA</v>
          </cell>
          <cell r="AA27">
            <v>304.59823532358536</v>
          </cell>
          <cell r="AB27">
            <v>0</v>
          </cell>
        </row>
        <row r="28">
          <cell r="X28">
            <v>3965.36</v>
          </cell>
          <cell r="Z28" t="str">
            <v>RA</v>
          </cell>
          <cell r="AA28">
            <v>93.724788445410383</v>
          </cell>
          <cell r="AB28">
            <v>0</v>
          </cell>
        </row>
        <row r="29">
          <cell r="X29">
            <v>110580.35</v>
          </cell>
          <cell r="Z29" t="str">
            <v/>
          </cell>
          <cell r="AA29">
            <v>2613.6643104206014</v>
          </cell>
          <cell r="AB29">
            <v>0</v>
          </cell>
        </row>
        <row r="30">
          <cell r="X30">
            <v>11589.17</v>
          </cell>
          <cell r="Z30" t="str">
            <v>RA</v>
          </cell>
          <cell r="AA30">
            <v>273.92027621903094</v>
          </cell>
          <cell r="AB30">
            <v>0</v>
          </cell>
        </row>
        <row r="31">
          <cell r="X31">
            <v>10020.049999999999</v>
          </cell>
          <cell r="Z31" t="str">
            <v>RA</v>
          </cell>
          <cell r="AA31">
            <v>236.83273812779524</v>
          </cell>
          <cell r="AB31">
            <v>0</v>
          </cell>
        </row>
        <row r="32">
          <cell r="X32">
            <v>495.24</v>
          </cell>
          <cell r="Z32" t="str">
            <v>RA</v>
          </cell>
          <cell r="AA32">
            <v>11.705435125614077</v>
          </cell>
          <cell r="AB32">
            <v>0</v>
          </cell>
        </row>
        <row r="33">
          <cell r="X33">
            <v>10748.44</v>
          </cell>
          <cell r="Z33" t="str">
            <v>RA</v>
          </cell>
          <cell r="AA33">
            <v>254.04887957668075</v>
          </cell>
          <cell r="AB33">
            <v>0</v>
          </cell>
        </row>
        <row r="34">
          <cell r="X34">
            <v>10057.25</v>
          </cell>
          <cell r="Z34" t="str">
            <v>RA</v>
          </cell>
          <cell r="AA34">
            <v>237.71199300759665</v>
          </cell>
          <cell r="AB34">
            <v>0</v>
          </cell>
        </row>
        <row r="35">
          <cell r="X35">
            <v>753.9</v>
          </cell>
          <cell r="Z35" t="str">
            <v>RA</v>
          </cell>
          <cell r="AA35">
            <v>17.819092846297657</v>
          </cell>
          <cell r="AB35">
            <v>0</v>
          </cell>
        </row>
        <row r="36">
          <cell r="X36">
            <v>52453.08</v>
          </cell>
          <cell r="Z36" t="str">
            <v>RA</v>
          </cell>
          <cell r="AA36">
            <v>1239.7749072745441</v>
          </cell>
          <cell r="AB36">
            <v>0</v>
          </cell>
        </row>
        <row r="37">
          <cell r="X37">
            <v>9417.32</v>
          </cell>
          <cell r="Z37" t="str">
            <v>RA</v>
          </cell>
          <cell r="AA37">
            <v>222.58668184546471</v>
          </cell>
          <cell r="AB37">
            <v>0</v>
          </cell>
        </row>
        <row r="38">
          <cell r="X38">
            <v>5045.8999999999996</v>
          </cell>
          <cell r="Z38" t="str">
            <v>RA</v>
          </cell>
          <cell r="AA38">
            <v>119.26430639757706</v>
          </cell>
          <cell r="AB38">
            <v>0</v>
          </cell>
        </row>
        <row r="39">
          <cell r="X39">
            <v>102929.57</v>
          </cell>
          <cell r="Z39" t="str">
            <v/>
          </cell>
          <cell r="AA39">
            <v>2432.8313628591241</v>
          </cell>
          <cell r="AB39">
            <v>0</v>
          </cell>
        </row>
        <row r="40">
          <cell r="X40">
            <v>34853.550000000003</v>
          </cell>
          <cell r="Z40" t="str">
            <v>RA</v>
          </cell>
          <cell r="AA40">
            <v>823.79446010489164</v>
          </cell>
          <cell r="AB40">
            <v>0</v>
          </cell>
        </row>
        <row r="41">
          <cell r="X41">
            <v>4356.07</v>
          </cell>
          <cell r="Z41" t="str">
            <v>RA</v>
          </cell>
          <cell r="AA41">
            <v>102.95956463055025</v>
          </cell>
          <cell r="AB41">
            <v>0</v>
          </cell>
        </row>
        <row r="42">
          <cell r="X42">
            <v>22059.8</v>
          </cell>
          <cell r="Z42" t="str">
            <v>RA</v>
          </cell>
          <cell r="AA42">
            <v>521.4028708990013</v>
          </cell>
          <cell r="AB42">
            <v>0</v>
          </cell>
        </row>
        <row r="43">
          <cell r="X43">
            <v>2888.28</v>
          </cell>
          <cell r="Z43" t="str">
            <v>RA</v>
          </cell>
          <cell r="AA43">
            <v>68.267050651418757</v>
          </cell>
          <cell r="AB43">
            <v>0</v>
          </cell>
        </row>
        <row r="44">
          <cell r="X44">
            <v>11814.76</v>
          </cell>
          <cell r="Z44" t="str">
            <v>RA</v>
          </cell>
          <cell r="AA44">
            <v>279.25229526027817</v>
          </cell>
          <cell r="AB44">
            <v>0</v>
          </cell>
        </row>
        <row r="45">
          <cell r="X45">
            <v>16105.33</v>
          </cell>
          <cell r="Z45" t="str">
            <v>RA</v>
          </cell>
          <cell r="AA45">
            <v>380.66370949762972</v>
          </cell>
          <cell r="AB45">
            <v>0</v>
          </cell>
        </row>
        <row r="46">
          <cell r="X46">
            <v>3254.09</v>
          </cell>
          <cell r="Z46" t="str">
            <v>RA</v>
          </cell>
          <cell r="AA46">
            <v>76.913293328304476</v>
          </cell>
          <cell r="AB46">
            <v>0</v>
          </cell>
        </row>
        <row r="47">
          <cell r="X47">
            <v>7597.69</v>
          </cell>
          <cell r="Z47" t="str">
            <v>RA</v>
          </cell>
          <cell r="AA47">
            <v>179.57811848705032</v>
          </cell>
          <cell r="AB47">
            <v>0</v>
          </cell>
        </row>
        <row r="48">
          <cell r="X48">
            <v>38646.879999999997</v>
          </cell>
          <cell r="Z48" t="str">
            <v/>
          </cell>
          <cell r="AA48">
            <v>913.45316744889772</v>
          </cell>
          <cell r="AB48">
            <v>0</v>
          </cell>
        </row>
        <row r="49">
          <cell r="X49">
            <v>38078.839999999997</v>
          </cell>
          <cell r="Z49" t="str">
            <v/>
          </cell>
          <cell r="AA49">
            <v>900.02703997786591</v>
          </cell>
          <cell r="AB49">
            <v>0</v>
          </cell>
        </row>
        <row r="50">
          <cell r="X50">
            <v>6446.79</v>
          </cell>
          <cell r="Z50" t="str">
            <v>RA</v>
          </cell>
          <cell r="AA50">
            <v>152.375579746098</v>
          </cell>
          <cell r="AB50">
            <v>0</v>
          </cell>
        </row>
        <row r="51">
          <cell r="X51">
            <v>7142.39</v>
          </cell>
          <cell r="Z51" t="str">
            <v>RA</v>
          </cell>
          <cell r="AA51">
            <v>168.81670056302949</v>
          </cell>
          <cell r="AB51">
            <v>0</v>
          </cell>
        </row>
        <row r="52">
          <cell r="X52">
            <v>7208.16</v>
          </cell>
          <cell r="Z52" t="str">
            <v>RA</v>
          </cell>
          <cell r="AA52">
            <v>170.3712326448719</v>
          </cell>
          <cell r="AB52">
            <v>0</v>
          </cell>
        </row>
        <row r="53">
          <cell r="X53">
            <v>1968.82</v>
          </cell>
          <cell r="Z53" t="str">
            <v>RA</v>
          </cell>
          <cell r="AA53">
            <v>46.534800872327565</v>
          </cell>
          <cell r="AB53">
            <v>0</v>
          </cell>
        </row>
        <row r="54">
          <cell r="X54">
            <v>7201.89</v>
          </cell>
          <cell r="Z54" t="str">
            <v>RA</v>
          </cell>
          <cell r="AA54">
            <v>170.2230356530344</v>
          </cell>
          <cell r="AB54">
            <v>0</v>
          </cell>
        </row>
        <row r="55">
          <cell r="X55">
            <v>1608.78</v>
          </cell>
          <cell r="Z55" t="str">
            <v>RA</v>
          </cell>
          <cell r="AA55">
            <v>38.024937245346528</v>
          </cell>
          <cell r="AB55">
            <v>0</v>
          </cell>
        </row>
        <row r="56">
          <cell r="X56">
            <v>751.4</v>
          </cell>
          <cell r="Z56" t="str">
            <v>RA</v>
          </cell>
          <cell r="AA56">
            <v>17.760003136633586</v>
          </cell>
          <cell r="AB56">
            <v>0</v>
          </cell>
        </row>
        <row r="57">
          <cell r="X57">
            <v>5750.61</v>
          </cell>
          <cell r="Z57" t="str">
            <v>RA</v>
          </cell>
          <cell r="AA57">
            <v>135.92075011652443</v>
          </cell>
          <cell r="AB57">
            <v>0</v>
          </cell>
        </row>
        <row r="58">
          <cell r="X58">
            <v>568.04</v>
          </cell>
          <cell r="Z58" t="str">
            <v/>
          </cell>
          <cell r="AA58">
            <v>13.426127471031863</v>
          </cell>
          <cell r="AB58">
            <v>0</v>
          </cell>
        </row>
        <row r="59">
          <cell r="X59">
            <v>116.88</v>
          </cell>
          <cell r="Z59" t="str">
            <v>RA</v>
          </cell>
          <cell r="AA59">
            <v>2.7625621062147103</v>
          </cell>
          <cell r="AB59">
            <v>0</v>
          </cell>
        </row>
        <row r="60">
          <cell r="X60">
            <v>451.16</v>
          </cell>
          <cell r="Z60" t="str">
            <v>RA</v>
          </cell>
          <cell r="AA60">
            <v>10.663565364817153</v>
          </cell>
          <cell r="AB60">
            <v>0</v>
          </cell>
        </row>
        <row r="61">
          <cell r="X61">
            <v>62815.15</v>
          </cell>
          <cell r="Z61" t="str">
            <v/>
          </cell>
          <cell r="AA61">
            <v>1484.6915904020616</v>
          </cell>
          <cell r="AB61">
            <v>0</v>
          </cell>
        </row>
        <row r="62">
          <cell r="X62">
            <v>4866.1099999999997</v>
          </cell>
          <cell r="Z62" t="str">
            <v>RA</v>
          </cell>
          <cell r="AA62">
            <v>115.01481083737563</v>
          </cell>
          <cell r="AB62">
            <v>0</v>
          </cell>
        </row>
        <row r="63">
          <cell r="X63">
            <v>8257.73</v>
          </cell>
          <cell r="Z63" t="str">
            <v>RA</v>
          </cell>
          <cell r="AA63">
            <v>195.17874727372006</v>
          </cell>
          <cell r="AB63">
            <v>0</v>
          </cell>
        </row>
        <row r="64">
          <cell r="X64">
            <v>23225.39</v>
          </cell>
          <cell r="Z64" t="str">
            <v>RA</v>
          </cell>
          <cell r="AA64">
            <v>548.95262077393966</v>
          </cell>
          <cell r="AB64">
            <v>0</v>
          </cell>
        </row>
        <row r="65">
          <cell r="X65">
            <v>11575.38</v>
          </cell>
          <cell r="Z65" t="str">
            <v>RA</v>
          </cell>
          <cell r="AA65">
            <v>273.59433738052388</v>
          </cell>
          <cell r="AB65">
            <v>0</v>
          </cell>
        </row>
        <row r="66">
          <cell r="X66">
            <v>14890.54</v>
          </cell>
          <cell r="Z66" t="str">
            <v>RA</v>
          </cell>
          <cell r="AA66">
            <v>351.95107413650237</v>
          </cell>
          <cell r="AB66">
            <v>0</v>
          </cell>
        </row>
        <row r="67">
          <cell r="X67">
            <v>70517.55</v>
          </cell>
          <cell r="Z67" t="str">
            <v/>
          </cell>
          <cell r="AA67">
            <v>1666.7446222886822</v>
          </cell>
          <cell r="AB67">
            <v>0</v>
          </cell>
        </row>
        <row r="68">
          <cell r="X68">
            <v>5907.84</v>
          </cell>
          <cell r="Z68" t="str">
            <v>RA</v>
          </cell>
          <cell r="AA68">
            <v>139.63702013671727</v>
          </cell>
          <cell r="AB68">
            <v>0</v>
          </cell>
        </row>
        <row r="69">
          <cell r="X69">
            <v>7242.72</v>
          </cell>
          <cell r="Z69" t="str">
            <v>RA</v>
          </cell>
          <cell r="AA69">
            <v>171.18808879126803</v>
          </cell>
          <cell r="AB69">
            <v>0</v>
          </cell>
        </row>
        <row r="70">
          <cell r="X70">
            <v>6866.34</v>
          </cell>
          <cell r="Z70" t="str">
            <v>RA</v>
          </cell>
          <cell r="AA70">
            <v>162.29201482192261</v>
          </cell>
          <cell r="AB70">
            <v>0</v>
          </cell>
        </row>
        <row r="71">
          <cell r="X71">
            <v>18008.740000000002</v>
          </cell>
          <cell r="Z71" t="str">
            <v>RA</v>
          </cell>
          <cell r="AA71">
            <v>425.65248720630655</v>
          </cell>
          <cell r="AB71">
            <v>0</v>
          </cell>
        </row>
        <row r="72">
          <cell r="X72">
            <v>4024.18</v>
          </cell>
          <cell r="Z72" t="str">
            <v>RA</v>
          </cell>
          <cell r="AA72">
            <v>95.115051134386661</v>
          </cell>
          <cell r="AB72">
            <v>0</v>
          </cell>
        </row>
        <row r="73">
          <cell r="X73">
            <v>4833.8599999999997</v>
          </cell>
          <cell r="Z73" t="str">
            <v>RA</v>
          </cell>
          <cell r="AA73">
            <v>114.2525535827091</v>
          </cell>
          <cell r="AB73">
            <v>0</v>
          </cell>
        </row>
        <row r="74">
          <cell r="X74">
            <v>885.26</v>
          </cell>
          <cell r="Z74" t="str">
            <v>RA</v>
          </cell>
          <cell r="AA74">
            <v>20.923902550886677</v>
          </cell>
          <cell r="AB74">
            <v>0</v>
          </cell>
        </row>
        <row r="75">
          <cell r="X75">
            <v>7600.83</v>
          </cell>
          <cell r="Z75" t="str">
            <v>RA</v>
          </cell>
          <cell r="AA75">
            <v>179.65233516238843</v>
          </cell>
          <cell r="AB75">
            <v>0</v>
          </cell>
        </row>
        <row r="76">
          <cell r="X76">
            <v>4832.28</v>
          </cell>
          <cell r="Z76" t="str">
            <v>RA</v>
          </cell>
          <cell r="AA76">
            <v>114.21520888620141</v>
          </cell>
          <cell r="AB76">
            <v>0</v>
          </cell>
        </row>
        <row r="77">
          <cell r="X77">
            <v>10315.5</v>
          </cell>
          <cell r="Z77" t="str">
            <v>RA</v>
          </cell>
          <cell r="AA77">
            <v>243.81596001589534</v>
          </cell>
          <cell r="AB77">
            <v>0</v>
          </cell>
        </row>
        <row r="78">
          <cell r="X78">
            <v>2688.67</v>
          </cell>
          <cell r="Z78" t="str">
            <v/>
          </cell>
          <cell r="AA78">
            <v>63.549091873000563</v>
          </cell>
          <cell r="AB78">
            <v>0</v>
          </cell>
        </row>
        <row r="79">
          <cell r="X79">
            <v>150.9</v>
          </cell>
          <cell r="Z79" t="str">
            <v>RA</v>
          </cell>
          <cell r="AA79">
            <v>3.5666548753234073</v>
          </cell>
          <cell r="AB79">
            <v>0</v>
          </cell>
        </row>
        <row r="80">
          <cell r="X80">
            <v>120.92</v>
          </cell>
          <cell r="Z80" t="str">
            <v>RA</v>
          </cell>
          <cell r="AA80">
            <v>2.8580510770318512</v>
          </cell>
          <cell r="AB80">
            <v>0</v>
          </cell>
        </row>
        <row r="81">
          <cell r="X81">
            <v>29.16</v>
          </cell>
          <cell r="Z81" t="str">
            <v>RA</v>
          </cell>
          <cell r="AA81">
            <v>0.68922237352173987</v>
          </cell>
          <cell r="AB81">
            <v>0</v>
          </cell>
        </row>
        <row r="82">
          <cell r="X82">
            <v>115.5</v>
          </cell>
          <cell r="Z82" t="str">
            <v>RA</v>
          </cell>
          <cell r="AA82">
            <v>2.7299445864801424</v>
          </cell>
          <cell r="AB82">
            <v>0</v>
          </cell>
        </row>
        <row r="83">
          <cell r="X83">
            <v>702.11</v>
          </cell>
          <cell r="Z83" t="str">
            <v>RA</v>
          </cell>
          <cell r="AA83">
            <v>16.594990420896735</v>
          </cell>
          <cell r="AB83">
            <v>0</v>
          </cell>
        </row>
        <row r="84">
          <cell r="X84">
            <v>116.5</v>
          </cell>
          <cell r="Z84" t="str">
            <v>RA</v>
          </cell>
          <cell r="AA84">
            <v>2.7535804703457716</v>
          </cell>
          <cell r="AB84">
            <v>0</v>
          </cell>
        </row>
        <row r="85">
          <cell r="X85">
            <v>192.64</v>
          </cell>
          <cell r="Z85" t="str">
            <v>RA</v>
          </cell>
          <cell r="AA85">
            <v>4.553216667874759</v>
          </cell>
          <cell r="AB85">
            <v>0</v>
          </cell>
        </row>
        <row r="86">
          <cell r="X86">
            <v>1260.94</v>
          </cell>
          <cell r="Z86" t="str">
            <v>RA</v>
          </cell>
          <cell r="AA86">
            <v>29.803431401526158</v>
          </cell>
          <cell r="AB86">
            <v>0</v>
          </cell>
        </row>
        <row r="87">
          <cell r="X87">
            <v>29668.7</v>
          </cell>
          <cell r="Z87" t="str">
            <v/>
          </cell>
          <cell r="AA87">
            <v>701.24594764418532</v>
          </cell>
          <cell r="AB87">
            <v>0</v>
          </cell>
        </row>
        <row r="88">
          <cell r="X88">
            <v>14.44</v>
          </cell>
          <cell r="Z88" t="str">
            <v>RA</v>
          </cell>
          <cell r="AA88">
            <v>0.34130216301968186</v>
          </cell>
          <cell r="AB88">
            <v>0</v>
          </cell>
        </row>
        <row r="89">
          <cell r="X89">
            <v>37.92</v>
          </cell>
          <cell r="Z89" t="str">
            <v>RA</v>
          </cell>
          <cell r="AA89">
            <v>0.89627271618464943</v>
          </cell>
          <cell r="AB89">
            <v>0</v>
          </cell>
        </row>
        <row r="90">
          <cell r="X90">
            <v>22.28</v>
          </cell>
          <cell r="Z90" t="str">
            <v>RA</v>
          </cell>
          <cell r="AA90">
            <v>0.52660749252621286</v>
          </cell>
          <cell r="AB90">
            <v>0</v>
          </cell>
        </row>
        <row r="91">
          <cell r="X91">
            <v>66.72</v>
          </cell>
          <cell r="Z91" t="str">
            <v>RA</v>
          </cell>
          <cell r="AA91">
            <v>1.5769861715147628</v>
          </cell>
          <cell r="AB91">
            <v>0</v>
          </cell>
        </row>
        <row r="92">
          <cell r="X92">
            <v>137.9</v>
          </cell>
          <cell r="Z92" t="str">
            <v>RA</v>
          </cell>
          <cell r="AA92">
            <v>3.2593883850702308</v>
          </cell>
          <cell r="AB92">
            <v>0</v>
          </cell>
        </row>
        <row r="93">
          <cell r="X93">
            <v>72.930000000000007</v>
          </cell>
          <cell r="Z93" t="str">
            <v>RA</v>
          </cell>
          <cell r="AA93">
            <v>1.7237650103203188</v>
          </cell>
          <cell r="AB93">
            <v>0</v>
          </cell>
        </row>
        <row r="94">
          <cell r="X94">
            <v>30.81</v>
          </cell>
          <cell r="Z94" t="str">
            <v>RA</v>
          </cell>
          <cell r="AA94">
            <v>0.72822158190002761</v>
          </cell>
          <cell r="AB94">
            <v>0</v>
          </cell>
        </row>
        <row r="95">
          <cell r="X95">
            <v>235.51</v>
          </cell>
          <cell r="Z95" t="str">
            <v>RA</v>
          </cell>
          <cell r="AA95">
            <v>5.5664870091942715</v>
          </cell>
          <cell r="AB95">
            <v>0</v>
          </cell>
        </row>
        <row r="96">
          <cell r="X96">
            <v>473.6</v>
          </cell>
          <cell r="Z96" t="str">
            <v>RA</v>
          </cell>
          <cell r="AA96">
            <v>11.193954598761866</v>
          </cell>
          <cell r="AB96">
            <v>0</v>
          </cell>
        </row>
        <row r="97">
          <cell r="X97">
            <v>96.4</v>
          </cell>
          <cell r="Z97" t="str">
            <v>RA</v>
          </cell>
          <cell r="AA97">
            <v>2.2784992046466299</v>
          </cell>
          <cell r="AB97">
            <v>0</v>
          </cell>
        </row>
        <row r="98">
          <cell r="X98">
            <v>156.96</v>
          </cell>
          <cell r="Z98" t="str">
            <v>RA</v>
          </cell>
          <cell r="AA98">
            <v>3.7098883315491187</v>
          </cell>
          <cell r="AB98">
            <v>0</v>
          </cell>
        </row>
        <row r="99">
          <cell r="X99">
            <v>2344.71</v>
          </cell>
          <cell r="Z99" t="str">
            <v>RA</v>
          </cell>
          <cell r="AA99">
            <v>55.419293258578833</v>
          </cell>
          <cell r="AB99">
            <v>0</v>
          </cell>
        </row>
        <row r="100">
          <cell r="X100">
            <v>8281.1</v>
          </cell>
          <cell r="Z100" t="str">
            <v>RA</v>
          </cell>
          <cell r="AA100">
            <v>195.73111787965982</v>
          </cell>
          <cell r="AB100">
            <v>0</v>
          </cell>
        </row>
        <row r="101">
          <cell r="X101">
            <v>232.24</v>
          </cell>
          <cell r="Z101" t="str">
            <v>RA</v>
          </cell>
          <cell r="AA101">
            <v>5.4891976689536648</v>
          </cell>
          <cell r="AB101">
            <v>0</v>
          </cell>
        </row>
        <row r="102">
          <cell r="X102">
            <v>591.51</v>
          </cell>
          <cell r="Z102" t="str">
            <v>RA</v>
          </cell>
          <cell r="AA102">
            <v>13.980861665358175</v>
          </cell>
          <cell r="AB102">
            <v>0</v>
          </cell>
        </row>
        <row r="103">
          <cell r="X103">
            <v>1700.24</v>
          </cell>
          <cell r="Z103" t="str">
            <v>RA</v>
          </cell>
          <cell r="AA103">
            <v>40.186675183696948</v>
          </cell>
          <cell r="AB103">
            <v>0</v>
          </cell>
        </row>
        <row r="104">
          <cell r="X104">
            <v>570.72</v>
          </cell>
          <cell r="Z104" t="str">
            <v>RA</v>
          </cell>
          <cell r="AA104">
            <v>13.489471639791748</v>
          </cell>
          <cell r="AB104">
            <v>0</v>
          </cell>
        </row>
        <row r="105">
          <cell r="X105">
            <v>1217.3399999999999</v>
          </cell>
          <cell r="Z105" t="str">
            <v>RA</v>
          </cell>
          <cell r="AA105">
            <v>28.772906864984733</v>
          </cell>
          <cell r="AB105">
            <v>0</v>
          </cell>
        </row>
        <row r="106">
          <cell r="X106">
            <v>112.74</v>
          </cell>
          <cell r="Z106" t="str">
            <v>RA</v>
          </cell>
          <cell r="AA106">
            <v>2.6647095470110065</v>
          </cell>
          <cell r="AB106">
            <v>0</v>
          </cell>
        </row>
        <row r="107">
          <cell r="X107">
            <v>5400.4</v>
          </cell>
          <cell r="Z107" t="str">
            <v>RA</v>
          </cell>
          <cell r="AA107">
            <v>127.64322722794252</v>
          </cell>
          <cell r="AB107">
            <v>0</v>
          </cell>
        </row>
        <row r="108">
          <cell r="X108">
            <v>7872.23</v>
          </cell>
          <cell r="Z108" t="str">
            <v>RA</v>
          </cell>
          <cell r="AA108">
            <v>186.06711404352009</v>
          </cell>
          <cell r="AB108">
            <v>0</v>
          </cell>
        </row>
        <row r="109">
          <cell r="X109">
            <v>10377.01</v>
          </cell>
          <cell r="Z109" t="str">
            <v/>
          </cell>
          <cell r="AA109">
            <v>245.2698032324702</v>
          </cell>
          <cell r="AB109">
            <v>0</v>
          </cell>
        </row>
        <row r="110">
          <cell r="X110">
            <v>122.01</v>
          </cell>
          <cell r="Z110" t="str">
            <v>RA</v>
          </cell>
          <cell r="AA110">
            <v>2.8838141904453871</v>
          </cell>
          <cell r="AB110">
            <v>0</v>
          </cell>
        </row>
        <row r="111">
          <cell r="X111">
            <v>29.8</v>
          </cell>
          <cell r="Z111" t="str">
            <v>RA</v>
          </cell>
          <cell r="AA111">
            <v>0.70434933919574239</v>
          </cell>
          <cell r="AB111">
            <v>0</v>
          </cell>
        </row>
        <row r="112">
          <cell r="X112">
            <v>82.01</v>
          </cell>
          <cell r="Z112" t="str">
            <v>RA</v>
          </cell>
          <cell r="AA112">
            <v>1.9383788358202294</v>
          </cell>
          <cell r="AB112">
            <v>0</v>
          </cell>
        </row>
        <row r="113">
          <cell r="X113">
            <v>511.61</v>
          </cell>
          <cell r="Z113" t="str">
            <v>RA</v>
          </cell>
          <cell r="AA113">
            <v>12.092354544494423</v>
          </cell>
          <cell r="AB113">
            <v>0</v>
          </cell>
        </row>
        <row r="114">
          <cell r="X114">
            <v>163.30000000000001</v>
          </cell>
          <cell r="Z114" t="str">
            <v>RA</v>
          </cell>
          <cell r="AA114">
            <v>3.8597398352572063</v>
          </cell>
          <cell r="AB114">
            <v>0</v>
          </cell>
        </row>
        <row r="115">
          <cell r="X115">
            <v>502.32</v>
          </cell>
          <cell r="Z115" t="str">
            <v>RA</v>
          </cell>
          <cell r="AA115">
            <v>11.872777183382729</v>
          </cell>
          <cell r="AB115">
            <v>0</v>
          </cell>
        </row>
        <row r="116">
          <cell r="X116">
            <v>194.99</v>
          </cell>
          <cell r="Z116" t="str">
            <v>RA</v>
          </cell>
          <cell r="AA116">
            <v>4.6087609949589874</v>
          </cell>
          <cell r="AB116">
            <v>0</v>
          </cell>
        </row>
        <row r="117">
          <cell r="X117">
            <v>215.52</v>
          </cell>
          <cell r="Z117" t="str">
            <v>RA</v>
          </cell>
          <cell r="AA117">
            <v>5.0940056907203495</v>
          </cell>
          <cell r="AB117">
            <v>0</v>
          </cell>
        </row>
        <row r="118">
          <cell r="X118">
            <v>128.25</v>
          </cell>
          <cell r="Z118" t="str">
            <v>RA</v>
          </cell>
          <cell r="AA118">
            <v>3.0313021057669114</v>
          </cell>
          <cell r="AB118">
            <v>0</v>
          </cell>
        </row>
        <row r="119">
          <cell r="X119">
            <v>58.58</v>
          </cell>
          <cell r="Z119" t="str">
            <v>RA</v>
          </cell>
          <cell r="AA119">
            <v>1.3845900768485433</v>
          </cell>
          <cell r="AB119">
            <v>0</v>
          </cell>
        </row>
        <row r="120">
          <cell r="X120">
            <v>743.34</v>
          </cell>
          <cell r="Z120" t="str">
            <v>RA</v>
          </cell>
          <cell r="AA120">
            <v>17.569497912676617</v>
          </cell>
          <cell r="AB120">
            <v>0</v>
          </cell>
        </row>
        <row r="121">
          <cell r="X121">
            <v>52.06</v>
          </cell>
          <cell r="Z121" t="str">
            <v>RA</v>
          </cell>
          <cell r="AA121">
            <v>1.2304841140446428</v>
          </cell>
          <cell r="AB121">
            <v>0</v>
          </cell>
        </row>
        <row r="122">
          <cell r="X122">
            <v>1043.95</v>
          </cell>
          <cell r="Z122" t="str">
            <v>RA</v>
          </cell>
          <cell r="AA122">
            <v>24.674680961523332</v>
          </cell>
          <cell r="AB122">
            <v>0</v>
          </cell>
        </row>
        <row r="123">
          <cell r="X123">
            <v>3007.19</v>
          </cell>
          <cell r="Z123" t="str">
            <v>RA</v>
          </cell>
          <cell r="AA123">
            <v>71.077593601880693</v>
          </cell>
          <cell r="AB123">
            <v>0</v>
          </cell>
        </row>
        <row r="124">
          <cell r="X124">
            <v>2362.85</v>
          </cell>
          <cell r="Z124" t="str">
            <v>RA</v>
          </cell>
          <cell r="AA124">
            <v>55.848048191901341</v>
          </cell>
          <cell r="AB124">
            <v>0</v>
          </cell>
        </row>
        <row r="125">
          <cell r="X125">
            <v>1159.23</v>
          </cell>
          <cell r="Z125" t="str">
            <v>RA</v>
          </cell>
          <cell r="AA125">
            <v>27.399425653553035</v>
          </cell>
          <cell r="AB125">
            <v>0</v>
          </cell>
        </row>
        <row r="126">
          <cell r="X126">
            <v>14292.39</v>
          </cell>
          <cell r="Z126" t="str">
            <v/>
          </cell>
          <cell r="AA126">
            <v>337.81327020227644</v>
          </cell>
          <cell r="AB126">
            <v>0</v>
          </cell>
        </row>
        <row r="127">
          <cell r="X127">
            <v>546.20000000000005</v>
          </cell>
          <cell r="Z127" t="str">
            <v>RA</v>
          </cell>
          <cell r="AA127">
            <v>12.909919767406528</v>
          </cell>
          <cell r="AB127">
            <v>0</v>
          </cell>
        </row>
        <row r="128">
          <cell r="X128">
            <v>141.63999999999999</v>
          </cell>
          <cell r="Z128" t="str">
            <v>RA</v>
          </cell>
          <cell r="AA128">
            <v>3.3477865907276829</v>
          </cell>
          <cell r="AB128">
            <v>0</v>
          </cell>
        </row>
        <row r="129">
          <cell r="X129">
            <v>910.62</v>
          </cell>
          <cell r="Z129" t="str">
            <v>RA</v>
          </cell>
          <cell r="AA129">
            <v>21.523308565719024</v>
          </cell>
          <cell r="AB129">
            <v>0</v>
          </cell>
        </row>
        <row r="130">
          <cell r="X130">
            <v>1204.45</v>
          </cell>
          <cell r="Z130" t="str">
            <v>RA</v>
          </cell>
          <cell r="AA130">
            <v>28.468240321956777</v>
          </cell>
          <cell r="AB130">
            <v>0</v>
          </cell>
        </row>
        <row r="131">
          <cell r="X131">
            <v>342.16</v>
          </cell>
          <cell r="Z131" t="str">
            <v>RA</v>
          </cell>
          <cell r="AA131">
            <v>8.0872540234635988</v>
          </cell>
          <cell r="AB131">
            <v>0</v>
          </cell>
        </row>
        <row r="132">
          <cell r="X132">
            <v>2535.75</v>
          </cell>
          <cell r="Z132" t="str">
            <v>RA</v>
          </cell>
          <cell r="AA132">
            <v>59.934692512268583</v>
          </cell>
          <cell r="AB132">
            <v>0</v>
          </cell>
        </row>
        <row r="133">
          <cell r="X133">
            <v>62.91</v>
          </cell>
          <cell r="Z133" t="str">
            <v>RA</v>
          </cell>
          <cell r="AA133">
            <v>1.4869334539867165</v>
          </cell>
          <cell r="AB133">
            <v>0</v>
          </cell>
        </row>
        <row r="134">
          <cell r="X134">
            <v>6159.84</v>
          </cell>
          <cell r="Z134" t="str">
            <v>RA</v>
          </cell>
          <cell r="AA134">
            <v>145.59326287085577</v>
          </cell>
          <cell r="AB134">
            <v>0</v>
          </cell>
        </row>
        <row r="135">
          <cell r="X135">
            <v>1273.48</v>
          </cell>
          <cell r="Z135" t="str">
            <v>RA</v>
          </cell>
          <cell r="AA135">
            <v>30.099825385201143</v>
          </cell>
          <cell r="AB135">
            <v>0</v>
          </cell>
        </row>
        <row r="136">
          <cell r="X136">
            <v>1115.3399999999999</v>
          </cell>
          <cell r="Z136" t="str">
            <v>RA</v>
          </cell>
          <cell r="AA136">
            <v>26.362046710690581</v>
          </cell>
          <cell r="AB136">
            <v>0</v>
          </cell>
        </row>
      </sheetData>
      <sheetData sheetId="5" refreshError="1">
        <row r="12">
          <cell r="A12">
            <v>2</v>
          </cell>
          <cell r="Q12" t="str">
            <v>MERCADO PÚBLICO</v>
          </cell>
          <cell r="AA12" t="str">
            <v>.</v>
          </cell>
        </row>
        <row r="15">
          <cell r="M15">
            <v>1</v>
          </cell>
          <cell r="Q15">
            <v>489059.35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 t="str">
            <v/>
          </cell>
        </row>
        <row r="22">
          <cell r="M22">
            <v>3</v>
          </cell>
        </row>
        <row r="23">
          <cell r="M23">
            <v>3</v>
          </cell>
        </row>
        <row r="24">
          <cell r="M24">
            <v>3</v>
          </cell>
        </row>
        <row r="25">
          <cell r="M25">
            <v>3</v>
          </cell>
        </row>
        <row r="26">
          <cell r="M26">
            <v>3</v>
          </cell>
        </row>
        <row r="27">
          <cell r="M27">
            <v>3</v>
          </cell>
        </row>
        <row r="28">
          <cell r="M28">
            <v>3</v>
          </cell>
        </row>
        <row r="29">
          <cell r="M29" t="str">
            <v/>
          </cell>
        </row>
        <row r="30">
          <cell r="M30">
            <v>4</v>
          </cell>
        </row>
        <row r="31">
          <cell r="M31">
            <v>4</v>
          </cell>
        </row>
        <row r="32">
          <cell r="M32">
            <v>4</v>
          </cell>
        </row>
        <row r="33">
          <cell r="M33">
            <v>4</v>
          </cell>
        </row>
        <row r="34">
          <cell r="M34">
            <v>4</v>
          </cell>
        </row>
        <row r="35">
          <cell r="M35">
            <v>4</v>
          </cell>
        </row>
        <row r="36">
          <cell r="M36">
            <v>4</v>
          </cell>
        </row>
        <row r="37">
          <cell r="M37">
            <v>4</v>
          </cell>
        </row>
        <row r="38">
          <cell r="M38">
            <v>4</v>
          </cell>
        </row>
        <row r="39">
          <cell r="M39" t="str">
            <v/>
          </cell>
        </row>
        <row r="40">
          <cell r="M40">
            <v>5</v>
          </cell>
        </row>
        <row r="41">
          <cell r="M41">
            <v>5</v>
          </cell>
        </row>
        <row r="42">
          <cell r="M42">
            <v>5</v>
          </cell>
        </row>
        <row r="43">
          <cell r="M43">
            <v>5</v>
          </cell>
        </row>
        <row r="44">
          <cell r="M44">
            <v>5</v>
          </cell>
        </row>
        <row r="45">
          <cell r="M45">
            <v>5</v>
          </cell>
        </row>
        <row r="46">
          <cell r="M46">
            <v>5</v>
          </cell>
        </row>
        <row r="47">
          <cell r="M47">
            <v>5</v>
          </cell>
        </row>
        <row r="48">
          <cell r="M48" t="str">
            <v/>
          </cell>
        </row>
        <row r="49">
          <cell r="M49" t="str">
            <v/>
          </cell>
        </row>
        <row r="50">
          <cell r="M50">
            <v>6</v>
          </cell>
        </row>
        <row r="51">
          <cell r="M51">
            <v>6</v>
          </cell>
        </row>
        <row r="52">
          <cell r="M52">
            <v>6</v>
          </cell>
        </row>
        <row r="53">
          <cell r="M53">
            <v>6</v>
          </cell>
        </row>
        <row r="54">
          <cell r="M54">
            <v>6</v>
          </cell>
        </row>
        <row r="55">
          <cell r="M55">
            <v>6</v>
          </cell>
        </row>
        <row r="56">
          <cell r="M56">
            <v>6</v>
          </cell>
        </row>
        <row r="57">
          <cell r="M57">
            <v>6</v>
          </cell>
        </row>
        <row r="58">
          <cell r="M58" t="str">
            <v/>
          </cell>
        </row>
        <row r="59">
          <cell r="M59">
            <v>6</v>
          </cell>
        </row>
        <row r="60">
          <cell r="M60">
            <v>6</v>
          </cell>
        </row>
        <row r="61">
          <cell r="M61" t="str">
            <v/>
          </cell>
        </row>
        <row r="62">
          <cell r="M62">
            <v>7</v>
          </cell>
        </row>
        <row r="63">
          <cell r="M63">
            <v>7</v>
          </cell>
        </row>
        <row r="64">
          <cell r="M64">
            <v>7</v>
          </cell>
        </row>
        <row r="65">
          <cell r="M65">
            <v>7</v>
          </cell>
        </row>
        <row r="66">
          <cell r="M66">
            <v>7</v>
          </cell>
        </row>
        <row r="67">
          <cell r="M67" t="str">
            <v/>
          </cell>
        </row>
        <row r="68">
          <cell r="M68">
            <v>8</v>
          </cell>
        </row>
        <row r="69">
          <cell r="M69">
            <v>8</v>
          </cell>
        </row>
        <row r="70">
          <cell r="M70">
            <v>8</v>
          </cell>
        </row>
        <row r="71">
          <cell r="M71">
            <v>8</v>
          </cell>
        </row>
        <row r="72">
          <cell r="M72">
            <v>8</v>
          </cell>
        </row>
        <row r="73">
          <cell r="M73">
            <v>8</v>
          </cell>
        </row>
        <row r="74">
          <cell r="M74">
            <v>8</v>
          </cell>
        </row>
        <row r="75">
          <cell r="M75">
            <v>8</v>
          </cell>
        </row>
        <row r="76">
          <cell r="M76">
            <v>8</v>
          </cell>
        </row>
        <row r="77">
          <cell r="M77">
            <v>8</v>
          </cell>
        </row>
        <row r="78">
          <cell r="M78" t="str">
            <v/>
          </cell>
        </row>
        <row r="79">
          <cell r="M79">
            <v>9</v>
          </cell>
        </row>
        <row r="80">
          <cell r="M80">
            <v>9</v>
          </cell>
        </row>
        <row r="81">
          <cell r="M81">
            <v>9</v>
          </cell>
        </row>
        <row r="82">
          <cell r="M82">
            <v>9</v>
          </cell>
        </row>
        <row r="83">
          <cell r="M83">
            <v>9</v>
          </cell>
        </row>
        <row r="84">
          <cell r="M84">
            <v>9</v>
          </cell>
        </row>
        <row r="85">
          <cell r="M85">
            <v>9</v>
          </cell>
        </row>
        <row r="86">
          <cell r="M86">
            <v>9</v>
          </cell>
        </row>
        <row r="87">
          <cell r="M87" t="str">
            <v/>
          </cell>
        </row>
        <row r="88">
          <cell r="M88">
            <v>10</v>
          </cell>
        </row>
        <row r="89">
          <cell r="M89">
            <v>10</v>
          </cell>
        </row>
        <row r="90">
          <cell r="M90">
            <v>10</v>
          </cell>
        </row>
        <row r="91">
          <cell r="M91">
            <v>10</v>
          </cell>
        </row>
        <row r="92">
          <cell r="M92">
            <v>10</v>
          </cell>
        </row>
        <row r="93">
          <cell r="M93">
            <v>10</v>
          </cell>
        </row>
        <row r="94">
          <cell r="M94">
            <v>10</v>
          </cell>
        </row>
        <row r="95">
          <cell r="M95">
            <v>10</v>
          </cell>
        </row>
        <row r="96">
          <cell r="M96">
            <v>10</v>
          </cell>
        </row>
        <row r="97">
          <cell r="M97">
            <v>10</v>
          </cell>
        </row>
        <row r="98">
          <cell r="M98">
            <v>10</v>
          </cell>
        </row>
        <row r="99">
          <cell r="M99">
            <v>10</v>
          </cell>
        </row>
        <row r="100">
          <cell r="M100">
            <v>10</v>
          </cell>
        </row>
        <row r="101">
          <cell r="M101">
            <v>10</v>
          </cell>
        </row>
        <row r="102">
          <cell r="M102">
            <v>10</v>
          </cell>
        </row>
        <row r="103">
          <cell r="M103">
            <v>10</v>
          </cell>
        </row>
        <row r="104">
          <cell r="M104">
            <v>10</v>
          </cell>
        </row>
        <row r="105">
          <cell r="M105">
            <v>10</v>
          </cell>
        </row>
        <row r="106">
          <cell r="M106">
            <v>10</v>
          </cell>
        </row>
        <row r="107">
          <cell r="M107">
            <v>10</v>
          </cell>
        </row>
        <row r="108">
          <cell r="M108">
            <v>10</v>
          </cell>
        </row>
        <row r="109">
          <cell r="M109" t="str">
            <v/>
          </cell>
        </row>
        <row r="110">
          <cell r="M110">
            <v>11</v>
          </cell>
        </row>
        <row r="111">
          <cell r="M111">
            <v>11</v>
          </cell>
        </row>
        <row r="112">
          <cell r="M112">
            <v>11</v>
          </cell>
        </row>
        <row r="113">
          <cell r="M113">
            <v>11</v>
          </cell>
        </row>
        <row r="114">
          <cell r="M114">
            <v>11</v>
          </cell>
        </row>
        <row r="115">
          <cell r="M115">
            <v>11</v>
          </cell>
        </row>
        <row r="116">
          <cell r="M116">
            <v>11</v>
          </cell>
        </row>
        <row r="117">
          <cell r="M117">
            <v>11</v>
          </cell>
        </row>
        <row r="118">
          <cell r="M118">
            <v>11</v>
          </cell>
        </row>
        <row r="119">
          <cell r="M119">
            <v>11</v>
          </cell>
        </row>
        <row r="120">
          <cell r="M120">
            <v>11</v>
          </cell>
        </row>
        <row r="121">
          <cell r="M121">
            <v>11</v>
          </cell>
        </row>
        <row r="122">
          <cell r="M122">
            <v>11</v>
          </cell>
        </row>
        <row r="123">
          <cell r="M123">
            <v>11</v>
          </cell>
        </row>
        <row r="124">
          <cell r="M124">
            <v>11</v>
          </cell>
        </row>
        <row r="125">
          <cell r="M125">
            <v>11</v>
          </cell>
        </row>
        <row r="126">
          <cell r="M126" t="str">
            <v/>
          </cell>
        </row>
        <row r="127">
          <cell r="M127">
            <v>12</v>
          </cell>
        </row>
        <row r="128">
          <cell r="M128">
            <v>12</v>
          </cell>
        </row>
        <row r="129">
          <cell r="M129">
            <v>12</v>
          </cell>
        </row>
        <row r="130">
          <cell r="M130">
            <v>12</v>
          </cell>
        </row>
        <row r="131">
          <cell r="M131">
            <v>12</v>
          </cell>
        </row>
        <row r="132">
          <cell r="M132">
            <v>12</v>
          </cell>
        </row>
        <row r="133">
          <cell r="M133">
            <v>12</v>
          </cell>
        </row>
        <row r="134">
          <cell r="M134">
            <v>12</v>
          </cell>
        </row>
        <row r="135">
          <cell r="M135">
            <v>12</v>
          </cell>
        </row>
        <row r="136">
          <cell r="M136">
            <v>12</v>
          </cell>
        </row>
      </sheetData>
      <sheetData sheetId="6" refreshError="1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  <row r="21">
          <cell r="C21">
            <v>7</v>
          </cell>
        </row>
        <row r="22">
          <cell r="C22">
            <v>8</v>
          </cell>
        </row>
        <row r="23">
          <cell r="C23">
            <v>9</v>
          </cell>
        </row>
        <row r="24">
          <cell r="C24">
            <v>10</v>
          </cell>
        </row>
        <row r="25">
          <cell r="C25">
            <v>11</v>
          </cell>
        </row>
        <row r="26">
          <cell r="C26">
            <v>12</v>
          </cell>
        </row>
      </sheetData>
      <sheetData sheetId="7" refreshError="1">
        <row r="10">
          <cell r="G10">
            <v>2</v>
          </cell>
        </row>
      </sheetData>
      <sheetData sheetId="8" refreshError="1"/>
      <sheetData sheetId="9" refreshError="1">
        <row r="9">
          <cell r="J9">
            <v>1</v>
          </cell>
        </row>
        <row r="15">
          <cell r="A15" t="str">
            <v/>
          </cell>
          <cell r="B15">
            <v>1</v>
          </cell>
          <cell r="C15" t="str">
            <v>Administração Local</v>
          </cell>
          <cell r="H15" t="str">
            <v>Para aplicação de Adm. Local é necessário definir os eventos manualmente.</v>
          </cell>
        </row>
        <row r="27">
          <cell r="A27" t="str">
            <v>F</v>
          </cell>
        </row>
      </sheetData>
      <sheetData sheetId="10" refreshError="1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489059.35</v>
          </cell>
          <cell r="AA14">
            <v>11559.34999999998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Branco</v>
          </cell>
          <cell r="O16">
            <v>0</v>
          </cell>
          <cell r="AA16">
            <v>0</v>
          </cell>
          <cell r="AB16">
            <v>0</v>
          </cell>
        </row>
        <row r="17">
          <cell r="B17" t="str">
            <v>Branco</v>
          </cell>
          <cell r="O17">
            <v>0</v>
          </cell>
          <cell r="AA17">
            <v>0</v>
          </cell>
          <cell r="AB17">
            <v>0</v>
          </cell>
        </row>
        <row r="18">
          <cell r="B18" t="str">
            <v>Branco</v>
          </cell>
          <cell r="O18">
            <v>0</v>
          </cell>
          <cell r="AA18">
            <v>0</v>
          </cell>
          <cell r="AB18">
            <v>0</v>
          </cell>
        </row>
        <row r="19">
          <cell r="B19" t="str">
            <v>Branco</v>
          </cell>
          <cell r="O19">
            <v>0</v>
          </cell>
          <cell r="AA19">
            <v>0</v>
          </cell>
          <cell r="AB19">
            <v>0</v>
          </cell>
        </row>
        <row r="20">
          <cell r="B20" t="str">
            <v>Branco</v>
          </cell>
          <cell r="O20">
            <v>0</v>
          </cell>
          <cell r="AA20">
            <v>0</v>
          </cell>
          <cell r="AB20">
            <v>0</v>
          </cell>
        </row>
        <row r="21">
          <cell r="B21" t="str">
            <v>Branco</v>
          </cell>
          <cell r="O21">
            <v>0</v>
          </cell>
          <cell r="AA21">
            <v>0</v>
          </cell>
          <cell r="AB21">
            <v>0</v>
          </cell>
        </row>
        <row r="22">
          <cell r="B22" t="str">
            <v>Branco</v>
          </cell>
          <cell r="O22">
            <v>0</v>
          </cell>
          <cell r="AA22">
            <v>0</v>
          </cell>
          <cell r="AB22">
            <v>0</v>
          </cell>
        </row>
        <row r="23">
          <cell r="B23" t="str">
            <v>Branco</v>
          </cell>
          <cell r="O23">
            <v>0</v>
          </cell>
          <cell r="AA23">
            <v>0</v>
          </cell>
          <cell r="AB23">
            <v>0</v>
          </cell>
        </row>
        <row r="24">
          <cell r="B24" t="str">
            <v>TR$</v>
          </cell>
          <cell r="O24">
            <v>489059.35</v>
          </cell>
          <cell r="AA24">
            <v>11559.35</v>
          </cell>
          <cell r="AB24">
            <v>0</v>
          </cell>
        </row>
      </sheetData>
      <sheetData sheetId="11" refreshError="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2" refreshError="1">
        <row r="7">
          <cell r="O7">
            <v>489059.35</v>
          </cell>
        </row>
        <row r="26">
          <cell r="AC26">
            <v>0</v>
          </cell>
          <cell r="AD26">
            <v>0</v>
          </cell>
        </row>
        <row r="27">
          <cell r="AC27">
            <v>0</v>
          </cell>
          <cell r="AD27">
            <v>0</v>
          </cell>
        </row>
      </sheetData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>
        <row r="2">
          <cell r="J2" t="str">
            <v>v3.0.5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 refreshError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PREFEITURA DE SÃO JOÃO DO RIO DO PEIXE</v>
          </cell>
          <cell r="J5" t="str">
            <v>Pavimentação</v>
          </cell>
        </row>
        <row r="6">
          <cell r="F6" t="str">
            <v>SÃO JOÃO DO RIO DO PEIXE / PB</v>
          </cell>
          <cell r="J6" t="str">
            <v xml:space="preserve">Drenagem </v>
          </cell>
        </row>
        <row r="7">
          <cell r="F7" t="str">
            <v>1081694-42</v>
          </cell>
          <cell r="J7" t="str">
            <v>Abastecimento de água</v>
          </cell>
        </row>
        <row r="8">
          <cell r="F8" t="str">
            <v>923828</v>
          </cell>
          <cell r="J8" t="str">
            <v>Esgotamento sanitário</v>
          </cell>
        </row>
        <row r="9">
          <cell r="F9">
            <v>477500</v>
          </cell>
          <cell r="J9" t="str">
            <v>Energia elétrica e iluminação pública</v>
          </cell>
        </row>
        <row r="10">
          <cell r="F10">
            <v>11559.35</v>
          </cell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CONSTRUÇÃO DE CRAS</v>
          </cell>
          <cell r="J16" t="str">
            <v>Instrumentos e ações em planejamento e gestão pública</v>
          </cell>
        </row>
        <row r="17">
          <cell r="F17" t="str">
            <v>CONSTRUÇÃO DE CRAS</v>
          </cell>
          <cell r="J17" t="str">
            <v>Ações complementares às obras</v>
          </cell>
        </row>
        <row r="18">
          <cell r="F18" t="str">
            <v>DESONERADO</v>
          </cell>
          <cell r="J18" t="str">
            <v>Gerenciamento</v>
          </cell>
        </row>
        <row r="19">
          <cell r="J19" t="str">
            <v>Trabalho social</v>
          </cell>
        </row>
        <row r="22">
          <cell r="F22" t="str">
            <v>PEDRO SOUZA DOS S LEITAO NUNES</v>
          </cell>
        </row>
        <row r="23">
          <cell r="F23" t="str">
            <v>161604632-5</v>
          </cell>
        </row>
      </sheetData>
      <sheetData sheetId="2" refreshError="1"/>
      <sheetData sheetId="3" refreshError="1"/>
      <sheetData sheetId="4" refreshError="1">
        <row r="8">
          <cell r="F8" t="str">
            <v>'[Referência 02-2022.xls]Banco'!$a5:$a$65536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489059.35000000009</v>
          </cell>
          <cell r="Z15" t="str">
            <v/>
          </cell>
          <cell r="AA15">
            <v>11559.34999999998</v>
          </cell>
          <cell r="AB15">
            <v>0</v>
          </cell>
        </row>
        <row r="16">
          <cell r="X16">
            <v>489059.35</v>
          </cell>
          <cell r="Z16" t="str">
            <v/>
          </cell>
          <cell r="AA16">
            <v>11559.34999999998</v>
          </cell>
          <cell r="AB16">
            <v>0</v>
          </cell>
        </row>
        <row r="17">
          <cell r="X17">
            <v>7686.55</v>
          </cell>
          <cell r="Z17" t="str">
            <v/>
          </cell>
          <cell r="AA17">
            <v>181.67840312735009</v>
          </cell>
          <cell r="AB17">
            <v>0</v>
          </cell>
        </row>
        <row r="18">
          <cell r="X18">
            <v>2281.36</v>
          </cell>
          <cell r="Z18" t="str">
            <v>RA</v>
          </cell>
          <cell r="AA18">
            <v>53.921960015691241</v>
          </cell>
          <cell r="AB18">
            <v>0</v>
          </cell>
        </row>
        <row r="19">
          <cell r="X19">
            <v>5354.24</v>
          </cell>
          <cell r="Z19" t="str">
            <v>RA</v>
          </cell>
          <cell r="AA19">
            <v>126.55219482870508</v>
          </cell>
          <cell r="AB19">
            <v>0</v>
          </cell>
        </row>
        <row r="20">
          <cell r="X20">
            <v>50.95</v>
          </cell>
          <cell r="Z20" t="str">
            <v>RA</v>
          </cell>
          <cell r="AA20">
            <v>1.2042482829537946</v>
          </cell>
          <cell r="AB20">
            <v>0</v>
          </cell>
        </row>
        <row r="21">
          <cell r="X21">
            <v>38856.53</v>
          </cell>
          <cell r="Z21" t="str">
            <v/>
          </cell>
          <cell r="AA21">
            <v>918.40843050132673</v>
          </cell>
          <cell r="AB21">
            <v>0</v>
          </cell>
        </row>
        <row r="22">
          <cell r="X22">
            <v>3722.78</v>
          </cell>
          <cell r="Z22" t="str">
            <v>RA</v>
          </cell>
          <cell r="AA22">
            <v>87.991195737286105</v>
          </cell>
          <cell r="AB22">
            <v>0</v>
          </cell>
        </row>
        <row r="23">
          <cell r="X23">
            <v>152.16999999999999</v>
          </cell>
          <cell r="Z23" t="str">
            <v>RA</v>
          </cell>
          <cell r="AA23">
            <v>3.5966724478327556</v>
          </cell>
          <cell r="AB23">
            <v>0</v>
          </cell>
        </row>
        <row r="24">
          <cell r="X24">
            <v>8235.4599999999991</v>
          </cell>
          <cell r="Z24" t="str">
            <v>RA</v>
          </cell>
          <cell r="AA24">
            <v>194.65237614003249</v>
          </cell>
          <cell r="AB24">
            <v>0</v>
          </cell>
        </row>
        <row r="25">
          <cell r="X25">
            <v>4412.6499999999996</v>
          </cell>
          <cell r="Z25" t="str">
            <v>RA</v>
          </cell>
          <cell r="AA25">
            <v>104.29688293966754</v>
          </cell>
          <cell r="AB25">
            <v>0</v>
          </cell>
        </row>
        <row r="26">
          <cell r="X26">
            <v>5481</v>
          </cell>
          <cell r="Z26" t="str">
            <v>RA</v>
          </cell>
          <cell r="AA26">
            <v>129.54827946751223</v>
          </cell>
          <cell r="AB26">
            <v>0</v>
          </cell>
        </row>
        <row r="27">
          <cell r="X27">
            <v>12887.11</v>
          </cell>
          <cell r="Z27" t="str">
            <v>RA</v>
          </cell>
          <cell r="AA27">
            <v>304.59823532358536</v>
          </cell>
          <cell r="AB27">
            <v>0</v>
          </cell>
        </row>
        <row r="28">
          <cell r="X28">
            <v>3965.36</v>
          </cell>
          <cell r="Z28" t="str">
            <v>RA</v>
          </cell>
          <cell r="AA28">
            <v>93.724788445410383</v>
          </cell>
          <cell r="AB28">
            <v>0</v>
          </cell>
        </row>
        <row r="29">
          <cell r="X29">
            <v>110580.35</v>
          </cell>
          <cell r="Z29" t="str">
            <v/>
          </cell>
          <cell r="AA29">
            <v>2613.6643104206014</v>
          </cell>
          <cell r="AB29">
            <v>0</v>
          </cell>
        </row>
        <row r="30">
          <cell r="X30">
            <v>11589.17</v>
          </cell>
          <cell r="Z30" t="str">
            <v>RA</v>
          </cell>
          <cell r="AA30">
            <v>273.92027621903094</v>
          </cell>
          <cell r="AB30">
            <v>0</v>
          </cell>
        </row>
        <row r="31">
          <cell r="X31">
            <v>10020.049999999999</v>
          </cell>
          <cell r="Z31" t="str">
            <v>RA</v>
          </cell>
          <cell r="AA31">
            <v>236.83273812779524</v>
          </cell>
          <cell r="AB31">
            <v>0</v>
          </cell>
        </row>
        <row r="32">
          <cell r="X32">
            <v>495.24</v>
          </cell>
          <cell r="Z32" t="str">
            <v>RA</v>
          </cell>
          <cell r="AA32">
            <v>11.705435125614077</v>
          </cell>
          <cell r="AB32">
            <v>0</v>
          </cell>
        </row>
        <row r="33">
          <cell r="X33">
            <v>10748.44</v>
          </cell>
          <cell r="Z33" t="str">
            <v>RA</v>
          </cell>
          <cell r="AA33">
            <v>254.04887957668075</v>
          </cell>
          <cell r="AB33">
            <v>0</v>
          </cell>
        </row>
        <row r="34">
          <cell r="X34">
            <v>10057.25</v>
          </cell>
          <cell r="Z34" t="str">
            <v>RA</v>
          </cell>
          <cell r="AA34">
            <v>237.71199300759665</v>
          </cell>
          <cell r="AB34">
            <v>0</v>
          </cell>
        </row>
        <row r="35">
          <cell r="X35">
            <v>753.9</v>
          </cell>
          <cell r="Z35" t="str">
            <v>RA</v>
          </cell>
          <cell r="AA35">
            <v>17.819092846297657</v>
          </cell>
          <cell r="AB35">
            <v>0</v>
          </cell>
        </row>
        <row r="36">
          <cell r="X36">
            <v>52453.08</v>
          </cell>
          <cell r="Z36" t="str">
            <v>RA</v>
          </cell>
          <cell r="AA36">
            <v>1239.7749072745441</v>
          </cell>
          <cell r="AB36">
            <v>0</v>
          </cell>
        </row>
        <row r="37">
          <cell r="X37">
            <v>9417.32</v>
          </cell>
          <cell r="Z37" t="str">
            <v>RA</v>
          </cell>
          <cell r="AA37">
            <v>222.58668184546471</v>
          </cell>
          <cell r="AB37">
            <v>0</v>
          </cell>
        </row>
        <row r="38">
          <cell r="X38">
            <v>5045.8999999999996</v>
          </cell>
          <cell r="Z38" t="str">
            <v>RA</v>
          </cell>
          <cell r="AA38">
            <v>119.26430639757706</v>
          </cell>
          <cell r="AB38">
            <v>0</v>
          </cell>
        </row>
        <row r="39">
          <cell r="X39">
            <v>102929.57</v>
          </cell>
          <cell r="Z39" t="str">
            <v/>
          </cell>
          <cell r="AA39">
            <v>2432.8313628591241</v>
          </cell>
          <cell r="AB39">
            <v>0</v>
          </cell>
        </row>
        <row r="40">
          <cell r="X40">
            <v>34853.550000000003</v>
          </cell>
          <cell r="Z40" t="str">
            <v>RA</v>
          </cell>
          <cell r="AA40">
            <v>823.79446010489164</v>
          </cell>
          <cell r="AB40">
            <v>0</v>
          </cell>
        </row>
        <row r="41">
          <cell r="X41">
            <v>4356.07</v>
          </cell>
          <cell r="Z41" t="str">
            <v>RA</v>
          </cell>
          <cell r="AA41">
            <v>102.95956463055025</v>
          </cell>
          <cell r="AB41">
            <v>0</v>
          </cell>
        </row>
        <row r="42">
          <cell r="X42">
            <v>22059.8</v>
          </cell>
          <cell r="Z42" t="str">
            <v>RA</v>
          </cell>
          <cell r="AA42">
            <v>521.4028708990013</v>
          </cell>
          <cell r="AB42">
            <v>0</v>
          </cell>
        </row>
        <row r="43">
          <cell r="X43">
            <v>2888.28</v>
          </cell>
          <cell r="Z43" t="str">
            <v>RA</v>
          </cell>
          <cell r="AA43">
            <v>68.267050651418757</v>
          </cell>
          <cell r="AB43">
            <v>0</v>
          </cell>
        </row>
        <row r="44">
          <cell r="X44">
            <v>11814.76</v>
          </cell>
          <cell r="Z44" t="str">
            <v>RA</v>
          </cell>
          <cell r="AA44">
            <v>279.25229526027817</v>
          </cell>
          <cell r="AB44">
            <v>0</v>
          </cell>
        </row>
        <row r="45">
          <cell r="X45">
            <v>16105.33</v>
          </cell>
          <cell r="Z45" t="str">
            <v>RA</v>
          </cell>
          <cell r="AA45">
            <v>380.66370949762972</v>
          </cell>
          <cell r="AB45">
            <v>0</v>
          </cell>
        </row>
        <row r="46">
          <cell r="X46">
            <v>3254.09</v>
          </cell>
          <cell r="Z46" t="str">
            <v>RA</v>
          </cell>
          <cell r="AA46">
            <v>76.913293328304476</v>
          </cell>
          <cell r="AB46">
            <v>0</v>
          </cell>
        </row>
        <row r="47">
          <cell r="X47">
            <v>7597.69</v>
          </cell>
          <cell r="Z47" t="str">
            <v>RA</v>
          </cell>
          <cell r="AA47">
            <v>179.57811848705032</v>
          </cell>
          <cell r="AB47">
            <v>0</v>
          </cell>
        </row>
        <row r="48">
          <cell r="X48">
            <v>38646.879999999997</v>
          </cell>
          <cell r="Z48" t="str">
            <v/>
          </cell>
          <cell r="AA48">
            <v>913.45316744889772</v>
          </cell>
          <cell r="AB48">
            <v>0</v>
          </cell>
        </row>
        <row r="49">
          <cell r="X49">
            <v>38078.839999999997</v>
          </cell>
          <cell r="Z49" t="str">
            <v/>
          </cell>
          <cell r="AA49">
            <v>900.02703997786591</v>
          </cell>
          <cell r="AB49">
            <v>0</v>
          </cell>
        </row>
        <row r="50">
          <cell r="X50">
            <v>6446.79</v>
          </cell>
          <cell r="Z50" t="str">
            <v>RA</v>
          </cell>
          <cell r="AA50">
            <v>152.375579746098</v>
          </cell>
          <cell r="AB50">
            <v>0</v>
          </cell>
        </row>
        <row r="51">
          <cell r="X51">
            <v>7142.39</v>
          </cell>
          <cell r="Z51" t="str">
            <v>RA</v>
          </cell>
          <cell r="AA51">
            <v>168.81670056302949</v>
          </cell>
          <cell r="AB51">
            <v>0</v>
          </cell>
        </row>
        <row r="52">
          <cell r="X52">
            <v>7208.16</v>
          </cell>
          <cell r="Z52" t="str">
            <v>RA</v>
          </cell>
          <cell r="AA52">
            <v>170.3712326448719</v>
          </cell>
          <cell r="AB52">
            <v>0</v>
          </cell>
        </row>
        <row r="53">
          <cell r="X53">
            <v>1968.82</v>
          </cell>
          <cell r="Z53" t="str">
            <v>RA</v>
          </cell>
          <cell r="AA53">
            <v>46.534800872327565</v>
          </cell>
          <cell r="AB53">
            <v>0</v>
          </cell>
        </row>
        <row r="54">
          <cell r="X54">
            <v>7201.89</v>
          </cell>
          <cell r="Z54" t="str">
            <v>RA</v>
          </cell>
          <cell r="AA54">
            <v>170.2230356530344</v>
          </cell>
          <cell r="AB54">
            <v>0</v>
          </cell>
        </row>
        <row r="55">
          <cell r="X55">
            <v>1608.78</v>
          </cell>
          <cell r="Z55" t="str">
            <v>RA</v>
          </cell>
          <cell r="AA55">
            <v>38.024937245346528</v>
          </cell>
          <cell r="AB55">
            <v>0</v>
          </cell>
        </row>
        <row r="56">
          <cell r="X56">
            <v>751.4</v>
          </cell>
          <cell r="Z56" t="str">
            <v>RA</v>
          </cell>
          <cell r="AA56">
            <v>17.760003136633586</v>
          </cell>
          <cell r="AB56">
            <v>0</v>
          </cell>
        </row>
        <row r="57">
          <cell r="X57">
            <v>5750.61</v>
          </cell>
          <cell r="Z57" t="str">
            <v>RA</v>
          </cell>
          <cell r="AA57">
            <v>135.92075011652443</v>
          </cell>
          <cell r="AB57">
            <v>0</v>
          </cell>
        </row>
        <row r="58">
          <cell r="X58">
            <v>568.04</v>
          </cell>
          <cell r="Z58" t="str">
            <v/>
          </cell>
          <cell r="AA58">
            <v>13.426127471031863</v>
          </cell>
          <cell r="AB58">
            <v>0</v>
          </cell>
        </row>
        <row r="59">
          <cell r="X59">
            <v>116.88</v>
          </cell>
          <cell r="Z59" t="str">
            <v>RA</v>
          </cell>
          <cell r="AA59">
            <v>2.7625621062147103</v>
          </cell>
          <cell r="AB59">
            <v>0</v>
          </cell>
        </row>
        <row r="60">
          <cell r="X60">
            <v>451.16</v>
          </cell>
          <cell r="Z60" t="str">
            <v>RA</v>
          </cell>
          <cell r="AA60">
            <v>10.663565364817153</v>
          </cell>
          <cell r="AB60">
            <v>0</v>
          </cell>
        </row>
        <row r="61">
          <cell r="X61">
            <v>62815.15</v>
          </cell>
          <cell r="Z61" t="str">
            <v/>
          </cell>
          <cell r="AA61">
            <v>1484.6915904020616</v>
          </cell>
          <cell r="AB61">
            <v>0</v>
          </cell>
        </row>
        <row r="62">
          <cell r="X62">
            <v>4866.1099999999997</v>
          </cell>
          <cell r="Z62" t="str">
            <v>RA</v>
          </cell>
          <cell r="AA62">
            <v>115.01481083737563</v>
          </cell>
          <cell r="AB62">
            <v>0</v>
          </cell>
        </row>
        <row r="63">
          <cell r="X63">
            <v>8257.73</v>
          </cell>
          <cell r="Z63" t="str">
            <v>RA</v>
          </cell>
          <cell r="AA63">
            <v>195.17874727372006</v>
          </cell>
          <cell r="AB63">
            <v>0</v>
          </cell>
        </row>
        <row r="64">
          <cell r="X64">
            <v>23225.39</v>
          </cell>
          <cell r="Z64" t="str">
            <v>RA</v>
          </cell>
          <cell r="AA64">
            <v>548.95262077393966</v>
          </cell>
          <cell r="AB64">
            <v>0</v>
          </cell>
        </row>
        <row r="65">
          <cell r="X65">
            <v>11575.38</v>
          </cell>
          <cell r="Z65" t="str">
            <v>RA</v>
          </cell>
          <cell r="AA65">
            <v>273.59433738052388</v>
          </cell>
          <cell r="AB65">
            <v>0</v>
          </cell>
        </row>
        <row r="66">
          <cell r="X66">
            <v>14890.54</v>
          </cell>
          <cell r="Z66" t="str">
            <v>RA</v>
          </cell>
          <cell r="AA66">
            <v>351.95107413650237</v>
          </cell>
          <cell r="AB66">
            <v>0</v>
          </cell>
        </row>
        <row r="67">
          <cell r="X67">
            <v>70517.55</v>
          </cell>
          <cell r="Z67" t="str">
            <v/>
          </cell>
          <cell r="AA67">
            <v>1666.7446222886822</v>
          </cell>
          <cell r="AB67">
            <v>0</v>
          </cell>
        </row>
        <row r="68">
          <cell r="X68">
            <v>5907.84</v>
          </cell>
          <cell r="Z68" t="str">
            <v>RA</v>
          </cell>
          <cell r="AA68">
            <v>139.63702013671727</v>
          </cell>
          <cell r="AB68">
            <v>0</v>
          </cell>
        </row>
        <row r="69">
          <cell r="X69">
            <v>7242.72</v>
          </cell>
          <cell r="Z69" t="str">
            <v>RA</v>
          </cell>
          <cell r="AA69">
            <v>171.18808879126803</v>
          </cell>
          <cell r="AB69">
            <v>0</v>
          </cell>
        </row>
        <row r="70">
          <cell r="X70">
            <v>6866.34</v>
          </cell>
          <cell r="Z70" t="str">
            <v>RA</v>
          </cell>
          <cell r="AA70">
            <v>162.29201482192261</v>
          </cell>
          <cell r="AB70">
            <v>0</v>
          </cell>
        </row>
        <row r="71">
          <cell r="X71">
            <v>18008.740000000002</v>
          </cell>
          <cell r="Z71" t="str">
            <v>RA</v>
          </cell>
          <cell r="AA71">
            <v>425.65248720630655</v>
          </cell>
          <cell r="AB71">
            <v>0</v>
          </cell>
        </row>
        <row r="72">
          <cell r="X72">
            <v>4024.18</v>
          </cell>
          <cell r="Z72" t="str">
            <v>RA</v>
          </cell>
          <cell r="AA72">
            <v>95.115051134386661</v>
          </cell>
          <cell r="AB72">
            <v>0</v>
          </cell>
        </row>
        <row r="73">
          <cell r="X73">
            <v>4833.8599999999997</v>
          </cell>
          <cell r="Z73" t="str">
            <v>RA</v>
          </cell>
          <cell r="AA73">
            <v>114.2525535827091</v>
          </cell>
          <cell r="AB73">
            <v>0</v>
          </cell>
        </row>
        <row r="74">
          <cell r="X74">
            <v>885.26</v>
          </cell>
          <cell r="Z74" t="str">
            <v>RA</v>
          </cell>
          <cell r="AA74">
            <v>20.923902550886677</v>
          </cell>
          <cell r="AB74">
            <v>0</v>
          </cell>
        </row>
        <row r="75">
          <cell r="X75">
            <v>7600.83</v>
          </cell>
          <cell r="Z75" t="str">
            <v>RA</v>
          </cell>
          <cell r="AA75">
            <v>179.65233516238843</v>
          </cell>
          <cell r="AB75">
            <v>0</v>
          </cell>
        </row>
        <row r="76">
          <cell r="X76">
            <v>4832.28</v>
          </cell>
          <cell r="Z76" t="str">
            <v>RA</v>
          </cell>
          <cell r="AA76">
            <v>114.21520888620141</v>
          </cell>
          <cell r="AB76">
            <v>0</v>
          </cell>
        </row>
        <row r="77">
          <cell r="X77">
            <v>10315.5</v>
          </cell>
          <cell r="Z77" t="str">
            <v>RA</v>
          </cell>
          <cell r="AA77">
            <v>243.81596001589534</v>
          </cell>
          <cell r="AB77">
            <v>0</v>
          </cell>
        </row>
        <row r="78">
          <cell r="X78">
            <v>2688.67</v>
          </cell>
          <cell r="Z78" t="str">
            <v/>
          </cell>
          <cell r="AA78">
            <v>63.549091873000563</v>
          </cell>
          <cell r="AB78">
            <v>0</v>
          </cell>
        </row>
        <row r="79">
          <cell r="X79">
            <v>150.9</v>
          </cell>
          <cell r="Z79" t="str">
            <v>RA</v>
          </cell>
          <cell r="AA79">
            <v>3.5666548753234073</v>
          </cell>
          <cell r="AB79">
            <v>0</v>
          </cell>
        </row>
        <row r="80">
          <cell r="X80">
            <v>120.92</v>
          </cell>
          <cell r="Z80" t="str">
            <v>RA</v>
          </cell>
          <cell r="AA80">
            <v>2.8580510770318512</v>
          </cell>
          <cell r="AB80">
            <v>0</v>
          </cell>
        </row>
        <row r="81">
          <cell r="X81">
            <v>29.16</v>
          </cell>
          <cell r="Z81" t="str">
            <v>RA</v>
          </cell>
          <cell r="AA81">
            <v>0.68922237352173987</v>
          </cell>
          <cell r="AB81">
            <v>0</v>
          </cell>
        </row>
        <row r="82">
          <cell r="X82">
            <v>115.5</v>
          </cell>
          <cell r="Z82" t="str">
            <v>RA</v>
          </cell>
          <cell r="AA82">
            <v>2.7299445864801424</v>
          </cell>
          <cell r="AB82">
            <v>0</v>
          </cell>
        </row>
        <row r="83">
          <cell r="X83">
            <v>702.11</v>
          </cell>
          <cell r="Z83" t="str">
            <v>RA</v>
          </cell>
          <cell r="AA83">
            <v>16.594990420896735</v>
          </cell>
          <cell r="AB83">
            <v>0</v>
          </cell>
        </row>
        <row r="84">
          <cell r="X84">
            <v>116.5</v>
          </cell>
          <cell r="Z84" t="str">
            <v>RA</v>
          </cell>
          <cell r="AA84">
            <v>2.7535804703457716</v>
          </cell>
          <cell r="AB84">
            <v>0</v>
          </cell>
        </row>
        <row r="85">
          <cell r="X85">
            <v>192.64</v>
          </cell>
          <cell r="Z85" t="str">
            <v>RA</v>
          </cell>
          <cell r="AA85">
            <v>4.553216667874759</v>
          </cell>
          <cell r="AB85">
            <v>0</v>
          </cell>
        </row>
        <row r="86">
          <cell r="X86">
            <v>1260.94</v>
          </cell>
          <cell r="Z86" t="str">
            <v>RA</v>
          </cell>
          <cell r="AA86">
            <v>29.803431401526158</v>
          </cell>
          <cell r="AB86">
            <v>0</v>
          </cell>
        </row>
        <row r="87">
          <cell r="X87">
            <v>29668.7</v>
          </cell>
          <cell r="Z87" t="str">
            <v/>
          </cell>
          <cell r="AA87">
            <v>701.24594764418532</v>
          </cell>
          <cell r="AB87">
            <v>0</v>
          </cell>
        </row>
        <row r="88">
          <cell r="X88">
            <v>14.44</v>
          </cell>
          <cell r="Z88" t="str">
            <v>RA</v>
          </cell>
          <cell r="AA88">
            <v>0.34130216301968186</v>
          </cell>
          <cell r="AB88">
            <v>0</v>
          </cell>
        </row>
        <row r="89">
          <cell r="X89">
            <v>37.92</v>
          </cell>
          <cell r="Z89" t="str">
            <v>RA</v>
          </cell>
          <cell r="AA89">
            <v>0.89627271618464943</v>
          </cell>
          <cell r="AB89">
            <v>0</v>
          </cell>
        </row>
        <row r="90">
          <cell r="X90">
            <v>22.28</v>
          </cell>
          <cell r="Z90" t="str">
            <v>RA</v>
          </cell>
          <cell r="AA90">
            <v>0.52660749252621286</v>
          </cell>
          <cell r="AB90">
            <v>0</v>
          </cell>
        </row>
        <row r="91">
          <cell r="X91">
            <v>66.72</v>
          </cell>
          <cell r="Z91" t="str">
            <v>RA</v>
          </cell>
          <cell r="AA91">
            <v>1.5769861715147628</v>
          </cell>
          <cell r="AB91">
            <v>0</v>
          </cell>
        </row>
        <row r="92">
          <cell r="X92">
            <v>137.9</v>
          </cell>
          <cell r="Z92" t="str">
            <v>RA</v>
          </cell>
          <cell r="AA92">
            <v>3.2593883850702308</v>
          </cell>
          <cell r="AB92">
            <v>0</v>
          </cell>
        </row>
        <row r="93">
          <cell r="X93">
            <v>72.930000000000007</v>
          </cell>
          <cell r="Z93" t="str">
            <v>RA</v>
          </cell>
          <cell r="AA93">
            <v>1.7237650103203188</v>
          </cell>
          <cell r="AB93">
            <v>0</v>
          </cell>
        </row>
        <row r="94">
          <cell r="X94">
            <v>30.81</v>
          </cell>
          <cell r="Z94" t="str">
            <v>RA</v>
          </cell>
          <cell r="AA94">
            <v>0.72822158190002761</v>
          </cell>
          <cell r="AB94">
            <v>0</v>
          </cell>
        </row>
        <row r="95">
          <cell r="X95">
            <v>235.51</v>
          </cell>
          <cell r="Z95" t="str">
            <v>RA</v>
          </cell>
          <cell r="AA95">
            <v>5.5664870091942715</v>
          </cell>
          <cell r="AB95">
            <v>0</v>
          </cell>
        </row>
        <row r="96">
          <cell r="X96">
            <v>473.6</v>
          </cell>
          <cell r="Z96" t="str">
            <v>RA</v>
          </cell>
          <cell r="AA96">
            <v>11.193954598761866</v>
          </cell>
          <cell r="AB96">
            <v>0</v>
          </cell>
        </row>
        <row r="97">
          <cell r="X97">
            <v>96.4</v>
          </cell>
          <cell r="Z97" t="str">
            <v>RA</v>
          </cell>
          <cell r="AA97">
            <v>2.2784992046466299</v>
          </cell>
          <cell r="AB97">
            <v>0</v>
          </cell>
        </row>
        <row r="98">
          <cell r="X98">
            <v>156.96</v>
          </cell>
          <cell r="Z98" t="str">
            <v>RA</v>
          </cell>
          <cell r="AA98">
            <v>3.7098883315491187</v>
          </cell>
          <cell r="AB98">
            <v>0</v>
          </cell>
        </row>
        <row r="99">
          <cell r="X99">
            <v>2344.71</v>
          </cell>
          <cell r="Z99" t="str">
            <v>RA</v>
          </cell>
          <cell r="AA99">
            <v>55.419293258578833</v>
          </cell>
          <cell r="AB99">
            <v>0</v>
          </cell>
        </row>
        <row r="100">
          <cell r="X100">
            <v>8281.1</v>
          </cell>
          <cell r="Z100" t="str">
            <v>RA</v>
          </cell>
          <cell r="AA100">
            <v>195.73111787965982</v>
          </cell>
          <cell r="AB100">
            <v>0</v>
          </cell>
        </row>
        <row r="101">
          <cell r="X101">
            <v>232.24</v>
          </cell>
          <cell r="Z101" t="str">
            <v>RA</v>
          </cell>
          <cell r="AA101">
            <v>5.4891976689536648</v>
          </cell>
          <cell r="AB101">
            <v>0</v>
          </cell>
        </row>
        <row r="102">
          <cell r="X102">
            <v>591.51</v>
          </cell>
          <cell r="Z102" t="str">
            <v>RA</v>
          </cell>
          <cell r="AA102">
            <v>13.980861665358175</v>
          </cell>
          <cell r="AB102">
            <v>0</v>
          </cell>
        </row>
        <row r="103">
          <cell r="X103">
            <v>1700.24</v>
          </cell>
          <cell r="Z103" t="str">
            <v>RA</v>
          </cell>
          <cell r="AA103">
            <v>40.186675183696948</v>
          </cell>
          <cell r="AB103">
            <v>0</v>
          </cell>
        </row>
        <row r="104">
          <cell r="X104">
            <v>570.72</v>
          </cell>
          <cell r="Z104" t="str">
            <v>RA</v>
          </cell>
          <cell r="AA104">
            <v>13.489471639791748</v>
          </cell>
          <cell r="AB104">
            <v>0</v>
          </cell>
        </row>
        <row r="105">
          <cell r="X105">
            <v>1217.3399999999999</v>
          </cell>
          <cell r="Z105" t="str">
            <v>RA</v>
          </cell>
          <cell r="AA105">
            <v>28.772906864984733</v>
          </cell>
          <cell r="AB105">
            <v>0</v>
          </cell>
        </row>
        <row r="106">
          <cell r="X106">
            <v>112.74</v>
          </cell>
          <cell r="Z106" t="str">
            <v>RA</v>
          </cell>
          <cell r="AA106">
            <v>2.6647095470110065</v>
          </cell>
          <cell r="AB106">
            <v>0</v>
          </cell>
        </row>
        <row r="107">
          <cell r="X107">
            <v>5400.4</v>
          </cell>
          <cell r="Z107" t="str">
            <v>RA</v>
          </cell>
          <cell r="AA107">
            <v>127.64322722794252</v>
          </cell>
          <cell r="AB107">
            <v>0</v>
          </cell>
        </row>
        <row r="108">
          <cell r="X108">
            <v>7872.23</v>
          </cell>
          <cell r="Z108" t="str">
            <v>RA</v>
          </cell>
          <cell r="AA108">
            <v>186.06711404352009</v>
          </cell>
          <cell r="AB108">
            <v>0</v>
          </cell>
        </row>
        <row r="109">
          <cell r="X109">
            <v>10377.01</v>
          </cell>
          <cell r="Z109" t="str">
            <v/>
          </cell>
          <cell r="AA109">
            <v>245.2698032324702</v>
          </cell>
          <cell r="AB109">
            <v>0</v>
          </cell>
        </row>
        <row r="110">
          <cell r="X110">
            <v>122.01</v>
          </cell>
          <cell r="Z110" t="str">
            <v>RA</v>
          </cell>
          <cell r="AA110">
            <v>2.8838141904453871</v>
          </cell>
          <cell r="AB110">
            <v>0</v>
          </cell>
        </row>
        <row r="111">
          <cell r="X111">
            <v>29.8</v>
          </cell>
          <cell r="Z111" t="str">
            <v>RA</v>
          </cell>
          <cell r="AA111">
            <v>0.70434933919574239</v>
          </cell>
          <cell r="AB111">
            <v>0</v>
          </cell>
        </row>
        <row r="112">
          <cell r="X112">
            <v>82.01</v>
          </cell>
          <cell r="Z112" t="str">
            <v>RA</v>
          </cell>
          <cell r="AA112">
            <v>1.9383788358202294</v>
          </cell>
          <cell r="AB112">
            <v>0</v>
          </cell>
        </row>
        <row r="113">
          <cell r="X113">
            <v>511.61</v>
          </cell>
          <cell r="Z113" t="str">
            <v>RA</v>
          </cell>
          <cell r="AA113">
            <v>12.092354544494423</v>
          </cell>
          <cell r="AB113">
            <v>0</v>
          </cell>
        </row>
        <row r="114">
          <cell r="X114">
            <v>163.30000000000001</v>
          </cell>
          <cell r="Z114" t="str">
            <v>RA</v>
          </cell>
          <cell r="AA114">
            <v>3.8597398352572063</v>
          </cell>
          <cell r="AB114">
            <v>0</v>
          </cell>
        </row>
        <row r="115">
          <cell r="X115">
            <v>502.32</v>
          </cell>
          <cell r="Z115" t="str">
            <v>RA</v>
          </cell>
          <cell r="AA115">
            <v>11.872777183382729</v>
          </cell>
          <cell r="AB115">
            <v>0</v>
          </cell>
        </row>
        <row r="116">
          <cell r="X116">
            <v>194.99</v>
          </cell>
          <cell r="Z116" t="str">
            <v>RA</v>
          </cell>
          <cell r="AA116">
            <v>4.6087609949589874</v>
          </cell>
          <cell r="AB116">
            <v>0</v>
          </cell>
        </row>
        <row r="117">
          <cell r="X117">
            <v>215.52</v>
          </cell>
          <cell r="Z117" t="str">
            <v>RA</v>
          </cell>
          <cell r="AA117">
            <v>5.0940056907203495</v>
          </cell>
          <cell r="AB117">
            <v>0</v>
          </cell>
        </row>
        <row r="118">
          <cell r="X118">
            <v>128.25</v>
          </cell>
          <cell r="Z118" t="str">
            <v>RA</v>
          </cell>
          <cell r="AA118">
            <v>3.0313021057669114</v>
          </cell>
          <cell r="AB118">
            <v>0</v>
          </cell>
        </row>
        <row r="119">
          <cell r="X119">
            <v>58.58</v>
          </cell>
          <cell r="Z119" t="str">
            <v>RA</v>
          </cell>
          <cell r="AA119">
            <v>1.3845900768485433</v>
          </cell>
          <cell r="AB119">
            <v>0</v>
          </cell>
        </row>
        <row r="120">
          <cell r="X120">
            <v>743.34</v>
          </cell>
          <cell r="Z120" t="str">
            <v>RA</v>
          </cell>
          <cell r="AA120">
            <v>17.569497912676617</v>
          </cell>
          <cell r="AB120">
            <v>0</v>
          </cell>
        </row>
        <row r="121">
          <cell r="X121">
            <v>52.06</v>
          </cell>
          <cell r="Z121" t="str">
            <v>RA</v>
          </cell>
          <cell r="AA121">
            <v>1.2304841140446428</v>
          </cell>
          <cell r="AB121">
            <v>0</v>
          </cell>
        </row>
        <row r="122">
          <cell r="X122">
            <v>1043.95</v>
          </cell>
          <cell r="Z122" t="str">
            <v>RA</v>
          </cell>
          <cell r="AA122">
            <v>24.674680961523332</v>
          </cell>
          <cell r="AB122">
            <v>0</v>
          </cell>
        </row>
        <row r="123">
          <cell r="X123">
            <v>3007.19</v>
          </cell>
          <cell r="Z123" t="str">
            <v>RA</v>
          </cell>
          <cell r="AA123">
            <v>71.077593601880693</v>
          </cell>
          <cell r="AB123">
            <v>0</v>
          </cell>
        </row>
        <row r="124">
          <cell r="X124">
            <v>2362.85</v>
          </cell>
          <cell r="Z124" t="str">
            <v>RA</v>
          </cell>
          <cell r="AA124">
            <v>55.848048191901341</v>
          </cell>
          <cell r="AB124">
            <v>0</v>
          </cell>
        </row>
        <row r="125">
          <cell r="X125">
            <v>1159.23</v>
          </cell>
          <cell r="Z125" t="str">
            <v>RA</v>
          </cell>
          <cell r="AA125">
            <v>27.399425653553035</v>
          </cell>
          <cell r="AB125">
            <v>0</v>
          </cell>
        </row>
        <row r="126">
          <cell r="X126">
            <v>14292.39</v>
          </cell>
          <cell r="Z126" t="str">
            <v/>
          </cell>
          <cell r="AA126">
            <v>337.81327020227644</v>
          </cell>
          <cell r="AB126">
            <v>0</v>
          </cell>
        </row>
        <row r="127">
          <cell r="X127">
            <v>546.20000000000005</v>
          </cell>
          <cell r="Z127" t="str">
            <v>RA</v>
          </cell>
          <cell r="AA127">
            <v>12.909919767406528</v>
          </cell>
          <cell r="AB127">
            <v>0</v>
          </cell>
        </row>
        <row r="128">
          <cell r="X128">
            <v>141.63999999999999</v>
          </cell>
          <cell r="Z128" t="str">
            <v>RA</v>
          </cell>
          <cell r="AA128">
            <v>3.3477865907276829</v>
          </cell>
          <cell r="AB128">
            <v>0</v>
          </cell>
        </row>
        <row r="129">
          <cell r="X129">
            <v>910.62</v>
          </cell>
          <cell r="Z129" t="str">
            <v>RA</v>
          </cell>
          <cell r="AA129">
            <v>21.523308565719024</v>
          </cell>
          <cell r="AB129">
            <v>0</v>
          </cell>
        </row>
        <row r="130">
          <cell r="X130">
            <v>1204.45</v>
          </cell>
          <cell r="Z130" t="str">
            <v>RA</v>
          </cell>
          <cell r="AA130">
            <v>28.468240321956777</v>
          </cell>
          <cell r="AB130">
            <v>0</v>
          </cell>
        </row>
        <row r="131">
          <cell r="X131">
            <v>342.16</v>
          </cell>
          <cell r="Z131" t="str">
            <v>RA</v>
          </cell>
          <cell r="AA131">
            <v>8.0872540234635988</v>
          </cell>
          <cell r="AB131">
            <v>0</v>
          </cell>
        </row>
        <row r="132">
          <cell r="X132">
            <v>2535.75</v>
          </cell>
          <cell r="Z132" t="str">
            <v>RA</v>
          </cell>
          <cell r="AA132">
            <v>59.934692512268583</v>
          </cell>
          <cell r="AB132">
            <v>0</v>
          </cell>
        </row>
        <row r="133">
          <cell r="X133">
            <v>62.91</v>
          </cell>
          <cell r="Z133" t="str">
            <v>RA</v>
          </cell>
          <cell r="AA133">
            <v>1.4869334539867165</v>
          </cell>
          <cell r="AB133">
            <v>0</v>
          </cell>
        </row>
        <row r="134">
          <cell r="X134">
            <v>6159.84</v>
          </cell>
          <cell r="Z134" t="str">
            <v>RA</v>
          </cell>
          <cell r="AA134">
            <v>145.59326287085577</v>
          </cell>
          <cell r="AB134">
            <v>0</v>
          </cell>
        </row>
        <row r="135">
          <cell r="X135">
            <v>1273.48</v>
          </cell>
          <cell r="Z135" t="str">
            <v>RA</v>
          </cell>
          <cell r="AA135">
            <v>30.099825385201143</v>
          </cell>
          <cell r="AB135">
            <v>0</v>
          </cell>
        </row>
        <row r="136">
          <cell r="X136">
            <v>1115.3399999999999</v>
          </cell>
          <cell r="Z136" t="str">
            <v>RA</v>
          </cell>
          <cell r="AA136">
            <v>26.362046710690581</v>
          </cell>
          <cell r="AB136">
            <v>0</v>
          </cell>
        </row>
      </sheetData>
      <sheetData sheetId="5" refreshError="1">
        <row r="12">
          <cell r="A12">
            <v>2</v>
          </cell>
          <cell r="Q12" t="str">
            <v>MERCADO PÚBLICO</v>
          </cell>
          <cell r="AA12" t="str">
            <v>.</v>
          </cell>
        </row>
        <row r="15">
          <cell r="M15">
            <v>1</v>
          </cell>
          <cell r="Q15">
            <v>489059.35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 t="str">
            <v/>
          </cell>
        </row>
        <row r="22">
          <cell r="M22">
            <v>3</v>
          </cell>
        </row>
        <row r="23">
          <cell r="M23">
            <v>3</v>
          </cell>
        </row>
        <row r="24">
          <cell r="M24">
            <v>3</v>
          </cell>
        </row>
        <row r="25">
          <cell r="M25">
            <v>3</v>
          </cell>
        </row>
        <row r="26">
          <cell r="M26">
            <v>3</v>
          </cell>
        </row>
        <row r="27">
          <cell r="M27">
            <v>3</v>
          </cell>
        </row>
        <row r="28">
          <cell r="M28">
            <v>3</v>
          </cell>
        </row>
        <row r="29">
          <cell r="M29" t="str">
            <v/>
          </cell>
        </row>
        <row r="30">
          <cell r="M30">
            <v>4</v>
          </cell>
        </row>
        <row r="31">
          <cell r="M31">
            <v>4</v>
          </cell>
        </row>
        <row r="32">
          <cell r="M32">
            <v>4</v>
          </cell>
        </row>
        <row r="33">
          <cell r="M33">
            <v>4</v>
          </cell>
        </row>
        <row r="34">
          <cell r="M34">
            <v>4</v>
          </cell>
        </row>
        <row r="35">
          <cell r="M35">
            <v>4</v>
          </cell>
        </row>
        <row r="36">
          <cell r="M36">
            <v>4</v>
          </cell>
        </row>
        <row r="37">
          <cell r="M37">
            <v>4</v>
          </cell>
        </row>
        <row r="38">
          <cell r="M38">
            <v>4</v>
          </cell>
        </row>
        <row r="39">
          <cell r="M39" t="str">
            <v/>
          </cell>
        </row>
        <row r="40">
          <cell r="M40">
            <v>5</v>
          </cell>
        </row>
        <row r="41">
          <cell r="M41">
            <v>5</v>
          </cell>
        </row>
        <row r="42">
          <cell r="M42">
            <v>5</v>
          </cell>
        </row>
        <row r="43">
          <cell r="M43">
            <v>5</v>
          </cell>
        </row>
        <row r="44">
          <cell r="M44">
            <v>5</v>
          </cell>
        </row>
        <row r="45">
          <cell r="M45">
            <v>5</v>
          </cell>
        </row>
        <row r="46">
          <cell r="M46">
            <v>5</v>
          </cell>
        </row>
        <row r="47">
          <cell r="M47">
            <v>5</v>
          </cell>
        </row>
        <row r="48">
          <cell r="M48" t="str">
            <v/>
          </cell>
        </row>
        <row r="49">
          <cell r="M49" t="str">
            <v/>
          </cell>
        </row>
        <row r="50">
          <cell r="M50">
            <v>6</v>
          </cell>
        </row>
        <row r="51">
          <cell r="M51">
            <v>6</v>
          </cell>
        </row>
        <row r="52">
          <cell r="M52">
            <v>6</v>
          </cell>
        </row>
        <row r="53">
          <cell r="M53">
            <v>6</v>
          </cell>
        </row>
        <row r="54">
          <cell r="M54">
            <v>6</v>
          </cell>
        </row>
        <row r="55">
          <cell r="M55">
            <v>6</v>
          </cell>
        </row>
        <row r="56">
          <cell r="M56">
            <v>6</v>
          </cell>
        </row>
        <row r="57">
          <cell r="M57">
            <v>6</v>
          </cell>
        </row>
        <row r="58">
          <cell r="M58" t="str">
            <v/>
          </cell>
        </row>
        <row r="59">
          <cell r="M59">
            <v>6</v>
          </cell>
        </row>
        <row r="60">
          <cell r="M60">
            <v>6</v>
          </cell>
        </row>
        <row r="61">
          <cell r="M61" t="str">
            <v/>
          </cell>
        </row>
        <row r="62">
          <cell r="M62">
            <v>7</v>
          </cell>
        </row>
        <row r="63">
          <cell r="M63">
            <v>7</v>
          </cell>
        </row>
        <row r="64">
          <cell r="M64">
            <v>7</v>
          </cell>
        </row>
        <row r="65">
          <cell r="M65">
            <v>7</v>
          </cell>
        </row>
        <row r="66">
          <cell r="M66">
            <v>7</v>
          </cell>
        </row>
        <row r="67">
          <cell r="M67" t="str">
            <v/>
          </cell>
        </row>
        <row r="68">
          <cell r="M68">
            <v>8</v>
          </cell>
        </row>
        <row r="69">
          <cell r="M69">
            <v>8</v>
          </cell>
        </row>
        <row r="70">
          <cell r="M70">
            <v>8</v>
          </cell>
        </row>
        <row r="71">
          <cell r="M71">
            <v>8</v>
          </cell>
        </row>
        <row r="72">
          <cell r="M72">
            <v>8</v>
          </cell>
        </row>
        <row r="73">
          <cell r="M73">
            <v>8</v>
          </cell>
        </row>
        <row r="74">
          <cell r="M74">
            <v>8</v>
          </cell>
        </row>
        <row r="75">
          <cell r="M75">
            <v>8</v>
          </cell>
        </row>
        <row r="76">
          <cell r="M76">
            <v>8</v>
          </cell>
        </row>
        <row r="77">
          <cell r="M77">
            <v>8</v>
          </cell>
        </row>
        <row r="78">
          <cell r="M78" t="str">
            <v/>
          </cell>
        </row>
        <row r="79">
          <cell r="M79">
            <v>9</v>
          </cell>
        </row>
        <row r="80">
          <cell r="M80">
            <v>9</v>
          </cell>
        </row>
        <row r="81">
          <cell r="M81">
            <v>9</v>
          </cell>
        </row>
        <row r="82">
          <cell r="M82">
            <v>9</v>
          </cell>
        </row>
        <row r="83">
          <cell r="M83">
            <v>9</v>
          </cell>
        </row>
        <row r="84">
          <cell r="M84">
            <v>9</v>
          </cell>
        </row>
        <row r="85">
          <cell r="M85">
            <v>9</v>
          </cell>
        </row>
        <row r="86">
          <cell r="M86">
            <v>9</v>
          </cell>
        </row>
        <row r="87">
          <cell r="M87" t="str">
            <v/>
          </cell>
        </row>
        <row r="88">
          <cell r="M88">
            <v>10</v>
          </cell>
        </row>
        <row r="89">
          <cell r="M89">
            <v>10</v>
          </cell>
        </row>
        <row r="90">
          <cell r="M90">
            <v>10</v>
          </cell>
        </row>
        <row r="91">
          <cell r="M91">
            <v>10</v>
          </cell>
        </row>
        <row r="92">
          <cell r="M92">
            <v>10</v>
          </cell>
        </row>
        <row r="93">
          <cell r="M93">
            <v>10</v>
          </cell>
        </row>
        <row r="94">
          <cell r="M94">
            <v>10</v>
          </cell>
        </row>
        <row r="95">
          <cell r="M95">
            <v>10</v>
          </cell>
        </row>
        <row r="96">
          <cell r="M96">
            <v>10</v>
          </cell>
        </row>
        <row r="97">
          <cell r="M97">
            <v>10</v>
          </cell>
        </row>
        <row r="98">
          <cell r="M98">
            <v>10</v>
          </cell>
        </row>
        <row r="99">
          <cell r="M99">
            <v>10</v>
          </cell>
        </row>
        <row r="100">
          <cell r="M100">
            <v>10</v>
          </cell>
        </row>
        <row r="101">
          <cell r="M101">
            <v>10</v>
          </cell>
        </row>
        <row r="102">
          <cell r="M102">
            <v>10</v>
          </cell>
        </row>
        <row r="103">
          <cell r="M103">
            <v>10</v>
          </cell>
        </row>
        <row r="104">
          <cell r="M104">
            <v>10</v>
          </cell>
        </row>
        <row r="105">
          <cell r="M105">
            <v>10</v>
          </cell>
        </row>
        <row r="106">
          <cell r="M106">
            <v>10</v>
          </cell>
        </row>
        <row r="107">
          <cell r="M107">
            <v>10</v>
          </cell>
        </row>
        <row r="108">
          <cell r="M108">
            <v>10</v>
          </cell>
        </row>
        <row r="109">
          <cell r="M109" t="str">
            <v/>
          </cell>
        </row>
        <row r="110">
          <cell r="M110">
            <v>11</v>
          </cell>
        </row>
        <row r="111">
          <cell r="M111">
            <v>11</v>
          </cell>
        </row>
        <row r="112">
          <cell r="M112">
            <v>11</v>
          </cell>
        </row>
        <row r="113">
          <cell r="M113">
            <v>11</v>
          </cell>
        </row>
        <row r="114">
          <cell r="M114">
            <v>11</v>
          </cell>
        </row>
        <row r="115">
          <cell r="M115">
            <v>11</v>
          </cell>
        </row>
        <row r="116">
          <cell r="M116">
            <v>11</v>
          </cell>
        </row>
        <row r="117">
          <cell r="M117">
            <v>11</v>
          </cell>
        </row>
        <row r="118">
          <cell r="M118">
            <v>11</v>
          </cell>
        </row>
        <row r="119">
          <cell r="M119">
            <v>11</v>
          </cell>
        </row>
        <row r="120">
          <cell r="M120">
            <v>11</v>
          </cell>
        </row>
        <row r="121">
          <cell r="M121">
            <v>11</v>
          </cell>
        </row>
        <row r="122">
          <cell r="M122">
            <v>11</v>
          </cell>
        </row>
        <row r="123">
          <cell r="M123">
            <v>11</v>
          </cell>
        </row>
        <row r="124">
          <cell r="M124">
            <v>11</v>
          </cell>
        </row>
        <row r="125">
          <cell r="M125">
            <v>11</v>
          </cell>
        </row>
        <row r="126">
          <cell r="M126" t="str">
            <v/>
          </cell>
        </row>
        <row r="127">
          <cell r="M127">
            <v>12</v>
          </cell>
        </row>
        <row r="128">
          <cell r="M128">
            <v>12</v>
          </cell>
        </row>
        <row r="129">
          <cell r="M129">
            <v>12</v>
          </cell>
        </row>
        <row r="130">
          <cell r="M130">
            <v>12</v>
          </cell>
        </row>
        <row r="131">
          <cell r="M131">
            <v>12</v>
          </cell>
        </row>
        <row r="132">
          <cell r="M132">
            <v>12</v>
          </cell>
        </row>
        <row r="133">
          <cell r="M133">
            <v>12</v>
          </cell>
        </row>
        <row r="134">
          <cell r="M134">
            <v>12</v>
          </cell>
        </row>
        <row r="135">
          <cell r="M135">
            <v>12</v>
          </cell>
        </row>
        <row r="136">
          <cell r="M136">
            <v>12</v>
          </cell>
        </row>
      </sheetData>
      <sheetData sheetId="6" refreshError="1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  <row r="21">
          <cell r="C21">
            <v>7</v>
          </cell>
        </row>
        <row r="22">
          <cell r="C22">
            <v>8</v>
          </cell>
        </row>
        <row r="23">
          <cell r="C23">
            <v>9</v>
          </cell>
        </row>
        <row r="24">
          <cell r="C24">
            <v>10</v>
          </cell>
        </row>
        <row r="25">
          <cell r="C25">
            <v>11</v>
          </cell>
        </row>
        <row r="26">
          <cell r="C26">
            <v>12</v>
          </cell>
        </row>
      </sheetData>
      <sheetData sheetId="7" refreshError="1">
        <row r="10">
          <cell r="G10">
            <v>2</v>
          </cell>
        </row>
      </sheetData>
      <sheetData sheetId="8" refreshError="1"/>
      <sheetData sheetId="9" refreshError="1">
        <row r="9">
          <cell r="J9">
            <v>1</v>
          </cell>
        </row>
        <row r="15">
          <cell r="A15" t="str">
            <v/>
          </cell>
          <cell r="B15">
            <v>1</v>
          </cell>
          <cell r="C15" t="str">
            <v>Administração Local</v>
          </cell>
          <cell r="H15" t="str">
            <v>Para aplicação de Adm. Local é necessário definir os eventos manualmente.</v>
          </cell>
        </row>
        <row r="27">
          <cell r="A27" t="str">
            <v>F</v>
          </cell>
        </row>
      </sheetData>
      <sheetData sheetId="10" refreshError="1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489059.35</v>
          </cell>
          <cell r="AA14">
            <v>11559.34999999998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Branco</v>
          </cell>
          <cell r="O16">
            <v>0</v>
          </cell>
          <cell r="AA16">
            <v>0</v>
          </cell>
          <cell r="AB16">
            <v>0</v>
          </cell>
        </row>
        <row r="17">
          <cell r="B17" t="str">
            <v>Branco</v>
          </cell>
          <cell r="O17">
            <v>0</v>
          </cell>
          <cell r="AA17">
            <v>0</v>
          </cell>
          <cell r="AB17">
            <v>0</v>
          </cell>
        </row>
        <row r="18">
          <cell r="B18" t="str">
            <v>Branco</v>
          </cell>
          <cell r="O18">
            <v>0</v>
          </cell>
          <cell r="AA18">
            <v>0</v>
          </cell>
          <cell r="AB18">
            <v>0</v>
          </cell>
        </row>
        <row r="19">
          <cell r="B19" t="str">
            <v>Branco</v>
          </cell>
          <cell r="O19">
            <v>0</v>
          </cell>
          <cell r="AA19">
            <v>0</v>
          </cell>
          <cell r="AB19">
            <v>0</v>
          </cell>
        </row>
        <row r="20">
          <cell r="B20" t="str">
            <v>Branco</v>
          </cell>
          <cell r="O20">
            <v>0</v>
          </cell>
          <cell r="AA20">
            <v>0</v>
          </cell>
          <cell r="AB20">
            <v>0</v>
          </cell>
        </row>
        <row r="21">
          <cell r="B21" t="str">
            <v>Branco</v>
          </cell>
          <cell r="O21">
            <v>0</v>
          </cell>
          <cell r="AA21">
            <v>0</v>
          </cell>
          <cell r="AB21">
            <v>0</v>
          </cell>
        </row>
        <row r="22">
          <cell r="B22" t="str">
            <v>Branco</v>
          </cell>
          <cell r="O22">
            <v>0</v>
          </cell>
          <cell r="AA22">
            <v>0</v>
          </cell>
          <cell r="AB22">
            <v>0</v>
          </cell>
        </row>
        <row r="23">
          <cell r="B23" t="str">
            <v>Branco</v>
          </cell>
          <cell r="O23">
            <v>0</v>
          </cell>
          <cell r="AA23">
            <v>0</v>
          </cell>
          <cell r="AB23">
            <v>0</v>
          </cell>
        </row>
        <row r="24">
          <cell r="B24" t="str">
            <v>TR$</v>
          </cell>
          <cell r="O24">
            <v>489059.35</v>
          </cell>
          <cell r="AA24">
            <v>11559.35</v>
          </cell>
          <cell r="AB24">
            <v>0</v>
          </cell>
        </row>
      </sheetData>
      <sheetData sheetId="11" refreshError="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2" refreshError="1">
        <row r="7">
          <cell r="O7">
            <v>489059.35</v>
          </cell>
        </row>
        <row r="26">
          <cell r="AC26">
            <v>0</v>
          </cell>
          <cell r="AD26">
            <v>0</v>
          </cell>
        </row>
        <row r="27">
          <cell r="AC27">
            <v>0</v>
          </cell>
          <cell r="AD27">
            <v>0</v>
          </cell>
        </row>
      </sheetData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 refreshError="1">
        <row r="2">
          <cell r="J2" t="str">
            <v>v3.0.5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 refreshError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PREFEITURA DE SÃO JOÃO DO RIO DO PEIXE</v>
          </cell>
          <cell r="J5" t="str">
            <v>Pavimentação</v>
          </cell>
        </row>
        <row r="6">
          <cell r="F6" t="str">
            <v>SÃO JOÃO DO RIO DO PEIXE / PB</v>
          </cell>
          <cell r="J6" t="str">
            <v xml:space="preserve">Drenagem </v>
          </cell>
        </row>
        <row r="7">
          <cell r="F7" t="str">
            <v>1081694-42</v>
          </cell>
          <cell r="J7" t="str">
            <v>Abastecimento de água</v>
          </cell>
        </row>
        <row r="8">
          <cell r="F8" t="str">
            <v>923828</v>
          </cell>
          <cell r="J8" t="str">
            <v>Esgotamento sanitário</v>
          </cell>
        </row>
        <row r="9">
          <cell r="F9">
            <v>477500</v>
          </cell>
          <cell r="J9" t="str">
            <v>Energia elétrica e iluminação pública</v>
          </cell>
        </row>
        <row r="10">
          <cell r="F10">
            <v>11559.35</v>
          </cell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CONSTRUÇÃO DE CRAS</v>
          </cell>
          <cell r="J16" t="str">
            <v>Instrumentos e ações em planejamento e gestão pública</v>
          </cell>
        </row>
        <row r="17">
          <cell r="F17" t="str">
            <v>CONSTRUÇÃO DE CRAS</v>
          </cell>
          <cell r="J17" t="str">
            <v>Ações complementares às obras</v>
          </cell>
        </row>
        <row r="18">
          <cell r="F18" t="str">
            <v>DESONERADO</v>
          </cell>
          <cell r="J18" t="str">
            <v>Gerenciamento</v>
          </cell>
        </row>
        <row r="19">
          <cell r="J19" t="str">
            <v>Trabalho social</v>
          </cell>
        </row>
        <row r="22">
          <cell r="F22" t="str">
            <v>PEDRO SOUZA DOS S LEITAO NUNES</v>
          </cell>
        </row>
        <row r="23">
          <cell r="F23" t="str">
            <v>161604632-5</v>
          </cell>
        </row>
      </sheetData>
      <sheetData sheetId="2" refreshError="1"/>
      <sheetData sheetId="3" refreshError="1"/>
      <sheetData sheetId="4" refreshError="1">
        <row r="8">
          <cell r="F8" t="str">
            <v>'[Referência 02-2022.xls]Banco'!$a5:$a$65536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489059.35000000009</v>
          </cell>
          <cell r="Z15" t="str">
            <v/>
          </cell>
          <cell r="AA15">
            <v>11559.34999999998</v>
          </cell>
          <cell r="AB15">
            <v>0</v>
          </cell>
        </row>
        <row r="16">
          <cell r="X16">
            <v>489059.35</v>
          </cell>
          <cell r="Z16" t="str">
            <v/>
          </cell>
          <cell r="AA16">
            <v>11559.34999999998</v>
          </cell>
          <cell r="AB16">
            <v>0</v>
          </cell>
        </row>
        <row r="17">
          <cell r="X17">
            <v>7686.55</v>
          </cell>
          <cell r="Z17" t="str">
            <v/>
          </cell>
          <cell r="AA17">
            <v>181.67840312735009</v>
          </cell>
          <cell r="AB17">
            <v>0</v>
          </cell>
        </row>
        <row r="18">
          <cell r="X18">
            <v>2281.36</v>
          </cell>
          <cell r="Z18" t="str">
            <v>RA</v>
          </cell>
          <cell r="AA18">
            <v>53.921960015691241</v>
          </cell>
          <cell r="AB18">
            <v>0</v>
          </cell>
        </row>
        <row r="19">
          <cell r="X19">
            <v>5354.24</v>
          </cell>
          <cell r="Z19" t="str">
            <v>RA</v>
          </cell>
          <cell r="AA19">
            <v>126.55219482870508</v>
          </cell>
          <cell r="AB19">
            <v>0</v>
          </cell>
        </row>
        <row r="20">
          <cell r="X20">
            <v>50.95</v>
          </cell>
          <cell r="Z20" t="str">
            <v>RA</v>
          </cell>
          <cell r="AA20">
            <v>1.2042482829537946</v>
          </cell>
          <cell r="AB20">
            <v>0</v>
          </cell>
        </row>
        <row r="21">
          <cell r="X21">
            <v>38856.53</v>
          </cell>
          <cell r="Z21" t="str">
            <v/>
          </cell>
          <cell r="AA21">
            <v>918.40843050132673</v>
          </cell>
          <cell r="AB21">
            <v>0</v>
          </cell>
        </row>
        <row r="22">
          <cell r="X22">
            <v>3722.78</v>
          </cell>
          <cell r="Z22" t="str">
            <v>RA</v>
          </cell>
          <cell r="AA22">
            <v>87.991195737286105</v>
          </cell>
          <cell r="AB22">
            <v>0</v>
          </cell>
        </row>
        <row r="23">
          <cell r="X23">
            <v>152.16999999999999</v>
          </cell>
          <cell r="Z23" t="str">
            <v>RA</v>
          </cell>
          <cell r="AA23">
            <v>3.5966724478327556</v>
          </cell>
          <cell r="AB23">
            <v>0</v>
          </cell>
        </row>
        <row r="24">
          <cell r="X24">
            <v>8235.4599999999991</v>
          </cell>
          <cell r="Z24" t="str">
            <v>RA</v>
          </cell>
          <cell r="AA24">
            <v>194.65237614003249</v>
          </cell>
          <cell r="AB24">
            <v>0</v>
          </cell>
        </row>
        <row r="25">
          <cell r="X25">
            <v>4412.6499999999996</v>
          </cell>
          <cell r="Z25" t="str">
            <v>RA</v>
          </cell>
          <cell r="AA25">
            <v>104.29688293966754</v>
          </cell>
          <cell r="AB25">
            <v>0</v>
          </cell>
        </row>
        <row r="26">
          <cell r="X26">
            <v>5481</v>
          </cell>
          <cell r="Z26" t="str">
            <v>RA</v>
          </cell>
          <cell r="AA26">
            <v>129.54827946751223</v>
          </cell>
          <cell r="AB26">
            <v>0</v>
          </cell>
        </row>
        <row r="27">
          <cell r="X27">
            <v>12887.11</v>
          </cell>
          <cell r="Z27" t="str">
            <v>RA</v>
          </cell>
          <cell r="AA27">
            <v>304.59823532358536</v>
          </cell>
          <cell r="AB27">
            <v>0</v>
          </cell>
        </row>
        <row r="28">
          <cell r="X28">
            <v>3965.36</v>
          </cell>
          <cell r="Z28" t="str">
            <v>RA</v>
          </cell>
          <cell r="AA28">
            <v>93.724788445410383</v>
          </cell>
          <cell r="AB28">
            <v>0</v>
          </cell>
        </row>
        <row r="29">
          <cell r="X29">
            <v>110580.35</v>
          </cell>
          <cell r="Z29" t="str">
            <v/>
          </cell>
          <cell r="AA29">
            <v>2613.6643104206014</v>
          </cell>
          <cell r="AB29">
            <v>0</v>
          </cell>
        </row>
        <row r="30">
          <cell r="X30">
            <v>11589.17</v>
          </cell>
          <cell r="Z30" t="str">
            <v>RA</v>
          </cell>
          <cell r="AA30">
            <v>273.92027621903094</v>
          </cell>
          <cell r="AB30">
            <v>0</v>
          </cell>
        </row>
        <row r="31">
          <cell r="X31">
            <v>10020.049999999999</v>
          </cell>
          <cell r="Z31" t="str">
            <v>RA</v>
          </cell>
          <cell r="AA31">
            <v>236.83273812779524</v>
          </cell>
          <cell r="AB31">
            <v>0</v>
          </cell>
        </row>
        <row r="32">
          <cell r="X32">
            <v>495.24</v>
          </cell>
          <cell r="Z32" t="str">
            <v>RA</v>
          </cell>
          <cell r="AA32">
            <v>11.705435125614077</v>
          </cell>
          <cell r="AB32">
            <v>0</v>
          </cell>
        </row>
        <row r="33">
          <cell r="X33">
            <v>10748.44</v>
          </cell>
          <cell r="Z33" t="str">
            <v>RA</v>
          </cell>
          <cell r="AA33">
            <v>254.04887957668075</v>
          </cell>
          <cell r="AB33">
            <v>0</v>
          </cell>
        </row>
        <row r="34">
          <cell r="X34">
            <v>10057.25</v>
          </cell>
          <cell r="Z34" t="str">
            <v>RA</v>
          </cell>
          <cell r="AA34">
            <v>237.71199300759665</v>
          </cell>
          <cell r="AB34">
            <v>0</v>
          </cell>
        </row>
        <row r="35">
          <cell r="X35">
            <v>753.9</v>
          </cell>
          <cell r="Z35" t="str">
            <v>RA</v>
          </cell>
          <cell r="AA35">
            <v>17.819092846297657</v>
          </cell>
          <cell r="AB35">
            <v>0</v>
          </cell>
        </row>
        <row r="36">
          <cell r="X36">
            <v>52453.08</v>
          </cell>
          <cell r="Z36" t="str">
            <v>RA</v>
          </cell>
          <cell r="AA36">
            <v>1239.7749072745441</v>
          </cell>
          <cell r="AB36">
            <v>0</v>
          </cell>
        </row>
        <row r="37">
          <cell r="X37">
            <v>9417.32</v>
          </cell>
          <cell r="Z37" t="str">
            <v>RA</v>
          </cell>
          <cell r="AA37">
            <v>222.58668184546471</v>
          </cell>
          <cell r="AB37">
            <v>0</v>
          </cell>
        </row>
        <row r="38">
          <cell r="X38">
            <v>5045.8999999999996</v>
          </cell>
          <cell r="Z38" t="str">
            <v>RA</v>
          </cell>
          <cell r="AA38">
            <v>119.26430639757706</v>
          </cell>
          <cell r="AB38">
            <v>0</v>
          </cell>
        </row>
        <row r="39">
          <cell r="X39">
            <v>102929.57</v>
          </cell>
          <cell r="Z39" t="str">
            <v/>
          </cell>
          <cell r="AA39">
            <v>2432.8313628591241</v>
          </cell>
          <cell r="AB39">
            <v>0</v>
          </cell>
        </row>
        <row r="40">
          <cell r="X40">
            <v>34853.550000000003</v>
          </cell>
          <cell r="Z40" t="str">
            <v>RA</v>
          </cell>
          <cell r="AA40">
            <v>823.79446010489164</v>
          </cell>
          <cell r="AB40">
            <v>0</v>
          </cell>
        </row>
        <row r="41">
          <cell r="X41">
            <v>4356.07</v>
          </cell>
          <cell r="Z41" t="str">
            <v>RA</v>
          </cell>
          <cell r="AA41">
            <v>102.95956463055025</v>
          </cell>
          <cell r="AB41">
            <v>0</v>
          </cell>
        </row>
        <row r="42">
          <cell r="X42">
            <v>22059.8</v>
          </cell>
          <cell r="Z42" t="str">
            <v>RA</v>
          </cell>
          <cell r="AA42">
            <v>521.4028708990013</v>
          </cell>
          <cell r="AB42">
            <v>0</v>
          </cell>
        </row>
        <row r="43">
          <cell r="X43">
            <v>2888.28</v>
          </cell>
          <cell r="Z43" t="str">
            <v>RA</v>
          </cell>
          <cell r="AA43">
            <v>68.267050651418757</v>
          </cell>
          <cell r="AB43">
            <v>0</v>
          </cell>
        </row>
        <row r="44">
          <cell r="X44">
            <v>11814.76</v>
          </cell>
          <cell r="Z44" t="str">
            <v>RA</v>
          </cell>
          <cell r="AA44">
            <v>279.25229526027817</v>
          </cell>
          <cell r="AB44">
            <v>0</v>
          </cell>
        </row>
        <row r="45">
          <cell r="X45">
            <v>16105.33</v>
          </cell>
          <cell r="Z45" t="str">
            <v>RA</v>
          </cell>
          <cell r="AA45">
            <v>380.66370949762972</v>
          </cell>
          <cell r="AB45">
            <v>0</v>
          </cell>
        </row>
        <row r="46">
          <cell r="X46">
            <v>3254.09</v>
          </cell>
          <cell r="Z46" t="str">
            <v>RA</v>
          </cell>
          <cell r="AA46">
            <v>76.913293328304476</v>
          </cell>
          <cell r="AB46">
            <v>0</v>
          </cell>
        </row>
        <row r="47">
          <cell r="X47">
            <v>7597.69</v>
          </cell>
          <cell r="Z47" t="str">
            <v>RA</v>
          </cell>
          <cell r="AA47">
            <v>179.57811848705032</v>
          </cell>
          <cell r="AB47">
            <v>0</v>
          </cell>
        </row>
        <row r="48">
          <cell r="X48">
            <v>38646.879999999997</v>
          </cell>
          <cell r="Z48" t="str">
            <v/>
          </cell>
          <cell r="AA48">
            <v>913.45316744889772</v>
          </cell>
          <cell r="AB48">
            <v>0</v>
          </cell>
        </row>
        <row r="49">
          <cell r="X49">
            <v>38078.839999999997</v>
          </cell>
          <cell r="Z49" t="str">
            <v/>
          </cell>
          <cell r="AA49">
            <v>900.02703997786591</v>
          </cell>
          <cell r="AB49">
            <v>0</v>
          </cell>
        </row>
        <row r="50">
          <cell r="X50">
            <v>6446.79</v>
          </cell>
          <cell r="Z50" t="str">
            <v>RA</v>
          </cell>
          <cell r="AA50">
            <v>152.375579746098</v>
          </cell>
          <cell r="AB50">
            <v>0</v>
          </cell>
        </row>
        <row r="51">
          <cell r="X51">
            <v>7142.39</v>
          </cell>
          <cell r="Z51" t="str">
            <v>RA</v>
          </cell>
          <cell r="AA51">
            <v>168.81670056302949</v>
          </cell>
          <cell r="AB51">
            <v>0</v>
          </cell>
        </row>
        <row r="52">
          <cell r="X52">
            <v>7208.16</v>
          </cell>
          <cell r="Z52" t="str">
            <v>RA</v>
          </cell>
          <cell r="AA52">
            <v>170.3712326448719</v>
          </cell>
          <cell r="AB52">
            <v>0</v>
          </cell>
        </row>
        <row r="53">
          <cell r="X53">
            <v>1968.82</v>
          </cell>
          <cell r="Z53" t="str">
            <v>RA</v>
          </cell>
          <cell r="AA53">
            <v>46.534800872327565</v>
          </cell>
          <cell r="AB53">
            <v>0</v>
          </cell>
        </row>
        <row r="54">
          <cell r="X54">
            <v>7201.89</v>
          </cell>
          <cell r="Z54" t="str">
            <v>RA</v>
          </cell>
          <cell r="AA54">
            <v>170.2230356530344</v>
          </cell>
          <cell r="AB54">
            <v>0</v>
          </cell>
        </row>
        <row r="55">
          <cell r="X55">
            <v>1608.78</v>
          </cell>
          <cell r="Z55" t="str">
            <v>RA</v>
          </cell>
          <cell r="AA55">
            <v>38.024937245346528</v>
          </cell>
          <cell r="AB55">
            <v>0</v>
          </cell>
        </row>
        <row r="56">
          <cell r="X56">
            <v>751.4</v>
          </cell>
          <cell r="Z56" t="str">
            <v>RA</v>
          </cell>
          <cell r="AA56">
            <v>17.760003136633586</v>
          </cell>
          <cell r="AB56">
            <v>0</v>
          </cell>
        </row>
        <row r="57">
          <cell r="X57">
            <v>5750.61</v>
          </cell>
          <cell r="Z57" t="str">
            <v>RA</v>
          </cell>
          <cell r="AA57">
            <v>135.92075011652443</v>
          </cell>
          <cell r="AB57">
            <v>0</v>
          </cell>
        </row>
        <row r="58">
          <cell r="X58">
            <v>568.04</v>
          </cell>
          <cell r="Z58" t="str">
            <v/>
          </cell>
          <cell r="AA58">
            <v>13.426127471031863</v>
          </cell>
          <cell r="AB58">
            <v>0</v>
          </cell>
        </row>
        <row r="59">
          <cell r="X59">
            <v>116.88</v>
          </cell>
          <cell r="Z59" t="str">
            <v>RA</v>
          </cell>
          <cell r="AA59">
            <v>2.7625621062147103</v>
          </cell>
          <cell r="AB59">
            <v>0</v>
          </cell>
        </row>
        <row r="60">
          <cell r="X60">
            <v>451.16</v>
          </cell>
          <cell r="Z60" t="str">
            <v>RA</v>
          </cell>
          <cell r="AA60">
            <v>10.663565364817153</v>
          </cell>
          <cell r="AB60">
            <v>0</v>
          </cell>
        </row>
        <row r="61">
          <cell r="X61">
            <v>62815.15</v>
          </cell>
          <cell r="Z61" t="str">
            <v/>
          </cell>
          <cell r="AA61">
            <v>1484.6915904020616</v>
          </cell>
          <cell r="AB61">
            <v>0</v>
          </cell>
        </row>
        <row r="62">
          <cell r="X62">
            <v>4866.1099999999997</v>
          </cell>
          <cell r="Z62" t="str">
            <v>RA</v>
          </cell>
          <cell r="AA62">
            <v>115.01481083737563</v>
          </cell>
          <cell r="AB62">
            <v>0</v>
          </cell>
        </row>
        <row r="63">
          <cell r="X63">
            <v>8257.73</v>
          </cell>
          <cell r="Z63" t="str">
            <v>RA</v>
          </cell>
          <cell r="AA63">
            <v>195.17874727372006</v>
          </cell>
          <cell r="AB63">
            <v>0</v>
          </cell>
        </row>
        <row r="64">
          <cell r="X64">
            <v>23225.39</v>
          </cell>
          <cell r="Z64" t="str">
            <v>RA</v>
          </cell>
          <cell r="AA64">
            <v>548.95262077393966</v>
          </cell>
          <cell r="AB64">
            <v>0</v>
          </cell>
        </row>
        <row r="65">
          <cell r="X65">
            <v>11575.38</v>
          </cell>
          <cell r="Z65" t="str">
            <v>RA</v>
          </cell>
          <cell r="AA65">
            <v>273.59433738052388</v>
          </cell>
          <cell r="AB65">
            <v>0</v>
          </cell>
        </row>
        <row r="66">
          <cell r="X66">
            <v>14890.54</v>
          </cell>
          <cell r="Z66" t="str">
            <v>RA</v>
          </cell>
          <cell r="AA66">
            <v>351.95107413650237</v>
          </cell>
          <cell r="AB66">
            <v>0</v>
          </cell>
        </row>
        <row r="67">
          <cell r="X67">
            <v>70517.55</v>
          </cell>
          <cell r="Z67" t="str">
            <v/>
          </cell>
          <cell r="AA67">
            <v>1666.7446222886822</v>
          </cell>
          <cell r="AB67">
            <v>0</v>
          </cell>
        </row>
        <row r="68">
          <cell r="X68">
            <v>5907.84</v>
          </cell>
          <cell r="Z68" t="str">
            <v>RA</v>
          </cell>
          <cell r="AA68">
            <v>139.63702013671727</v>
          </cell>
          <cell r="AB68">
            <v>0</v>
          </cell>
        </row>
        <row r="69">
          <cell r="X69">
            <v>7242.72</v>
          </cell>
          <cell r="Z69" t="str">
            <v>RA</v>
          </cell>
          <cell r="AA69">
            <v>171.18808879126803</v>
          </cell>
          <cell r="AB69">
            <v>0</v>
          </cell>
        </row>
        <row r="70">
          <cell r="X70">
            <v>6866.34</v>
          </cell>
          <cell r="Z70" t="str">
            <v>RA</v>
          </cell>
          <cell r="AA70">
            <v>162.29201482192261</v>
          </cell>
          <cell r="AB70">
            <v>0</v>
          </cell>
        </row>
        <row r="71">
          <cell r="X71">
            <v>18008.740000000002</v>
          </cell>
          <cell r="Z71" t="str">
            <v>RA</v>
          </cell>
          <cell r="AA71">
            <v>425.65248720630655</v>
          </cell>
          <cell r="AB71">
            <v>0</v>
          </cell>
        </row>
        <row r="72">
          <cell r="X72">
            <v>4024.18</v>
          </cell>
          <cell r="Z72" t="str">
            <v>RA</v>
          </cell>
          <cell r="AA72">
            <v>95.115051134386661</v>
          </cell>
          <cell r="AB72">
            <v>0</v>
          </cell>
        </row>
        <row r="73">
          <cell r="X73">
            <v>4833.8599999999997</v>
          </cell>
          <cell r="Z73" t="str">
            <v>RA</v>
          </cell>
          <cell r="AA73">
            <v>114.2525535827091</v>
          </cell>
          <cell r="AB73">
            <v>0</v>
          </cell>
        </row>
        <row r="74">
          <cell r="X74">
            <v>885.26</v>
          </cell>
          <cell r="Z74" t="str">
            <v>RA</v>
          </cell>
          <cell r="AA74">
            <v>20.923902550886677</v>
          </cell>
          <cell r="AB74">
            <v>0</v>
          </cell>
        </row>
        <row r="75">
          <cell r="X75">
            <v>7600.83</v>
          </cell>
          <cell r="Z75" t="str">
            <v>RA</v>
          </cell>
          <cell r="AA75">
            <v>179.65233516238843</v>
          </cell>
          <cell r="AB75">
            <v>0</v>
          </cell>
        </row>
        <row r="76">
          <cell r="X76">
            <v>4832.28</v>
          </cell>
          <cell r="Z76" t="str">
            <v>RA</v>
          </cell>
          <cell r="AA76">
            <v>114.21520888620141</v>
          </cell>
          <cell r="AB76">
            <v>0</v>
          </cell>
        </row>
        <row r="77">
          <cell r="X77">
            <v>10315.5</v>
          </cell>
          <cell r="Z77" t="str">
            <v>RA</v>
          </cell>
          <cell r="AA77">
            <v>243.81596001589534</v>
          </cell>
          <cell r="AB77">
            <v>0</v>
          </cell>
        </row>
        <row r="78">
          <cell r="X78">
            <v>2688.67</v>
          </cell>
          <cell r="Z78" t="str">
            <v/>
          </cell>
          <cell r="AA78">
            <v>63.549091873000563</v>
          </cell>
          <cell r="AB78">
            <v>0</v>
          </cell>
        </row>
        <row r="79">
          <cell r="X79">
            <v>150.9</v>
          </cell>
          <cell r="Z79" t="str">
            <v>RA</v>
          </cell>
          <cell r="AA79">
            <v>3.5666548753234073</v>
          </cell>
          <cell r="AB79">
            <v>0</v>
          </cell>
        </row>
        <row r="80">
          <cell r="X80">
            <v>120.92</v>
          </cell>
          <cell r="Z80" t="str">
            <v>RA</v>
          </cell>
          <cell r="AA80">
            <v>2.8580510770318512</v>
          </cell>
          <cell r="AB80">
            <v>0</v>
          </cell>
        </row>
        <row r="81">
          <cell r="X81">
            <v>29.16</v>
          </cell>
          <cell r="Z81" t="str">
            <v>RA</v>
          </cell>
          <cell r="AA81">
            <v>0.68922237352173987</v>
          </cell>
          <cell r="AB81">
            <v>0</v>
          </cell>
        </row>
        <row r="82">
          <cell r="X82">
            <v>115.5</v>
          </cell>
          <cell r="Z82" t="str">
            <v>RA</v>
          </cell>
          <cell r="AA82">
            <v>2.7299445864801424</v>
          </cell>
          <cell r="AB82">
            <v>0</v>
          </cell>
        </row>
        <row r="83">
          <cell r="X83">
            <v>702.11</v>
          </cell>
          <cell r="Z83" t="str">
            <v>RA</v>
          </cell>
          <cell r="AA83">
            <v>16.594990420896735</v>
          </cell>
          <cell r="AB83">
            <v>0</v>
          </cell>
        </row>
        <row r="84">
          <cell r="X84">
            <v>116.5</v>
          </cell>
          <cell r="Z84" t="str">
            <v>RA</v>
          </cell>
          <cell r="AA84">
            <v>2.7535804703457716</v>
          </cell>
          <cell r="AB84">
            <v>0</v>
          </cell>
        </row>
        <row r="85">
          <cell r="X85">
            <v>192.64</v>
          </cell>
          <cell r="Z85" t="str">
            <v>RA</v>
          </cell>
          <cell r="AA85">
            <v>4.553216667874759</v>
          </cell>
          <cell r="AB85">
            <v>0</v>
          </cell>
        </row>
        <row r="86">
          <cell r="X86">
            <v>1260.94</v>
          </cell>
          <cell r="Z86" t="str">
            <v>RA</v>
          </cell>
          <cell r="AA86">
            <v>29.803431401526158</v>
          </cell>
          <cell r="AB86">
            <v>0</v>
          </cell>
        </row>
        <row r="87">
          <cell r="X87">
            <v>29668.7</v>
          </cell>
          <cell r="Z87" t="str">
            <v/>
          </cell>
          <cell r="AA87">
            <v>701.24594764418532</v>
          </cell>
          <cell r="AB87">
            <v>0</v>
          </cell>
        </row>
        <row r="88">
          <cell r="X88">
            <v>14.44</v>
          </cell>
          <cell r="Z88" t="str">
            <v>RA</v>
          </cell>
          <cell r="AA88">
            <v>0.34130216301968186</v>
          </cell>
          <cell r="AB88">
            <v>0</v>
          </cell>
        </row>
        <row r="89">
          <cell r="X89">
            <v>37.92</v>
          </cell>
          <cell r="Z89" t="str">
            <v>RA</v>
          </cell>
          <cell r="AA89">
            <v>0.89627271618464943</v>
          </cell>
          <cell r="AB89">
            <v>0</v>
          </cell>
        </row>
        <row r="90">
          <cell r="X90">
            <v>22.28</v>
          </cell>
          <cell r="Z90" t="str">
            <v>RA</v>
          </cell>
          <cell r="AA90">
            <v>0.52660749252621286</v>
          </cell>
          <cell r="AB90">
            <v>0</v>
          </cell>
        </row>
        <row r="91">
          <cell r="X91">
            <v>66.72</v>
          </cell>
          <cell r="Z91" t="str">
            <v>RA</v>
          </cell>
          <cell r="AA91">
            <v>1.5769861715147628</v>
          </cell>
          <cell r="AB91">
            <v>0</v>
          </cell>
        </row>
        <row r="92">
          <cell r="X92">
            <v>137.9</v>
          </cell>
          <cell r="Z92" t="str">
            <v>RA</v>
          </cell>
          <cell r="AA92">
            <v>3.2593883850702308</v>
          </cell>
          <cell r="AB92">
            <v>0</v>
          </cell>
        </row>
        <row r="93">
          <cell r="X93">
            <v>72.930000000000007</v>
          </cell>
          <cell r="Z93" t="str">
            <v>RA</v>
          </cell>
          <cell r="AA93">
            <v>1.7237650103203188</v>
          </cell>
          <cell r="AB93">
            <v>0</v>
          </cell>
        </row>
        <row r="94">
          <cell r="X94">
            <v>30.81</v>
          </cell>
          <cell r="Z94" t="str">
            <v>RA</v>
          </cell>
          <cell r="AA94">
            <v>0.72822158190002761</v>
          </cell>
          <cell r="AB94">
            <v>0</v>
          </cell>
        </row>
        <row r="95">
          <cell r="X95">
            <v>235.51</v>
          </cell>
          <cell r="Z95" t="str">
            <v>RA</v>
          </cell>
          <cell r="AA95">
            <v>5.5664870091942715</v>
          </cell>
          <cell r="AB95">
            <v>0</v>
          </cell>
        </row>
        <row r="96">
          <cell r="X96">
            <v>473.6</v>
          </cell>
          <cell r="Z96" t="str">
            <v>RA</v>
          </cell>
          <cell r="AA96">
            <v>11.193954598761866</v>
          </cell>
          <cell r="AB96">
            <v>0</v>
          </cell>
        </row>
        <row r="97">
          <cell r="X97">
            <v>96.4</v>
          </cell>
          <cell r="Z97" t="str">
            <v>RA</v>
          </cell>
          <cell r="AA97">
            <v>2.2784992046466299</v>
          </cell>
          <cell r="AB97">
            <v>0</v>
          </cell>
        </row>
        <row r="98">
          <cell r="X98">
            <v>156.96</v>
          </cell>
          <cell r="Z98" t="str">
            <v>RA</v>
          </cell>
          <cell r="AA98">
            <v>3.7098883315491187</v>
          </cell>
          <cell r="AB98">
            <v>0</v>
          </cell>
        </row>
        <row r="99">
          <cell r="X99">
            <v>2344.71</v>
          </cell>
          <cell r="Z99" t="str">
            <v>RA</v>
          </cell>
          <cell r="AA99">
            <v>55.419293258578833</v>
          </cell>
          <cell r="AB99">
            <v>0</v>
          </cell>
        </row>
        <row r="100">
          <cell r="X100">
            <v>8281.1</v>
          </cell>
          <cell r="Z100" t="str">
            <v>RA</v>
          </cell>
          <cell r="AA100">
            <v>195.73111787965982</v>
          </cell>
          <cell r="AB100">
            <v>0</v>
          </cell>
        </row>
        <row r="101">
          <cell r="X101">
            <v>232.24</v>
          </cell>
          <cell r="Z101" t="str">
            <v>RA</v>
          </cell>
          <cell r="AA101">
            <v>5.4891976689536648</v>
          </cell>
          <cell r="AB101">
            <v>0</v>
          </cell>
        </row>
        <row r="102">
          <cell r="X102">
            <v>591.51</v>
          </cell>
          <cell r="Z102" t="str">
            <v>RA</v>
          </cell>
          <cell r="AA102">
            <v>13.980861665358175</v>
          </cell>
          <cell r="AB102">
            <v>0</v>
          </cell>
        </row>
        <row r="103">
          <cell r="X103">
            <v>1700.24</v>
          </cell>
          <cell r="Z103" t="str">
            <v>RA</v>
          </cell>
          <cell r="AA103">
            <v>40.186675183696948</v>
          </cell>
          <cell r="AB103">
            <v>0</v>
          </cell>
        </row>
        <row r="104">
          <cell r="X104">
            <v>570.72</v>
          </cell>
          <cell r="Z104" t="str">
            <v>RA</v>
          </cell>
          <cell r="AA104">
            <v>13.489471639791748</v>
          </cell>
          <cell r="AB104">
            <v>0</v>
          </cell>
        </row>
        <row r="105">
          <cell r="X105">
            <v>1217.3399999999999</v>
          </cell>
          <cell r="Z105" t="str">
            <v>RA</v>
          </cell>
          <cell r="AA105">
            <v>28.772906864984733</v>
          </cell>
          <cell r="AB105">
            <v>0</v>
          </cell>
        </row>
        <row r="106">
          <cell r="X106">
            <v>112.74</v>
          </cell>
          <cell r="Z106" t="str">
            <v>RA</v>
          </cell>
          <cell r="AA106">
            <v>2.6647095470110065</v>
          </cell>
          <cell r="AB106">
            <v>0</v>
          </cell>
        </row>
        <row r="107">
          <cell r="X107">
            <v>5400.4</v>
          </cell>
          <cell r="Z107" t="str">
            <v>RA</v>
          </cell>
          <cell r="AA107">
            <v>127.64322722794252</v>
          </cell>
          <cell r="AB107">
            <v>0</v>
          </cell>
        </row>
        <row r="108">
          <cell r="X108">
            <v>7872.23</v>
          </cell>
          <cell r="Z108" t="str">
            <v>RA</v>
          </cell>
          <cell r="AA108">
            <v>186.06711404352009</v>
          </cell>
          <cell r="AB108">
            <v>0</v>
          </cell>
        </row>
        <row r="109">
          <cell r="X109">
            <v>10377.01</v>
          </cell>
          <cell r="Z109" t="str">
            <v/>
          </cell>
          <cell r="AA109">
            <v>245.2698032324702</v>
          </cell>
          <cell r="AB109">
            <v>0</v>
          </cell>
        </row>
        <row r="110">
          <cell r="X110">
            <v>122.01</v>
          </cell>
          <cell r="Z110" t="str">
            <v>RA</v>
          </cell>
          <cell r="AA110">
            <v>2.8838141904453871</v>
          </cell>
          <cell r="AB110">
            <v>0</v>
          </cell>
        </row>
        <row r="111">
          <cell r="X111">
            <v>29.8</v>
          </cell>
          <cell r="Z111" t="str">
            <v>RA</v>
          </cell>
          <cell r="AA111">
            <v>0.70434933919574239</v>
          </cell>
          <cell r="AB111">
            <v>0</v>
          </cell>
        </row>
        <row r="112">
          <cell r="X112">
            <v>82.01</v>
          </cell>
          <cell r="Z112" t="str">
            <v>RA</v>
          </cell>
          <cell r="AA112">
            <v>1.9383788358202294</v>
          </cell>
          <cell r="AB112">
            <v>0</v>
          </cell>
        </row>
        <row r="113">
          <cell r="X113">
            <v>511.61</v>
          </cell>
          <cell r="Z113" t="str">
            <v>RA</v>
          </cell>
          <cell r="AA113">
            <v>12.092354544494423</v>
          </cell>
          <cell r="AB113">
            <v>0</v>
          </cell>
        </row>
        <row r="114">
          <cell r="X114">
            <v>163.30000000000001</v>
          </cell>
          <cell r="Z114" t="str">
            <v>RA</v>
          </cell>
          <cell r="AA114">
            <v>3.8597398352572063</v>
          </cell>
          <cell r="AB114">
            <v>0</v>
          </cell>
        </row>
        <row r="115">
          <cell r="X115">
            <v>502.32</v>
          </cell>
          <cell r="Z115" t="str">
            <v>RA</v>
          </cell>
          <cell r="AA115">
            <v>11.872777183382729</v>
          </cell>
          <cell r="AB115">
            <v>0</v>
          </cell>
        </row>
        <row r="116">
          <cell r="X116">
            <v>194.99</v>
          </cell>
          <cell r="Z116" t="str">
            <v>RA</v>
          </cell>
          <cell r="AA116">
            <v>4.6087609949589874</v>
          </cell>
          <cell r="AB116">
            <v>0</v>
          </cell>
        </row>
        <row r="117">
          <cell r="X117">
            <v>215.52</v>
          </cell>
          <cell r="Z117" t="str">
            <v>RA</v>
          </cell>
          <cell r="AA117">
            <v>5.0940056907203495</v>
          </cell>
          <cell r="AB117">
            <v>0</v>
          </cell>
        </row>
        <row r="118">
          <cell r="X118">
            <v>128.25</v>
          </cell>
          <cell r="Z118" t="str">
            <v>RA</v>
          </cell>
          <cell r="AA118">
            <v>3.0313021057669114</v>
          </cell>
          <cell r="AB118">
            <v>0</v>
          </cell>
        </row>
        <row r="119">
          <cell r="X119">
            <v>58.58</v>
          </cell>
          <cell r="Z119" t="str">
            <v>RA</v>
          </cell>
          <cell r="AA119">
            <v>1.3845900768485433</v>
          </cell>
          <cell r="AB119">
            <v>0</v>
          </cell>
        </row>
        <row r="120">
          <cell r="X120">
            <v>743.34</v>
          </cell>
          <cell r="Z120" t="str">
            <v>RA</v>
          </cell>
          <cell r="AA120">
            <v>17.569497912676617</v>
          </cell>
          <cell r="AB120">
            <v>0</v>
          </cell>
        </row>
        <row r="121">
          <cell r="X121">
            <v>52.06</v>
          </cell>
          <cell r="Z121" t="str">
            <v>RA</v>
          </cell>
          <cell r="AA121">
            <v>1.2304841140446428</v>
          </cell>
          <cell r="AB121">
            <v>0</v>
          </cell>
        </row>
        <row r="122">
          <cell r="X122">
            <v>1043.95</v>
          </cell>
          <cell r="Z122" t="str">
            <v>RA</v>
          </cell>
          <cell r="AA122">
            <v>24.674680961523332</v>
          </cell>
          <cell r="AB122">
            <v>0</v>
          </cell>
        </row>
        <row r="123">
          <cell r="X123">
            <v>3007.19</v>
          </cell>
          <cell r="Z123" t="str">
            <v>RA</v>
          </cell>
          <cell r="AA123">
            <v>71.077593601880693</v>
          </cell>
          <cell r="AB123">
            <v>0</v>
          </cell>
        </row>
        <row r="124">
          <cell r="X124">
            <v>2362.85</v>
          </cell>
          <cell r="Z124" t="str">
            <v>RA</v>
          </cell>
          <cell r="AA124">
            <v>55.848048191901341</v>
          </cell>
          <cell r="AB124">
            <v>0</v>
          </cell>
        </row>
        <row r="125">
          <cell r="X125">
            <v>1159.23</v>
          </cell>
          <cell r="Z125" t="str">
            <v>RA</v>
          </cell>
          <cell r="AA125">
            <v>27.399425653553035</v>
          </cell>
          <cell r="AB125">
            <v>0</v>
          </cell>
        </row>
        <row r="126">
          <cell r="X126">
            <v>14292.39</v>
          </cell>
          <cell r="Z126" t="str">
            <v/>
          </cell>
          <cell r="AA126">
            <v>337.81327020227644</v>
          </cell>
          <cell r="AB126">
            <v>0</v>
          </cell>
        </row>
        <row r="127">
          <cell r="X127">
            <v>546.20000000000005</v>
          </cell>
          <cell r="Z127" t="str">
            <v>RA</v>
          </cell>
          <cell r="AA127">
            <v>12.909919767406528</v>
          </cell>
          <cell r="AB127">
            <v>0</v>
          </cell>
        </row>
        <row r="128">
          <cell r="X128">
            <v>141.63999999999999</v>
          </cell>
          <cell r="Z128" t="str">
            <v>RA</v>
          </cell>
          <cell r="AA128">
            <v>3.3477865907276829</v>
          </cell>
          <cell r="AB128">
            <v>0</v>
          </cell>
        </row>
        <row r="129">
          <cell r="X129">
            <v>910.62</v>
          </cell>
          <cell r="Z129" t="str">
            <v>RA</v>
          </cell>
          <cell r="AA129">
            <v>21.523308565719024</v>
          </cell>
          <cell r="AB129">
            <v>0</v>
          </cell>
        </row>
        <row r="130">
          <cell r="X130">
            <v>1204.45</v>
          </cell>
          <cell r="Z130" t="str">
            <v>RA</v>
          </cell>
          <cell r="AA130">
            <v>28.468240321956777</v>
          </cell>
          <cell r="AB130">
            <v>0</v>
          </cell>
        </row>
        <row r="131">
          <cell r="X131">
            <v>342.16</v>
          </cell>
          <cell r="Z131" t="str">
            <v>RA</v>
          </cell>
          <cell r="AA131">
            <v>8.0872540234635988</v>
          </cell>
          <cell r="AB131">
            <v>0</v>
          </cell>
        </row>
        <row r="132">
          <cell r="X132">
            <v>2535.75</v>
          </cell>
          <cell r="Z132" t="str">
            <v>RA</v>
          </cell>
          <cell r="AA132">
            <v>59.934692512268583</v>
          </cell>
          <cell r="AB132">
            <v>0</v>
          </cell>
        </row>
        <row r="133">
          <cell r="X133">
            <v>62.91</v>
          </cell>
          <cell r="Z133" t="str">
            <v>RA</v>
          </cell>
          <cell r="AA133">
            <v>1.4869334539867165</v>
          </cell>
          <cell r="AB133">
            <v>0</v>
          </cell>
        </row>
        <row r="134">
          <cell r="X134">
            <v>6159.84</v>
          </cell>
          <cell r="Z134" t="str">
            <v>RA</v>
          </cell>
          <cell r="AA134">
            <v>145.59326287085577</v>
          </cell>
          <cell r="AB134">
            <v>0</v>
          </cell>
        </row>
        <row r="135">
          <cell r="X135">
            <v>1273.48</v>
          </cell>
          <cell r="Z135" t="str">
            <v>RA</v>
          </cell>
          <cell r="AA135">
            <v>30.099825385201143</v>
          </cell>
          <cell r="AB135">
            <v>0</v>
          </cell>
        </row>
        <row r="136">
          <cell r="X136">
            <v>1115.3399999999999</v>
          </cell>
          <cell r="Z136" t="str">
            <v>RA</v>
          </cell>
          <cell r="AA136">
            <v>26.362046710690581</v>
          </cell>
          <cell r="AB136">
            <v>0</v>
          </cell>
        </row>
      </sheetData>
      <sheetData sheetId="5" refreshError="1">
        <row r="12">
          <cell r="A12">
            <v>2</v>
          </cell>
          <cell r="Q12" t="str">
            <v>MERCADO PÚBLICO</v>
          </cell>
          <cell r="AA12" t="str">
            <v>.</v>
          </cell>
        </row>
        <row r="15">
          <cell r="M15">
            <v>1</v>
          </cell>
          <cell r="Q15">
            <v>489059.35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 t="str">
            <v/>
          </cell>
        </row>
        <row r="22">
          <cell r="M22">
            <v>3</v>
          </cell>
        </row>
        <row r="23">
          <cell r="M23">
            <v>3</v>
          </cell>
        </row>
        <row r="24">
          <cell r="M24">
            <v>3</v>
          </cell>
        </row>
        <row r="25">
          <cell r="M25">
            <v>3</v>
          </cell>
        </row>
        <row r="26">
          <cell r="M26">
            <v>3</v>
          </cell>
        </row>
        <row r="27">
          <cell r="M27">
            <v>3</v>
          </cell>
        </row>
        <row r="28">
          <cell r="M28">
            <v>3</v>
          </cell>
        </row>
        <row r="29">
          <cell r="M29" t="str">
            <v/>
          </cell>
        </row>
        <row r="30">
          <cell r="M30">
            <v>4</v>
          </cell>
        </row>
        <row r="31">
          <cell r="M31">
            <v>4</v>
          </cell>
        </row>
        <row r="32">
          <cell r="M32">
            <v>4</v>
          </cell>
        </row>
        <row r="33">
          <cell r="M33">
            <v>4</v>
          </cell>
        </row>
        <row r="34">
          <cell r="M34">
            <v>4</v>
          </cell>
        </row>
        <row r="35">
          <cell r="M35">
            <v>4</v>
          </cell>
        </row>
        <row r="36">
          <cell r="M36">
            <v>4</v>
          </cell>
        </row>
        <row r="37">
          <cell r="M37">
            <v>4</v>
          </cell>
        </row>
        <row r="38">
          <cell r="M38">
            <v>4</v>
          </cell>
        </row>
        <row r="39">
          <cell r="M39" t="str">
            <v/>
          </cell>
        </row>
        <row r="40">
          <cell r="M40">
            <v>5</v>
          </cell>
        </row>
        <row r="41">
          <cell r="M41">
            <v>5</v>
          </cell>
        </row>
        <row r="42">
          <cell r="M42">
            <v>5</v>
          </cell>
        </row>
        <row r="43">
          <cell r="M43">
            <v>5</v>
          </cell>
        </row>
        <row r="44">
          <cell r="M44">
            <v>5</v>
          </cell>
        </row>
        <row r="45">
          <cell r="M45">
            <v>5</v>
          </cell>
        </row>
        <row r="46">
          <cell r="M46">
            <v>5</v>
          </cell>
        </row>
        <row r="47">
          <cell r="M47">
            <v>5</v>
          </cell>
        </row>
        <row r="48">
          <cell r="M48" t="str">
            <v/>
          </cell>
        </row>
        <row r="49">
          <cell r="M49" t="str">
            <v/>
          </cell>
        </row>
        <row r="50">
          <cell r="M50">
            <v>6</v>
          </cell>
        </row>
        <row r="51">
          <cell r="M51">
            <v>6</v>
          </cell>
        </row>
        <row r="52">
          <cell r="M52">
            <v>6</v>
          </cell>
        </row>
        <row r="53">
          <cell r="M53">
            <v>6</v>
          </cell>
        </row>
        <row r="54">
          <cell r="M54">
            <v>6</v>
          </cell>
        </row>
        <row r="55">
          <cell r="M55">
            <v>6</v>
          </cell>
        </row>
        <row r="56">
          <cell r="M56">
            <v>6</v>
          </cell>
        </row>
        <row r="57">
          <cell r="M57">
            <v>6</v>
          </cell>
        </row>
        <row r="58">
          <cell r="M58" t="str">
            <v/>
          </cell>
        </row>
        <row r="59">
          <cell r="M59">
            <v>6</v>
          </cell>
        </row>
        <row r="60">
          <cell r="M60">
            <v>6</v>
          </cell>
        </row>
        <row r="61">
          <cell r="M61" t="str">
            <v/>
          </cell>
        </row>
        <row r="62">
          <cell r="M62">
            <v>7</v>
          </cell>
        </row>
        <row r="63">
          <cell r="M63">
            <v>7</v>
          </cell>
        </row>
        <row r="64">
          <cell r="M64">
            <v>7</v>
          </cell>
        </row>
        <row r="65">
          <cell r="M65">
            <v>7</v>
          </cell>
        </row>
        <row r="66">
          <cell r="M66">
            <v>7</v>
          </cell>
        </row>
        <row r="67">
          <cell r="M67" t="str">
            <v/>
          </cell>
        </row>
        <row r="68">
          <cell r="M68">
            <v>8</v>
          </cell>
        </row>
        <row r="69">
          <cell r="M69">
            <v>8</v>
          </cell>
        </row>
        <row r="70">
          <cell r="M70">
            <v>8</v>
          </cell>
        </row>
        <row r="71">
          <cell r="M71">
            <v>8</v>
          </cell>
        </row>
        <row r="72">
          <cell r="M72">
            <v>8</v>
          </cell>
        </row>
        <row r="73">
          <cell r="M73">
            <v>8</v>
          </cell>
        </row>
        <row r="74">
          <cell r="M74">
            <v>8</v>
          </cell>
        </row>
        <row r="75">
          <cell r="M75">
            <v>8</v>
          </cell>
        </row>
        <row r="76">
          <cell r="M76">
            <v>8</v>
          </cell>
        </row>
        <row r="77">
          <cell r="M77">
            <v>8</v>
          </cell>
        </row>
        <row r="78">
          <cell r="M78" t="str">
            <v/>
          </cell>
        </row>
        <row r="79">
          <cell r="M79">
            <v>9</v>
          </cell>
        </row>
        <row r="80">
          <cell r="M80">
            <v>9</v>
          </cell>
        </row>
        <row r="81">
          <cell r="M81">
            <v>9</v>
          </cell>
        </row>
        <row r="82">
          <cell r="M82">
            <v>9</v>
          </cell>
        </row>
        <row r="83">
          <cell r="M83">
            <v>9</v>
          </cell>
        </row>
        <row r="84">
          <cell r="M84">
            <v>9</v>
          </cell>
        </row>
        <row r="85">
          <cell r="M85">
            <v>9</v>
          </cell>
        </row>
        <row r="86">
          <cell r="M86">
            <v>9</v>
          </cell>
        </row>
        <row r="87">
          <cell r="M87" t="str">
            <v/>
          </cell>
        </row>
        <row r="88">
          <cell r="M88">
            <v>10</v>
          </cell>
        </row>
        <row r="89">
          <cell r="M89">
            <v>10</v>
          </cell>
        </row>
        <row r="90">
          <cell r="M90">
            <v>10</v>
          </cell>
        </row>
        <row r="91">
          <cell r="M91">
            <v>10</v>
          </cell>
        </row>
        <row r="92">
          <cell r="M92">
            <v>10</v>
          </cell>
        </row>
        <row r="93">
          <cell r="M93">
            <v>10</v>
          </cell>
        </row>
        <row r="94">
          <cell r="M94">
            <v>10</v>
          </cell>
        </row>
        <row r="95">
          <cell r="M95">
            <v>10</v>
          </cell>
        </row>
        <row r="96">
          <cell r="M96">
            <v>10</v>
          </cell>
        </row>
        <row r="97">
          <cell r="M97">
            <v>10</v>
          </cell>
        </row>
        <row r="98">
          <cell r="M98">
            <v>10</v>
          </cell>
        </row>
        <row r="99">
          <cell r="M99">
            <v>10</v>
          </cell>
        </row>
        <row r="100">
          <cell r="M100">
            <v>10</v>
          </cell>
        </row>
        <row r="101">
          <cell r="M101">
            <v>10</v>
          </cell>
        </row>
        <row r="102">
          <cell r="M102">
            <v>10</v>
          </cell>
        </row>
        <row r="103">
          <cell r="M103">
            <v>10</v>
          </cell>
        </row>
        <row r="104">
          <cell r="M104">
            <v>10</v>
          </cell>
        </row>
        <row r="105">
          <cell r="M105">
            <v>10</v>
          </cell>
        </row>
        <row r="106">
          <cell r="M106">
            <v>10</v>
          </cell>
        </row>
        <row r="107">
          <cell r="M107">
            <v>10</v>
          </cell>
        </row>
        <row r="108">
          <cell r="M108">
            <v>10</v>
          </cell>
        </row>
        <row r="109">
          <cell r="M109" t="str">
            <v/>
          </cell>
        </row>
        <row r="110">
          <cell r="M110">
            <v>11</v>
          </cell>
        </row>
        <row r="111">
          <cell r="M111">
            <v>11</v>
          </cell>
        </row>
        <row r="112">
          <cell r="M112">
            <v>11</v>
          </cell>
        </row>
        <row r="113">
          <cell r="M113">
            <v>11</v>
          </cell>
        </row>
        <row r="114">
          <cell r="M114">
            <v>11</v>
          </cell>
        </row>
        <row r="115">
          <cell r="M115">
            <v>11</v>
          </cell>
        </row>
        <row r="116">
          <cell r="M116">
            <v>11</v>
          </cell>
        </row>
        <row r="117">
          <cell r="M117">
            <v>11</v>
          </cell>
        </row>
        <row r="118">
          <cell r="M118">
            <v>11</v>
          </cell>
        </row>
        <row r="119">
          <cell r="M119">
            <v>11</v>
          </cell>
        </row>
        <row r="120">
          <cell r="M120">
            <v>11</v>
          </cell>
        </row>
        <row r="121">
          <cell r="M121">
            <v>11</v>
          </cell>
        </row>
        <row r="122">
          <cell r="M122">
            <v>11</v>
          </cell>
        </row>
        <row r="123">
          <cell r="M123">
            <v>11</v>
          </cell>
        </row>
        <row r="124">
          <cell r="M124">
            <v>11</v>
          </cell>
        </row>
        <row r="125">
          <cell r="M125">
            <v>11</v>
          </cell>
        </row>
        <row r="126">
          <cell r="M126" t="str">
            <v/>
          </cell>
        </row>
        <row r="127">
          <cell r="M127">
            <v>12</v>
          </cell>
        </row>
        <row r="128">
          <cell r="M128">
            <v>12</v>
          </cell>
        </row>
        <row r="129">
          <cell r="M129">
            <v>12</v>
          </cell>
        </row>
        <row r="130">
          <cell r="M130">
            <v>12</v>
          </cell>
        </row>
        <row r="131">
          <cell r="M131">
            <v>12</v>
          </cell>
        </row>
        <row r="132">
          <cell r="M132">
            <v>12</v>
          </cell>
        </row>
        <row r="133">
          <cell r="M133">
            <v>12</v>
          </cell>
        </row>
        <row r="134">
          <cell r="M134">
            <v>12</v>
          </cell>
        </row>
        <row r="135">
          <cell r="M135">
            <v>12</v>
          </cell>
        </row>
        <row r="136">
          <cell r="M136">
            <v>12</v>
          </cell>
        </row>
      </sheetData>
      <sheetData sheetId="6" refreshError="1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  <row r="21">
          <cell r="C21">
            <v>7</v>
          </cell>
        </row>
        <row r="22">
          <cell r="C22">
            <v>8</v>
          </cell>
        </row>
        <row r="23">
          <cell r="C23">
            <v>9</v>
          </cell>
        </row>
        <row r="24">
          <cell r="C24">
            <v>10</v>
          </cell>
        </row>
        <row r="25">
          <cell r="C25">
            <v>11</v>
          </cell>
        </row>
        <row r="26">
          <cell r="C26">
            <v>12</v>
          </cell>
        </row>
      </sheetData>
      <sheetData sheetId="7" refreshError="1">
        <row r="10">
          <cell r="G10">
            <v>2</v>
          </cell>
        </row>
      </sheetData>
      <sheetData sheetId="8" refreshError="1"/>
      <sheetData sheetId="9" refreshError="1">
        <row r="9">
          <cell r="J9">
            <v>1</v>
          </cell>
        </row>
        <row r="15">
          <cell r="A15" t="str">
            <v/>
          </cell>
          <cell r="B15">
            <v>1</v>
          </cell>
          <cell r="C15" t="str">
            <v>Administração Local</v>
          </cell>
          <cell r="H15" t="str">
            <v>Para aplicação de Adm. Local é necessário definir os eventos manualmente.</v>
          </cell>
        </row>
        <row r="27">
          <cell r="A27" t="str">
            <v>F</v>
          </cell>
        </row>
      </sheetData>
      <sheetData sheetId="10" refreshError="1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489059.35</v>
          </cell>
          <cell r="AA14">
            <v>11559.34999999998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Branco</v>
          </cell>
          <cell r="O16">
            <v>0</v>
          </cell>
          <cell r="AA16">
            <v>0</v>
          </cell>
          <cell r="AB16">
            <v>0</v>
          </cell>
        </row>
        <row r="17">
          <cell r="B17" t="str">
            <v>Branco</v>
          </cell>
          <cell r="O17">
            <v>0</v>
          </cell>
          <cell r="AA17">
            <v>0</v>
          </cell>
          <cell r="AB17">
            <v>0</v>
          </cell>
        </row>
        <row r="18">
          <cell r="B18" t="str">
            <v>Branco</v>
          </cell>
          <cell r="O18">
            <v>0</v>
          </cell>
          <cell r="AA18">
            <v>0</v>
          </cell>
          <cell r="AB18">
            <v>0</v>
          </cell>
        </row>
        <row r="19">
          <cell r="B19" t="str">
            <v>Branco</v>
          </cell>
          <cell r="O19">
            <v>0</v>
          </cell>
          <cell r="AA19">
            <v>0</v>
          </cell>
          <cell r="AB19">
            <v>0</v>
          </cell>
        </row>
        <row r="20">
          <cell r="B20" t="str">
            <v>Branco</v>
          </cell>
          <cell r="O20">
            <v>0</v>
          </cell>
          <cell r="AA20">
            <v>0</v>
          </cell>
          <cell r="AB20">
            <v>0</v>
          </cell>
        </row>
        <row r="21">
          <cell r="B21" t="str">
            <v>Branco</v>
          </cell>
          <cell r="O21">
            <v>0</v>
          </cell>
          <cell r="AA21">
            <v>0</v>
          </cell>
          <cell r="AB21">
            <v>0</v>
          </cell>
        </row>
        <row r="22">
          <cell r="B22" t="str">
            <v>Branco</v>
          </cell>
          <cell r="O22">
            <v>0</v>
          </cell>
          <cell r="AA22">
            <v>0</v>
          </cell>
          <cell r="AB22">
            <v>0</v>
          </cell>
        </row>
        <row r="23">
          <cell r="B23" t="str">
            <v>Branco</v>
          </cell>
          <cell r="O23">
            <v>0</v>
          </cell>
          <cell r="AA23">
            <v>0</v>
          </cell>
          <cell r="AB23">
            <v>0</v>
          </cell>
        </row>
        <row r="24">
          <cell r="B24" t="str">
            <v>TR$</v>
          </cell>
          <cell r="O24">
            <v>489059.35</v>
          </cell>
          <cell r="AA24">
            <v>11559.35</v>
          </cell>
          <cell r="AB24">
            <v>0</v>
          </cell>
        </row>
      </sheetData>
      <sheetData sheetId="11" refreshError="1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2" refreshError="1">
        <row r="7">
          <cell r="O7">
            <v>489059.35</v>
          </cell>
        </row>
        <row r="26">
          <cell r="AC26">
            <v>0</v>
          </cell>
          <cell r="AD26">
            <v>0</v>
          </cell>
        </row>
        <row r="27">
          <cell r="AC27">
            <v>0</v>
          </cell>
          <cell r="AD27">
            <v>0</v>
          </cell>
        </row>
      </sheetData>
      <sheetData sheetId="1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ÃO DE CUSTOS"/>
      <sheetName val="BCO DE SEMENTES CORRETA"/>
      <sheetName val="QUADRA MULTI_USO"/>
      <sheetName val="CTO DE ATIVIDADES CORRETO"/>
      <sheetName val="ORÇAMENTO GLOBAL"/>
      <sheetName val="FOSSA e SUMIDOURO"/>
      <sheetName val="Orçamento Banco em Alvenaria"/>
      <sheetName val="Orçamento Cisterna"/>
      <sheetName val="COMPOSIÇÃO _FOSSA E SUMIDOURO_"/>
      <sheetName val="elétrico com códigos_3_"/>
      <sheetName val="QCI FINAL"/>
      <sheetName val="CRONOGRAMA GLOBAL"/>
      <sheetName val="CRON. GLOBAL S EQUIPAM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çosNoPrint"/>
      <sheetName val="ComparaQuantNoPrint"/>
      <sheetName val="TodasTraf-2011-NoPrint"/>
      <sheetName val="TrafPb008"/>
      <sheetName val="PavPb008"/>
      <sheetName val="TrafPb027"/>
      <sheetName val="PavPb027"/>
      <sheetName val="TrafPb033(1)"/>
      <sheetName val="PavPb033(1)"/>
      <sheetName val="TrafPb033(2)"/>
      <sheetName val="PavPb033(2)"/>
      <sheetName val="TrafPb059(1)"/>
      <sheetName val="PavPb059(1)"/>
      <sheetName val="TrafPb059(2)"/>
      <sheetName val="PavPb059(2)"/>
      <sheetName val="TrafPb061"/>
      <sheetName val="PavPb061"/>
      <sheetName val="TrafPb065"/>
      <sheetName val="PavPb065"/>
      <sheetName val="TodasTraf-2000-NoPrint"/>
      <sheetName val="Br101-NoPrint"/>
      <sheetName val="TrafAnual-NoPrint"/>
      <sheetName val="TrafContExpan-NoPrint"/>
      <sheetName val="PavComplNoPrint"/>
      <sheetName val="PLANILHA"/>
      <sheetName val="RESUMO_AU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 DE CALCULO"/>
      <sheetName val="Orçamento"/>
      <sheetName val="QCI"/>
      <sheetName val="CRONOGRAMA"/>
      <sheetName val="COMPOSIÇÃO DO BDI "/>
      <sheetName val="COMPOSIÇÃO CUSTO"/>
      <sheetName val="MODELO 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OBAL"/>
      <sheetName val="Orçam."/>
      <sheetName val="Memória"/>
      <sheetName val="(Não usar) Pavimento"/>
      <sheetName val="Meiofio"/>
      <sheetName val="Piso"/>
      <sheetName val="Qd. Resumo"/>
      <sheetName val="BD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OBAL"/>
      <sheetName val="Orçam."/>
      <sheetName val="Memória"/>
      <sheetName val="Meio-fio e Pavimento"/>
      <sheetName val="Rampa"/>
      <sheetName val="Drenagem"/>
      <sheetName val="Placa"/>
      <sheetName val="QCI"/>
      <sheetName val="CRON."/>
      <sheetName val="BDI"/>
      <sheetName val="NÃO IMPRIMIR"/>
      <sheetName val="PA"/>
      <sheetName val="BL"/>
      <sheetName val="PV"/>
    </sheetNames>
    <sheetDataSet>
      <sheetData sheetId="0"/>
      <sheetData sheetId="1"/>
      <sheetData sheetId="2">
        <row r="45">
          <cell r="D45" t="str">
            <v>Placas de sinalização vertical  (SENTIDO DA VIA/PARE)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ição"/>
      <sheetName val="Memória de Cálculo"/>
      <sheetName val="Planilha_Ajustada"/>
      <sheetName val="PLAN_FINAL"/>
      <sheetName val="Cronograma_FINAL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88"/>
  <sheetViews>
    <sheetView tabSelected="1" showOutlineSymbols="0" showWhiteSpace="0" view="pageBreakPreview" zoomScaleNormal="100" zoomScaleSheetLayoutView="100" workbookViewId="0">
      <selection activeCell="D13" sqref="D13"/>
    </sheetView>
  </sheetViews>
  <sheetFormatPr defaultRowHeight="14.25" x14ac:dyDescent="0.2"/>
  <cols>
    <col min="1" max="1" width="17" customWidth="1"/>
    <col min="2" max="2" width="10" bestFit="1" customWidth="1"/>
    <col min="3" max="3" width="13.25" bestFit="1" customWidth="1"/>
    <col min="4" max="4" width="60" bestFit="1" customWidth="1"/>
    <col min="5" max="5" width="8" bestFit="1" customWidth="1"/>
    <col min="6" max="6" width="13" bestFit="1" customWidth="1"/>
    <col min="7" max="9" width="16.5" customWidth="1"/>
    <col min="10" max="10" width="13.75" customWidth="1"/>
  </cols>
  <sheetData>
    <row r="1" spans="1:10" ht="18.75" customHeight="1" x14ac:dyDescent="0.2">
      <c r="A1" s="3" t="s">
        <v>8</v>
      </c>
      <c r="B1" s="141" t="str">
        <f>'Memória de Cálculo'!$B$1</f>
        <v>CONSTRUÇÃO DO MERCADO PÚBLICO DE LAGOA DE DENTRO-PB.</v>
      </c>
      <c r="C1" s="141"/>
      <c r="D1" s="142"/>
      <c r="E1" s="146" t="s">
        <v>9</v>
      </c>
      <c r="F1" s="146"/>
      <c r="G1" s="91" t="s">
        <v>331</v>
      </c>
      <c r="H1" s="135"/>
      <c r="I1" s="136"/>
    </row>
    <row r="2" spans="1:10" ht="18.75" customHeight="1" x14ac:dyDescent="0.2">
      <c r="A2" s="4" t="s">
        <v>37</v>
      </c>
      <c r="B2" s="143" t="str">
        <f>'Memória de Cálculo'!$B$2</f>
        <v>LAGOA DE DENTRO-PB.</v>
      </c>
      <c r="C2" s="143"/>
      <c r="D2" s="133"/>
      <c r="E2" s="147">
        <v>3253548.91</v>
      </c>
      <c r="F2" s="147"/>
      <c r="G2" s="92">
        <v>3250301</v>
      </c>
      <c r="H2" s="137"/>
      <c r="I2" s="138"/>
    </row>
    <row r="3" spans="1:10" ht="18.75" customHeight="1" x14ac:dyDescent="0.2">
      <c r="A3" s="3" t="s">
        <v>10</v>
      </c>
      <c r="B3" s="144" t="str">
        <f>'Memória de Cálculo'!$B$3</f>
        <v xml:space="preserve">SINAPI - 09/2025 / ORSE - 09/2025 </v>
      </c>
      <c r="C3" s="145"/>
      <c r="D3" s="145"/>
      <c r="E3" s="146" t="s">
        <v>38</v>
      </c>
      <c r="F3" s="146"/>
      <c r="G3" s="3" t="s">
        <v>332</v>
      </c>
      <c r="H3" s="137"/>
      <c r="I3" s="138"/>
    </row>
    <row r="4" spans="1:10" ht="35.25" customHeight="1" x14ac:dyDescent="0.2">
      <c r="A4" s="12" t="s">
        <v>42</v>
      </c>
      <c r="B4" s="133" t="str">
        <f>'Memória de Cálculo'!$B$4</f>
        <v>Não desonerados - Horista:113,60% Mensalista: 69,85%)</v>
      </c>
      <c r="C4" s="134"/>
      <c r="D4" s="134"/>
      <c r="E4" s="148">
        <f>'Memória de Cálculo'!$C$4</f>
        <v>0.2034</v>
      </c>
      <c r="F4" s="148"/>
      <c r="G4" s="92">
        <f>E2-G2</f>
        <v>3247.910000000149</v>
      </c>
      <c r="H4" s="139" t="str">
        <f>'Memória de Cálculo'!$E$4</f>
        <v>ESTADO DA PARAÍBA
PREFEITURA MUNICIPAL DE LAGOA DE DENTRO</v>
      </c>
      <c r="I4" s="140"/>
    </row>
    <row r="5" spans="1:10" ht="5.25" customHeight="1" thickBot="1" x14ac:dyDescent="0.25">
      <c r="A5" s="21"/>
      <c r="B5" s="22"/>
      <c r="C5" s="22"/>
      <c r="D5" s="22"/>
      <c r="E5" s="22"/>
      <c r="F5" s="22"/>
      <c r="G5" s="22"/>
      <c r="H5" s="20"/>
      <c r="I5" s="20"/>
    </row>
    <row r="6" spans="1:10" ht="19.5" customHeight="1" thickBot="1" x14ac:dyDescent="0.25">
      <c r="A6" s="128" t="s">
        <v>33</v>
      </c>
      <c r="B6" s="129"/>
      <c r="C6" s="129"/>
      <c r="D6" s="129"/>
      <c r="E6" s="129"/>
      <c r="F6" s="129"/>
      <c r="G6" s="129"/>
      <c r="H6" s="129"/>
      <c r="I6" s="130"/>
    </row>
    <row r="7" spans="1:10" ht="5.25" customHeight="1" x14ac:dyDescent="0.25">
      <c r="A7" s="23"/>
      <c r="B7" s="23"/>
      <c r="C7" s="23"/>
      <c r="D7" s="23"/>
      <c r="E7" s="23"/>
      <c r="F7" s="23"/>
      <c r="G7" s="23"/>
      <c r="H7" s="23"/>
      <c r="I7" s="23"/>
    </row>
    <row r="8" spans="1:10" ht="30" customHeight="1" x14ac:dyDescent="0.2">
      <c r="A8" s="24" t="s">
        <v>0</v>
      </c>
      <c r="B8" s="25" t="s">
        <v>19</v>
      </c>
      <c r="C8" s="24" t="s">
        <v>18</v>
      </c>
      <c r="D8" s="24" t="s">
        <v>1</v>
      </c>
      <c r="E8" s="26" t="s">
        <v>2</v>
      </c>
      <c r="F8" s="25" t="s">
        <v>3</v>
      </c>
      <c r="G8" s="25" t="s">
        <v>17</v>
      </c>
      <c r="H8" s="25" t="s">
        <v>16</v>
      </c>
      <c r="I8" s="25" t="s">
        <v>15</v>
      </c>
      <c r="J8" s="7" t="s">
        <v>14</v>
      </c>
    </row>
    <row r="9" spans="1:10" ht="15.75" customHeight="1" x14ac:dyDescent="0.2">
      <c r="A9" s="103" t="s">
        <v>4</v>
      </c>
      <c r="B9" s="103" t="s">
        <v>129</v>
      </c>
      <c r="C9" s="103"/>
      <c r="D9" s="103" t="s">
        <v>134</v>
      </c>
      <c r="E9" s="107"/>
      <c r="F9" s="104">
        <v>1</v>
      </c>
      <c r="G9" s="104" t="s">
        <v>30</v>
      </c>
      <c r="H9" s="109">
        <v>4485.12</v>
      </c>
      <c r="I9" s="109">
        <v>4485.12</v>
      </c>
      <c r="J9" s="110">
        <v>1.3785316047392692E-3</v>
      </c>
    </row>
    <row r="10" spans="1:10" ht="30" customHeight="1" x14ac:dyDescent="0.2">
      <c r="A10" s="48" t="s">
        <v>5</v>
      </c>
      <c r="B10" s="48" t="s">
        <v>131</v>
      </c>
      <c r="C10" s="48" t="s">
        <v>12</v>
      </c>
      <c r="D10" s="48" t="s">
        <v>132</v>
      </c>
      <c r="E10" s="51" t="s">
        <v>6</v>
      </c>
      <c r="F10" s="49">
        <v>8</v>
      </c>
      <c r="G10" s="50">
        <v>465.88</v>
      </c>
      <c r="H10" s="50">
        <v>560.64</v>
      </c>
      <c r="I10" s="50">
        <v>4485.12</v>
      </c>
      <c r="J10" s="89">
        <v>1.3785316047392692E-3</v>
      </c>
    </row>
    <row r="11" spans="1:10" ht="24" customHeight="1" x14ac:dyDescent="0.2">
      <c r="A11" s="103" t="s">
        <v>442</v>
      </c>
      <c r="B11" s="103" t="s">
        <v>129</v>
      </c>
      <c r="C11" s="103"/>
      <c r="D11" s="103" t="s">
        <v>443</v>
      </c>
      <c r="E11" s="107"/>
      <c r="F11" s="104">
        <v>1</v>
      </c>
      <c r="G11" s="104" t="s">
        <v>30</v>
      </c>
      <c r="H11" s="109">
        <v>380630.38</v>
      </c>
      <c r="I11" s="109">
        <v>380630.38</v>
      </c>
      <c r="J11" s="110">
        <v>0.11698929093400351</v>
      </c>
    </row>
    <row r="12" spans="1:10" ht="39.75" customHeight="1" x14ac:dyDescent="0.2">
      <c r="A12" s="48" t="s">
        <v>594</v>
      </c>
      <c r="B12" s="48" t="s">
        <v>1497</v>
      </c>
      <c r="C12" s="48" t="s">
        <v>12</v>
      </c>
      <c r="D12" s="48" t="s">
        <v>595</v>
      </c>
      <c r="E12" s="51" t="s">
        <v>7</v>
      </c>
      <c r="F12" s="49">
        <v>1931.72</v>
      </c>
      <c r="G12" s="50">
        <v>123.35</v>
      </c>
      <c r="H12" s="50">
        <v>148.44</v>
      </c>
      <c r="I12" s="50">
        <v>286744.52</v>
      </c>
      <c r="J12" s="89">
        <v>8.8132844451384015E-2</v>
      </c>
    </row>
    <row r="13" spans="1:10" ht="23.25" customHeight="1" x14ac:dyDescent="0.2">
      <c r="A13" s="48" t="s">
        <v>598</v>
      </c>
      <c r="B13" s="48" t="s">
        <v>1498</v>
      </c>
      <c r="C13" s="48" t="s">
        <v>12</v>
      </c>
      <c r="D13" s="48" t="s">
        <v>599</v>
      </c>
      <c r="E13" s="51" t="s">
        <v>7</v>
      </c>
      <c r="F13" s="49">
        <v>1931.72</v>
      </c>
      <c r="G13" s="50">
        <v>1.37</v>
      </c>
      <c r="H13" s="50">
        <v>1.65</v>
      </c>
      <c r="I13" s="50">
        <v>3187.34</v>
      </c>
      <c r="J13" s="89">
        <v>9.7965024905680609E-4</v>
      </c>
    </row>
    <row r="14" spans="1:10" ht="30" customHeight="1" x14ac:dyDescent="0.2">
      <c r="A14" s="48" t="s">
        <v>601</v>
      </c>
      <c r="B14" s="48" t="s">
        <v>1499</v>
      </c>
      <c r="C14" s="48" t="s">
        <v>1500</v>
      </c>
      <c r="D14" s="48" t="s">
        <v>602</v>
      </c>
      <c r="E14" s="51" t="s">
        <v>7</v>
      </c>
      <c r="F14" s="49">
        <v>221.8</v>
      </c>
      <c r="G14" s="50">
        <v>285.72000000000003</v>
      </c>
      <c r="H14" s="50">
        <v>343.84</v>
      </c>
      <c r="I14" s="50">
        <v>76263.710000000006</v>
      </c>
      <c r="J14" s="89">
        <v>2.3440160916468288E-2</v>
      </c>
    </row>
    <row r="15" spans="1:10" ht="38.25" x14ac:dyDescent="0.2">
      <c r="A15" s="48" t="s">
        <v>605</v>
      </c>
      <c r="B15" s="48" t="s">
        <v>395</v>
      </c>
      <c r="C15" s="48" t="s">
        <v>12</v>
      </c>
      <c r="D15" s="48" t="s">
        <v>346</v>
      </c>
      <c r="E15" s="51" t="s">
        <v>6</v>
      </c>
      <c r="F15" s="49">
        <v>70.510000000000005</v>
      </c>
      <c r="G15" s="50">
        <v>170.12</v>
      </c>
      <c r="H15" s="50">
        <v>204.72</v>
      </c>
      <c r="I15" s="50">
        <v>14434.81</v>
      </c>
      <c r="J15" s="89">
        <v>4.4366353170944032E-3</v>
      </c>
    </row>
    <row r="16" spans="1:10" x14ac:dyDescent="0.2">
      <c r="A16" s="103" t="s">
        <v>447</v>
      </c>
      <c r="B16" s="103" t="s">
        <v>129</v>
      </c>
      <c r="C16" s="103"/>
      <c r="D16" s="103" t="s">
        <v>448</v>
      </c>
      <c r="E16" s="107"/>
      <c r="F16" s="104">
        <v>1</v>
      </c>
      <c r="G16" s="104" t="s">
        <v>30</v>
      </c>
      <c r="H16" s="109">
        <v>2340081.9900000002</v>
      </c>
      <c r="I16" s="109">
        <v>2340081.9900000002</v>
      </c>
      <c r="J16" s="110">
        <v>0.71923983770694255</v>
      </c>
    </row>
    <row r="17" spans="1:10" x14ac:dyDescent="0.2">
      <c r="A17" s="103" t="s">
        <v>459</v>
      </c>
      <c r="B17" s="103" t="s">
        <v>129</v>
      </c>
      <c r="C17" s="103"/>
      <c r="D17" s="103" t="s">
        <v>333</v>
      </c>
      <c r="E17" s="107"/>
      <c r="F17" s="104">
        <v>1</v>
      </c>
      <c r="G17" s="104" t="s">
        <v>30</v>
      </c>
      <c r="H17" s="109">
        <v>587829.31000000006</v>
      </c>
      <c r="I17" s="109">
        <v>587829.31000000006</v>
      </c>
      <c r="J17" s="110">
        <v>0.18067326671907938</v>
      </c>
    </row>
    <row r="18" spans="1:10" x14ac:dyDescent="0.2">
      <c r="A18" s="103" t="s">
        <v>608</v>
      </c>
      <c r="B18" s="103" t="s">
        <v>129</v>
      </c>
      <c r="C18" s="103"/>
      <c r="D18" s="103" t="s">
        <v>336</v>
      </c>
      <c r="E18" s="107"/>
      <c r="F18" s="104">
        <v>1</v>
      </c>
      <c r="G18" s="104" t="s">
        <v>30</v>
      </c>
      <c r="H18" s="109">
        <v>55343.13</v>
      </c>
      <c r="I18" s="109">
        <v>55343.13</v>
      </c>
      <c r="J18" s="110">
        <v>1.7010080847378439E-2</v>
      </c>
    </row>
    <row r="19" spans="1:10" ht="25.5" x14ac:dyDescent="0.2">
      <c r="A19" s="48" t="s">
        <v>609</v>
      </c>
      <c r="B19" s="48" t="s">
        <v>389</v>
      </c>
      <c r="C19" s="48" t="s">
        <v>12</v>
      </c>
      <c r="D19" s="48" t="s">
        <v>610</v>
      </c>
      <c r="E19" s="51" t="s">
        <v>133</v>
      </c>
      <c r="F19" s="49">
        <v>174.7</v>
      </c>
      <c r="G19" s="50">
        <v>62.26</v>
      </c>
      <c r="H19" s="50">
        <v>74.92</v>
      </c>
      <c r="I19" s="50">
        <v>13088.52</v>
      </c>
      <c r="J19" s="89">
        <v>4.0228440887338617E-3</v>
      </c>
    </row>
    <row r="20" spans="1:10" ht="25.5" x14ac:dyDescent="0.2">
      <c r="A20" s="48" t="s">
        <v>613</v>
      </c>
      <c r="B20" s="48" t="s">
        <v>390</v>
      </c>
      <c r="C20" s="48" t="s">
        <v>12</v>
      </c>
      <c r="D20" s="48" t="s">
        <v>337</v>
      </c>
      <c r="E20" s="51" t="s">
        <v>7</v>
      </c>
      <c r="F20" s="49">
        <v>245.96</v>
      </c>
      <c r="G20" s="50">
        <v>92.65</v>
      </c>
      <c r="H20" s="50">
        <v>111.5</v>
      </c>
      <c r="I20" s="50">
        <v>27424.54</v>
      </c>
      <c r="J20" s="89">
        <v>8.4291156391437198E-3</v>
      </c>
    </row>
    <row r="21" spans="1:10" ht="25.5" x14ac:dyDescent="0.2">
      <c r="A21" s="48" t="s">
        <v>616</v>
      </c>
      <c r="B21" s="48" t="s">
        <v>213</v>
      </c>
      <c r="C21" s="48" t="s">
        <v>12</v>
      </c>
      <c r="D21" s="48" t="s">
        <v>214</v>
      </c>
      <c r="E21" s="51" t="s">
        <v>7</v>
      </c>
      <c r="F21" s="49">
        <v>20.11</v>
      </c>
      <c r="G21" s="50">
        <v>101.96</v>
      </c>
      <c r="H21" s="50">
        <v>122.7</v>
      </c>
      <c r="I21" s="50">
        <v>2467.5</v>
      </c>
      <c r="J21" s="89">
        <v>7.584026145775691E-4</v>
      </c>
    </row>
    <row r="22" spans="1:10" ht="25.5" x14ac:dyDescent="0.2">
      <c r="A22" s="48" t="s">
        <v>619</v>
      </c>
      <c r="B22" s="48" t="s">
        <v>126</v>
      </c>
      <c r="C22" s="48" t="s">
        <v>12</v>
      </c>
      <c r="D22" s="48" t="s">
        <v>127</v>
      </c>
      <c r="E22" s="51" t="s">
        <v>6</v>
      </c>
      <c r="F22" s="49">
        <v>119.98</v>
      </c>
      <c r="G22" s="50">
        <v>6.23</v>
      </c>
      <c r="H22" s="50">
        <v>7.5</v>
      </c>
      <c r="I22" s="50">
        <v>899.85</v>
      </c>
      <c r="J22" s="89">
        <v>2.7657491093318156E-4</v>
      </c>
    </row>
    <row r="23" spans="1:10" ht="25.5" x14ac:dyDescent="0.2">
      <c r="A23" s="48" t="s">
        <v>622</v>
      </c>
      <c r="B23" s="48" t="s">
        <v>144</v>
      </c>
      <c r="C23" s="48" t="s">
        <v>12</v>
      </c>
      <c r="D23" s="48" t="s">
        <v>145</v>
      </c>
      <c r="E23" s="51" t="s">
        <v>6</v>
      </c>
      <c r="F23" s="49">
        <v>119.98</v>
      </c>
      <c r="G23" s="50">
        <v>39.75</v>
      </c>
      <c r="H23" s="50">
        <v>47.84</v>
      </c>
      <c r="I23" s="50">
        <v>5739.84</v>
      </c>
      <c r="J23" s="89">
        <v>1.7641781816644028E-3</v>
      </c>
    </row>
    <row r="24" spans="1:10" ht="25.5" x14ac:dyDescent="0.2">
      <c r="A24" s="48" t="s">
        <v>624</v>
      </c>
      <c r="B24" s="48" t="s">
        <v>146</v>
      </c>
      <c r="C24" s="48" t="s">
        <v>12</v>
      </c>
      <c r="D24" s="48" t="s">
        <v>147</v>
      </c>
      <c r="E24" s="51" t="s">
        <v>7</v>
      </c>
      <c r="F24" s="49">
        <v>187.82</v>
      </c>
      <c r="G24" s="50">
        <v>25.32</v>
      </c>
      <c r="H24" s="50">
        <v>30.47</v>
      </c>
      <c r="I24" s="50">
        <v>5722.88</v>
      </c>
      <c r="J24" s="89">
        <v>1.7589654123257056E-3</v>
      </c>
    </row>
    <row r="25" spans="1:10" x14ac:dyDescent="0.2">
      <c r="A25" s="103" t="s">
        <v>627</v>
      </c>
      <c r="B25" s="103" t="s">
        <v>129</v>
      </c>
      <c r="C25" s="103"/>
      <c r="D25" s="103" t="s">
        <v>148</v>
      </c>
      <c r="E25" s="107"/>
      <c r="F25" s="104">
        <v>1</v>
      </c>
      <c r="G25" s="104" t="s">
        <v>30</v>
      </c>
      <c r="H25" s="109">
        <v>215271.84</v>
      </c>
      <c r="I25" s="109">
        <v>215271.84</v>
      </c>
      <c r="J25" s="110">
        <v>6.6165238622461653E-2</v>
      </c>
    </row>
    <row r="26" spans="1:10" x14ac:dyDescent="0.2">
      <c r="A26" s="103" t="s">
        <v>628</v>
      </c>
      <c r="B26" s="103" t="s">
        <v>129</v>
      </c>
      <c r="C26" s="103"/>
      <c r="D26" s="103" t="s">
        <v>338</v>
      </c>
      <c r="E26" s="107"/>
      <c r="F26" s="104">
        <v>1</v>
      </c>
      <c r="G26" s="104" t="s">
        <v>30</v>
      </c>
      <c r="H26" s="109">
        <v>91365.17</v>
      </c>
      <c r="I26" s="109">
        <v>91365.17</v>
      </c>
      <c r="J26" s="110">
        <v>2.8081695566088784E-2</v>
      </c>
    </row>
    <row r="27" spans="1:10" ht="38.25" x14ac:dyDescent="0.2">
      <c r="A27" s="48" t="s">
        <v>629</v>
      </c>
      <c r="B27" s="48" t="s">
        <v>149</v>
      </c>
      <c r="C27" s="48" t="s">
        <v>12</v>
      </c>
      <c r="D27" s="48" t="s">
        <v>150</v>
      </c>
      <c r="E27" s="51" t="s">
        <v>6</v>
      </c>
      <c r="F27" s="49">
        <v>216.35</v>
      </c>
      <c r="G27" s="50">
        <v>44.49</v>
      </c>
      <c r="H27" s="50">
        <v>53.54</v>
      </c>
      <c r="I27" s="50">
        <v>11583.38</v>
      </c>
      <c r="J27" s="89">
        <v>3.5602292513254395E-3</v>
      </c>
    </row>
    <row r="28" spans="1:10" ht="25.5" x14ac:dyDescent="0.2">
      <c r="A28" s="48" t="s">
        <v>632</v>
      </c>
      <c r="B28" s="48" t="s">
        <v>151</v>
      </c>
      <c r="C28" s="48" t="s">
        <v>12</v>
      </c>
      <c r="D28" s="48" t="s">
        <v>152</v>
      </c>
      <c r="E28" s="51" t="s">
        <v>153</v>
      </c>
      <c r="F28" s="49">
        <v>861.2</v>
      </c>
      <c r="G28" s="50">
        <v>13.01</v>
      </c>
      <c r="H28" s="50">
        <v>15.66</v>
      </c>
      <c r="I28" s="50">
        <v>13486.39</v>
      </c>
      <c r="J28" s="89">
        <v>4.1451320920821814E-3</v>
      </c>
    </row>
    <row r="29" spans="1:10" ht="38.25" x14ac:dyDescent="0.2">
      <c r="A29" s="48" t="s">
        <v>635</v>
      </c>
      <c r="B29" s="48" t="s">
        <v>154</v>
      </c>
      <c r="C29" s="48" t="s">
        <v>12</v>
      </c>
      <c r="D29" s="48" t="s">
        <v>155</v>
      </c>
      <c r="E29" s="51" t="s">
        <v>153</v>
      </c>
      <c r="F29" s="49">
        <v>492.3</v>
      </c>
      <c r="G29" s="50">
        <v>12.93</v>
      </c>
      <c r="H29" s="50">
        <v>15.56</v>
      </c>
      <c r="I29" s="50">
        <v>7660.19</v>
      </c>
      <c r="J29" s="89">
        <v>2.3544105872992699E-3</v>
      </c>
    </row>
    <row r="30" spans="1:10" ht="38.25" x14ac:dyDescent="0.2">
      <c r="A30" s="48" t="s">
        <v>638</v>
      </c>
      <c r="B30" s="48" t="s">
        <v>156</v>
      </c>
      <c r="C30" s="48" t="s">
        <v>12</v>
      </c>
      <c r="D30" s="48" t="s">
        <v>157</v>
      </c>
      <c r="E30" s="51" t="s">
        <v>153</v>
      </c>
      <c r="F30" s="49">
        <v>1077</v>
      </c>
      <c r="G30" s="50">
        <v>9.92</v>
      </c>
      <c r="H30" s="50">
        <v>11.94</v>
      </c>
      <c r="I30" s="50">
        <v>12859.38</v>
      </c>
      <c r="J30" s="89">
        <v>3.9524163784585616E-3</v>
      </c>
    </row>
    <row r="31" spans="1:10" ht="38.25" x14ac:dyDescent="0.2">
      <c r="A31" s="48" t="s">
        <v>641</v>
      </c>
      <c r="B31" s="48" t="s">
        <v>215</v>
      </c>
      <c r="C31" s="48" t="s">
        <v>12</v>
      </c>
      <c r="D31" s="48" t="s">
        <v>216</v>
      </c>
      <c r="E31" s="51" t="s">
        <v>153</v>
      </c>
      <c r="F31" s="49">
        <v>100.6</v>
      </c>
      <c r="G31" s="50">
        <v>8.33</v>
      </c>
      <c r="H31" s="50">
        <v>10.02</v>
      </c>
      <c r="I31" s="50">
        <v>1008.01</v>
      </c>
      <c r="J31" s="89">
        <v>3.0981860973468506E-4</v>
      </c>
    </row>
    <row r="32" spans="1:10" ht="38.25" x14ac:dyDescent="0.2">
      <c r="A32" s="48" t="s">
        <v>644</v>
      </c>
      <c r="B32" s="48" t="s">
        <v>391</v>
      </c>
      <c r="C32" s="48" t="s">
        <v>12</v>
      </c>
      <c r="D32" s="48" t="s">
        <v>339</v>
      </c>
      <c r="E32" s="51" t="s">
        <v>153</v>
      </c>
      <c r="F32" s="49">
        <v>120.6</v>
      </c>
      <c r="G32" s="50">
        <v>8.0299999999999994</v>
      </c>
      <c r="H32" s="50">
        <v>9.66</v>
      </c>
      <c r="I32" s="50">
        <v>1165</v>
      </c>
      <c r="J32" s="89">
        <v>3.5807053535273273E-4</v>
      </c>
    </row>
    <row r="33" spans="1:10" ht="38.25" x14ac:dyDescent="0.2">
      <c r="A33" s="48" t="s">
        <v>647</v>
      </c>
      <c r="B33" s="48" t="s">
        <v>1501</v>
      </c>
      <c r="C33" s="48" t="s">
        <v>12</v>
      </c>
      <c r="D33" s="48" t="s">
        <v>648</v>
      </c>
      <c r="E33" s="51" t="s">
        <v>153</v>
      </c>
      <c r="F33" s="49">
        <v>28.2</v>
      </c>
      <c r="G33" s="50">
        <v>9.07</v>
      </c>
      <c r="H33" s="50">
        <v>10.91</v>
      </c>
      <c r="I33" s="50">
        <v>307.66000000000003</v>
      </c>
      <c r="J33" s="89">
        <v>9.4561357001392063E-5</v>
      </c>
    </row>
    <row r="34" spans="1:10" ht="38.25" x14ac:dyDescent="0.2">
      <c r="A34" s="48" t="s">
        <v>650</v>
      </c>
      <c r="B34" s="48" t="s">
        <v>142</v>
      </c>
      <c r="C34" s="48" t="s">
        <v>12</v>
      </c>
      <c r="D34" s="48" t="s">
        <v>143</v>
      </c>
      <c r="E34" s="51" t="s">
        <v>7</v>
      </c>
      <c r="F34" s="49">
        <v>45.34</v>
      </c>
      <c r="G34" s="50">
        <v>502.75</v>
      </c>
      <c r="H34" s="50">
        <v>605.01</v>
      </c>
      <c r="I34" s="50">
        <v>27431.15</v>
      </c>
      <c r="J34" s="89">
        <v>8.4311472668164075E-3</v>
      </c>
    </row>
    <row r="35" spans="1:10" ht="25.5" x14ac:dyDescent="0.2">
      <c r="A35" s="48" t="s">
        <v>653</v>
      </c>
      <c r="B35" s="48" t="s">
        <v>139</v>
      </c>
      <c r="C35" s="48" t="s">
        <v>12</v>
      </c>
      <c r="D35" s="48" t="s">
        <v>140</v>
      </c>
      <c r="E35" s="51" t="s">
        <v>7</v>
      </c>
      <c r="F35" s="49">
        <v>45.34</v>
      </c>
      <c r="G35" s="50">
        <v>290.75</v>
      </c>
      <c r="H35" s="50">
        <v>349.89</v>
      </c>
      <c r="I35" s="50">
        <v>15864.01</v>
      </c>
      <c r="J35" s="89">
        <v>4.8759094880181158E-3</v>
      </c>
    </row>
    <row r="36" spans="1:10" x14ac:dyDescent="0.2">
      <c r="A36" s="103" t="s">
        <v>654</v>
      </c>
      <c r="B36" s="103" t="s">
        <v>129</v>
      </c>
      <c r="C36" s="103"/>
      <c r="D36" s="103" t="s">
        <v>340</v>
      </c>
      <c r="E36" s="107"/>
      <c r="F36" s="104">
        <v>1</v>
      </c>
      <c r="G36" s="104" t="s">
        <v>30</v>
      </c>
      <c r="H36" s="109">
        <v>123906.67</v>
      </c>
      <c r="I36" s="109">
        <v>123906.67</v>
      </c>
      <c r="J36" s="110">
        <v>3.8083543056372862E-2</v>
      </c>
    </row>
    <row r="37" spans="1:10" ht="38.25" x14ac:dyDescent="0.2">
      <c r="A37" s="48" t="s">
        <v>655</v>
      </c>
      <c r="B37" s="48" t="s">
        <v>158</v>
      </c>
      <c r="C37" s="48" t="s">
        <v>12</v>
      </c>
      <c r="D37" s="48" t="s">
        <v>159</v>
      </c>
      <c r="E37" s="51" t="s">
        <v>6</v>
      </c>
      <c r="F37" s="49">
        <v>427.89</v>
      </c>
      <c r="G37" s="50">
        <v>74.67</v>
      </c>
      <c r="H37" s="50">
        <v>89.86</v>
      </c>
      <c r="I37" s="50">
        <v>38450.199999999997</v>
      </c>
      <c r="J37" s="89">
        <v>1.1817925921390252E-2</v>
      </c>
    </row>
    <row r="38" spans="1:10" ht="25.5" x14ac:dyDescent="0.2">
      <c r="A38" s="48" t="s">
        <v>658</v>
      </c>
      <c r="B38" s="48" t="s">
        <v>217</v>
      </c>
      <c r="C38" s="48" t="s">
        <v>12</v>
      </c>
      <c r="D38" s="48" t="s">
        <v>218</v>
      </c>
      <c r="E38" s="51" t="s">
        <v>153</v>
      </c>
      <c r="F38" s="49">
        <v>481.5</v>
      </c>
      <c r="G38" s="50">
        <v>15.46</v>
      </c>
      <c r="H38" s="50">
        <v>18.600000000000001</v>
      </c>
      <c r="I38" s="50">
        <v>8955.9</v>
      </c>
      <c r="J38" s="89">
        <v>2.7526557146485314E-3</v>
      </c>
    </row>
    <row r="39" spans="1:10" ht="25.5" x14ac:dyDescent="0.2">
      <c r="A39" s="48" t="s">
        <v>661</v>
      </c>
      <c r="B39" s="48" t="s">
        <v>219</v>
      </c>
      <c r="C39" s="48" t="s">
        <v>12</v>
      </c>
      <c r="D39" s="48" t="s">
        <v>220</v>
      </c>
      <c r="E39" s="51" t="s">
        <v>153</v>
      </c>
      <c r="F39" s="49">
        <v>27.5</v>
      </c>
      <c r="G39" s="50">
        <v>14.18</v>
      </c>
      <c r="H39" s="50">
        <v>17.059999999999999</v>
      </c>
      <c r="I39" s="50">
        <v>469.15</v>
      </c>
      <c r="J39" s="89">
        <v>1.4419638769161763E-4</v>
      </c>
    </row>
    <row r="40" spans="1:10" ht="25.5" x14ac:dyDescent="0.2">
      <c r="A40" s="48" t="s">
        <v>664</v>
      </c>
      <c r="B40" s="48" t="s">
        <v>151</v>
      </c>
      <c r="C40" s="48" t="s">
        <v>12</v>
      </c>
      <c r="D40" s="48" t="s">
        <v>152</v>
      </c>
      <c r="E40" s="51" t="s">
        <v>153</v>
      </c>
      <c r="F40" s="49">
        <v>67.099999999999994</v>
      </c>
      <c r="G40" s="50">
        <v>13.01</v>
      </c>
      <c r="H40" s="50">
        <v>15.66</v>
      </c>
      <c r="I40" s="50">
        <v>1050.79</v>
      </c>
      <c r="J40" s="89">
        <v>3.2296732862085667E-4</v>
      </c>
    </row>
    <row r="41" spans="1:10" ht="25.5" x14ac:dyDescent="0.2">
      <c r="A41" s="48" t="s">
        <v>667</v>
      </c>
      <c r="B41" s="48" t="s">
        <v>221</v>
      </c>
      <c r="C41" s="48" t="s">
        <v>12</v>
      </c>
      <c r="D41" s="48" t="s">
        <v>222</v>
      </c>
      <c r="E41" s="51" t="s">
        <v>153</v>
      </c>
      <c r="F41" s="49">
        <v>1021.7</v>
      </c>
      <c r="G41" s="50">
        <v>11.55</v>
      </c>
      <c r="H41" s="50">
        <v>13.9</v>
      </c>
      <c r="I41" s="50">
        <v>14201.63</v>
      </c>
      <c r="J41" s="89">
        <v>4.3649658858209697E-3</v>
      </c>
    </row>
    <row r="42" spans="1:10" ht="25.5" x14ac:dyDescent="0.2">
      <c r="A42" s="48" t="s">
        <v>670</v>
      </c>
      <c r="B42" s="48" t="s">
        <v>392</v>
      </c>
      <c r="C42" s="48" t="s">
        <v>12</v>
      </c>
      <c r="D42" s="48" t="s">
        <v>341</v>
      </c>
      <c r="E42" s="51" t="s">
        <v>153</v>
      </c>
      <c r="F42" s="49">
        <v>428</v>
      </c>
      <c r="G42" s="50">
        <v>9.8000000000000007</v>
      </c>
      <c r="H42" s="50">
        <v>11.79</v>
      </c>
      <c r="I42" s="50">
        <v>5046.12</v>
      </c>
      <c r="J42" s="89">
        <v>1.5509587037374521E-3</v>
      </c>
    </row>
    <row r="43" spans="1:10" ht="25.5" x14ac:dyDescent="0.2">
      <c r="A43" s="48" t="s">
        <v>673</v>
      </c>
      <c r="B43" s="48" t="s">
        <v>1502</v>
      </c>
      <c r="C43" s="48" t="s">
        <v>12</v>
      </c>
      <c r="D43" s="48" t="s">
        <v>674</v>
      </c>
      <c r="E43" s="51" t="s">
        <v>153</v>
      </c>
      <c r="F43" s="49">
        <v>453.5</v>
      </c>
      <c r="G43" s="50">
        <v>9.17</v>
      </c>
      <c r="H43" s="50">
        <v>11.04</v>
      </c>
      <c r="I43" s="50">
        <v>5006.6400000000003</v>
      </c>
      <c r="J43" s="89">
        <v>1.5388242619042108E-3</v>
      </c>
    </row>
    <row r="44" spans="1:10" ht="38.25" x14ac:dyDescent="0.2">
      <c r="A44" s="48" t="s">
        <v>677</v>
      </c>
      <c r="B44" s="48" t="s">
        <v>393</v>
      </c>
      <c r="C44" s="48" t="s">
        <v>12</v>
      </c>
      <c r="D44" s="48" t="s">
        <v>342</v>
      </c>
      <c r="E44" s="51" t="s">
        <v>7</v>
      </c>
      <c r="F44" s="49">
        <v>26.91</v>
      </c>
      <c r="G44" s="50">
        <v>497.02</v>
      </c>
      <c r="H44" s="50">
        <v>598.11</v>
      </c>
      <c r="I44" s="50">
        <v>16095.14</v>
      </c>
      <c r="J44" s="89">
        <v>4.9469488380920025E-3</v>
      </c>
    </row>
    <row r="45" spans="1:10" ht="25.5" x14ac:dyDescent="0.2">
      <c r="A45" s="48" t="s">
        <v>680</v>
      </c>
      <c r="B45" s="48" t="s">
        <v>139</v>
      </c>
      <c r="C45" s="48" t="s">
        <v>12</v>
      </c>
      <c r="D45" s="48" t="s">
        <v>140</v>
      </c>
      <c r="E45" s="51" t="s">
        <v>7</v>
      </c>
      <c r="F45" s="49">
        <v>26.91</v>
      </c>
      <c r="G45" s="50">
        <v>290.75</v>
      </c>
      <c r="H45" s="50">
        <v>349.89</v>
      </c>
      <c r="I45" s="50">
        <v>9415.5400000000009</v>
      </c>
      <c r="J45" s="89">
        <v>2.8939291402876131E-3</v>
      </c>
    </row>
    <row r="46" spans="1:10" ht="25.5" x14ac:dyDescent="0.2">
      <c r="A46" s="48" t="s">
        <v>682</v>
      </c>
      <c r="B46" s="48" t="s">
        <v>137</v>
      </c>
      <c r="C46" s="48" t="s">
        <v>12</v>
      </c>
      <c r="D46" s="48" t="s">
        <v>138</v>
      </c>
      <c r="E46" s="51" t="s">
        <v>6</v>
      </c>
      <c r="F46" s="49">
        <v>427.89</v>
      </c>
      <c r="G46" s="50">
        <v>48.97</v>
      </c>
      <c r="H46" s="50">
        <v>58.93</v>
      </c>
      <c r="I46" s="50">
        <v>25215.56</v>
      </c>
      <c r="J46" s="89">
        <v>7.7501708741793589E-3</v>
      </c>
    </row>
    <row r="47" spans="1:10" x14ac:dyDescent="0.2">
      <c r="A47" s="103" t="s">
        <v>683</v>
      </c>
      <c r="B47" s="103" t="s">
        <v>129</v>
      </c>
      <c r="C47" s="103"/>
      <c r="D47" s="103" t="s">
        <v>160</v>
      </c>
      <c r="E47" s="107"/>
      <c r="F47" s="104">
        <v>1</v>
      </c>
      <c r="G47" s="104" t="s">
        <v>30</v>
      </c>
      <c r="H47" s="109">
        <v>317214.34000000003</v>
      </c>
      <c r="I47" s="109">
        <v>317214.34000000003</v>
      </c>
      <c r="J47" s="110">
        <v>9.7497947249239297E-2</v>
      </c>
    </row>
    <row r="48" spans="1:10" x14ac:dyDescent="0.2">
      <c r="A48" s="103" t="s">
        <v>684</v>
      </c>
      <c r="B48" s="103" t="s">
        <v>129</v>
      </c>
      <c r="C48" s="103"/>
      <c r="D48" s="103" t="s">
        <v>161</v>
      </c>
      <c r="E48" s="107"/>
      <c r="F48" s="104">
        <v>1</v>
      </c>
      <c r="G48" s="104" t="s">
        <v>30</v>
      </c>
      <c r="H48" s="109">
        <v>135425.81</v>
      </c>
      <c r="I48" s="109">
        <v>135425.81</v>
      </c>
      <c r="J48" s="110">
        <v>4.1624027714401254E-2</v>
      </c>
    </row>
    <row r="49" spans="1:10" ht="38.25" x14ac:dyDescent="0.2">
      <c r="A49" s="48" t="s">
        <v>685</v>
      </c>
      <c r="B49" s="48" t="s">
        <v>149</v>
      </c>
      <c r="C49" s="48" t="s">
        <v>12</v>
      </c>
      <c r="D49" s="48" t="s">
        <v>150</v>
      </c>
      <c r="E49" s="51" t="s">
        <v>6</v>
      </c>
      <c r="F49" s="49">
        <v>665.56</v>
      </c>
      <c r="G49" s="50">
        <v>44.49</v>
      </c>
      <c r="H49" s="50">
        <v>53.54</v>
      </c>
      <c r="I49" s="50">
        <v>35634.080000000002</v>
      </c>
      <c r="J49" s="89">
        <v>1.0952372620087645E-2</v>
      </c>
    </row>
    <row r="50" spans="1:10" ht="38.25" x14ac:dyDescent="0.2">
      <c r="A50" s="48" t="s">
        <v>688</v>
      </c>
      <c r="B50" s="48" t="s">
        <v>154</v>
      </c>
      <c r="C50" s="48" t="s">
        <v>12</v>
      </c>
      <c r="D50" s="48" t="s">
        <v>155</v>
      </c>
      <c r="E50" s="51" t="s">
        <v>153</v>
      </c>
      <c r="F50" s="49">
        <v>1307.7</v>
      </c>
      <c r="G50" s="50">
        <v>12.93</v>
      </c>
      <c r="H50" s="50">
        <v>15.56</v>
      </c>
      <c r="I50" s="50">
        <v>20347.810000000001</v>
      </c>
      <c r="J50" s="89">
        <v>6.2540353819362134E-3</v>
      </c>
    </row>
    <row r="51" spans="1:10" ht="38.25" x14ac:dyDescent="0.2">
      <c r="A51" s="48" t="s">
        <v>691</v>
      </c>
      <c r="B51" s="48" t="s">
        <v>156</v>
      </c>
      <c r="C51" s="48" t="s">
        <v>12</v>
      </c>
      <c r="D51" s="48" t="s">
        <v>157</v>
      </c>
      <c r="E51" s="51" t="s">
        <v>153</v>
      </c>
      <c r="F51" s="49">
        <v>2224.1999999999998</v>
      </c>
      <c r="G51" s="50">
        <v>9.92</v>
      </c>
      <c r="H51" s="50">
        <v>11.94</v>
      </c>
      <c r="I51" s="50">
        <v>26556.95</v>
      </c>
      <c r="J51" s="89">
        <v>8.1624560547946395E-3</v>
      </c>
    </row>
    <row r="52" spans="1:10" ht="38.25" x14ac:dyDescent="0.2">
      <c r="A52" s="48" t="s">
        <v>694</v>
      </c>
      <c r="B52" s="48" t="s">
        <v>215</v>
      </c>
      <c r="C52" s="48" t="s">
        <v>12</v>
      </c>
      <c r="D52" s="48" t="s">
        <v>216</v>
      </c>
      <c r="E52" s="51" t="s">
        <v>153</v>
      </c>
      <c r="F52" s="49">
        <v>166.2</v>
      </c>
      <c r="G52" s="50">
        <v>8.33</v>
      </c>
      <c r="H52" s="50">
        <v>10.02</v>
      </c>
      <c r="I52" s="50">
        <v>1665.32</v>
      </c>
      <c r="J52" s="89">
        <v>5.1184723084430283E-4</v>
      </c>
    </row>
    <row r="53" spans="1:10" ht="38.25" x14ac:dyDescent="0.2">
      <c r="A53" s="48" t="s">
        <v>697</v>
      </c>
      <c r="B53" s="48" t="s">
        <v>391</v>
      </c>
      <c r="C53" s="48" t="s">
        <v>12</v>
      </c>
      <c r="D53" s="48" t="s">
        <v>339</v>
      </c>
      <c r="E53" s="51" t="s">
        <v>153</v>
      </c>
      <c r="F53" s="49">
        <v>245.3</v>
      </c>
      <c r="G53" s="50">
        <v>8.0299999999999994</v>
      </c>
      <c r="H53" s="50">
        <v>9.66</v>
      </c>
      <c r="I53" s="50">
        <v>2369.6</v>
      </c>
      <c r="J53" s="89">
        <v>7.2831239534063127E-4</v>
      </c>
    </row>
    <row r="54" spans="1:10" ht="38.25" x14ac:dyDescent="0.2">
      <c r="A54" s="48" t="s">
        <v>700</v>
      </c>
      <c r="B54" s="48" t="s">
        <v>1501</v>
      </c>
      <c r="C54" s="48" t="s">
        <v>12</v>
      </c>
      <c r="D54" s="48" t="s">
        <v>648</v>
      </c>
      <c r="E54" s="51" t="s">
        <v>153</v>
      </c>
      <c r="F54" s="49">
        <v>29.7</v>
      </c>
      <c r="G54" s="50">
        <v>9.07</v>
      </c>
      <c r="H54" s="50">
        <v>10.91</v>
      </c>
      <c r="I54" s="50">
        <v>324.02999999999997</v>
      </c>
      <c r="J54" s="89">
        <v>9.9592785897292683E-5</v>
      </c>
    </row>
    <row r="55" spans="1:10" ht="38.25" x14ac:dyDescent="0.2">
      <c r="A55" s="48" t="s">
        <v>703</v>
      </c>
      <c r="B55" s="48" t="s">
        <v>142</v>
      </c>
      <c r="C55" s="48" t="s">
        <v>12</v>
      </c>
      <c r="D55" s="48" t="s">
        <v>143</v>
      </c>
      <c r="E55" s="51" t="s">
        <v>7</v>
      </c>
      <c r="F55" s="49">
        <v>50.82</v>
      </c>
      <c r="G55" s="50">
        <v>502.75</v>
      </c>
      <c r="H55" s="50">
        <v>605.01</v>
      </c>
      <c r="I55" s="50">
        <v>30746.61</v>
      </c>
      <c r="J55" s="89">
        <v>9.4501760540615324E-3</v>
      </c>
    </row>
    <row r="56" spans="1:10" ht="25.5" x14ac:dyDescent="0.2">
      <c r="A56" s="48" t="s">
        <v>706</v>
      </c>
      <c r="B56" s="48" t="s">
        <v>139</v>
      </c>
      <c r="C56" s="48" t="s">
        <v>12</v>
      </c>
      <c r="D56" s="48" t="s">
        <v>140</v>
      </c>
      <c r="E56" s="51" t="s">
        <v>7</v>
      </c>
      <c r="F56" s="49">
        <v>50.82</v>
      </c>
      <c r="G56" s="50">
        <v>290.75</v>
      </c>
      <c r="H56" s="50">
        <v>349.89</v>
      </c>
      <c r="I56" s="50">
        <v>17781.41</v>
      </c>
      <c r="J56" s="89">
        <v>5.4652351914389998E-3</v>
      </c>
    </row>
    <row r="57" spans="1:10" x14ac:dyDescent="0.2">
      <c r="A57" s="103" t="s">
        <v>707</v>
      </c>
      <c r="B57" s="103" t="s">
        <v>129</v>
      </c>
      <c r="C57" s="103"/>
      <c r="D57" s="103" t="s">
        <v>162</v>
      </c>
      <c r="E57" s="107"/>
      <c r="F57" s="104">
        <v>1</v>
      </c>
      <c r="G57" s="104" t="s">
        <v>30</v>
      </c>
      <c r="H57" s="109">
        <v>106253.23</v>
      </c>
      <c r="I57" s="109">
        <v>106253.23</v>
      </c>
      <c r="J57" s="110">
        <v>3.2657640299619775E-2</v>
      </c>
    </row>
    <row r="58" spans="1:10" ht="38.25" x14ac:dyDescent="0.2">
      <c r="A58" s="48" t="s">
        <v>708</v>
      </c>
      <c r="B58" s="48" t="s">
        <v>163</v>
      </c>
      <c r="C58" s="48" t="s">
        <v>12</v>
      </c>
      <c r="D58" s="48" t="s">
        <v>164</v>
      </c>
      <c r="E58" s="51" t="s">
        <v>6</v>
      </c>
      <c r="F58" s="49">
        <v>451.46</v>
      </c>
      <c r="G58" s="50">
        <v>79.72</v>
      </c>
      <c r="H58" s="50">
        <v>95.94</v>
      </c>
      <c r="I58" s="50">
        <v>43313.07</v>
      </c>
      <c r="J58" s="89">
        <v>1.3312561513021791E-2</v>
      </c>
    </row>
    <row r="59" spans="1:10" ht="38.25" x14ac:dyDescent="0.2">
      <c r="A59" s="48" t="s">
        <v>711</v>
      </c>
      <c r="B59" s="48" t="s">
        <v>154</v>
      </c>
      <c r="C59" s="48" t="s">
        <v>12</v>
      </c>
      <c r="D59" s="48" t="s">
        <v>155</v>
      </c>
      <c r="E59" s="51" t="s">
        <v>153</v>
      </c>
      <c r="F59" s="49">
        <v>568.70000000000005</v>
      </c>
      <c r="G59" s="50">
        <v>12.93</v>
      </c>
      <c r="H59" s="50">
        <v>15.56</v>
      </c>
      <c r="I59" s="50">
        <v>8848.9699999999993</v>
      </c>
      <c r="J59" s="89">
        <v>2.7197900645667566E-3</v>
      </c>
    </row>
    <row r="60" spans="1:10" ht="38.25" x14ac:dyDescent="0.2">
      <c r="A60" s="48" t="s">
        <v>714</v>
      </c>
      <c r="B60" s="48" t="s">
        <v>227</v>
      </c>
      <c r="C60" s="48" t="s">
        <v>12</v>
      </c>
      <c r="D60" s="48" t="s">
        <v>228</v>
      </c>
      <c r="E60" s="51" t="s">
        <v>153</v>
      </c>
      <c r="F60" s="49">
        <v>15.7</v>
      </c>
      <c r="G60" s="50">
        <v>12.04</v>
      </c>
      <c r="H60" s="50">
        <v>14.49</v>
      </c>
      <c r="I60" s="50">
        <v>227.49</v>
      </c>
      <c r="J60" s="89">
        <v>6.9920571748835337E-5</v>
      </c>
    </row>
    <row r="61" spans="1:10" ht="38.25" x14ac:dyDescent="0.2">
      <c r="A61" s="48" t="s">
        <v>717</v>
      </c>
      <c r="B61" s="48" t="s">
        <v>165</v>
      </c>
      <c r="C61" s="48" t="s">
        <v>12</v>
      </c>
      <c r="D61" s="48" t="s">
        <v>166</v>
      </c>
      <c r="E61" s="51" t="s">
        <v>153</v>
      </c>
      <c r="F61" s="49">
        <v>182.5</v>
      </c>
      <c r="G61" s="50">
        <v>11.18</v>
      </c>
      <c r="H61" s="50">
        <v>13.45</v>
      </c>
      <c r="I61" s="50">
        <v>2454.63</v>
      </c>
      <c r="J61" s="89">
        <v>7.5444693407114018E-4</v>
      </c>
    </row>
    <row r="62" spans="1:10" ht="38.25" x14ac:dyDescent="0.2">
      <c r="A62" s="48" t="s">
        <v>720</v>
      </c>
      <c r="B62" s="48" t="s">
        <v>156</v>
      </c>
      <c r="C62" s="48" t="s">
        <v>12</v>
      </c>
      <c r="D62" s="48" t="s">
        <v>157</v>
      </c>
      <c r="E62" s="51" t="s">
        <v>153</v>
      </c>
      <c r="F62" s="49">
        <v>1067.8</v>
      </c>
      <c r="G62" s="50">
        <v>9.92</v>
      </c>
      <c r="H62" s="50">
        <v>11.94</v>
      </c>
      <c r="I62" s="50">
        <v>12749.53</v>
      </c>
      <c r="J62" s="89">
        <v>3.9186532468632844E-3</v>
      </c>
    </row>
    <row r="63" spans="1:10" ht="38.25" x14ac:dyDescent="0.2">
      <c r="A63" s="48" t="s">
        <v>723</v>
      </c>
      <c r="B63" s="48" t="s">
        <v>215</v>
      </c>
      <c r="C63" s="48" t="s">
        <v>12</v>
      </c>
      <c r="D63" s="48" t="s">
        <v>216</v>
      </c>
      <c r="E63" s="51" t="s">
        <v>153</v>
      </c>
      <c r="F63" s="49">
        <v>516.4</v>
      </c>
      <c r="G63" s="50">
        <v>8.33</v>
      </c>
      <c r="H63" s="50">
        <v>10.02</v>
      </c>
      <c r="I63" s="50">
        <v>5174.33</v>
      </c>
      <c r="J63" s="89">
        <v>1.590364904027215E-3</v>
      </c>
    </row>
    <row r="64" spans="1:10" ht="38.25" x14ac:dyDescent="0.2">
      <c r="A64" s="48" t="s">
        <v>726</v>
      </c>
      <c r="B64" s="48" t="s">
        <v>391</v>
      </c>
      <c r="C64" s="48" t="s">
        <v>12</v>
      </c>
      <c r="D64" s="48" t="s">
        <v>339</v>
      </c>
      <c r="E64" s="51" t="s">
        <v>153</v>
      </c>
      <c r="F64" s="49">
        <v>494.8</v>
      </c>
      <c r="G64" s="50">
        <v>8.0299999999999994</v>
      </c>
      <c r="H64" s="50">
        <v>9.66</v>
      </c>
      <c r="I64" s="50">
        <v>4779.7700000000004</v>
      </c>
      <c r="J64" s="89">
        <v>1.4690942512986535E-3</v>
      </c>
    </row>
    <row r="65" spans="1:10" ht="25.5" x14ac:dyDescent="0.2">
      <c r="A65" s="48" t="s">
        <v>729</v>
      </c>
      <c r="B65" s="48" t="s">
        <v>139</v>
      </c>
      <c r="C65" s="48" t="s">
        <v>12</v>
      </c>
      <c r="D65" s="48" t="s">
        <v>140</v>
      </c>
      <c r="E65" s="51" t="s">
        <v>7</v>
      </c>
      <c r="F65" s="49">
        <v>30.28</v>
      </c>
      <c r="G65" s="50">
        <v>290.75</v>
      </c>
      <c r="H65" s="50">
        <v>349.89</v>
      </c>
      <c r="I65" s="50">
        <v>10594.67</v>
      </c>
      <c r="J65" s="89">
        <v>3.2563426255669842E-3</v>
      </c>
    </row>
    <row r="66" spans="1:10" ht="38.25" x14ac:dyDescent="0.2">
      <c r="A66" s="48" t="s">
        <v>732</v>
      </c>
      <c r="B66" s="48" t="s">
        <v>393</v>
      </c>
      <c r="C66" s="48" t="s">
        <v>12</v>
      </c>
      <c r="D66" s="48" t="s">
        <v>342</v>
      </c>
      <c r="E66" s="51" t="s">
        <v>7</v>
      </c>
      <c r="F66" s="49">
        <v>30.28</v>
      </c>
      <c r="G66" s="50">
        <v>497.02</v>
      </c>
      <c r="H66" s="50">
        <v>598.11</v>
      </c>
      <c r="I66" s="50">
        <v>18110.77</v>
      </c>
      <c r="J66" s="89">
        <v>5.5664661884551169E-3</v>
      </c>
    </row>
    <row r="67" spans="1:10" x14ac:dyDescent="0.2">
      <c r="A67" s="103" t="s">
        <v>733</v>
      </c>
      <c r="B67" s="103" t="s">
        <v>129</v>
      </c>
      <c r="C67" s="103"/>
      <c r="D67" s="103" t="s">
        <v>167</v>
      </c>
      <c r="E67" s="107"/>
      <c r="F67" s="104">
        <v>1</v>
      </c>
      <c r="G67" s="104" t="s">
        <v>30</v>
      </c>
      <c r="H67" s="109">
        <v>75535.3</v>
      </c>
      <c r="I67" s="109">
        <v>75535.3</v>
      </c>
      <c r="J67" s="110">
        <v>2.3216279235218257E-2</v>
      </c>
    </row>
    <row r="68" spans="1:10" ht="38.25" x14ac:dyDescent="0.2">
      <c r="A68" s="48" t="s">
        <v>734</v>
      </c>
      <c r="B68" s="48" t="s">
        <v>168</v>
      </c>
      <c r="C68" s="48" t="s">
        <v>12</v>
      </c>
      <c r="D68" s="48" t="s">
        <v>169</v>
      </c>
      <c r="E68" s="51" t="s">
        <v>6</v>
      </c>
      <c r="F68" s="49">
        <v>332.85</v>
      </c>
      <c r="G68" s="50">
        <v>27.57</v>
      </c>
      <c r="H68" s="50">
        <v>33.18</v>
      </c>
      <c r="I68" s="50">
        <v>11043.96</v>
      </c>
      <c r="J68" s="89">
        <v>3.3944349095400565E-3</v>
      </c>
    </row>
    <row r="69" spans="1:10" ht="25.5" x14ac:dyDescent="0.2">
      <c r="A69" s="48" t="s">
        <v>737</v>
      </c>
      <c r="B69" s="48" t="s">
        <v>223</v>
      </c>
      <c r="C69" s="48" t="s">
        <v>12</v>
      </c>
      <c r="D69" s="48" t="s">
        <v>224</v>
      </c>
      <c r="E69" s="51" t="s">
        <v>153</v>
      </c>
      <c r="F69" s="49">
        <v>331.1</v>
      </c>
      <c r="G69" s="50">
        <v>12.43</v>
      </c>
      <c r="H69" s="50">
        <v>14.96</v>
      </c>
      <c r="I69" s="50">
        <v>4953.26</v>
      </c>
      <c r="J69" s="89">
        <v>1.5224175621813536E-3</v>
      </c>
    </row>
    <row r="70" spans="1:10" ht="25.5" x14ac:dyDescent="0.2">
      <c r="A70" s="48" t="s">
        <v>740</v>
      </c>
      <c r="B70" s="48" t="s">
        <v>170</v>
      </c>
      <c r="C70" s="48" t="s">
        <v>12</v>
      </c>
      <c r="D70" s="48" t="s">
        <v>171</v>
      </c>
      <c r="E70" s="51" t="s">
        <v>153</v>
      </c>
      <c r="F70" s="49">
        <v>150.4</v>
      </c>
      <c r="G70" s="50">
        <v>11.53</v>
      </c>
      <c r="H70" s="50">
        <v>13.88</v>
      </c>
      <c r="I70" s="50">
        <v>2087.5500000000002</v>
      </c>
      <c r="J70" s="89">
        <v>6.4162244298334521E-4</v>
      </c>
    </row>
    <row r="71" spans="1:10" ht="25.5" x14ac:dyDescent="0.2">
      <c r="A71" s="48" t="s">
        <v>743</v>
      </c>
      <c r="B71" s="48" t="s">
        <v>225</v>
      </c>
      <c r="C71" s="48" t="s">
        <v>12</v>
      </c>
      <c r="D71" s="48" t="s">
        <v>226</v>
      </c>
      <c r="E71" s="51" t="s">
        <v>153</v>
      </c>
      <c r="F71" s="49">
        <v>968.2</v>
      </c>
      <c r="G71" s="50">
        <v>10.71</v>
      </c>
      <c r="H71" s="50">
        <v>12.89</v>
      </c>
      <c r="I71" s="50">
        <v>12480.1</v>
      </c>
      <c r="J71" s="89">
        <v>3.8358421358417509E-3</v>
      </c>
    </row>
    <row r="72" spans="1:10" ht="25.5" x14ac:dyDescent="0.2">
      <c r="A72" s="48" t="s">
        <v>745</v>
      </c>
      <c r="B72" s="48" t="s">
        <v>394</v>
      </c>
      <c r="C72" s="48" t="s">
        <v>12</v>
      </c>
      <c r="D72" s="48" t="s">
        <v>345</v>
      </c>
      <c r="E72" s="51" t="s">
        <v>153</v>
      </c>
      <c r="F72" s="49">
        <v>419.2</v>
      </c>
      <c r="G72" s="50">
        <v>9.4700000000000006</v>
      </c>
      <c r="H72" s="50">
        <v>11.4</v>
      </c>
      <c r="I72" s="50">
        <v>4778.88</v>
      </c>
      <c r="J72" s="89">
        <v>1.468820703851045E-3</v>
      </c>
    </row>
    <row r="73" spans="1:10" ht="25.5" x14ac:dyDescent="0.2">
      <c r="A73" s="48" t="s">
        <v>748</v>
      </c>
      <c r="B73" s="48" t="s">
        <v>1503</v>
      </c>
      <c r="C73" s="48" t="s">
        <v>12</v>
      </c>
      <c r="D73" s="48" t="s">
        <v>749</v>
      </c>
      <c r="E73" s="51" t="s">
        <v>153</v>
      </c>
      <c r="F73" s="49">
        <v>270.10000000000002</v>
      </c>
      <c r="G73" s="50">
        <v>7.93</v>
      </c>
      <c r="H73" s="50">
        <v>9.5399999999999991</v>
      </c>
      <c r="I73" s="50">
        <v>2576.75</v>
      </c>
      <c r="J73" s="89">
        <v>7.9198133216322236E-4</v>
      </c>
    </row>
    <row r="74" spans="1:10" ht="38.25" x14ac:dyDescent="0.2">
      <c r="A74" s="48" t="s">
        <v>752</v>
      </c>
      <c r="B74" s="48" t="s">
        <v>1504</v>
      </c>
      <c r="C74" s="48" t="s">
        <v>12</v>
      </c>
      <c r="D74" s="48" t="s">
        <v>753</v>
      </c>
      <c r="E74" s="51" t="s">
        <v>7</v>
      </c>
      <c r="F74" s="49">
        <v>38.630000000000003</v>
      </c>
      <c r="G74" s="50">
        <v>518.39</v>
      </c>
      <c r="H74" s="50">
        <v>623.83000000000004</v>
      </c>
      <c r="I74" s="50">
        <v>24098.55</v>
      </c>
      <c r="J74" s="89">
        <v>7.4068503860296973E-3</v>
      </c>
    </row>
    <row r="75" spans="1:10" ht="25.5" x14ac:dyDescent="0.2">
      <c r="A75" s="48" t="s">
        <v>756</v>
      </c>
      <c r="B75" s="48" t="s">
        <v>139</v>
      </c>
      <c r="C75" s="48" t="s">
        <v>12</v>
      </c>
      <c r="D75" s="48" t="s">
        <v>140</v>
      </c>
      <c r="E75" s="51" t="s">
        <v>7</v>
      </c>
      <c r="F75" s="49">
        <v>38.630000000000003</v>
      </c>
      <c r="G75" s="50">
        <v>290.75</v>
      </c>
      <c r="H75" s="50">
        <v>349.89</v>
      </c>
      <c r="I75" s="50">
        <v>13516.25</v>
      </c>
      <c r="J75" s="89">
        <v>4.1543097626277883E-3</v>
      </c>
    </row>
    <row r="76" spans="1:10" x14ac:dyDescent="0.2">
      <c r="A76" s="103" t="s">
        <v>465</v>
      </c>
      <c r="B76" s="103" t="s">
        <v>129</v>
      </c>
      <c r="C76" s="103"/>
      <c r="D76" s="103" t="s">
        <v>466</v>
      </c>
      <c r="E76" s="107"/>
      <c r="F76" s="104">
        <v>1</v>
      </c>
      <c r="G76" s="104" t="s">
        <v>30</v>
      </c>
      <c r="H76" s="109">
        <v>231281.57</v>
      </c>
      <c r="I76" s="109">
        <v>231281.57</v>
      </c>
      <c r="J76" s="110">
        <v>7.1085936126283708E-2</v>
      </c>
    </row>
    <row r="77" spans="1:10" ht="38.25" x14ac:dyDescent="0.2">
      <c r="A77" s="48" t="s">
        <v>757</v>
      </c>
      <c r="B77" s="48" t="s">
        <v>135</v>
      </c>
      <c r="C77" s="48" t="s">
        <v>12</v>
      </c>
      <c r="D77" s="48" t="s">
        <v>136</v>
      </c>
      <c r="E77" s="51" t="s">
        <v>6</v>
      </c>
      <c r="F77" s="49">
        <v>1808.68</v>
      </c>
      <c r="G77" s="50">
        <v>91.77</v>
      </c>
      <c r="H77" s="50">
        <v>110.44</v>
      </c>
      <c r="I77" s="50">
        <v>199750.62</v>
      </c>
      <c r="J77" s="89">
        <v>6.1394687931708394E-2</v>
      </c>
    </row>
    <row r="78" spans="1:10" ht="25.5" x14ac:dyDescent="0.2">
      <c r="A78" s="48" t="s">
        <v>760</v>
      </c>
      <c r="B78" s="48" t="s">
        <v>229</v>
      </c>
      <c r="C78" s="48" t="s">
        <v>12</v>
      </c>
      <c r="D78" s="48" t="s">
        <v>230</v>
      </c>
      <c r="E78" s="51" t="s">
        <v>133</v>
      </c>
      <c r="F78" s="49">
        <v>350</v>
      </c>
      <c r="G78" s="50">
        <v>11.26</v>
      </c>
      <c r="H78" s="50">
        <v>13.55</v>
      </c>
      <c r="I78" s="50">
        <v>4742.5</v>
      </c>
      <c r="J78" s="89">
        <v>1.457639067734193E-3</v>
      </c>
    </row>
    <row r="79" spans="1:10" ht="38.25" x14ac:dyDescent="0.2">
      <c r="A79" s="48" t="s">
        <v>763</v>
      </c>
      <c r="B79" s="48" t="s">
        <v>397</v>
      </c>
      <c r="C79" s="48" t="s">
        <v>12</v>
      </c>
      <c r="D79" s="48" t="s">
        <v>348</v>
      </c>
      <c r="E79" s="51" t="s">
        <v>6</v>
      </c>
      <c r="F79" s="49">
        <v>88.3</v>
      </c>
      <c r="G79" s="50">
        <v>252.1</v>
      </c>
      <c r="H79" s="50">
        <v>303.38</v>
      </c>
      <c r="I79" s="50">
        <v>26788.45</v>
      </c>
      <c r="J79" s="89">
        <v>8.2336091268411273E-3</v>
      </c>
    </row>
    <row r="80" spans="1:10" x14ac:dyDescent="0.2">
      <c r="A80" s="103" t="s">
        <v>470</v>
      </c>
      <c r="B80" s="103" t="s">
        <v>129</v>
      </c>
      <c r="C80" s="103"/>
      <c r="D80" s="103" t="s">
        <v>234</v>
      </c>
      <c r="E80" s="107"/>
      <c r="F80" s="104">
        <v>1</v>
      </c>
      <c r="G80" s="104" t="s">
        <v>30</v>
      </c>
      <c r="H80" s="109">
        <v>449540.1</v>
      </c>
      <c r="I80" s="109">
        <v>449540.1</v>
      </c>
      <c r="J80" s="110">
        <v>0.13816915387941717</v>
      </c>
    </row>
    <row r="81" spans="1:10" x14ac:dyDescent="0.2">
      <c r="A81" s="103" t="s">
        <v>766</v>
      </c>
      <c r="B81" s="103" t="s">
        <v>129</v>
      </c>
      <c r="C81" s="103"/>
      <c r="D81" s="103" t="s">
        <v>349</v>
      </c>
      <c r="E81" s="107"/>
      <c r="F81" s="104">
        <v>1</v>
      </c>
      <c r="G81" s="104" t="s">
        <v>30</v>
      </c>
      <c r="H81" s="109">
        <v>295277.62</v>
      </c>
      <c r="I81" s="109">
        <v>295277.62</v>
      </c>
      <c r="J81" s="110">
        <v>9.0755549760584364E-2</v>
      </c>
    </row>
    <row r="82" spans="1:10" ht="51" x14ac:dyDescent="0.2">
      <c r="A82" s="48" t="s">
        <v>767</v>
      </c>
      <c r="B82" s="48" t="s">
        <v>235</v>
      </c>
      <c r="C82" s="48" t="s">
        <v>12</v>
      </c>
      <c r="D82" s="48" t="s">
        <v>236</v>
      </c>
      <c r="E82" s="51" t="s">
        <v>6</v>
      </c>
      <c r="F82" s="49">
        <v>1635.98</v>
      </c>
      <c r="G82" s="50">
        <v>45.87</v>
      </c>
      <c r="H82" s="50">
        <v>55.2</v>
      </c>
      <c r="I82" s="50">
        <v>90306.1</v>
      </c>
      <c r="J82" s="89">
        <v>2.7756183324135122E-2</v>
      </c>
    </row>
    <row r="83" spans="1:10" ht="51" x14ac:dyDescent="0.2">
      <c r="A83" s="48" t="s">
        <v>770</v>
      </c>
      <c r="B83" s="48" t="s">
        <v>398</v>
      </c>
      <c r="C83" s="48" t="s">
        <v>130</v>
      </c>
      <c r="D83" s="48" t="s">
        <v>350</v>
      </c>
      <c r="E83" s="51" t="s">
        <v>351</v>
      </c>
      <c r="F83" s="49">
        <v>384</v>
      </c>
      <c r="G83" s="50">
        <v>443.56</v>
      </c>
      <c r="H83" s="50">
        <v>533.78</v>
      </c>
      <c r="I83" s="50">
        <v>204971.51999999999</v>
      </c>
      <c r="J83" s="89">
        <v>6.2999366436449239E-2</v>
      </c>
    </row>
    <row r="84" spans="1:10" x14ac:dyDescent="0.2">
      <c r="A84" s="103" t="s">
        <v>773</v>
      </c>
      <c r="B84" s="103" t="s">
        <v>129</v>
      </c>
      <c r="C84" s="103"/>
      <c r="D84" s="103" t="s">
        <v>237</v>
      </c>
      <c r="E84" s="107"/>
      <c r="F84" s="104">
        <v>1</v>
      </c>
      <c r="G84" s="104" t="s">
        <v>30</v>
      </c>
      <c r="H84" s="109">
        <v>126877.09</v>
      </c>
      <c r="I84" s="109">
        <v>126877.09</v>
      </c>
      <c r="J84" s="110">
        <v>3.8996521493817042E-2</v>
      </c>
    </row>
    <row r="85" spans="1:10" ht="51" x14ac:dyDescent="0.2">
      <c r="A85" s="48" t="s">
        <v>774</v>
      </c>
      <c r="B85" s="48" t="s">
        <v>1505</v>
      </c>
      <c r="C85" s="48" t="s">
        <v>12</v>
      </c>
      <c r="D85" s="48" t="s">
        <v>775</v>
      </c>
      <c r="E85" s="51" t="s">
        <v>6</v>
      </c>
      <c r="F85" s="49">
        <v>1592.75</v>
      </c>
      <c r="G85" s="50">
        <v>64.349999999999994</v>
      </c>
      <c r="H85" s="50">
        <v>77.44</v>
      </c>
      <c r="I85" s="50">
        <v>123342.56</v>
      </c>
      <c r="J85" s="89">
        <v>3.7910160078091462E-2</v>
      </c>
    </row>
    <row r="86" spans="1:10" ht="25.5" x14ac:dyDescent="0.2">
      <c r="A86" s="48" t="s">
        <v>778</v>
      </c>
      <c r="B86" s="48" t="s">
        <v>399</v>
      </c>
      <c r="C86" s="48" t="s">
        <v>12</v>
      </c>
      <c r="D86" s="48" t="s">
        <v>352</v>
      </c>
      <c r="E86" s="51" t="s">
        <v>6</v>
      </c>
      <c r="F86" s="49">
        <v>43.22</v>
      </c>
      <c r="G86" s="50">
        <v>67.959999999999994</v>
      </c>
      <c r="H86" s="50">
        <v>81.78</v>
      </c>
      <c r="I86" s="50">
        <v>3534.53</v>
      </c>
      <c r="J86" s="89">
        <v>1.0863614157255745E-3</v>
      </c>
    </row>
    <row r="87" spans="1:10" x14ac:dyDescent="0.2">
      <c r="A87" s="103" t="s">
        <v>781</v>
      </c>
      <c r="B87" s="103" t="s">
        <v>129</v>
      </c>
      <c r="C87" s="103"/>
      <c r="D87" s="103" t="s">
        <v>238</v>
      </c>
      <c r="E87" s="107"/>
      <c r="F87" s="104">
        <v>1</v>
      </c>
      <c r="G87" s="104" t="s">
        <v>30</v>
      </c>
      <c r="H87" s="109">
        <v>27385.39</v>
      </c>
      <c r="I87" s="109">
        <v>27385.39</v>
      </c>
      <c r="J87" s="110">
        <v>8.4170826250157711E-3</v>
      </c>
    </row>
    <row r="88" spans="1:10" ht="38.25" x14ac:dyDescent="0.2">
      <c r="A88" s="48" t="s">
        <v>782</v>
      </c>
      <c r="B88" s="48" t="s">
        <v>241</v>
      </c>
      <c r="C88" s="48" t="s">
        <v>12</v>
      </c>
      <c r="D88" s="48" t="s">
        <v>242</v>
      </c>
      <c r="E88" s="51" t="s">
        <v>133</v>
      </c>
      <c r="F88" s="49">
        <v>160.29</v>
      </c>
      <c r="G88" s="50">
        <v>73.55</v>
      </c>
      <c r="H88" s="50">
        <v>88.51</v>
      </c>
      <c r="I88" s="50">
        <v>14187.27</v>
      </c>
      <c r="J88" s="89">
        <v>4.3605522438573087E-3</v>
      </c>
    </row>
    <row r="89" spans="1:10" x14ac:dyDescent="0.2">
      <c r="A89" s="48" t="s">
        <v>785</v>
      </c>
      <c r="B89" s="48" t="s">
        <v>243</v>
      </c>
      <c r="C89" s="48" t="s">
        <v>12</v>
      </c>
      <c r="D89" s="48" t="s">
        <v>244</v>
      </c>
      <c r="E89" s="51" t="s">
        <v>133</v>
      </c>
      <c r="F89" s="49">
        <v>173.94</v>
      </c>
      <c r="G89" s="50">
        <v>37.89</v>
      </c>
      <c r="H89" s="50">
        <v>45.6</v>
      </c>
      <c r="I89" s="50">
        <v>7931.66</v>
      </c>
      <c r="J89" s="89">
        <v>2.4378487059535246E-3</v>
      </c>
    </row>
    <row r="90" spans="1:10" ht="25.5" x14ac:dyDescent="0.2">
      <c r="A90" s="48" t="s">
        <v>788</v>
      </c>
      <c r="B90" s="48" t="s">
        <v>239</v>
      </c>
      <c r="C90" s="48" t="s">
        <v>12</v>
      </c>
      <c r="D90" s="48" t="s">
        <v>240</v>
      </c>
      <c r="E90" s="51" t="s">
        <v>133</v>
      </c>
      <c r="F90" s="49">
        <v>95.2</v>
      </c>
      <c r="G90" s="50">
        <v>45.97</v>
      </c>
      <c r="H90" s="50">
        <v>55.32</v>
      </c>
      <c r="I90" s="50">
        <v>5266.46</v>
      </c>
      <c r="J90" s="89">
        <v>1.618681675204938E-3</v>
      </c>
    </row>
    <row r="91" spans="1:10" x14ac:dyDescent="0.2">
      <c r="A91" s="103" t="s">
        <v>474</v>
      </c>
      <c r="B91" s="103" t="s">
        <v>129</v>
      </c>
      <c r="C91" s="103"/>
      <c r="D91" s="103" t="s">
        <v>475</v>
      </c>
      <c r="E91" s="107"/>
      <c r="F91" s="104">
        <v>1</v>
      </c>
      <c r="G91" s="104" t="s">
        <v>30</v>
      </c>
      <c r="H91" s="109">
        <v>258537.05</v>
      </c>
      <c r="I91" s="109">
        <v>258537.05</v>
      </c>
      <c r="J91" s="110">
        <v>7.9463090044649118E-2</v>
      </c>
    </row>
    <row r="92" spans="1:10" x14ac:dyDescent="0.2">
      <c r="A92" s="103" t="s">
        <v>791</v>
      </c>
      <c r="B92" s="103" t="s">
        <v>129</v>
      </c>
      <c r="C92" s="103"/>
      <c r="D92" s="103" t="s">
        <v>231</v>
      </c>
      <c r="E92" s="107"/>
      <c r="F92" s="104">
        <v>1</v>
      </c>
      <c r="G92" s="104" t="s">
        <v>30</v>
      </c>
      <c r="H92" s="109">
        <v>167477.67000000001</v>
      </c>
      <c r="I92" s="109">
        <v>167477.67000000001</v>
      </c>
      <c r="J92" s="110">
        <v>5.1475381078565065E-2</v>
      </c>
    </row>
    <row r="93" spans="1:10" ht="38.25" x14ac:dyDescent="0.2">
      <c r="A93" s="48" t="s">
        <v>792</v>
      </c>
      <c r="B93" s="48" t="s">
        <v>210</v>
      </c>
      <c r="C93" s="48" t="s">
        <v>12</v>
      </c>
      <c r="D93" s="48" t="s">
        <v>232</v>
      </c>
      <c r="E93" s="51" t="s">
        <v>6</v>
      </c>
      <c r="F93" s="49">
        <v>2678.46</v>
      </c>
      <c r="G93" s="50">
        <v>4.33</v>
      </c>
      <c r="H93" s="50">
        <v>5.21</v>
      </c>
      <c r="I93" s="50">
        <v>13954.78</v>
      </c>
      <c r="J93" s="89">
        <v>4.2890948886949417E-3</v>
      </c>
    </row>
    <row r="94" spans="1:10" ht="38.25" x14ac:dyDescent="0.2">
      <c r="A94" s="48" t="s">
        <v>794</v>
      </c>
      <c r="B94" s="48" t="s">
        <v>400</v>
      </c>
      <c r="C94" s="48" t="s">
        <v>12</v>
      </c>
      <c r="D94" s="48" t="s">
        <v>353</v>
      </c>
      <c r="E94" s="51" t="s">
        <v>6</v>
      </c>
      <c r="F94" s="49">
        <v>2150.84</v>
      </c>
      <c r="G94" s="50">
        <v>32.51</v>
      </c>
      <c r="H94" s="50">
        <v>39.119999999999997</v>
      </c>
      <c r="I94" s="50">
        <v>84140.86</v>
      </c>
      <c r="J94" s="89">
        <v>2.5861255609647499E-2</v>
      </c>
    </row>
    <row r="95" spans="1:10" ht="38.25" x14ac:dyDescent="0.2">
      <c r="A95" s="48" t="s">
        <v>797</v>
      </c>
      <c r="B95" s="48" t="s">
        <v>211</v>
      </c>
      <c r="C95" s="48" t="s">
        <v>12</v>
      </c>
      <c r="D95" s="48" t="s">
        <v>212</v>
      </c>
      <c r="E95" s="51" t="s">
        <v>6</v>
      </c>
      <c r="F95" s="49">
        <v>527.62</v>
      </c>
      <c r="G95" s="50">
        <v>34.380000000000003</v>
      </c>
      <c r="H95" s="50">
        <v>41.37</v>
      </c>
      <c r="I95" s="50">
        <v>21827.64</v>
      </c>
      <c r="J95" s="89">
        <v>6.7088710217053414E-3</v>
      </c>
    </row>
    <row r="96" spans="1:10" ht="38.25" x14ac:dyDescent="0.2">
      <c r="A96" s="48" t="s">
        <v>800</v>
      </c>
      <c r="B96" s="48" t="s">
        <v>1506</v>
      </c>
      <c r="C96" s="48" t="s">
        <v>12</v>
      </c>
      <c r="D96" s="48" t="s">
        <v>801</v>
      </c>
      <c r="E96" s="51" t="s">
        <v>6</v>
      </c>
      <c r="F96" s="49">
        <v>527.62</v>
      </c>
      <c r="G96" s="50">
        <v>74.900000000000006</v>
      </c>
      <c r="H96" s="50">
        <v>90.13</v>
      </c>
      <c r="I96" s="50">
        <v>47554.39</v>
      </c>
      <c r="J96" s="89">
        <v>1.4616159558517286E-2</v>
      </c>
    </row>
    <row r="97" spans="1:10" x14ac:dyDescent="0.2">
      <c r="A97" s="103" t="s">
        <v>803</v>
      </c>
      <c r="B97" s="103" t="s">
        <v>129</v>
      </c>
      <c r="C97" s="103"/>
      <c r="D97" s="103" t="s">
        <v>233</v>
      </c>
      <c r="E97" s="107"/>
      <c r="F97" s="104">
        <v>1</v>
      </c>
      <c r="G97" s="104" t="s">
        <v>30</v>
      </c>
      <c r="H97" s="109">
        <v>91059.38</v>
      </c>
      <c r="I97" s="109">
        <v>91059.38</v>
      </c>
      <c r="J97" s="110">
        <v>2.7987708966084053E-2</v>
      </c>
    </row>
    <row r="98" spans="1:10" ht="51" x14ac:dyDescent="0.2">
      <c r="A98" s="48" t="s">
        <v>804</v>
      </c>
      <c r="B98" s="48" t="s">
        <v>172</v>
      </c>
      <c r="C98" s="48" t="s">
        <v>12</v>
      </c>
      <c r="D98" s="48" t="s">
        <v>805</v>
      </c>
      <c r="E98" s="51" t="s">
        <v>6</v>
      </c>
      <c r="F98" s="49">
        <v>1240.76</v>
      </c>
      <c r="G98" s="50">
        <v>7.83</v>
      </c>
      <c r="H98" s="50">
        <v>9.42</v>
      </c>
      <c r="I98" s="50">
        <v>11687.96</v>
      </c>
      <c r="J98" s="89">
        <v>3.5923726132028547E-3</v>
      </c>
    </row>
    <row r="99" spans="1:10" ht="51" x14ac:dyDescent="0.2">
      <c r="A99" s="48" t="s">
        <v>808</v>
      </c>
      <c r="B99" s="48" t="s">
        <v>401</v>
      </c>
      <c r="C99" s="48" t="s">
        <v>12</v>
      </c>
      <c r="D99" s="48" t="s">
        <v>354</v>
      </c>
      <c r="E99" s="51" t="s">
        <v>6</v>
      </c>
      <c r="F99" s="49">
        <v>1240.76</v>
      </c>
      <c r="G99" s="50">
        <v>53.16</v>
      </c>
      <c r="H99" s="50">
        <v>63.97</v>
      </c>
      <c r="I99" s="50">
        <v>79371.42</v>
      </c>
      <c r="J99" s="89">
        <v>2.43953363528812E-2</v>
      </c>
    </row>
    <row r="100" spans="1:10" x14ac:dyDescent="0.2">
      <c r="A100" s="103" t="s">
        <v>479</v>
      </c>
      <c r="B100" s="103" t="s">
        <v>129</v>
      </c>
      <c r="C100" s="103"/>
      <c r="D100" s="103" t="s">
        <v>245</v>
      </c>
      <c r="E100" s="107"/>
      <c r="F100" s="104">
        <v>1</v>
      </c>
      <c r="G100" s="104" t="s">
        <v>30</v>
      </c>
      <c r="H100" s="109">
        <v>24780.53</v>
      </c>
      <c r="I100" s="109">
        <v>24780.53</v>
      </c>
      <c r="J100" s="110">
        <v>7.6164614965016772E-3</v>
      </c>
    </row>
    <row r="101" spans="1:10" x14ac:dyDescent="0.2">
      <c r="A101" s="103" t="s">
        <v>810</v>
      </c>
      <c r="B101" s="103" t="s">
        <v>129</v>
      </c>
      <c r="C101" s="103"/>
      <c r="D101" s="103" t="s">
        <v>250</v>
      </c>
      <c r="E101" s="107"/>
      <c r="F101" s="104">
        <v>1</v>
      </c>
      <c r="G101" s="104" t="s">
        <v>30</v>
      </c>
      <c r="H101" s="109">
        <v>7968.69</v>
      </c>
      <c r="I101" s="109">
        <v>7968.69</v>
      </c>
      <c r="J101" s="110">
        <v>2.4492301239141352E-3</v>
      </c>
    </row>
    <row r="102" spans="1:10" ht="25.5" x14ac:dyDescent="0.2">
      <c r="A102" s="48" t="s">
        <v>811</v>
      </c>
      <c r="B102" s="48" t="s">
        <v>414</v>
      </c>
      <c r="C102" s="48" t="s">
        <v>12</v>
      </c>
      <c r="D102" s="48" t="s">
        <v>371</v>
      </c>
      <c r="E102" s="51" t="s">
        <v>121</v>
      </c>
      <c r="F102" s="49">
        <v>3</v>
      </c>
      <c r="G102" s="50">
        <v>1243.42</v>
      </c>
      <c r="H102" s="50">
        <v>1496.33</v>
      </c>
      <c r="I102" s="50">
        <v>4488.99</v>
      </c>
      <c r="J102" s="89">
        <v>1.3797210751013422E-3</v>
      </c>
    </row>
    <row r="103" spans="1:10" ht="38.25" x14ac:dyDescent="0.2">
      <c r="A103" s="48" t="s">
        <v>813</v>
      </c>
      <c r="B103" s="48" t="s">
        <v>1507</v>
      </c>
      <c r="C103" s="48" t="s">
        <v>12</v>
      </c>
      <c r="D103" s="48" t="s">
        <v>814</v>
      </c>
      <c r="E103" s="51" t="s">
        <v>121</v>
      </c>
      <c r="F103" s="49">
        <v>60</v>
      </c>
      <c r="G103" s="50">
        <v>3.17</v>
      </c>
      <c r="H103" s="50">
        <v>3.81</v>
      </c>
      <c r="I103" s="50">
        <v>228.6</v>
      </c>
      <c r="J103" s="89">
        <v>7.0261737666639222E-5</v>
      </c>
    </row>
    <row r="104" spans="1:10" ht="38.25" x14ac:dyDescent="0.2">
      <c r="A104" s="48" t="s">
        <v>817</v>
      </c>
      <c r="B104" s="48" t="s">
        <v>1508</v>
      </c>
      <c r="C104" s="48" t="s">
        <v>12</v>
      </c>
      <c r="D104" s="48" t="s">
        <v>818</v>
      </c>
      <c r="E104" s="51" t="s">
        <v>121</v>
      </c>
      <c r="F104" s="49">
        <v>22</v>
      </c>
      <c r="G104" s="50">
        <v>9.0299999999999994</v>
      </c>
      <c r="H104" s="50">
        <v>10.87</v>
      </c>
      <c r="I104" s="50">
        <v>239.14</v>
      </c>
      <c r="J104" s="89">
        <v>7.3501277102362662E-5</v>
      </c>
    </row>
    <row r="105" spans="1:10" ht="38.25" x14ac:dyDescent="0.2">
      <c r="A105" s="48" t="s">
        <v>820</v>
      </c>
      <c r="B105" s="48" t="s">
        <v>1509</v>
      </c>
      <c r="C105" s="48" t="s">
        <v>12</v>
      </c>
      <c r="D105" s="48" t="s">
        <v>821</v>
      </c>
      <c r="E105" s="51" t="s">
        <v>121</v>
      </c>
      <c r="F105" s="49">
        <v>2</v>
      </c>
      <c r="G105" s="50">
        <v>6.54</v>
      </c>
      <c r="H105" s="50">
        <v>7.87</v>
      </c>
      <c r="I105" s="50">
        <v>15.74</v>
      </c>
      <c r="J105" s="89">
        <v>4.8377941857957189E-6</v>
      </c>
    </row>
    <row r="106" spans="1:10" ht="38.25" x14ac:dyDescent="0.2">
      <c r="A106" s="48" t="s">
        <v>823</v>
      </c>
      <c r="B106" s="48" t="s">
        <v>1510</v>
      </c>
      <c r="C106" s="48" t="s">
        <v>12</v>
      </c>
      <c r="D106" s="48" t="s">
        <v>824</v>
      </c>
      <c r="E106" s="51" t="s">
        <v>121</v>
      </c>
      <c r="F106" s="49">
        <v>74</v>
      </c>
      <c r="G106" s="50">
        <v>5.07</v>
      </c>
      <c r="H106" s="50">
        <v>6.1</v>
      </c>
      <c r="I106" s="50">
        <v>451.4</v>
      </c>
      <c r="J106" s="89">
        <v>1.3874080657358244E-4</v>
      </c>
    </row>
    <row r="107" spans="1:10" x14ac:dyDescent="0.2">
      <c r="A107" s="48" t="s">
        <v>827</v>
      </c>
      <c r="B107" s="48" t="s">
        <v>413</v>
      </c>
      <c r="C107" s="48" t="s">
        <v>130</v>
      </c>
      <c r="D107" s="48" t="s">
        <v>370</v>
      </c>
      <c r="E107" s="51" t="s">
        <v>128</v>
      </c>
      <c r="F107" s="49">
        <v>62</v>
      </c>
      <c r="G107" s="50">
        <v>9</v>
      </c>
      <c r="H107" s="50">
        <v>10.83</v>
      </c>
      <c r="I107" s="50">
        <v>671.46</v>
      </c>
      <c r="J107" s="89">
        <v>2.0637771816991066E-4</v>
      </c>
    </row>
    <row r="108" spans="1:10" x14ac:dyDescent="0.2">
      <c r="A108" s="48" t="s">
        <v>830</v>
      </c>
      <c r="B108" s="48" t="s">
        <v>1511</v>
      </c>
      <c r="C108" s="48" t="s">
        <v>130</v>
      </c>
      <c r="D108" s="48" t="s">
        <v>831</v>
      </c>
      <c r="E108" s="51" t="s">
        <v>128</v>
      </c>
      <c r="F108" s="49">
        <v>36</v>
      </c>
      <c r="G108" s="50">
        <v>10.92</v>
      </c>
      <c r="H108" s="50">
        <v>13.14</v>
      </c>
      <c r="I108" s="50">
        <v>473.04</v>
      </c>
      <c r="J108" s="89">
        <v>1.453920051873448E-4</v>
      </c>
    </row>
    <row r="109" spans="1:10" x14ac:dyDescent="0.2">
      <c r="A109" s="48" t="s">
        <v>834</v>
      </c>
      <c r="B109" s="48" t="s">
        <v>1512</v>
      </c>
      <c r="C109" s="48" t="s">
        <v>130</v>
      </c>
      <c r="D109" s="48" t="s">
        <v>835</v>
      </c>
      <c r="E109" s="51" t="s">
        <v>128</v>
      </c>
      <c r="F109" s="49">
        <v>3</v>
      </c>
      <c r="G109" s="50">
        <v>18.43</v>
      </c>
      <c r="H109" s="50">
        <v>22.18</v>
      </c>
      <c r="I109" s="50">
        <v>66.540000000000006</v>
      </c>
      <c r="J109" s="89">
        <v>2.0451513667271103E-5</v>
      </c>
    </row>
    <row r="110" spans="1:10" ht="25.5" x14ac:dyDescent="0.2">
      <c r="A110" s="48" t="s">
        <v>836</v>
      </c>
      <c r="B110" s="48" t="s">
        <v>1513</v>
      </c>
      <c r="C110" s="48" t="s">
        <v>12</v>
      </c>
      <c r="D110" s="48" t="s">
        <v>837</v>
      </c>
      <c r="E110" s="51" t="s">
        <v>121</v>
      </c>
      <c r="F110" s="49">
        <v>7</v>
      </c>
      <c r="G110" s="50">
        <v>3.47</v>
      </c>
      <c r="H110" s="50">
        <v>4.18</v>
      </c>
      <c r="I110" s="50">
        <v>29.26</v>
      </c>
      <c r="J110" s="89">
        <v>8.9932565359836555E-6</v>
      </c>
    </row>
    <row r="111" spans="1:10" ht="25.5" x14ac:dyDescent="0.2">
      <c r="A111" s="48" t="s">
        <v>839</v>
      </c>
      <c r="B111" s="48" t="s">
        <v>1514</v>
      </c>
      <c r="C111" s="48" t="s">
        <v>12</v>
      </c>
      <c r="D111" s="48" t="s">
        <v>840</v>
      </c>
      <c r="E111" s="51" t="s">
        <v>121</v>
      </c>
      <c r="F111" s="49">
        <v>31</v>
      </c>
      <c r="G111" s="50">
        <v>6.09</v>
      </c>
      <c r="H111" s="50">
        <v>7.33</v>
      </c>
      <c r="I111" s="50">
        <v>227.23</v>
      </c>
      <c r="J111" s="89">
        <v>6.984065901133172E-5</v>
      </c>
    </row>
    <row r="112" spans="1:10" ht="25.5" x14ac:dyDescent="0.2">
      <c r="A112" s="48" t="s">
        <v>842</v>
      </c>
      <c r="B112" s="48" t="s">
        <v>1515</v>
      </c>
      <c r="C112" s="48" t="s">
        <v>12</v>
      </c>
      <c r="D112" s="48" t="s">
        <v>843</v>
      </c>
      <c r="E112" s="51" t="s">
        <v>121</v>
      </c>
      <c r="F112" s="49">
        <v>20</v>
      </c>
      <c r="G112" s="50">
        <v>10.19</v>
      </c>
      <c r="H112" s="50">
        <v>12.26</v>
      </c>
      <c r="I112" s="50">
        <v>245.2</v>
      </c>
      <c r="J112" s="89">
        <v>7.5363858599562287E-5</v>
      </c>
    </row>
    <row r="113" spans="1:10" ht="25.5" x14ac:dyDescent="0.2">
      <c r="A113" s="48" t="s">
        <v>846</v>
      </c>
      <c r="B113" s="48" t="s">
        <v>1516</v>
      </c>
      <c r="C113" s="48" t="s">
        <v>12</v>
      </c>
      <c r="D113" s="48" t="s">
        <v>847</v>
      </c>
      <c r="E113" s="51" t="s">
        <v>121</v>
      </c>
      <c r="F113" s="49">
        <v>4</v>
      </c>
      <c r="G113" s="50">
        <v>40.950000000000003</v>
      </c>
      <c r="H113" s="50">
        <v>49.28</v>
      </c>
      <c r="I113" s="50">
        <v>197.12</v>
      </c>
      <c r="J113" s="89">
        <v>6.0586149295047786E-5</v>
      </c>
    </row>
    <row r="114" spans="1:10" x14ac:dyDescent="0.2">
      <c r="A114" s="48" t="s">
        <v>849</v>
      </c>
      <c r="B114" s="48" t="s">
        <v>1517</v>
      </c>
      <c r="C114" s="48" t="s">
        <v>130</v>
      </c>
      <c r="D114" s="48" t="s">
        <v>850</v>
      </c>
      <c r="E114" s="51" t="s">
        <v>128</v>
      </c>
      <c r="F114" s="49">
        <v>47</v>
      </c>
      <c r="G114" s="50">
        <v>11.23</v>
      </c>
      <c r="H114" s="50">
        <v>13.51</v>
      </c>
      <c r="I114" s="50">
        <v>634.97</v>
      </c>
      <c r="J114" s="89">
        <v>1.9516227281796112E-4</v>
      </c>
    </row>
    <row r="115" spans="1:10" x14ac:dyDescent="0.2">
      <c r="A115" s="103" t="s">
        <v>853</v>
      </c>
      <c r="B115" s="103" t="s">
        <v>129</v>
      </c>
      <c r="C115" s="103"/>
      <c r="D115" s="103" t="s">
        <v>246</v>
      </c>
      <c r="E115" s="107"/>
      <c r="F115" s="104">
        <v>1</v>
      </c>
      <c r="G115" s="104" t="s">
        <v>30</v>
      </c>
      <c r="H115" s="109">
        <v>5534.04</v>
      </c>
      <c r="I115" s="109">
        <v>5534.04</v>
      </c>
      <c r="J115" s="110">
        <v>1.7009241763634652E-3</v>
      </c>
    </row>
    <row r="116" spans="1:10" ht="25.5" x14ac:dyDescent="0.2">
      <c r="A116" s="48" t="s">
        <v>854</v>
      </c>
      <c r="B116" s="48" t="s">
        <v>1518</v>
      </c>
      <c r="C116" s="48" t="s">
        <v>12</v>
      </c>
      <c r="D116" s="48" t="s">
        <v>855</v>
      </c>
      <c r="E116" s="51" t="s">
        <v>121</v>
      </c>
      <c r="F116" s="49">
        <v>30</v>
      </c>
      <c r="G116" s="50">
        <v>42.03</v>
      </c>
      <c r="H116" s="50">
        <v>50.58</v>
      </c>
      <c r="I116" s="50">
        <v>1517.4</v>
      </c>
      <c r="J116" s="89">
        <v>4.6638303033840053E-4</v>
      </c>
    </row>
    <row r="117" spans="1:10" ht="25.5" x14ac:dyDescent="0.2">
      <c r="A117" s="48" t="s">
        <v>857</v>
      </c>
      <c r="B117" s="48" t="s">
        <v>1519</v>
      </c>
      <c r="C117" s="48" t="s">
        <v>12</v>
      </c>
      <c r="D117" s="48" t="s">
        <v>858</v>
      </c>
      <c r="E117" s="51" t="s">
        <v>121</v>
      </c>
      <c r="F117" s="49">
        <v>3</v>
      </c>
      <c r="G117" s="50">
        <v>22.34</v>
      </c>
      <c r="H117" s="50">
        <v>26.88</v>
      </c>
      <c r="I117" s="50">
        <v>80.64</v>
      </c>
      <c r="J117" s="89">
        <v>2.4785242893428641E-5</v>
      </c>
    </row>
    <row r="118" spans="1:10" ht="25.5" x14ac:dyDescent="0.2">
      <c r="A118" s="48" t="s">
        <v>859</v>
      </c>
      <c r="B118" s="48" t="s">
        <v>1520</v>
      </c>
      <c r="C118" s="48" t="s">
        <v>12</v>
      </c>
      <c r="D118" s="48" t="s">
        <v>860</v>
      </c>
      <c r="E118" s="51" t="s">
        <v>121</v>
      </c>
      <c r="F118" s="49">
        <v>6</v>
      </c>
      <c r="G118" s="50">
        <v>32.53</v>
      </c>
      <c r="H118" s="50">
        <v>39.15</v>
      </c>
      <c r="I118" s="50">
        <v>234.9</v>
      </c>
      <c r="J118" s="89">
        <v>7.2198084767688341E-5</v>
      </c>
    </row>
    <row r="119" spans="1:10" ht="25.5" x14ac:dyDescent="0.2">
      <c r="A119" s="48" t="s">
        <v>862</v>
      </c>
      <c r="B119" s="48" t="s">
        <v>1521</v>
      </c>
      <c r="C119" s="48" t="s">
        <v>12</v>
      </c>
      <c r="D119" s="48" t="s">
        <v>863</v>
      </c>
      <c r="E119" s="51" t="s">
        <v>121</v>
      </c>
      <c r="F119" s="49">
        <v>3</v>
      </c>
      <c r="G119" s="50">
        <v>45.65</v>
      </c>
      <c r="H119" s="50">
        <v>54.94</v>
      </c>
      <c r="I119" s="50">
        <v>164.82</v>
      </c>
      <c r="J119" s="89">
        <v>5.065852844363726E-5</v>
      </c>
    </row>
    <row r="120" spans="1:10" x14ac:dyDescent="0.2">
      <c r="A120" s="48" t="s">
        <v>864</v>
      </c>
      <c r="B120" s="48" t="s">
        <v>1522</v>
      </c>
      <c r="C120" s="48" t="s">
        <v>130</v>
      </c>
      <c r="D120" s="48" t="s">
        <v>865</v>
      </c>
      <c r="E120" s="51" t="s">
        <v>128</v>
      </c>
      <c r="F120" s="49">
        <v>36</v>
      </c>
      <c r="G120" s="50">
        <v>81.63</v>
      </c>
      <c r="H120" s="50">
        <v>98.23</v>
      </c>
      <c r="I120" s="50">
        <v>3536.28</v>
      </c>
      <c r="J120" s="89">
        <v>1.0868992899203105E-3</v>
      </c>
    </row>
    <row r="121" spans="1:10" x14ac:dyDescent="0.2">
      <c r="A121" s="103" t="s">
        <v>866</v>
      </c>
      <c r="B121" s="103" t="s">
        <v>129</v>
      </c>
      <c r="C121" s="103"/>
      <c r="D121" s="103" t="s">
        <v>247</v>
      </c>
      <c r="E121" s="107"/>
      <c r="F121" s="104">
        <v>1</v>
      </c>
      <c r="G121" s="104" t="s">
        <v>30</v>
      </c>
      <c r="H121" s="109">
        <v>11277.8</v>
      </c>
      <c r="I121" s="109">
        <v>11277.8</v>
      </c>
      <c r="J121" s="110">
        <v>3.4663071962240766E-3</v>
      </c>
    </row>
    <row r="122" spans="1:10" ht="25.5" x14ac:dyDescent="0.2">
      <c r="A122" s="48" t="s">
        <v>867</v>
      </c>
      <c r="B122" s="48" t="s">
        <v>248</v>
      </c>
      <c r="C122" s="48" t="s">
        <v>12</v>
      </c>
      <c r="D122" s="48" t="s">
        <v>249</v>
      </c>
      <c r="E122" s="51" t="s">
        <v>133</v>
      </c>
      <c r="F122" s="49">
        <v>348.31</v>
      </c>
      <c r="G122" s="50">
        <v>22.65</v>
      </c>
      <c r="H122" s="50">
        <v>27.26</v>
      </c>
      <c r="I122" s="50">
        <v>9494.93</v>
      </c>
      <c r="J122" s="89">
        <v>2.9183301873276588E-3</v>
      </c>
    </row>
    <row r="123" spans="1:10" x14ac:dyDescent="0.2">
      <c r="A123" s="48" t="s">
        <v>870</v>
      </c>
      <c r="B123" s="48" t="s">
        <v>1523</v>
      </c>
      <c r="C123" s="48" t="s">
        <v>130</v>
      </c>
      <c r="D123" s="48" t="s">
        <v>871</v>
      </c>
      <c r="E123" s="51" t="s">
        <v>351</v>
      </c>
      <c r="F123" s="49">
        <v>55.78</v>
      </c>
      <c r="G123" s="50">
        <v>20</v>
      </c>
      <c r="H123" s="50">
        <v>24.07</v>
      </c>
      <c r="I123" s="50">
        <v>1342.62</v>
      </c>
      <c r="J123" s="89">
        <v>4.1266322933500944E-4</v>
      </c>
    </row>
    <row r="124" spans="1:10" x14ac:dyDescent="0.2">
      <c r="A124" s="48" t="s">
        <v>874</v>
      </c>
      <c r="B124" s="48" t="s">
        <v>1524</v>
      </c>
      <c r="C124" s="48" t="s">
        <v>130</v>
      </c>
      <c r="D124" s="48" t="s">
        <v>875</v>
      </c>
      <c r="E124" s="51" t="s">
        <v>351</v>
      </c>
      <c r="F124" s="49">
        <v>7.69</v>
      </c>
      <c r="G124" s="50">
        <v>47.57</v>
      </c>
      <c r="H124" s="50">
        <v>57.25</v>
      </c>
      <c r="I124" s="50">
        <v>440.25</v>
      </c>
      <c r="J124" s="89">
        <v>1.3531377956140823E-4</v>
      </c>
    </row>
    <row r="125" spans="1:10" x14ac:dyDescent="0.2">
      <c r="A125" s="103" t="s">
        <v>484</v>
      </c>
      <c r="B125" s="103" t="s">
        <v>129</v>
      </c>
      <c r="C125" s="103"/>
      <c r="D125" s="103" t="s">
        <v>251</v>
      </c>
      <c r="E125" s="107"/>
      <c r="F125" s="104">
        <v>1</v>
      </c>
      <c r="G125" s="104" t="s">
        <v>30</v>
      </c>
      <c r="H125" s="109">
        <v>57232.88</v>
      </c>
      <c r="I125" s="109">
        <v>57232.88</v>
      </c>
      <c r="J125" s="110">
        <v>1.7590908138522498E-2</v>
      </c>
    </row>
    <row r="126" spans="1:10" x14ac:dyDescent="0.2">
      <c r="A126" s="103" t="s">
        <v>878</v>
      </c>
      <c r="B126" s="103" t="s">
        <v>129</v>
      </c>
      <c r="C126" s="103"/>
      <c r="D126" s="103" t="s">
        <v>250</v>
      </c>
      <c r="E126" s="107"/>
      <c r="F126" s="104">
        <v>1</v>
      </c>
      <c r="G126" s="104" t="s">
        <v>30</v>
      </c>
      <c r="H126" s="109">
        <v>17254.02</v>
      </c>
      <c r="I126" s="109">
        <v>17254.02</v>
      </c>
      <c r="J126" s="110">
        <v>5.3031383505465724E-3</v>
      </c>
    </row>
    <row r="127" spans="1:10" ht="38.25" x14ac:dyDescent="0.2">
      <c r="A127" s="48" t="s">
        <v>879</v>
      </c>
      <c r="B127" s="48" t="s">
        <v>416</v>
      </c>
      <c r="C127" s="48" t="s">
        <v>12</v>
      </c>
      <c r="D127" s="48" t="s">
        <v>374</v>
      </c>
      <c r="E127" s="51" t="s">
        <v>121</v>
      </c>
      <c r="F127" s="49">
        <v>4</v>
      </c>
      <c r="G127" s="50">
        <v>41.25</v>
      </c>
      <c r="H127" s="50">
        <v>49.64</v>
      </c>
      <c r="I127" s="50">
        <v>198.56</v>
      </c>
      <c r="J127" s="89">
        <v>6.1028742918144726E-5</v>
      </c>
    </row>
    <row r="128" spans="1:10" ht="38.25" x14ac:dyDescent="0.2">
      <c r="A128" s="48" t="s">
        <v>881</v>
      </c>
      <c r="B128" s="48" t="s">
        <v>326</v>
      </c>
      <c r="C128" s="48" t="s">
        <v>12</v>
      </c>
      <c r="D128" s="48" t="s">
        <v>327</v>
      </c>
      <c r="E128" s="51" t="s">
        <v>121</v>
      </c>
      <c r="F128" s="49">
        <v>50</v>
      </c>
      <c r="G128" s="50">
        <v>9.7100000000000009</v>
      </c>
      <c r="H128" s="50">
        <v>11.69</v>
      </c>
      <c r="I128" s="50">
        <v>584.5</v>
      </c>
      <c r="J128" s="89">
        <v>1.7964998104177878E-4</v>
      </c>
    </row>
    <row r="129" spans="1:10" ht="38.25" x14ac:dyDescent="0.2">
      <c r="A129" s="48" t="s">
        <v>884</v>
      </c>
      <c r="B129" s="48" t="s">
        <v>328</v>
      </c>
      <c r="C129" s="48" t="s">
        <v>12</v>
      </c>
      <c r="D129" s="48" t="s">
        <v>329</v>
      </c>
      <c r="E129" s="51" t="s">
        <v>121</v>
      </c>
      <c r="F129" s="49">
        <v>123</v>
      </c>
      <c r="G129" s="50">
        <v>15.26</v>
      </c>
      <c r="H129" s="50">
        <v>18.36</v>
      </c>
      <c r="I129" s="50">
        <v>2258.2800000000002</v>
      </c>
      <c r="J129" s="89">
        <v>6.9409744942177613E-4</v>
      </c>
    </row>
    <row r="130" spans="1:10" ht="38.25" x14ac:dyDescent="0.2">
      <c r="A130" s="48" t="s">
        <v>887</v>
      </c>
      <c r="B130" s="48" t="s">
        <v>417</v>
      </c>
      <c r="C130" s="48" t="s">
        <v>12</v>
      </c>
      <c r="D130" s="48" t="s">
        <v>375</v>
      </c>
      <c r="E130" s="51" t="s">
        <v>121</v>
      </c>
      <c r="F130" s="49">
        <v>59</v>
      </c>
      <c r="G130" s="50">
        <v>22.98</v>
      </c>
      <c r="H130" s="50">
        <v>27.65</v>
      </c>
      <c r="I130" s="50">
        <v>1631.35</v>
      </c>
      <c r="J130" s="89">
        <v>5.0140632433277302E-4</v>
      </c>
    </row>
    <row r="131" spans="1:10" ht="38.25" x14ac:dyDescent="0.2">
      <c r="A131" s="48" t="s">
        <v>890</v>
      </c>
      <c r="B131" s="48" t="s">
        <v>252</v>
      </c>
      <c r="C131" s="48" t="s">
        <v>12</v>
      </c>
      <c r="D131" s="48" t="s">
        <v>253</v>
      </c>
      <c r="E131" s="51" t="s">
        <v>121</v>
      </c>
      <c r="F131" s="49">
        <v>4</v>
      </c>
      <c r="G131" s="50">
        <v>27.47</v>
      </c>
      <c r="H131" s="50">
        <v>33.06</v>
      </c>
      <c r="I131" s="50">
        <v>132.24</v>
      </c>
      <c r="J131" s="89">
        <v>4.0644847721068993E-5</v>
      </c>
    </row>
    <row r="132" spans="1:10" ht="38.25" x14ac:dyDescent="0.2">
      <c r="A132" s="48" t="s">
        <v>891</v>
      </c>
      <c r="B132" s="48" t="s">
        <v>254</v>
      </c>
      <c r="C132" s="48" t="s">
        <v>12</v>
      </c>
      <c r="D132" s="48" t="s">
        <v>255</v>
      </c>
      <c r="E132" s="51" t="s">
        <v>121</v>
      </c>
      <c r="F132" s="49">
        <v>24</v>
      </c>
      <c r="G132" s="50">
        <v>9.49</v>
      </c>
      <c r="H132" s="50">
        <v>11.42</v>
      </c>
      <c r="I132" s="50">
        <v>274.08</v>
      </c>
      <c r="J132" s="89">
        <v>8.4240319596117576E-5</v>
      </c>
    </row>
    <row r="133" spans="1:10" ht="38.25" x14ac:dyDescent="0.2">
      <c r="A133" s="48" t="s">
        <v>894</v>
      </c>
      <c r="B133" s="48" t="s">
        <v>256</v>
      </c>
      <c r="C133" s="48" t="s">
        <v>12</v>
      </c>
      <c r="D133" s="48" t="s">
        <v>257</v>
      </c>
      <c r="E133" s="51" t="s">
        <v>121</v>
      </c>
      <c r="F133" s="49">
        <v>110</v>
      </c>
      <c r="G133" s="50">
        <v>9.6</v>
      </c>
      <c r="H133" s="50">
        <v>11.55</v>
      </c>
      <c r="I133" s="50">
        <v>1270.5</v>
      </c>
      <c r="J133" s="89">
        <v>3.9049666537823769E-4</v>
      </c>
    </row>
    <row r="134" spans="1:10" ht="38.25" x14ac:dyDescent="0.2">
      <c r="A134" s="48" t="s">
        <v>897</v>
      </c>
      <c r="B134" s="48" t="s">
        <v>418</v>
      </c>
      <c r="C134" s="48" t="s">
        <v>12</v>
      </c>
      <c r="D134" s="48" t="s">
        <v>377</v>
      </c>
      <c r="E134" s="51" t="s">
        <v>121</v>
      </c>
      <c r="F134" s="49">
        <v>26</v>
      </c>
      <c r="G134" s="50">
        <v>22.03</v>
      </c>
      <c r="H134" s="50">
        <v>26.51</v>
      </c>
      <c r="I134" s="50">
        <v>689.26</v>
      </c>
      <c r="J134" s="89">
        <v>2.1184866712208115E-4</v>
      </c>
    </row>
    <row r="135" spans="1:10" ht="38.25" x14ac:dyDescent="0.2">
      <c r="A135" s="48" t="s">
        <v>900</v>
      </c>
      <c r="B135" s="48" t="s">
        <v>1525</v>
      </c>
      <c r="C135" s="48" t="s">
        <v>12</v>
      </c>
      <c r="D135" s="48" t="s">
        <v>901</v>
      </c>
      <c r="E135" s="51" t="s">
        <v>121</v>
      </c>
      <c r="F135" s="49">
        <v>16</v>
      </c>
      <c r="G135" s="50">
        <v>26.66</v>
      </c>
      <c r="H135" s="50">
        <v>32.08</v>
      </c>
      <c r="I135" s="50">
        <v>513.28</v>
      </c>
      <c r="J135" s="89">
        <v>1.5776003809944261E-4</v>
      </c>
    </row>
    <row r="136" spans="1:10" ht="38.25" x14ac:dyDescent="0.2">
      <c r="A136" s="48" t="s">
        <v>903</v>
      </c>
      <c r="B136" s="48" t="s">
        <v>258</v>
      </c>
      <c r="C136" s="48" t="s">
        <v>12</v>
      </c>
      <c r="D136" s="48" t="s">
        <v>259</v>
      </c>
      <c r="E136" s="51" t="s">
        <v>121</v>
      </c>
      <c r="F136" s="49">
        <v>1</v>
      </c>
      <c r="G136" s="50">
        <v>25.87</v>
      </c>
      <c r="H136" s="50">
        <v>31.13</v>
      </c>
      <c r="I136" s="50">
        <v>31.13</v>
      </c>
      <c r="J136" s="89">
        <v>9.5680135326442661E-6</v>
      </c>
    </row>
    <row r="137" spans="1:10" ht="25.5" x14ac:dyDescent="0.2">
      <c r="A137" s="48" t="s">
        <v>905</v>
      </c>
      <c r="B137" s="48" t="s">
        <v>419</v>
      </c>
      <c r="C137" s="48" t="s">
        <v>130</v>
      </c>
      <c r="D137" s="48" t="s">
        <v>378</v>
      </c>
      <c r="E137" s="51" t="s">
        <v>128</v>
      </c>
      <c r="F137" s="49">
        <v>23</v>
      </c>
      <c r="G137" s="50">
        <v>34.69</v>
      </c>
      <c r="H137" s="50">
        <v>41.75</v>
      </c>
      <c r="I137" s="50">
        <v>960.25</v>
      </c>
      <c r="J137" s="89">
        <v>2.9513925456863655E-4</v>
      </c>
    </row>
    <row r="138" spans="1:10" ht="25.5" x14ac:dyDescent="0.2">
      <c r="A138" s="48" t="s">
        <v>908</v>
      </c>
      <c r="B138" s="48" t="s">
        <v>1526</v>
      </c>
      <c r="C138" s="48" t="s">
        <v>130</v>
      </c>
      <c r="D138" s="48" t="s">
        <v>909</v>
      </c>
      <c r="E138" s="51" t="s">
        <v>128</v>
      </c>
      <c r="F138" s="49">
        <v>2</v>
      </c>
      <c r="G138" s="50">
        <v>46.07</v>
      </c>
      <c r="H138" s="50">
        <v>55.44</v>
      </c>
      <c r="I138" s="50">
        <v>110.88</v>
      </c>
      <c r="J138" s="89">
        <v>3.407970897846438E-5</v>
      </c>
    </row>
    <row r="139" spans="1:10" ht="38.25" x14ac:dyDescent="0.2">
      <c r="A139" s="48" t="s">
        <v>911</v>
      </c>
      <c r="B139" s="48" t="s">
        <v>1527</v>
      </c>
      <c r="C139" s="48" t="s">
        <v>12</v>
      </c>
      <c r="D139" s="48" t="s">
        <v>912</v>
      </c>
      <c r="E139" s="51" t="s">
        <v>121</v>
      </c>
      <c r="F139" s="49">
        <v>2</v>
      </c>
      <c r="G139" s="50">
        <v>89.36</v>
      </c>
      <c r="H139" s="50">
        <v>107.54</v>
      </c>
      <c r="I139" s="50">
        <v>215.08</v>
      </c>
      <c r="J139" s="89">
        <v>6.6106275316451285E-5</v>
      </c>
    </row>
    <row r="140" spans="1:10" ht="38.25" x14ac:dyDescent="0.2">
      <c r="A140" s="48" t="s">
        <v>913</v>
      </c>
      <c r="B140" s="48" t="s">
        <v>1528</v>
      </c>
      <c r="C140" s="48" t="s">
        <v>12</v>
      </c>
      <c r="D140" s="48" t="s">
        <v>914</v>
      </c>
      <c r="E140" s="51" t="s">
        <v>121</v>
      </c>
      <c r="F140" s="49">
        <v>8</v>
      </c>
      <c r="G140" s="50">
        <v>51.25</v>
      </c>
      <c r="H140" s="50">
        <v>61.67</v>
      </c>
      <c r="I140" s="50">
        <v>493.36</v>
      </c>
      <c r="J140" s="89">
        <v>1.5163749297993494E-4</v>
      </c>
    </row>
    <row r="141" spans="1:10" ht="38.25" x14ac:dyDescent="0.2">
      <c r="A141" s="48" t="s">
        <v>916</v>
      </c>
      <c r="B141" s="48" t="s">
        <v>1529</v>
      </c>
      <c r="C141" s="48" t="s">
        <v>12</v>
      </c>
      <c r="D141" s="48" t="s">
        <v>917</v>
      </c>
      <c r="E141" s="51" t="s">
        <v>121</v>
      </c>
      <c r="F141" s="49">
        <v>2</v>
      </c>
      <c r="G141" s="50">
        <v>33.450000000000003</v>
      </c>
      <c r="H141" s="50">
        <v>40.25</v>
      </c>
      <c r="I141" s="50">
        <v>80.5</v>
      </c>
      <c r="J141" s="89">
        <v>2.4742212957849771E-5</v>
      </c>
    </row>
    <row r="142" spans="1:10" ht="38.25" x14ac:dyDescent="0.2">
      <c r="A142" s="48" t="s">
        <v>918</v>
      </c>
      <c r="B142" s="48" t="s">
        <v>1530</v>
      </c>
      <c r="C142" s="48" t="s">
        <v>12</v>
      </c>
      <c r="D142" s="48" t="s">
        <v>919</v>
      </c>
      <c r="E142" s="51" t="s">
        <v>121</v>
      </c>
      <c r="F142" s="49">
        <v>278</v>
      </c>
      <c r="G142" s="50">
        <v>5.3</v>
      </c>
      <c r="H142" s="50">
        <v>6.38</v>
      </c>
      <c r="I142" s="50">
        <v>1773.64</v>
      </c>
      <c r="J142" s="89">
        <v>5.4514010671503931E-4</v>
      </c>
    </row>
    <row r="143" spans="1:10" ht="38.25" x14ac:dyDescent="0.2">
      <c r="A143" s="48" t="s">
        <v>922</v>
      </c>
      <c r="B143" s="48" t="s">
        <v>1531</v>
      </c>
      <c r="C143" s="48" t="s">
        <v>12</v>
      </c>
      <c r="D143" s="48" t="s">
        <v>923</v>
      </c>
      <c r="E143" s="51" t="s">
        <v>121</v>
      </c>
      <c r="F143" s="49">
        <v>99</v>
      </c>
      <c r="G143" s="50">
        <v>12.89</v>
      </c>
      <c r="H143" s="50">
        <v>15.51</v>
      </c>
      <c r="I143" s="50">
        <v>1535.49</v>
      </c>
      <c r="J143" s="89">
        <v>4.7194311272855582E-4</v>
      </c>
    </row>
    <row r="144" spans="1:10" ht="38.25" x14ac:dyDescent="0.2">
      <c r="A144" s="48" t="s">
        <v>926</v>
      </c>
      <c r="B144" s="48" t="s">
        <v>1532</v>
      </c>
      <c r="C144" s="48" t="s">
        <v>12</v>
      </c>
      <c r="D144" s="48" t="s">
        <v>927</v>
      </c>
      <c r="E144" s="51" t="s">
        <v>121</v>
      </c>
      <c r="F144" s="49">
        <v>64</v>
      </c>
      <c r="G144" s="50">
        <v>16.02</v>
      </c>
      <c r="H144" s="50">
        <v>19.28</v>
      </c>
      <c r="I144" s="50">
        <v>1233.92</v>
      </c>
      <c r="J144" s="89">
        <v>3.7925355792484458E-4</v>
      </c>
    </row>
    <row r="145" spans="1:10" ht="38.25" x14ac:dyDescent="0.2">
      <c r="A145" s="48" t="s">
        <v>929</v>
      </c>
      <c r="B145" s="48" t="s">
        <v>1533</v>
      </c>
      <c r="C145" s="48" t="s">
        <v>12</v>
      </c>
      <c r="D145" s="48" t="s">
        <v>930</v>
      </c>
      <c r="E145" s="51" t="s">
        <v>121</v>
      </c>
      <c r="F145" s="49">
        <v>4</v>
      </c>
      <c r="G145" s="50">
        <v>18.559999999999999</v>
      </c>
      <c r="H145" s="50">
        <v>22.34</v>
      </c>
      <c r="I145" s="50">
        <v>89.36</v>
      </c>
      <c r="J145" s="89">
        <v>2.7465393166626777E-5</v>
      </c>
    </row>
    <row r="146" spans="1:10" ht="38.25" x14ac:dyDescent="0.2">
      <c r="A146" s="48" t="s">
        <v>931</v>
      </c>
      <c r="B146" s="48" t="s">
        <v>1534</v>
      </c>
      <c r="C146" s="48" t="s">
        <v>12</v>
      </c>
      <c r="D146" s="48" t="s">
        <v>932</v>
      </c>
      <c r="E146" s="51" t="s">
        <v>121</v>
      </c>
      <c r="F146" s="49">
        <v>22</v>
      </c>
      <c r="G146" s="50">
        <v>30.68</v>
      </c>
      <c r="H146" s="50">
        <v>36.92</v>
      </c>
      <c r="I146" s="50">
        <v>812.24</v>
      </c>
      <c r="J146" s="89">
        <v>2.4964739196129066E-4</v>
      </c>
    </row>
    <row r="147" spans="1:10" ht="38.25" x14ac:dyDescent="0.2">
      <c r="A147" s="48" t="s">
        <v>934</v>
      </c>
      <c r="B147" s="48" t="s">
        <v>260</v>
      </c>
      <c r="C147" s="48" t="s">
        <v>12</v>
      </c>
      <c r="D147" s="48" t="s">
        <v>261</v>
      </c>
      <c r="E147" s="51" t="s">
        <v>121</v>
      </c>
      <c r="F147" s="49">
        <v>13</v>
      </c>
      <c r="G147" s="50">
        <v>10.42</v>
      </c>
      <c r="H147" s="50">
        <v>12.54</v>
      </c>
      <c r="I147" s="50">
        <v>163.02000000000001</v>
      </c>
      <c r="J147" s="89">
        <v>5.0105286414766086E-5</v>
      </c>
    </row>
    <row r="148" spans="1:10" ht="38.25" x14ac:dyDescent="0.2">
      <c r="A148" s="48" t="s">
        <v>936</v>
      </c>
      <c r="B148" s="48" t="s">
        <v>420</v>
      </c>
      <c r="C148" s="48" t="s">
        <v>12</v>
      </c>
      <c r="D148" s="48" t="s">
        <v>379</v>
      </c>
      <c r="E148" s="51" t="s">
        <v>121</v>
      </c>
      <c r="F148" s="49">
        <v>44</v>
      </c>
      <c r="G148" s="50">
        <v>16.98</v>
      </c>
      <c r="H148" s="50">
        <v>20.43</v>
      </c>
      <c r="I148" s="50">
        <v>898.92</v>
      </c>
      <c r="J148" s="89">
        <v>2.7628906921826478E-4</v>
      </c>
    </row>
    <row r="149" spans="1:10" ht="25.5" x14ac:dyDescent="0.2">
      <c r="A149" s="48" t="s">
        <v>939</v>
      </c>
      <c r="B149" s="48" t="s">
        <v>1535</v>
      </c>
      <c r="C149" s="48" t="s">
        <v>130</v>
      </c>
      <c r="D149" s="48" t="s">
        <v>940</v>
      </c>
      <c r="E149" s="51" t="s">
        <v>128</v>
      </c>
      <c r="F149" s="49">
        <v>11</v>
      </c>
      <c r="G149" s="50">
        <v>39.24</v>
      </c>
      <c r="H149" s="50">
        <v>47.22</v>
      </c>
      <c r="I149" s="50">
        <v>519.41999999999996</v>
      </c>
      <c r="J149" s="89">
        <v>1.5964720813125874E-4</v>
      </c>
    </row>
    <row r="150" spans="1:10" ht="38.25" x14ac:dyDescent="0.2">
      <c r="A150" s="48" t="s">
        <v>942</v>
      </c>
      <c r="B150" s="48" t="s">
        <v>1536</v>
      </c>
      <c r="C150" s="48" t="s">
        <v>12</v>
      </c>
      <c r="D150" s="48" t="s">
        <v>943</v>
      </c>
      <c r="E150" s="51" t="s">
        <v>121</v>
      </c>
      <c r="F150" s="49">
        <v>11</v>
      </c>
      <c r="G150" s="50">
        <v>37.729999999999997</v>
      </c>
      <c r="H150" s="50">
        <v>45.4</v>
      </c>
      <c r="I150" s="50">
        <v>499.4</v>
      </c>
      <c r="J150" s="89">
        <v>1.5349392734348045E-4</v>
      </c>
    </row>
    <row r="151" spans="1:10" ht="38.25" x14ac:dyDescent="0.2">
      <c r="A151" s="48" t="s">
        <v>944</v>
      </c>
      <c r="B151" s="48" t="s">
        <v>1537</v>
      </c>
      <c r="C151" s="48" t="s">
        <v>12</v>
      </c>
      <c r="D151" s="48" t="s">
        <v>945</v>
      </c>
      <c r="E151" s="51" t="s">
        <v>121</v>
      </c>
      <c r="F151" s="49">
        <v>6</v>
      </c>
      <c r="G151" s="50">
        <v>39.520000000000003</v>
      </c>
      <c r="H151" s="50">
        <v>47.56</v>
      </c>
      <c r="I151" s="50">
        <v>285.36</v>
      </c>
      <c r="J151" s="89">
        <v>8.7707302977043606E-5</v>
      </c>
    </row>
    <row r="152" spans="1:10" x14ac:dyDescent="0.2">
      <c r="A152" s="103" t="s">
        <v>947</v>
      </c>
      <c r="B152" s="103" t="s">
        <v>129</v>
      </c>
      <c r="C152" s="103"/>
      <c r="D152" s="103" t="s">
        <v>262</v>
      </c>
      <c r="E152" s="107"/>
      <c r="F152" s="104">
        <v>1</v>
      </c>
      <c r="G152" s="104" t="s">
        <v>30</v>
      </c>
      <c r="H152" s="109">
        <v>14615.64</v>
      </c>
      <c r="I152" s="109">
        <v>14615.64</v>
      </c>
      <c r="J152" s="110">
        <v>4.4922146260281673E-3</v>
      </c>
    </row>
    <row r="153" spans="1:10" ht="38.25" x14ac:dyDescent="0.2">
      <c r="A153" s="48" t="s">
        <v>948</v>
      </c>
      <c r="B153" s="48" t="s">
        <v>415</v>
      </c>
      <c r="C153" s="48" t="s">
        <v>12</v>
      </c>
      <c r="D153" s="48" t="s">
        <v>373</v>
      </c>
      <c r="E153" s="51" t="s">
        <v>121</v>
      </c>
      <c r="F153" s="49">
        <v>18</v>
      </c>
      <c r="G153" s="50">
        <v>551.72</v>
      </c>
      <c r="H153" s="50">
        <v>663.94</v>
      </c>
      <c r="I153" s="50">
        <v>11950.92</v>
      </c>
      <c r="J153" s="89">
        <v>3.6731951264872796E-3</v>
      </c>
    </row>
    <row r="154" spans="1:10" ht="25.5" x14ac:dyDescent="0.2">
      <c r="A154" s="48" t="s">
        <v>950</v>
      </c>
      <c r="B154" s="48" t="s">
        <v>1538</v>
      </c>
      <c r="C154" s="48" t="s">
        <v>12</v>
      </c>
      <c r="D154" s="48" t="s">
        <v>951</v>
      </c>
      <c r="E154" s="51" t="s">
        <v>121</v>
      </c>
      <c r="F154" s="49">
        <v>4</v>
      </c>
      <c r="G154" s="50">
        <v>319.89</v>
      </c>
      <c r="H154" s="50">
        <v>384.96</v>
      </c>
      <c r="I154" s="50">
        <v>1539.84</v>
      </c>
      <c r="J154" s="89">
        <v>4.7328011429832788E-4</v>
      </c>
    </row>
    <row r="155" spans="1:10" ht="38.25" x14ac:dyDescent="0.2">
      <c r="A155" s="48" t="s">
        <v>952</v>
      </c>
      <c r="B155" s="48" t="s">
        <v>263</v>
      </c>
      <c r="C155" s="48" t="s">
        <v>12</v>
      </c>
      <c r="D155" s="48" t="s">
        <v>264</v>
      </c>
      <c r="E155" s="51" t="s">
        <v>121</v>
      </c>
      <c r="F155" s="49">
        <v>18</v>
      </c>
      <c r="G155" s="50">
        <v>42.25</v>
      </c>
      <c r="H155" s="50">
        <v>50.84</v>
      </c>
      <c r="I155" s="50">
        <v>915.12</v>
      </c>
      <c r="J155" s="89">
        <v>2.8126824747810538E-4</v>
      </c>
    </row>
    <row r="156" spans="1:10" ht="38.25" x14ac:dyDescent="0.2">
      <c r="A156" s="48" t="s">
        <v>953</v>
      </c>
      <c r="B156" s="48" t="s">
        <v>1539</v>
      </c>
      <c r="C156" s="48" t="s">
        <v>12</v>
      </c>
      <c r="D156" s="48" t="s">
        <v>954</v>
      </c>
      <c r="E156" s="51" t="s">
        <v>121</v>
      </c>
      <c r="F156" s="49">
        <v>2</v>
      </c>
      <c r="G156" s="50">
        <v>87.15</v>
      </c>
      <c r="H156" s="50">
        <v>104.88</v>
      </c>
      <c r="I156" s="50">
        <v>209.76</v>
      </c>
      <c r="J156" s="89">
        <v>6.4471137764454263E-5</v>
      </c>
    </row>
    <row r="157" spans="1:10" x14ac:dyDescent="0.2">
      <c r="A157" s="103" t="s">
        <v>955</v>
      </c>
      <c r="B157" s="103" t="s">
        <v>129</v>
      </c>
      <c r="C157" s="103"/>
      <c r="D157" s="103" t="s">
        <v>247</v>
      </c>
      <c r="E157" s="107"/>
      <c r="F157" s="104">
        <v>1</v>
      </c>
      <c r="G157" s="104" t="s">
        <v>30</v>
      </c>
      <c r="H157" s="109">
        <v>25363.22</v>
      </c>
      <c r="I157" s="109">
        <v>25363.22</v>
      </c>
      <c r="J157" s="110">
        <v>7.7955551619477573E-3</v>
      </c>
    </row>
    <row r="158" spans="1:10" ht="38.25" x14ac:dyDescent="0.2">
      <c r="A158" s="48" t="s">
        <v>956</v>
      </c>
      <c r="B158" s="48" t="s">
        <v>265</v>
      </c>
      <c r="C158" s="48" t="s">
        <v>12</v>
      </c>
      <c r="D158" s="48" t="s">
        <v>266</v>
      </c>
      <c r="E158" s="51" t="s">
        <v>133</v>
      </c>
      <c r="F158" s="49">
        <v>23.75</v>
      </c>
      <c r="G158" s="50">
        <v>20.72</v>
      </c>
      <c r="H158" s="50">
        <v>24.93</v>
      </c>
      <c r="I158" s="50">
        <v>592.09</v>
      </c>
      <c r="J158" s="89">
        <v>1.8198281826351889E-4</v>
      </c>
    </row>
    <row r="159" spans="1:10" ht="38.25" x14ac:dyDescent="0.2">
      <c r="A159" s="48" t="s">
        <v>959</v>
      </c>
      <c r="B159" s="48" t="s">
        <v>421</v>
      </c>
      <c r="C159" s="48" t="s">
        <v>12</v>
      </c>
      <c r="D159" s="48" t="s">
        <v>381</v>
      </c>
      <c r="E159" s="51" t="s">
        <v>133</v>
      </c>
      <c r="F159" s="49">
        <v>87.86</v>
      </c>
      <c r="G159" s="50">
        <v>13.05</v>
      </c>
      <c r="H159" s="50">
        <v>15.7</v>
      </c>
      <c r="I159" s="50">
        <v>1379.4</v>
      </c>
      <c r="J159" s="89">
        <v>4.2396780812494378E-4</v>
      </c>
    </row>
    <row r="160" spans="1:10" ht="38.25" x14ac:dyDescent="0.2">
      <c r="A160" s="48" t="s">
        <v>962</v>
      </c>
      <c r="B160" s="48" t="s">
        <v>422</v>
      </c>
      <c r="C160" s="48" t="s">
        <v>12</v>
      </c>
      <c r="D160" s="48" t="s">
        <v>382</v>
      </c>
      <c r="E160" s="51" t="s">
        <v>133</v>
      </c>
      <c r="F160" s="49">
        <v>55.94</v>
      </c>
      <c r="G160" s="50">
        <v>32.75</v>
      </c>
      <c r="H160" s="50">
        <v>39.409999999999997</v>
      </c>
      <c r="I160" s="50">
        <v>2204.6</v>
      </c>
      <c r="J160" s="89">
        <v>6.7759854269410695E-4</v>
      </c>
    </row>
    <row r="161" spans="1:10" ht="38.25" x14ac:dyDescent="0.2">
      <c r="A161" s="48" t="s">
        <v>965</v>
      </c>
      <c r="B161" s="48" t="s">
        <v>267</v>
      </c>
      <c r="C161" s="48" t="s">
        <v>12</v>
      </c>
      <c r="D161" s="48" t="s">
        <v>268</v>
      </c>
      <c r="E161" s="51" t="s">
        <v>133</v>
      </c>
      <c r="F161" s="49">
        <v>196.09</v>
      </c>
      <c r="G161" s="50">
        <v>36.58</v>
      </c>
      <c r="H161" s="50">
        <v>44.02</v>
      </c>
      <c r="I161" s="50">
        <v>8631.8799999999992</v>
      </c>
      <c r="J161" s="89">
        <v>2.6530660023180658E-3</v>
      </c>
    </row>
    <row r="162" spans="1:10" ht="25.5" x14ac:dyDescent="0.2">
      <c r="A162" s="48" t="s">
        <v>968</v>
      </c>
      <c r="B162" s="48" t="s">
        <v>1540</v>
      </c>
      <c r="C162" s="48" t="s">
        <v>12</v>
      </c>
      <c r="D162" s="48" t="s">
        <v>969</v>
      </c>
      <c r="E162" s="51" t="s">
        <v>133</v>
      </c>
      <c r="F162" s="49">
        <v>23.52</v>
      </c>
      <c r="G162" s="50">
        <v>21.99</v>
      </c>
      <c r="H162" s="50">
        <v>26.46</v>
      </c>
      <c r="I162" s="50">
        <v>622.34</v>
      </c>
      <c r="J162" s="89">
        <v>1.9128035791538171E-4</v>
      </c>
    </row>
    <row r="163" spans="1:10" ht="25.5" x14ac:dyDescent="0.2">
      <c r="A163" s="48" t="s">
        <v>972</v>
      </c>
      <c r="B163" s="48" t="s">
        <v>269</v>
      </c>
      <c r="C163" s="48" t="s">
        <v>12</v>
      </c>
      <c r="D163" s="48" t="s">
        <v>270</v>
      </c>
      <c r="E163" s="51" t="s">
        <v>133</v>
      </c>
      <c r="F163" s="49">
        <v>263.70999999999998</v>
      </c>
      <c r="G163" s="50">
        <v>37.49</v>
      </c>
      <c r="H163" s="50">
        <v>45.12</v>
      </c>
      <c r="I163" s="50">
        <v>11898.6</v>
      </c>
      <c r="J163" s="89">
        <v>3.6571142248480906E-3</v>
      </c>
    </row>
    <row r="164" spans="1:10" ht="25.5" x14ac:dyDescent="0.2">
      <c r="A164" s="48" t="s">
        <v>975</v>
      </c>
      <c r="B164" s="48" t="s">
        <v>271</v>
      </c>
      <c r="C164" s="48" t="s">
        <v>12</v>
      </c>
      <c r="D164" s="48" t="s">
        <v>272</v>
      </c>
      <c r="E164" s="51" t="s">
        <v>133</v>
      </c>
      <c r="F164" s="49">
        <v>0.6</v>
      </c>
      <c r="G164" s="50">
        <v>47.52</v>
      </c>
      <c r="H164" s="50">
        <v>57.19</v>
      </c>
      <c r="I164" s="50">
        <v>34.31</v>
      </c>
      <c r="J164" s="89">
        <v>1.0545407783650009E-5</v>
      </c>
    </row>
    <row r="165" spans="1:10" x14ac:dyDescent="0.2">
      <c r="A165" s="103" t="s">
        <v>489</v>
      </c>
      <c r="B165" s="103" t="s">
        <v>129</v>
      </c>
      <c r="C165" s="103"/>
      <c r="D165" s="103" t="s">
        <v>175</v>
      </c>
      <c r="E165" s="107"/>
      <c r="F165" s="104">
        <v>1</v>
      </c>
      <c r="G165" s="104" t="s">
        <v>30</v>
      </c>
      <c r="H165" s="109">
        <v>206924.05</v>
      </c>
      <c r="I165" s="109">
        <v>206924.05</v>
      </c>
      <c r="J165" s="110">
        <v>6.3599489580133589E-2</v>
      </c>
    </row>
    <row r="166" spans="1:10" x14ac:dyDescent="0.2">
      <c r="A166" s="103" t="s">
        <v>978</v>
      </c>
      <c r="B166" s="103" t="s">
        <v>129</v>
      </c>
      <c r="C166" s="103"/>
      <c r="D166" s="103" t="s">
        <v>273</v>
      </c>
      <c r="E166" s="107"/>
      <c r="F166" s="104">
        <v>1</v>
      </c>
      <c r="G166" s="104" t="s">
        <v>30</v>
      </c>
      <c r="H166" s="109">
        <v>27945.599999999999</v>
      </c>
      <c r="I166" s="109">
        <v>27945.599999999999</v>
      </c>
      <c r="J166" s="110">
        <v>8.5892669122346159E-3</v>
      </c>
    </row>
    <row r="167" spans="1:10" ht="25.5" x14ac:dyDescent="0.2">
      <c r="A167" s="48" t="s">
        <v>979</v>
      </c>
      <c r="B167" s="48" t="s">
        <v>274</v>
      </c>
      <c r="C167" s="48" t="s">
        <v>12</v>
      </c>
      <c r="D167" s="48" t="s">
        <v>275</v>
      </c>
      <c r="E167" s="51" t="s">
        <v>121</v>
      </c>
      <c r="F167" s="49">
        <v>25</v>
      </c>
      <c r="G167" s="50">
        <v>28.41</v>
      </c>
      <c r="H167" s="50">
        <v>34.19</v>
      </c>
      <c r="I167" s="50">
        <v>854.75</v>
      </c>
      <c r="J167" s="89">
        <v>2.6271312454313159E-4</v>
      </c>
    </row>
    <row r="168" spans="1:10" ht="38.25" x14ac:dyDescent="0.2">
      <c r="A168" s="48" t="s">
        <v>982</v>
      </c>
      <c r="B168" s="48" t="s">
        <v>402</v>
      </c>
      <c r="C168" s="48" t="s">
        <v>12</v>
      </c>
      <c r="D168" s="48" t="s">
        <v>355</v>
      </c>
      <c r="E168" s="51" t="s">
        <v>121</v>
      </c>
      <c r="F168" s="49">
        <v>2</v>
      </c>
      <c r="G168" s="50">
        <v>48.32</v>
      </c>
      <c r="H168" s="50">
        <v>58.15</v>
      </c>
      <c r="I168" s="50">
        <v>116.3</v>
      </c>
      <c r="J168" s="89">
        <v>3.5745582198732032E-5</v>
      </c>
    </row>
    <row r="169" spans="1:10" ht="25.5" x14ac:dyDescent="0.2">
      <c r="A169" s="48" t="s">
        <v>984</v>
      </c>
      <c r="B169" s="48" t="s">
        <v>276</v>
      </c>
      <c r="C169" s="48" t="s">
        <v>12</v>
      </c>
      <c r="D169" s="48" t="s">
        <v>277</v>
      </c>
      <c r="E169" s="51" t="s">
        <v>121</v>
      </c>
      <c r="F169" s="49">
        <v>216</v>
      </c>
      <c r="G169" s="50">
        <v>33.53</v>
      </c>
      <c r="H169" s="50">
        <v>40.35</v>
      </c>
      <c r="I169" s="50">
        <v>8715.6</v>
      </c>
      <c r="J169" s="89">
        <v>2.6787979037942292E-3</v>
      </c>
    </row>
    <row r="170" spans="1:10" ht="25.5" x14ac:dyDescent="0.2">
      <c r="A170" s="48" t="s">
        <v>987</v>
      </c>
      <c r="B170" s="48" t="s">
        <v>403</v>
      </c>
      <c r="C170" s="48" t="s">
        <v>12</v>
      </c>
      <c r="D170" s="48" t="s">
        <v>356</v>
      </c>
      <c r="E170" s="51" t="s">
        <v>121</v>
      </c>
      <c r="F170" s="49">
        <v>61</v>
      </c>
      <c r="G170" s="50">
        <v>29.35</v>
      </c>
      <c r="H170" s="50">
        <v>35.32</v>
      </c>
      <c r="I170" s="50">
        <v>2154.52</v>
      </c>
      <c r="J170" s="89">
        <v>6.6220612002417998E-4</v>
      </c>
    </row>
    <row r="171" spans="1:10" x14ac:dyDescent="0.2">
      <c r="A171" s="48" t="s">
        <v>990</v>
      </c>
      <c r="B171" s="48" t="s">
        <v>278</v>
      </c>
      <c r="C171" s="48" t="s">
        <v>12</v>
      </c>
      <c r="D171" s="48" t="s">
        <v>279</v>
      </c>
      <c r="E171" s="51" t="s">
        <v>121</v>
      </c>
      <c r="F171" s="49">
        <v>61</v>
      </c>
      <c r="G171" s="50">
        <v>3.03</v>
      </c>
      <c r="H171" s="50">
        <v>3.65</v>
      </c>
      <c r="I171" s="50">
        <v>222.65</v>
      </c>
      <c r="J171" s="89">
        <v>6.8432965404537289E-5</v>
      </c>
    </row>
    <row r="172" spans="1:10" ht="25.5" x14ac:dyDescent="0.2">
      <c r="A172" s="48" t="s">
        <v>991</v>
      </c>
      <c r="B172" s="48" t="s">
        <v>404</v>
      </c>
      <c r="C172" s="48" t="s">
        <v>12</v>
      </c>
      <c r="D172" s="48" t="s">
        <v>358</v>
      </c>
      <c r="E172" s="51" t="s">
        <v>121</v>
      </c>
      <c r="F172" s="49">
        <v>48</v>
      </c>
      <c r="G172" s="50">
        <v>44.98</v>
      </c>
      <c r="H172" s="50">
        <v>54.13</v>
      </c>
      <c r="I172" s="50">
        <v>2598.2399999999998</v>
      </c>
      <c r="J172" s="89">
        <v>7.9858642727457878E-4</v>
      </c>
    </row>
    <row r="173" spans="1:10" ht="25.5" x14ac:dyDescent="0.2">
      <c r="A173" s="48" t="s">
        <v>994</v>
      </c>
      <c r="B173" s="48" t="s">
        <v>1541</v>
      </c>
      <c r="C173" s="48" t="s">
        <v>12</v>
      </c>
      <c r="D173" s="48" t="s">
        <v>995</v>
      </c>
      <c r="E173" s="51" t="s">
        <v>121</v>
      </c>
      <c r="F173" s="49">
        <v>5</v>
      </c>
      <c r="G173" s="50">
        <v>157.01</v>
      </c>
      <c r="H173" s="50">
        <v>188.95</v>
      </c>
      <c r="I173" s="50">
        <v>944.75</v>
      </c>
      <c r="J173" s="89">
        <v>2.9037522598669035E-4</v>
      </c>
    </row>
    <row r="174" spans="1:10" ht="25.5" x14ac:dyDescent="0.2">
      <c r="A174" s="48" t="s">
        <v>997</v>
      </c>
      <c r="B174" s="48" t="s">
        <v>1542</v>
      </c>
      <c r="C174" s="48" t="s">
        <v>12</v>
      </c>
      <c r="D174" s="48" t="s">
        <v>998</v>
      </c>
      <c r="E174" s="51" t="s">
        <v>121</v>
      </c>
      <c r="F174" s="49">
        <v>1</v>
      </c>
      <c r="G174" s="50">
        <v>316.69</v>
      </c>
      <c r="H174" s="50">
        <v>381.1</v>
      </c>
      <c r="I174" s="50">
        <v>381.1</v>
      </c>
      <c r="J174" s="89">
        <v>1.17133631779336E-4</v>
      </c>
    </row>
    <row r="175" spans="1:10" ht="25.5" x14ac:dyDescent="0.2">
      <c r="A175" s="48" t="s">
        <v>1000</v>
      </c>
      <c r="B175" s="48" t="s">
        <v>405</v>
      </c>
      <c r="C175" s="48" t="s">
        <v>12</v>
      </c>
      <c r="D175" s="48" t="s">
        <v>359</v>
      </c>
      <c r="E175" s="51" t="s">
        <v>121</v>
      </c>
      <c r="F175" s="49">
        <v>3</v>
      </c>
      <c r="G175" s="50">
        <v>129.29</v>
      </c>
      <c r="H175" s="50">
        <v>155.59</v>
      </c>
      <c r="I175" s="50">
        <v>466.77</v>
      </c>
      <c r="J175" s="89">
        <v>1.4346487878677688E-4</v>
      </c>
    </row>
    <row r="176" spans="1:10" ht="25.5" x14ac:dyDescent="0.2">
      <c r="A176" s="48" t="s">
        <v>1002</v>
      </c>
      <c r="B176" s="48" t="s">
        <v>1543</v>
      </c>
      <c r="C176" s="48" t="s">
        <v>130</v>
      </c>
      <c r="D176" s="48" t="s">
        <v>1003</v>
      </c>
      <c r="E176" s="51" t="s">
        <v>128</v>
      </c>
      <c r="F176" s="49">
        <v>14</v>
      </c>
      <c r="G176" s="50">
        <v>265.38</v>
      </c>
      <c r="H176" s="50">
        <v>319.36</v>
      </c>
      <c r="I176" s="50">
        <v>4471.04</v>
      </c>
      <c r="J176" s="89">
        <v>1.3742040226467657E-3</v>
      </c>
    </row>
    <row r="177" spans="1:10" x14ac:dyDescent="0.2">
      <c r="A177" s="48" t="s">
        <v>1006</v>
      </c>
      <c r="B177" s="48" t="s">
        <v>406</v>
      </c>
      <c r="C177" s="48" t="s">
        <v>130</v>
      </c>
      <c r="D177" s="48" t="s">
        <v>360</v>
      </c>
      <c r="E177" s="51" t="s">
        <v>128</v>
      </c>
      <c r="F177" s="49">
        <v>21</v>
      </c>
      <c r="G177" s="50">
        <v>277.77999999999997</v>
      </c>
      <c r="H177" s="50">
        <v>334.28</v>
      </c>
      <c r="I177" s="50">
        <v>7019.88</v>
      </c>
      <c r="J177" s="89">
        <v>2.1576070297956579E-3</v>
      </c>
    </row>
    <row r="178" spans="1:10" x14ac:dyDescent="0.2">
      <c r="A178" s="103" t="s">
        <v>1008</v>
      </c>
      <c r="B178" s="103" t="s">
        <v>129</v>
      </c>
      <c r="C178" s="103"/>
      <c r="D178" s="103" t="s">
        <v>177</v>
      </c>
      <c r="E178" s="107"/>
      <c r="F178" s="104">
        <v>1</v>
      </c>
      <c r="G178" s="104" t="s">
        <v>30</v>
      </c>
      <c r="H178" s="109">
        <v>2852.81</v>
      </c>
      <c r="I178" s="109">
        <v>2852.81</v>
      </c>
      <c r="J178" s="110">
        <v>8.7683021799109825E-4</v>
      </c>
    </row>
    <row r="179" spans="1:10" ht="25.5" x14ac:dyDescent="0.2">
      <c r="A179" s="48" t="s">
        <v>1009</v>
      </c>
      <c r="B179" s="48" t="s">
        <v>285</v>
      </c>
      <c r="C179" s="48" t="s">
        <v>13</v>
      </c>
      <c r="D179" s="48" t="s">
        <v>286</v>
      </c>
      <c r="E179" s="51" t="s">
        <v>121</v>
      </c>
      <c r="F179" s="49">
        <v>4</v>
      </c>
      <c r="G179" s="50">
        <v>74.17</v>
      </c>
      <c r="H179" s="50">
        <v>89.26</v>
      </c>
      <c r="I179" s="50">
        <v>357.04</v>
      </c>
      <c r="J179" s="89">
        <v>1.0973862999342463E-4</v>
      </c>
    </row>
    <row r="180" spans="1:10" ht="25.5" x14ac:dyDescent="0.2">
      <c r="A180" s="48" t="s">
        <v>1011</v>
      </c>
      <c r="B180" s="48" t="s">
        <v>287</v>
      </c>
      <c r="C180" s="48" t="s">
        <v>12</v>
      </c>
      <c r="D180" s="48" t="s">
        <v>1012</v>
      </c>
      <c r="E180" s="51" t="s">
        <v>121</v>
      </c>
      <c r="F180" s="49">
        <v>96</v>
      </c>
      <c r="G180" s="50">
        <v>10.34</v>
      </c>
      <c r="H180" s="50">
        <v>12.44</v>
      </c>
      <c r="I180" s="50">
        <v>1194.24</v>
      </c>
      <c r="J180" s="89">
        <v>3.6705764475506223E-4</v>
      </c>
    </row>
    <row r="181" spans="1:10" ht="25.5" x14ac:dyDescent="0.2">
      <c r="A181" s="48" t="s">
        <v>1014</v>
      </c>
      <c r="B181" s="48" t="s">
        <v>288</v>
      </c>
      <c r="C181" s="48" t="s">
        <v>12</v>
      </c>
      <c r="D181" s="48" t="s">
        <v>1015</v>
      </c>
      <c r="E181" s="51" t="s">
        <v>121</v>
      </c>
      <c r="F181" s="49">
        <v>1</v>
      </c>
      <c r="G181" s="50">
        <v>10.34</v>
      </c>
      <c r="H181" s="50">
        <v>12.44</v>
      </c>
      <c r="I181" s="50">
        <v>12.44</v>
      </c>
      <c r="J181" s="89">
        <v>3.8235171328652321E-6</v>
      </c>
    </row>
    <row r="182" spans="1:10" ht="25.5" x14ac:dyDescent="0.2">
      <c r="A182" s="48" t="s">
        <v>1017</v>
      </c>
      <c r="B182" s="48" t="s">
        <v>407</v>
      </c>
      <c r="C182" s="48" t="s">
        <v>12</v>
      </c>
      <c r="D182" s="48" t="s">
        <v>362</v>
      </c>
      <c r="E182" s="51" t="s">
        <v>121</v>
      </c>
      <c r="F182" s="49">
        <v>18</v>
      </c>
      <c r="G182" s="50">
        <v>13.47</v>
      </c>
      <c r="H182" s="50">
        <v>16.21</v>
      </c>
      <c r="I182" s="50">
        <v>291.77999999999997</v>
      </c>
      <c r="J182" s="89">
        <v>8.9680532880017464E-5</v>
      </c>
    </row>
    <row r="183" spans="1:10" ht="25.5" x14ac:dyDescent="0.2">
      <c r="A183" s="48" t="s">
        <v>1019</v>
      </c>
      <c r="B183" s="48" t="s">
        <v>408</v>
      </c>
      <c r="C183" s="48" t="s">
        <v>12</v>
      </c>
      <c r="D183" s="48" t="s">
        <v>1020</v>
      </c>
      <c r="E183" s="51" t="s">
        <v>121</v>
      </c>
      <c r="F183" s="49">
        <v>2</v>
      </c>
      <c r="G183" s="50">
        <v>85.7</v>
      </c>
      <c r="H183" s="50">
        <v>103.13</v>
      </c>
      <c r="I183" s="50">
        <v>206.26</v>
      </c>
      <c r="J183" s="89">
        <v>6.3395389374982532E-5</v>
      </c>
    </row>
    <row r="184" spans="1:10" ht="25.5" x14ac:dyDescent="0.2">
      <c r="A184" s="48" t="s">
        <v>1021</v>
      </c>
      <c r="B184" s="48" t="s">
        <v>1544</v>
      </c>
      <c r="C184" s="48" t="s">
        <v>130</v>
      </c>
      <c r="D184" s="48" t="s">
        <v>1022</v>
      </c>
      <c r="E184" s="51" t="s">
        <v>128</v>
      </c>
      <c r="F184" s="49">
        <v>1</v>
      </c>
      <c r="G184" s="50">
        <v>539.41</v>
      </c>
      <c r="H184" s="50">
        <v>649.13</v>
      </c>
      <c r="I184" s="50">
        <v>649.13</v>
      </c>
      <c r="J184" s="89">
        <v>1.9951444344508103E-4</v>
      </c>
    </row>
    <row r="185" spans="1:10" ht="25.5" x14ac:dyDescent="0.2">
      <c r="A185" s="48" t="s">
        <v>1023</v>
      </c>
      <c r="B185" s="48" t="s">
        <v>1545</v>
      </c>
      <c r="C185" s="48" t="s">
        <v>12</v>
      </c>
      <c r="D185" s="48" t="s">
        <v>1024</v>
      </c>
      <c r="E185" s="51" t="s">
        <v>121</v>
      </c>
      <c r="F185" s="49">
        <v>2</v>
      </c>
      <c r="G185" s="50">
        <v>58.97</v>
      </c>
      <c r="H185" s="50">
        <v>70.959999999999994</v>
      </c>
      <c r="I185" s="50">
        <v>141.91999999999999</v>
      </c>
      <c r="J185" s="89">
        <v>4.3620060409665089E-5</v>
      </c>
    </row>
    <row r="186" spans="1:10" x14ac:dyDescent="0.2">
      <c r="A186" s="103" t="s">
        <v>1025</v>
      </c>
      <c r="B186" s="103" t="s">
        <v>129</v>
      </c>
      <c r="C186" s="103"/>
      <c r="D186" s="103" t="s">
        <v>363</v>
      </c>
      <c r="E186" s="107"/>
      <c r="F186" s="104">
        <v>1</v>
      </c>
      <c r="G186" s="104" t="s">
        <v>30</v>
      </c>
      <c r="H186" s="109">
        <v>33510.620000000003</v>
      </c>
      <c r="I186" s="109">
        <v>33510.620000000003</v>
      </c>
      <c r="J186" s="110">
        <v>1.029971299862832E-2</v>
      </c>
    </row>
    <row r="187" spans="1:10" ht="38.25" x14ac:dyDescent="0.2">
      <c r="A187" s="48" t="s">
        <v>1026</v>
      </c>
      <c r="B187" s="48" t="s">
        <v>280</v>
      </c>
      <c r="C187" s="48" t="s">
        <v>12</v>
      </c>
      <c r="D187" s="48" t="s">
        <v>1027</v>
      </c>
      <c r="E187" s="51" t="s">
        <v>133</v>
      </c>
      <c r="F187" s="49">
        <v>348.29</v>
      </c>
      <c r="G187" s="50">
        <v>18.010000000000002</v>
      </c>
      <c r="H187" s="50">
        <v>21.67</v>
      </c>
      <c r="I187" s="50">
        <v>7547.44</v>
      </c>
      <c r="J187" s="89">
        <v>2.3197561213241452E-3</v>
      </c>
    </row>
    <row r="188" spans="1:10" ht="38.25" x14ac:dyDescent="0.2">
      <c r="A188" s="48" t="s">
        <v>1030</v>
      </c>
      <c r="B188" s="48" t="s">
        <v>409</v>
      </c>
      <c r="C188" s="48" t="s">
        <v>12</v>
      </c>
      <c r="D188" s="48" t="s">
        <v>364</v>
      </c>
      <c r="E188" s="51" t="s">
        <v>133</v>
      </c>
      <c r="F188" s="49">
        <v>1434.02</v>
      </c>
      <c r="G188" s="50">
        <v>8.17</v>
      </c>
      <c r="H188" s="50">
        <v>9.83</v>
      </c>
      <c r="I188" s="50">
        <v>14096.42</v>
      </c>
      <c r="J188" s="89">
        <v>4.3326288892334497E-3</v>
      </c>
    </row>
    <row r="189" spans="1:10" ht="25.5" x14ac:dyDescent="0.2">
      <c r="A189" s="48" t="s">
        <v>1033</v>
      </c>
      <c r="B189" s="48" t="s">
        <v>410</v>
      </c>
      <c r="C189" s="48" t="s">
        <v>130</v>
      </c>
      <c r="D189" s="48" t="s">
        <v>365</v>
      </c>
      <c r="E189" s="51" t="s">
        <v>351</v>
      </c>
      <c r="F189" s="49">
        <v>323.85000000000002</v>
      </c>
      <c r="G189" s="50">
        <v>23.64</v>
      </c>
      <c r="H189" s="50">
        <v>28.45</v>
      </c>
      <c r="I189" s="50">
        <v>9213.5300000000007</v>
      </c>
      <c r="J189" s="89">
        <v>2.8318400168141316E-3</v>
      </c>
    </row>
    <row r="190" spans="1:10" ht="38.25" x14ac:dyDescent="0.2">
      <c r="A190" s="48" t="s">
        <v>1036</v>
      </c>
      <c r="B190" s="48" t="s">
        <v>1546</v>
      </c>
      <c r="C190" s="48" t="s">
        <v>12</v>
      </c>
      <c r="D190" s="48" t="s">
        <v>1037</v>
      </c>
      <c r="E190" s="51" t="s">
        <v>121</v>
      </c>
      <c r="F190" s="49">
        <v>122.1</v>
      </c>
      <c r="G190" s="50">
        <v>18.059999999999999</v>
      </c>
      <c r="H190" s="50">
        <v>21.73</v>
      </c>
      <c r="I190" s="50">
        <v>2653.23</v>
      </c>
      <c r="J190" s="89">
        <v>8.1548797125659321E-4</v>
      </c>
    </row>
    <row r="191" spans="1:10" x14ac:dyDescent="0.2">
      <c r="A191" s="103" t="s">
        <v>1040</v>
      </c>
      <c r="B191" s="103" t="s">
        <v>129</v>
      </c>
      <c r="C191" s="103"/>
      <c r="D191" s="103" t="s">
        <v>176</v>
      </c>
      <c r="E191" s="107"/>
      <c r="F191" s="104">
        <v>1</v>
      </c>
      <c r="G191" s="104" t="s">
        <v>30</v>
      </c>
      <c r="H191" s="109">
        <v>71301.36</v>
      </c>
      <c r="I191" s="109">
        <v>71301.36</v>
      </c>
      <c r="J191" s="110">
        <v>2.1914949482041136E-2</v>
      </c>
    </row>
    <row r="192" spans="1:10" ht="38.25" x14ac:dyDescent="0.2">
      <c r="A192" s="48" t="s">
        <v>1041</v>
      </c>
      <c r="B192" s="48" t="s">
        <v>281</v>
      </c>
      <c r="C192" s="48" t="s">
        <v>12</v>
      </c>
      <c r="D192" s="48" t="s">
        <v>282</v>
      </c>
      <c r="E192" s="51" t="s">
        <v>133</v>
      </c>
      <c r="F192" s="49">
        <v>2801.53</v>
      </c>
      <c r="G192" s="50">
        <v>3.24</v>
      </c>
      <c r="H192" s="50">
        <v>3.9</v>
      </c>
      <c r="I192" s="50">
        <v>10925.97</v>
      </c>
      <c r="J192" s="89">
        <v>3.3581698945475513E-3</v>
      </c>
    </row>
    <row r="193" spans="1:10" ht="38.25" x14ac:dyDescent="0.2">
      <c r="A193" s="48" t="s">
        <v>1044</v>
      </c>
      <c r="B193" s="48" t="s">
        <v>283</v>
      </c>
      <c r="C193" s="48" t="s">
        <v>12</v>
      </c>
      <c r="D193" s="48" t="s">
        <v>284</v>
      </c>
      <c r="E193" s="51" t="s">
        <v>133</v>
      </c>
      <c r="F193" s="49">
        <v>4221.21</v>
      </c>
      <c r="G193" s="50">
        <v>4.74</v>
      </c>
      <c r="H193" s="50">
        <v>5.7</v>
      </c>
      <c r="I193" s="50">
        <v>24060.9</v>
      </c>
      <c r="J193" s="89">
        <v>7.3952784069258081E-3</v>
      </c>
    </row>
    <row r="194" spans="1:10" ht="38.25" x14ac:dyDescent="0.2">
      <c r="A194" s="48" t="s">
        <v>1047</v>
      </c>
      <c r="B194" s="48" t="s">
        <v>411</v>
      </c>
      <c r="C194" s="48" t="s">
        <v>12</v>
      </c>
      <c r="D194" s="48" t="s">
        <v>367</v>
      </c>
      <c r="E194" s="51" t="s">
        <v>133</v>
      </c>
      <c r="F194" s="49">
        <v>1289.76</v>
      </c>
      <c r="G194" s="50">
        <v>10.34</v>
      </c>
      <c r="H194" s="50">
        <v>12.44</v>
      </c>
      <c r="I194" s="50">
        <v>16044.61</v>
      </c>
      <c r="J194" s="89">
        <v>4.9314181049148571E-3</v>
      </c>
    </row>
    <row r="195" spans="1:10" ht="38.25" x14ac:dyDescent="0.2">
      <c r="A195" s="48" t="s">
        <v>1050</v>
      </c>
      <c r="B195" s="48" t="s">
        <v>1547</v>
      </c>
      <c r="C195" s="48" t="s">
        <v>12</v>
      </c>
      <c r="D195" s="48" t="s">
        <v>1051</v>
      </c>
      <c r="E195" s="51" t="s">
        <v>133</v>
      </c>
      <c r="F195" s="49">
        <v>607</v>
      </c>
      <c r="G195" s="50">
        <v>18.68</v>
      </c>
      <c r="H195" s="50">
        <v>22.48</v>
      </c>
      <c r="I195" s="50">
        <v>13645.36</v>
      </c>
      <c r="J195" s="89">
        <v>4.1939925839319867E-3</v>
      </c>
    </row>
    <row r="196" spans="1:10" ht="38.25" x14ac:dyDescent="0.2">
      <c r="A196" s="48" t="s">
        <v>1054</v>
      </c>
      <c r="B196" s="48" t="s">
        <v>1548</v>
      </c>
      <c r="C196" s="48" t="s">
        <v>12</v>
      </c>
      <c r="D196" s="48" t="s">
        <v>1055</v>
      </c>
      <c r="E196" s="51" t="s">
        <v>133</v>
      </c>
      <c r="F196" s="49">
        <v>50.1</v>
      </c>
      <c r="G196" s="50">
        <v>28.49</v>
      </c>
      <c r="H196" s="50">
        <v>34.28</v>
      </c>
      <c r="I196" s="50">
        <v>1717.43</v>
      </c>
      <c r="J196" s="89">
        <v>5.2786358758012339E-4</v>
      </c>
    </row>
    <row r="197" spans="1:10" ht="38.25" x14ac:dyDescent="0.2">
      <c r="A197" s="48" t="s">
        <v>1058</v>
      </c>
      <c r="B197" s="48" t="s">
        <v>1549</v>
      </c>
      <c r="C197" s="48" t="s">
        <v>12</v>
      </c>
      <c r="D197" s="48" t="s">
        <v>1059</v>
      </c>
      <c r="E197" s="51" t="s">
        <v>133</v>
      </c>
      <c r="F197" s="49">
        <v>66.599999999999994</v>
      </c>
      <c r="G197" s="50">
        <v>61.23</v>
      </c>
      <c r="H197" s="50">
        <v>73.680000000000007</v>
      </c>
      <c r="I197" s="50">
        <v>4907.09</v>
      </c>
      <c r="J197" s="89">
        <v>1.5082269041408079E-3</v>
      </c>
    </row>
    <row r="198" spans="1:10" x14ac:dyDescent="0.2">
      <c r="A198" s="103" t="s">
        <v>1062</v>
      </c>
      <c r="B198" s="103" t="s">
        <v>129</v>
      </c>
      <c r="C198" s="103"/>
      <c r="D198" s="103" t="s">
        <v>178</v>
      </c>
      <c r="E198" s="107"/>
      <c r="F198" s="104">
        <v>1</v>
      </c>
      <c r="G198" s="104" t="s">
        <v>30</v>
      </c>
      <c r="H198" s="109">
        <v>71313.66</v>
      </c>
      <c r="I198" s="109">
        <v>71313.66</v>
      </c>
      <c r="J198" s="110">
        <v>2.191872996923842E-2</v>
      </c>
    </row>
    <row r="199" spans="1:10" ht="25.5" x14ac:dyDescent="0.2">
      <c r="A199" s="48" t="s">
        <v>1063</v>
      </c>
      <c r="B199" s="48" t="s">
        <v>412</v>
      </c>
      <c r="C199" s="48" t="s">
        <v>12</v>
      </c>
      <c r="D199" s="48" t="s">
        <v>368</v>
      </c>
      <c r="E199" s="51" t="s">
        <v>121</v>
      </c>
      <c r="F199" s="49">
        <v>66</v>
      </c>
      <c r="G199" s="50">
        <v>66.14</v>
      </c>
      <c r="H199" s="50">
        <v>79.59</v>
      </c>
      <c r="I199" s="50">
        <v>5252.94</v>
      </c>
      <c r="J199" s="89">
        <v>1.6145262128547501E-3</v>
      </c>
    </row>
    <row r="200" spans="1:10" x14ac:dyDescent="0.2">
      <c r="A200" s="48" t="s">
        <v>1066</v>
      </c>
      <c r="B200" s="48" t="s">
        <v>1472</v>
      </c>
      <c r="C200" s="48" t="s">
        <v>13</v>
      </c>
      <c r="D200" s="48" t="s">
        <v>1067</v>
      </c>
      <c r="E200" s="51" t="s">
        <v>289</v>
      </c>
      <c r="F200" s="49">
        <v>18</v>
      </c>
      <c r="G200" s="50">
        <v>192.9</v>
      </c>
      <c r="H200" s="50">
        <v>232.14</v>
      </c>
      <c r="I200" s="50">
        <v>4178.5200000000004</v>
      </c>
      <c r="J200" s="89">
        <v>1.2842960458215457E-3</v>
      </c>
    </row>
    <row r="201" spans="1:10" ht="38.25" x14ac:dyDescent="0.2">
      <c r="A201" s="48" t="s">
        <v>1068</v>
      </c>
      <c r="B201" s="48" t="s">
        <v>1550</v>
      </c>
      <c r="C201" s="48" t="s">
        <v>12</v>
      </c>
      <c r="D201" s="48" t="s">
        <v>1069</v>
      </c>
      <c r="E201" s="51" t="s">
        <v>121</v>
      </c>
      <c r="F201" s="49">
        <v>5</v>
      </c>
      <c r="G201" s="50">
        <v>97.82</v>
      </c>
      <c r="H201" s="50">
        <v>117.72</v>
      </c>
      <c r="I201" s="50">
        <v>588.6</v>
      </c>
      <c r="J201" s="89">
        <v>1.8091014344087422E-4</v>
      </c>
    </row>
    <row r="202" spans="1:10" ht="38.25" x14ac:dyDescent="0.2">
      <c r="A202" s="48" t="s">
        <v>1071</v>
      </c>
      <c r="B202" s="48" t="s">
        <v>1551</v>
      </c>
      <c r="C202" s="48" t="s">
        <v>130</v>
      </c>
      <c r="D202" s="48" t="s">
        <v>1072</v>
      </c>
      <c r="E202" s="51" t="s">
        <v>128</v>
      </c>
      <c r="F202" s="49">
        <v>5</v>
      </c>
      <c r="G202" s="50">
        <v>6703.53</v>
      </c>
      <c r="H202" s="50">
        <v>8067.03</v>
      </c>
      <c r="I202" s="50">
        <v>40335.15</v>
      </c>
      <c r="J202" s="89">
        <v>1.239727790045732E-2</v>
      </c>
    </row>
    <row r="203" spans="1:10" ht="38.25" x14ac:dyDescent="0.2">
      <c r="A203" s="48" t="s">
        <v>1073</v>
      </c>
      <c r="B203" s="48" t="s">
        <v>1552</v>
      </c>
      <c r="C203" s="48" t="s">
        <v>130</v>
      </c>
      <c r="D203" s="48" t="s">
        <v>1074</v>
      </c>
      <c r="E203" s="51" t="s">
        <v>128</v>
      </c>
      <c r="F203" s="49">
        <v>15</v>
      </c>
      <c r="G203" s="50">
        <v>1161.07</v>
      </c>
      <c r="H203" s="50">
        <v>1397.23</v>
      </c>
      <c r="I203" s="50">
        <v>20958.45</v>
      </c>
      <c r="J203" s="89">
        <v>6.4417196666639318E-3</v>
      </c>
    </row>
    <row r="204" spans="1:10" x14ac:dyDescent="0.2">
      <c r="A204" s="103" t="s">
        <v>493</v>
      </c>
      <c r="B204" s="103" t="s">
        <v>129</v>
      </c>
      <c r="C204" s="103"/>
      <c r="D204" s="103" t="s">
        <v>494</v>
      </c>
      <c r="E204" s="107"/>
      <c r="F204" s="104">
        <v>1</v>
      </c>
      <c r="G204" s="104" t="s">
        <v>30</v>
      </c>
      <c r="H204" s="109">
        <v>33545.57</v>
      </c>
      <c r="I204" s="109">
        <v>33545.57</v>
      </c>
      <c r="J204" s="110">
        <v>1.0310455114688902E-2</v>
      </c>
    </row>
    <row r="205" spans="1:10" x14ac:dyDescent="0.2">
      <c r="A205" s="103" t="s">
        <v>1076</v>
      </c>
      <c r="B205" s="103" t="s">
        <v>129</v>
      </c>
      <c r="C205" s="103"/>
      <c r="D205" s="103" t="s">
        <v>1077</v>
      </c>
      <c r="E205" s="107"/>
      <c r="F205" s="104">
        <v>1</v>
      </c>
      <c r="G205" s="104" t="s">
        <v>30</v>
      </c>
      <c r="H205" s="109">
        <v>21478.38</v>
      </c>
      <c r="I205" s="109">
        <v>21478.38</v>
      </c>
      <c r="J205" s="110">
        <v>6.6015236267033713E-3</v>
      </c>
    </row>
    <row r="206" spans="1:10" x14ac:dyDescent="0.2">
      <c r="A206" s="48" t="s">
        <v>1078</v>
      </c>
      <c r="B206" s="48" t="s">
        <v>1553</v>
      </c>
      <c r="C206" s="48" t="s">
        <v>130</v>
      </c>
      <c r="D206" s="48" t="s">
        <v>1079</v>
      </c>
      <c r="E206" s="51" t="s">
        <v>128</v>
      </c>
      <c r="F206" s="49">
        <v>1</v>
      </c>
      <c r="G206" s="50">
        <v>410.59</v>
      </c>
      <c r="H206" s="50">
        <v>494.1</v>
      </c>
      <c r="I206" s="50">
        <v>494.1</v>
      </c>
      <c r="J206" s="89">
        <v>1.5186493692513755E-4</v>
      </c>
    </row>
    <row r="207" spans="1:10" x14ac:dyDescent="0.2">
      <c r="A207" s="48" t="s">
        <v>1081</v>
      </c>
      <c r="B207" s="48" t="s">
        <v>1554</v>
      </c>
      <c r="C207" s="48" t="s">
        <v>130</v>
      </c>
      <c r="D207" s="48" t="s">
        <v>1082</v>
      </c>
      <c r="E207" s="51" t="s">
        <v>128</v>
      </c>
      <c r="F207" s="49">
        <v>1</v>
      </c>
      <c r="G207" s="50">
        <v>73.239999999999995</v>
      </c>
      <c r="H207" s="50">
        <v>88.14</v>
      </c>
      <c r="I207" s="50">
        <v>88.14</v>
      </c>
      <c r="J207" s="89">
        <v>2.7090418013725203E-5</v>
      </c>
    </row>
    <row r="208" spans="1:10" ht="51" x14ac:dyDescent="0.2">
      <c r="A208" s="48" t="s">
        <v>1083</v>
      </c>
      <c r="B208" s="48" t="s">
        <v>1555</v>
      </c>
      <c r="C208" s="48" t="s">
        <v>12</v>
      </c>
      <c r="D208" s="48" t="s">
        <v>1084</v>
      </c>
      <c r="E208" s="51" t="s">
        <v>121</v>
      </c>
      <c r="F208" s="49">
        <v>2</v>
      </c>
      <c r="G208" s="50">
        <v>1719.18</v>
      </c>
      <c r="H208" s="50">
        <v>2068.86</v>
      </c>
      <c r="I208" s="50">
        <v>4137.72</v>
      </c>
      <c r="J208" s="89">
        <v>1.2717558931671323E-3</v>
      </c>
    </row>
    <row r="209" spans="1:10" ht="25.5" x14ac:dyDescent="0.2">
      <c r="A209" s="48" t="s">
        <v>1086</v>
      </c>
      <c r="B209" s="48" t="s">
        <v>1556</v>
      </c>
      <c r="C209" s="48" t="s">
        <v>12</v>
      </c>
      <c r="D209" s="48" t="s">
        <v>1087</v>
      </c>
      <c r="E209" s="51" t="s">
        <v>121</v>
      </c>
      <c r="F209" s="49">
        <v>3</v>
      </c>
      <c r="G209" s="50">
        <v>3454.77</v>
      </c>
      <c r="H209" s="50">
        <v>4157.47</v>
      </c>
      <c r="I209" s="50">
        <v>12472.41</v>
      </c>
      <c r="J209" s="89">
        <v>3.8334785629517399E-3</v>
      </c>
    </row>
    <row r="210" spans="1:10" ht="38.25" x14ac:dyDescent="0.2">
      <c r="A210" s="48" t="s">
        <v>1089</v>
      </c>
      <c r="B210" s="48" t="s">
        <v>1557</v>
      </c>
      <c r="C210" s="48" t="s">
        <v>12</v>
      </c>
      <c r="D210" s="48" t="s">
        <v>1090</v>
      </c>
      <c r="E210" s="51" t="s">
        <v>121</v>
      </c>
      <c r="F210" s="49">
        <v>1</v>
      </c>
      <c r="G210" s="50">
        <v>221.96</v>
      </c>
      <c r="H210" s="50">
        <v>267.11</v>
      </c>
      <c r="I210" s="50">
        <v>267.11</v>
      </c>
      <c r="J210" s="89">
        <v>8.2098043517655312E-5</v>
      </c>
    </row>
    <row r="211" spans="1:10" ht="25.5" x14ac:dyDescent="0.2">
      <c r="A211" s="48" t="s">
        <v>1091</v>
      </c>
      <c r="B211" s="48" t="s">
        <v>1558</v>
      </c>
      <c r="C211" s="48" t="s">
        <v>12</v>
      </c>
      <c r="D211" s="48" t="s">
        <v>1092</v>
      </c>
      <c r="E211" s="51" t="s">
        <v>121</v>
      </c>
      <c r="F211" s="49">
        <v>3</v>
      </c>
      <c r="G211" s="50">
        <v>112.38</v>
      </c>
      <c r="H211" s="50">
        <v>135.24</v>
      </c>
      <c r="I211" s="50">
        <v>405.72</v>
      </c>
      <c r="J211" s="89">
        <v>1.2470075330756284E-4</v>
      </c>
    </row>
    <row r="212" spans="1:10" x14ac:dyDescent="0.2">
      <c r="A212" s="48" t="s">
        <v>1093</v>
      </c>
      <c r="B212" s="48" t="s">
        <v>1559</v>
      </c>
      <c r="C212" s="48" t="s">
        <v>130</v>
      </c>
      <c r="D212" s="48" t="s">
        <v>1094</v>
      </c>
      <c r="E212" s="51" t="s">
        <v>128</v>
      </c>
      <c r="F212" s="49">
        <v>4</v>
      </c>
      <c r="G212" s="50">
        <v>173</v>
      </c>
      <c r="H212" s="50">
        <v>208.19</v>
      </c>
      <c r="I212" s="50">
        <v>832.76</v>
      </c>
      <c r="J212" s="89">
        <v>2.5595435109042206E-4</v>
      </c>
    </row>
    <row r="213" spans="1:10" x14ac:dyDescent="0.2">
      <c r="A213" s="48" t="s">
        <v>1096</v>
      </c>
      <c r="B213" s="48" t="s">
        <v>1560</v>
      </c>
      <c r="C213" s="48" t="s">
        <v>130</v>
      </c>
      <c r="D213" s="48" t="s">
        <v>1097</v>
      </c>
      <c r="E213" s="51" t="s">
        <v>128</v>
      </c>
      <c r="F213" s="49">
        <v>1</v>
      </c>
      <c r="G213" s="50">
        <v>235.6</v>
      </c>
      <c r="H213" s="50">
        <v>283.52</v>
      </c>
      <c r="I213" s="50">
        <v>283.52</v>
      </c>
      <c r="J213" s="89">
        <v>8.7141766680864192E-5</v>
      </c>
    </row>
    <row r="214" spans="1:10" x14ac:dyDescent="0.2">
      <c r="A214" s="48" t="s">
        <v>1098</v>
      </c>
      <c r="B214" s="48" t="s">
        <v>1561</v>
      </c>
      <c r="C214" s="48" t="s">
        <v>130</v>
      </c>
      <c r="D214" s="48" t="s">
        <v>1099</v>
      </c>
      <c r="E214" s="51" t="s">
        <v>351</v>
      </c>
      <c r="F214" s="49">
        <v>85</v>
      </c>
      <c r="G214" s="50">
        <v>15.17</v>
      </c>
      <c r="H214" s="50">
        <v>18.260000000000002</v>
      </c>
      <c r="I214" s="50">
        <v>1552.1</v>
      </c>
      <c r="J214" s="89">
        <v>4.7704830722830599E-4</v>
      </c>
    </row>
    <row r="215" spans="1:10" x14ac:dyDescent="0.2">
      <c r="A215" s="48" t="s">
        <v>1102</v>
      </c>
      <c r="B215" s="48" t="s">
        <v>1562</v>
      </c>
      <c r="C215" s="48" t="s">
        <v>130</v>
      </c>
      <c r="D215" s="48" t="s">
        <v>1103</v>
      </c>
      <c r="E215" s="51" t="s">
        <v>128</v>
      </c>
      <c r="F215" s="49">
        <v>5</v>
      </c>
      <c r="G215" s="50">
        <v>157.02000000000001</v>
      </c>
      <c r="H215" s="50">
        <v>188.96</v>
      </c>
      <c r="I215" s="50">
        <v>944.8</v>
      </c>
      <c r="J215" s="89">
        <v>2.9039059382082564E-4</v>
      </c>
    </row>
    <row r="216" spans="1:10" x14ac:dyDescent="0.2">
      <c r="A216" s="103" t="s">
        <v>1105</v>
      </c>
      <c r="B216" s="103" t="s">
        <v>129</v>
      </c>
      <c r="C216" s="103"/>
      <c r="D216" s="103" t="s">
        <v>1106</v>
      </c>
      <c r="E216" s="107"/>
      <c r="F216" s="104">
        <v>1</v>
      </c>
      <c r="G216" s="104" t="s">
        <v>30</v>
      </c>
      <c r="H216" s="109">
        <v>12067.19</v>
      </c>
      <c r="I216" s="109">
        <v>12067.19</v>
      </c>
      <c r="J216" s="110">
        <v>3.7089314879855304E-3</v>
      </c>
    </row>
    <row r="217" spans="1:10" ht="25.5" x14ac:dyDescent="0.2">
      <c r="A217" s="48" t="s">
        <v>1107</v>
      </c>
      <c r="B217" s="48" t="s">
        <v>1563</v>
      </c>
      <c r="C217" s="48" t="s">
        <v>12</v>
      </c>
      <c r="D217" s="48" t="s">
        <v>1108</v>
      </c>
      <c r="E217" s="51" t="s">
        <v>121</v>
      </c>
      <c r="F217" s="49">
        <v>45</v>
      </c>
      <c r="G217" s="50">
        <v>17.690000000000001</v>
      </c>
      <c r="H217" s="50">
        <v>21.29</v>
      </c>
      <c r="I217" s="50">
        <v>958.05</v>
      </c>
      <c r="J217" s="89">
        <v>2.9446306986668288E-4</v>
      </c>
    </row>
    <row r="218" spans="1:10" ht="38.25" x14ac:dyDescent="0.2">
      <c r="A218" s="48" t="s">
        <v>1111</v>
      </c>
      <c r="B218" s="48" t="s">
        <v>1564</v>
      </c>
      <c r="C218" s="48" t="s">
        <v>12</v>
      </c>
      <c r="D218" s="48" t="s">
        <v>1112</v>
      </c>
      <c r="E218" s="51" t="s">
        <v>121</v>
      </c>
      <c r="F218" s="49">
        <v>70</v>
      </c>
      <c r="G218" s="50">
        <v>23.13</v>
      </c>
      <c r="H218" s="50">
        <v>27.83</v>
      </c>
      <c r="I218" s="50">
        <v>1948.1</v>
      </c>
      <c r="J218" s="89">
        <v>5.9876155357996448E-4</v>
      </c>
    </row>
    <row r="219" spans="1:10" ht="38.25" x14ac:dyDescent="0.2">
      <c r="A219" s="48" t="s">
        <v>1115</v>
      </c>
      <c r="B219" s="48" t="s">
        <v>1565</v>
      </c>
      <c r="C219" s="48" t="s">
        <v>12</v>
      </c>
      <c r="D219" s="48" t="s">
        <v>1116</v>
      </c>
      <c r="E219" s="51" t="s">
        <v>121</v>
      </c>
      <c r="F219" s="49">
        <v>6</v>
      </c>
      <c r="G219" s="50">
        <v>285.55</v>
      </c>
      <c r="H219" s="50">
        <v>343.63</v>
      </c>
      <c r="I219" s="50">
        <v>2061.7800000000002</v>
      </c>
      <c r="J219" s="89">
        <v>6.3370186127000624E-4</v>
      </c>
    </row>
    <row r="220" spans="1:10" ht="25.5" x14ac:dyDescent="0.2">
      <c r="A220" s="48" t="s">
        <v>1118</v>
      </c>
      <c r="B220" s="48" t="s">
        <v>1566</v>
      </c>
      <c r="C220" s="48" t="s">
        <v>12</v>
      </c>
      <c r="D220" s="48" t="s">
        <v>1119</v>
      </c>
      <c r="E220" s="51" t="s">
        <v>121</v>
      </c>
      <c r="F220" s="49">
        <v>6</v>
      </c>
      <c r="G220" s="50">
        <v>923.05</v>
      </c>
      <c r="H220" s="50">
        <v>1110.8</v>
      </c>
      <c r="I220" s="50">
        <v>6664.8</v>
      </c>
      <c r="J220" s="89">
        <v>2.0484708189003374E-3</v>
      </c>
    </row>
    <row r="221" spans="1:10" ht="25.5" x14ac:dyDescent="0.2">
      <c r="A221" s="48" t="s">
        <v>1120</v>
      </c>
      <c r="B221" s="48" t="s">
        <v>1567</v>
      </c>
      <c r="C221" s="48" t="s">
        <v>12</v>
      </c>
      <c r="D221" s="48" t="s">
        <v>1121</v>
      </c>
      <c r="E221" s="51" t="s">
        <v>6</v>
      </c>
      <c r="F221" s="49">
        <v>6</v>
      </c>
      <c r="G221" s="50">
        <v>60.17</v>
      </c>
      <c r="H221" s="50">
        <v>72.41</v>
      </c>
      <c r="I221" s="50">
        <v>434.46</v>
      </c>
      <c r="J221" s="89">
        <v>1.3353418436853927E-4</v>
      </c>
    </row>
    <row r="222" spans="1:10" x14ac:dyDescent="0.2">
      <c r="A222" s="103" t="s">
        <v>497</v>
      </c>
      <c r="B222" s="103" t="s">
        <v>129</v>
      </c>
      <c r="C222" s="103"/>
      <c r="D222" s="103" t="s">
        <v>141</v>
      </c>
      <c r="E222" s="107"/>
      <c r="F222" s="104">
        <v>1</v>
      </c>
      <c r="G222" s="104" t="s">
        <v>30</v>
      </c>
      <c r="H222" s="109">
        <v>221709.11</v>
      </c>
      <c r="I222" s="109">
        <v>221709.11</v>
      </c>
      <c r="J222" s="110">
        <v>6.8143776575345844E-2</v>
      </c>
    </row>
    <row r="223" spans="1:10" x14ac:dyDescent="0.2">
      <c r="A223" s="103" t="s">
        <v>1122</v>
      </c>
      <c r="B223" s="103" t="s">
        <v>129</v>
      </c>
      <c r="C223" s="103"/>
      <c r="D223" s="103" t="s">
        <v>384</v>
      </c>
      <c r="E223" s="107"/>
      <c r="F223" s="104">
        <v>1</v>
      </c>
      <c r="G223" s="104" t="s">
        <v>30</v>
      </c>
      <c r="H223" s="109">
        <v>128751.77</v>
      </c>
      <c r="I223" s="109">
        <v>128751.77</v>
      </c>
      <c r="J223" s="110">
        <v>3.9572716919752712E-2</v>
      </c>
    </row>
    <row r="224" spans="1:10" ht="25.5" x14ac:dyDescent="0.2">
      <c r="A224" s="48" t="s">
        <v>1123</v>
      </c>
      <c r="B224" s="48" t="s">
        <v>290</v>
      </c>
      <c r="C224" s="48" t="s">
        <v>12</v>
      </c>
      <c r="D224" s="48" t="s">
        <v>291</v>
      </c>
      <c r="E224" s="51" t="s">
        <v>6</v>
      </c>
      <c r="F224" s="49">
        <v>1507.31</v>
      </c>
      <c r="G224" s="50">
        <v>36.82</v>
      </c>
      <c r="H224" s="50">
        <v>44.31</v>
      </c>
      <c r="I224" s="50">
        <v>66788.91</v>
      </c>
      <c r="J224" s="89">
        <v>2.0528017819163507E-2</v>
      </c>
    </row>
    <row r="225" spans="1:10" ht="51" x14ac:dyDescent="0.2">
      <c r="A225" s="48" t="s">
        <v>1126</v>
      </c>
      <c r="B225" s="48" t="s">
        <v>1568</v>
      </c>
      <c r="C225" s="48" t="s">
        <v>12</v>
      </c>
      <c r="D225" s="48" t="s">
        <v>1127</v>
      </c>
      <c r="E225" s="51" t="s">
        <v>6</v>
      </c>
      <c r="F225" s="49">
        <v>215.51</v>
      </c>
      <c r="G225" s="50">
        <v>49.24</v>
      </c>
      <c r="H225" s="50">
        <v>59.26</v>
      </c>
      <c r="I225" s="50">
        <v>12771.12</v>
      </c>
      <c r="J225" s="89">
        <v>3.9252890776429114E-3</v>
      </c>
    </row>
    <row r="226" spans="1:10" ht="51" x14ac:dyDescent="0.2">
      <c r="A226" s="48" t="s">
        <v>1130</v>
      </c>
      <c r="B226" s="48" t="s">
        <v>292</v>
      </c>
      <c r="C226" s="48" t="s">
        <v>12</v>
      </c>
      <c r="D226" s="48" t="s">
        <v>293</v>
      </c>
      <c r="E226" s="51" t="s">
        <v>6</v>
      </c>
      <c r="F226" s="49">
        <v>1291.8</v>
      </c>
      <c r="G226" s="50">
        <v>31.64</v>
      </c>
      <c r="H226" s="50">
        <v>38.08</v>
      </c>
      <c r="I226" s="50">
        <v>49191.74</v>
      </c>
      <c r="J226" s="89">
        <v>1.5119410022946297E-2</v>
      </c>
    </row>
    <row r="227" spans="1:10" x14ac:dyDescent="0.2">
      <c r="A227" s="103" t="s">
        <v>1133</v>
      </c>
      <c r="B227" s="103" t="s">
        <v>129</v>
      </c>
      <c r="C227" s="103"/>
      <c r="D227" s="103" t="s">
        <v>1134</v>
      </c>
      <c r="E227" s="107"/>
      <c r="F227" s="104">
        <v>1</v>
      </c>
      <c r="G227" s="104" t="s">
        <v>30</v>
      </c>
      <c r="H227" s="109">
        <v>92957.34</v>
      </c>
      <c r="I227" s="109">
        <v>92957.34</v>
      </c>
      <c r="J227" s="110">
        <v>2.8571059655593128E-2</v>
      </c>
    </row>
    <row r="228" spans="1:10" ht="25.5" x14ac:dyDescent="0.2">
      <c r="A228" s="48" t="s">
        <v>1135</v>
      </c>
      <c r="B228" s="48" t="s">
        <v>1569</v>
      </c>
      <c r="C228" s="48" t="s">
        <v>12</v>
      </c>
      <c r="D228" s="48" t="s">
        <v>1136</v>
      </c>
      <c r="E228" s="51" t="s">
        <v>6</v>
      </c>
      <c r="F228" s="49">
        <v>1228.8</v>
      </c>
      <c r="G228" s="50">
        <v>46.66</v>
      </c>
      <c r="H228" s="50">
        <v>56.15</v>
      </c>
      <c r="I228" s="50">
        <v>68997.119999999995</v>
      </c>
      <c r="J228" s="89">
        <v>2.1206725919482181E-2</v>
      </c>
    </row>
    <row r="229" spans="1:10" ht="38.25" x14ac:dyDescent="0.2">
      <c r="A229" s="48" t="s">
        <v>1139</v>
      </c>
      <c r="B229" s="48" t="s">
        <v>1570</v>
      </c>
      <c r="C229" s="48" t="s">
        <v>12</v>
      </c>
      <c r="D229" s="48" t="s">
        <v>1140</v>
      </c>
      <c r="E229" s="51" t="s">
        <v>6</v>
      </c>
      <c r="F229" s="49">
        <v>278.51</v>
      </c>
      <c r="G229" s="50">
        <v>71.489999999999995</v>
      </c>
      <c r="H229" s="50">
        <v>86.03</v>
      </c>
      <c r="I229" s="50">
        <v>23960.22</v>
      </c>
      <c r="J229" s="89">
        <v>7.3643337361109472E-3</v>
      </c>
    </row>
    <row r="230" spans="1:10" x14ac:dyDescent="0.2">
      <c r="A230" s="103" t="s">
        <v>502</v>
      </c>
      <c r="B230" s="103" t="s">
        <v>129</v>
      </c>
      <c r="C230" s="103"/>
      <c r="D230" s="103" t="s">
        <v>294</v>
      </c>
      <c r="E230" s="107"/>
      <c r="F230" s="104">
        <v>1</v>
      </c>
      <c r="G230" s="104" t="s">
        <v>30</v>
      </c>
      <c r="H230" s="109">
        <v>32334.28</v>
      </c>
      <c r="I230" s="109">
        <v>32334.28</v>
      </c>
      <c r="J230" s="110">
        <v>9.9381570384936991E-3</v>
      </c>
    </row>
    <row r="231" spans="1:10" x14ac:dyDescent="0.2">
      <c r="A231" s="103" t="s">
        <v>1143</v>
      </c>
      <c r="B231" s="103" t="s">
        <v>129</v>
      </c>
      <c r="C231" s="103"/>
      <c r="D231" s="103" t="s">
        <v>295</v>
      </c>
      <c r="E231" s="107"/>
      <c r="F231" s="104">
        <v>1</v>
      </c>
      <c r="G231" s="104" t="s">
        <v>30</v>
      </c>
      <c r="H231" s="109">
        <v>29229.21</v>
      </c>
      <c r="I231" s="109">
        <v>29229.21</v>
      </c>
      <c r="J231" s="110">
        <v>8.9837930237231314E-3</v>
      </c>
    </row>
    <row r="232" spans="1:10" ht="38.25" x14ac:dyDescent="0.2">
      <c r="A232" s="48" t="s">
        <v>1144</v>
      </c>
      <c r="B232" s="48" t="s">
        <v>423</v>
      </c>
      <c r="C232" s="48" t="s">
        <v>12</v>
      </c>
      <c r="D232" s="48" t="s">
        <v>385</v>
      </c>
      <c r="E232" s="51" t="s">
        <v>6</v>
      </c>
      <c r="F232" s="49">
        <v>18.72</v>
      </c>
      <c r="G232" s="50">
        <v>498.81</v>
      </c>
      <c r="H232" s="50">
        <v>600.27</v>
      </c>
      <c r="I232" s="50">
        <v>11237.05</v>
      </c>
      <c r="J232" s="89">
        <v>3.4537824114037985E-3</v>
      </c>
    </row>
    <row r="233" spans="1:10" ht="38.25" x14ac:dyDescent="0.2">
      <c r="A233" s="48" t="s">
        <v>1147</v>
      </c>
      <c r="B233" s="48" t="s">
        <v>296</v>
      </c>
      <c r="C233" s="48" t="s">
        <v>12</v>
      </c>
      <c r="D233" s="48" t="s">
        <v>297</v>
      </c>
      <c r="E233" s="51" t="s">
        <v>6</v>
      </c>
      <c r="F233" s="49">
        <v>21.32</v>
      </c>
      <c r="G233" s="50">
        <v>701.27</v>
      </c>
      <c r="H233" s="50">
        <v>843.91</v>
      </c>
      <c r="I233" s="50">
        <v>17992.16</v>
      </c>
      <c r="J233" s="89">
        <v>5.5300106123193334E-3</v>
      </c>
    </row>
    <row r="234" spans="1:10" x14ac:dyDescent="0.2">
      <c r="A234" s="103" t="s">
        <v>1150</v>
      </c>
      <c r="B234" s="103" t="s">
        <v>129</v>
      </c>
      <c r="C234" s="103"/>
      <c r="D234" s="103" t="s">
        <v>298</v>
      </c>
      <c r="E234" s="107"/>
      <c r="F234" s="104">
        <v>1</v>
      </c>
      <c r="G234" s="104" t="s">
        <v>30</v>
      </c>
      <c r="H234" s="109">
        <v>3105.07</v>
      </c>
      <c r="I234" s="109">
        <v>3105.07</v>
      </c>
      <c r="J234" s="110">
        <v>9.5436401477056636E-4</v>
      </c>
    </row>
    <row r="235" spans="1:10" ht="63.75" x14ac:dyDescent="0.2">
      <c r="A235" s="48" t="s">
        <v>1151</v>
      </c>
      <c r="B235" s="48" t="s">
        <v>424</v>
      </c>
      <c r="C235" s="48" t="s">
        <v>12</v>
      </c>
      <c r="D235" s="48" t="s">
        <v>386</v>
      </c>
      <c r="E235" s="51" t="s">
        <v>6</v>
      </c>
      <c r="F235" s="49">
        <v>3.92</v>
      </c>
      <c r="G235" s="50">
        <v>658.23</v>
      </c>
      <c r="H235" s="50">
        <v>792.11</v>
      </c>
      <c r="I235" s="50">
        <v>3105.07</v>
      </c>
      <c r="J235" s="89">
        <v>9.5436401477056636E-4</v>
      </c>
    </row>
    <row r="236" spans="1:10" x14ac:dyDescent="0.2">
      <c r="A236" s="103" t="s">
        <v>506</v>
      </c>
      <c r="B236" s="103" t="s">
        <v>129</v>
      </c>
      <c r="C236" s="103"/>
      <c r="D236" s="103" t="s">
        <v>507</v>
      </c>
      <c r="E236" s="107"/>
      <c r="F236" s="104">
        <v>1</v>
      </c>
      <c r="G236" s="104" t="s">
        <v>30</v>
      </c>
      <c r="H236" s="109">
        <v>2948.64</v>
      </c>
      <c r="I236" s="109">
        <v>2948.64</v>
      </c>
      <c r="J236" s="110">
        <v>9.062842088948342E-4</v>
      </c>
    </row>
    <row r="237" spans="1:10" ht="25.5" x14ac:dyDescent="0.2">
      <c r="A237" s="48" t="s">
        <v>1154</v>
      </c>
      <c r="B237" s="48" t="s">
        <v>1571</v>
      </c>
      <c r="C237" s="48" t="s">
        <v>12</v>
      </c>
      <c r="D237" s="48" t="s">
        <v>1155</v>
      </c>
      <c r="E237" s="51" t="s">
        <v>6</v>
      </c>
      <c r="F237" s="49">
        <v>53.34</v>
      </c>
      <c r="G237" s="50">
        <v>45.94</v>
      </c>
      <c r="H237" s="50">
        <v>55.28</v>
      </c>
      <c r="I237" s="50">
        <v>2948.64</v>
      </c>
      <c r="J237" s="89">
        <v>9.062842088948342E-4</v>
      </c>
    </row>
    <row r="238" spans="1:10" x14ac:dyDescent="0.2">
      <c r="A238" s="103" t="s">
        <v>509</v>
      </c>
      <c r="B238" s="103" t="s">
        <v>129</v>
      </c>
      <c r="C238" s="103"/>
      <c r="D238" s="103" t="s">
        <v>334</v>
      </c>
      <c r="E238" s="107"/>
      <c r="F238" s="104">
        <v>1</v>
      </c>
      <c r="G238" s="104" t="s">
        <v>30</v>
      </c>
      <c r="H238" s="109">
        <v>154675.41</v>
      </c>
      <c r="I238" s="109">
        <v>154675.41</v>
      </c>
      <c r="J238" s="110">
        <v>4.7540520913822687E-2</v>
      </c>
    </row>
    <row r="239" spans="1:10" x14ac:dyDescent="0.2">
      <c r="A239" s="103" t="s">
        <v>1158</v>
      </c>
      <c r="B239" s="103" t="s">
        <v>129</v>
      </c>
      <c r="C239" s="103"/>
      <c r="D239" s="103" t="s">
        <v>301</v>
      </c>
      <c r="E239" s="107"/>
      <c r="F239" s="104">
        <v>1</v>
      </c>
      <c r="G239" s="104" t="s">
        <v>30</v>
      </c>
      <c r="H239" s="109">
        <v>85667.96</v>
      </c>
      <c r="I239" s="109">
        <v>85667.96</v>
      </c>
      <c r="J239" s="110">
        <v>2.6330619999808149E-2</v>
      </c>
    </row>
    <row r="240" spans="1:10" ht="25.5" x14ac:dyDescent="0.2">
      <c r="A240" s="48" t="s">
        <v>1159</v>
      </c>
      <c r="B240" s="48" t="s">
        <v>425</v>
      </c>
      <c r="C240" s="48" t="s">
        <v>12</v>
      </c>
      <c r="D240" s="48" t="s">
        <v>387</v>
      </c>
      <c r="E240" s="51" t="s">
        <v>6</v>
      </c>
      <c r="F240" s="49">
        <v>2150.84</v>
      </c>
      <c r="G240" s="50">
        <v>16.59</v>
      </c>
      <c r="H240" s="50">
        <v>19.96</v>
      </c>
      <c r="I240" s="50">
        <v>42930.77</v>
      </c>
      <c r="J240" s="89">
        <v>1.3195059053223207E-2</v>
      </c>
    </row>
    <row r="241" spans="1:10" ht="25.5" x14ac:dyDescent="0.2">
      <c r="A241" s="48" t="s">
        <v>1161</v>
      </c>
      <c r="B241" s="48" t="s">
        <v>302</v>
      </c>
      <c r="C241" s="48" t="s">
        <v>12</v>
      </c>
      <c r="D241" s="48" t="s">
        <v>205</v>
      </c>
      <c r="E241" s="51" t="s">
        <v>6</v>
      </c>
      <c r="F241" s="49">
        <v>2150.84</v>
      </c>
      <c r="G241" s="50">
        <v>3.84</v>
      </c>
      <c r="H241" s="50">
        <v>4.62</v>
      </c>
      <c r="I241" s="50">
        <v>9936.8799999999992</v>
      </c>
      <c r="J241" s="89">
        <v>3.0541664732496674E-3</v>
      </c>
    </row>
    <row r="242" spans="1:10" ht="25.5" x14ac:dyDescent="0.2">
      <c r="A242" s="48" t="s">
        <v>1163</v>
      </c>
      <c r="B242" s="48" t="s">
        <v>173</v>
      </c>
      <c r="C242" s="48" t="s">
        <v>12</v>
      </c>
      <c r="D242" s="48" t="s">
        <v>174</v>
      </c>
      <c r="E242" s="51" t="s">
        <v>6</v>
      </c>
      <c r="F242" s="49">
        <v>2150.84</v>
      </c>
      <c r="G242" s="50">
        <v>12.67</v>
      </c>
      <c r="H242" s="50">
        <v>15.25</v>
      </c>
      <c r="I242" s="50">
        <v>32800.31</v>
      </c>
      <c r="J242" s="89">
        <v>1.0081394473335272E-2</v>
      </c>
    </row>
    <row r="243" spans="1:10" x14ac:dyDescent="0.2">
      <c r="A243" s="103" t="s">
        <v>1165</v>
      </c>
      <c r="B243" s="103" t="s">
        <v>129</v>
      </c>
      <c r="C243" s="103"/>
      <c r="D243" s="103" t="s">
        <v>303</v>
      </c>
      <c r="E243" s="107"/>
      <c r="F243" s="104">
        <v>1</v>
      </c>
      <c r="G243" s="104" t="s">
        <v>30</v>
      </c>
      <c r="H243" s="109">
        <v>49419.47</v>
      </c>
      <c r="I243" s="109">
        <v>49419.47</v>
      </c>
      <c r="J243" s="110">
        <v>1.5189404360298982E-2</v>
      </c>
    </row>
    <row r="244" spans="1:10" ht="25.5" x14ac:dyDescent="0.2">
      <c r="A244" s="48" t="s">
        <v>1166</v>
      </c>
      <c r="B244" s="48" t="s">
        <v>425</v>
      </c>
      <c r="C244" s="48" t="s">
        <v>12</v>
      </c>
      <c r="D244" s="48" t="s">
        <v>387</v>
      </c>
      <c r="E244" s="51" t="s">
        <v>6</v>
      </c>
      <c r="F244" s="49">
        <v>1240.76</v>
      </c>
      <c r="G244" s="50">
        <v>16.59</v>
      </c>
      <c r="H244" s="50">
        <v>19.96</v>
      </c>
      <c r="I244" s="50">
        <v>24765.57</v>
      </c>
      <c r="J244" s="89">
        <v>7.6118634405283924E-3</v>
      </c>
    </row>
    <row r="245" spans="1:10" ht="25.5" x14ac:dyDescent="0.2">
      <c r="A245" s="48" t="s">
        <v>1168</v>
      </c>
      <c r="B245" s="48" t="s">
        <v>302</v>
      </c>
      <c r="C245" s="48" t="s">
        <v>12</v>
      </c>
      <c r="D245" s="48" t="s">
        <v>205</v>
      </c>
      <c r="E245" s="51" t="s">
        <v>6</v>
      </c>
      <c r="F245" s="49">
        <v>1240.76</v>
      </c>
      <c r="G245" s="50">
        <v>3.84</v>
      </c>
      <c r="H245" s="50">
        <v>4.62</v>
      </c>
      <c r="I245" s="50">
        <v>5732.31</v>
      </c>
      <c r="J245" s="89">
        <v>1.7618637858436252E-3</v>
      </c>
    </row>
    <row r="246" spans="1:10" ht="25.5" x14ac:dyDescent="0.2">
      <c r="A246" s="48" t="s">
        <v>1170</v>
      </c>
      <c r="B246" s="48" t="s">
        <v>173</v>
      </c>
      <c r="C246" s="48" t="s">
        <v>12</v>
      </c>
      <c r="D246" s="48" t="s">
        <v>174</v>
      </c>
      <c r="E246" s="51" t="s">
        <v>6</v>
      </c>
      <c r="F246" s="49">
        <v>1240.76</v>
      </c>
      <c r="G246" s="50">
        <v>12.67</v>
      </c>
      <c r="H246" s="50">
        <v>15.25</v>
      </c>
      <c r="I246" s="50">
        <v>18921.59</v>
      </c>
      <c r="J246" s="89">
        <v>5.815677133926965E-3</v>
      </c>
    </row>
    <row r="247" spans="1:10" x14ac:dyDescent="0.2">
      <c r="A247" s="103" t="s">
        <v>1172</v>
      </c>
      <c r="B247" s="103" t="s">
        <v>129</v>
      </c>
      <c r="C247" s="103"/>
      <c r="D247" s="103" t="s">
        <v>1173</v>
      </c>
      <c r="E247" s="107"/>
      <c r="F247" s="104">
        <v>1</v>
      </c>
      <c r="G247" s="104" t="s">
        <v>30</v>
      </c>
      <c r="H247" s="109">
        <v>3203.61</v>
      </c>
      <c r="I247" s="109">
        <v>3203.61</v>
      </c>
      <c r="J247" s="110">
        <v>9.8465094228443613E-4</v>
      </c>
    </row>
    <row r="248" spans="1:10" ht="25.5" x14ac:dyDescent="0.2">
      <c r="A248" s="48" t="s">
        <v>1174</v>
      </c>
      <c r="B248" s="48" t="s">
        <v>1572</v>
      </c>
      <c r="C248" s="48" t="s">
        <v>12</v>
      </c>
      <c r="D248" s="48" t="s">
        <v>1175</v>
      </c>
      <c r="E248" s="51" t="s">
        <v>6</v>
      </c>
      <c r="F248" s="49">
        <v>53.34</v>
      </c>
      <c r="G248" s="50">
        <v>30.18</v>
      </c>
      <c r="H248" s="50">
        <v>36.32</v>
      </c>
      <c r="I248" s="50">
        <v>1937.31</v>
      </c>
      <c r="J248" s="89">
        <v>5.954451749735645E-4</v>
      </c>
    </row>
    <row r="249" spans="1:10" ht="25.5" x14ac:dyDescent="0.2">
      <c r="A249" s="48" t="s">
        <v>1177</v>
      </c>
      <c r="B249" s="48" t="s">
        <v>299</v>
      </c>
      <c r="C249" s="48" t="s">
        <v>12</v>
      </c>
      <c r="D249" s="48" t="s">
        <v>300</v>
      </c>
      <c r="E249" s="51" t="s">
        <v>6</v>
      </c>
      <c r="F249" s="49">
        <v>53.34</v>
      </c>
      <c r="G249" s="50">
        <v>4.78</v>
      </c>
      <c r="H249" s="50">
        <v>5.75</v>
      </c>
      <c r="I249" s="50">
        <v>306.70999999999998</v>
      </c>
      <c r="J249" s="89">
        <v>9.4269368152821164E-5</v>
      </c>
    </row>
    <row r="250" spans="1:10" ht="25.5" x14ac:dyDescent="0.2">
      <c r="A250" s="48" t="s">
        <v>1179</v>
      </c>
      <c r="B250" s="48" t="s">
        <v>1573</v>
      </c>
      <c r="C250" s="48" t="s">
        <v>12</v>
      </c>
      <c r="D250" s="48" t="s">
        <v>1180</v>
      </c>
      <c r="E250" s="51" t="s">
        <v>6</v>
      </c>
      <c r="F250" s="49">
        <v>53.34</v>
      </c>
      <c r="G250" s="50">
        <v>14.95</v>
      </c>
      <c r="H250" s="50">
        <v>17.989999999999998</v>
      </c>
      <c r="I250" s="50">
        <v>959.59</v>
      </c>
      <c r="J250" s="89">
        <v>2.9493639915805045E-4</v>
      </c>
    </row>
    <row r="251" spans="1:10" x14ac:dyDescent="0.2">
      <c r="A251" s="103" t="s">
        <v>1182</v>
      </c>
      <c r="B251" s="103" t="s">
        <v>129</v>
      </c>
      <c r="C251" s="103"/>
      <c r="D251" s="103" t="s">
        <v>388</v>
      </c>
      <c r="E251" s="107"/>
      <c r="F251" s="104">
        <v>1</v>
      </c>
      <c r="G251" s="104" t="s">
        <v>30</v>
      </c>
      <c r="H251" s="109">
        <v>16384.37</v>
      </c>
      <c r="I251" s="109">
        <v>16384.37</v>
      </c>
      <c r="J251" s="110">
        <v>5.035845611431119E-3</v>
      </c>
    </row>
    <row r="252" spans="1:10" ht="25.5" x14ac:dyDescent="0.2">
      <c r="A252" s="48" t="s">
        <v>1183</v>
      </c>
      <c r="B252" s="48" t="s">
        <v>1572</v>
      </c>
      <c r="C252" s="48" t="s">
        <v>12</v>
      </c>
      <c r="D252" s="48" t="s">
        <v>1175</v>
      </c>
      <c r="E252" s="51" t="s">
        <v>6</v>
      </c>
      <c r="F252" s="49">
        <v>272.8</v>
      </c>
      <c r="G252" s="50">
        <v>30.18</v>
      </c>
      <c r="H252" s="50">
        <v>36.32</v>
      </c>
      <c r="I252" s="50">
        <v>9908.1</v>
      </c>
      <c r="J252" s="89">
        <v>3.045320747921383E-3</v>
      </c>
    </row>
    <row r="253" spans="1:10" ht="25.5" x14ac:dyDescent="0.2">
      <c r="A253" s="48" t="s">
        <v>1186</v>
      </c>
      <c r="B253" s="48" t="s">
        <v>299</v>
      </c>
      <c r="C253" s="48" t="s">
        <v>12</v>
      </c>
      <c r="D253" s="48" t="s">
        <v>300</v>
      </c>
      <c r="E253" s="51" t="s">
        <v>6</v>
      </c>
      <c r="F253" s="49">
        <v>272.8</v>
      </c>
      <c r="G253" s="50">
        <v>4.78</v>
      </c>
      <c r="H253" s="50">
        <v>5.75</v>
      </c>
      <c r="I253" s="50">
        <v>1568.6</v>
      </c>
      <c r="J253" s="89">
        <v>4.8211969249295841E-4</v>
      </c>
    </row>
    <row r="254" spans="1:10" ht="25.5" x14ac:dyDescent="0.2">
      <c r="A254" s="48" t="s">
        <v>1188</v>
      </c>
      <c r="B254" s="48" t="s">
        <v>1573</v>
      </c>
      <c r="C254" s="48" t="s">
        <v>12</v>
      </c>
      <c r="D254" s="48" t="s">
        <v>1180</v>
      </c>
      <c r="E254" s="51" t="s">
        <v>6</v>
      </c>
      <c r="F254" s="49">
        <v>272.8</v>
      </c>
      <c r="G254" s="50">
        <v>14.95</v>
      </c>
      <c r="H254" s="50">
        <v>17.989999999999998</v>
      </c>
      <c r="I254" s="50">
        <v>4907.67</v>
      </c>
      <c r="J254" s="89">
        <v>1.5084051710167776E-3</v>
      </c>
    </row>
    <row r="255" spans="1:10" x14ac:dyDescent="0.2">
      <c r="A255" s="103" t="s">
        <v>511</v>
      </c>
      <c r="B255" s="103" t="s">
        <v>129</v>
      </c>
      <c r="C255" s="103"/>
      <c r="D255" s="103" t="s">
        <v>512</v>
      </c>
      <c r="E255" s="107"/>
      <c r="F255" s="104">
        <v>1</v>
      </c>
      <c r="G255" s="104" t="s">
        <v>30</v>
      </c>
      <c r="H255" s="109">
        <v>12053.89</v>
      </c>
      <c r="I255" s="109">
        <v>12053.89</v>
      </c>
      <c r="J255" s="110">
        <v>3.7048436441055378E-3</v>
      </c>
    </row>
    <row r="256" spans="1:10" x14ac:dyDescent="0.2">
      <c r="A256" s="103" t="s">
        <v>1190</v>
      </c>
      <c r="B256" s="103" t="s">
        <v>129</v>
      </c>
      <c r="C256" s="103"/>
      <c r="D256" s="103" t="s">
        <v>384</v>
      </c>
      <c r="E256" s="107"/>
      <c r="F256" s="104">
        <v>1</v>
      </c>
      <c r="G256" s="104" t="s">
        <v>30</v>
      </c>
      <c r="H256" s="109">
        <v>7412.38</v>
      </c>
      <c r="I256" s="109">
        <v>7412.38</v>
      </c>
      <c r="J256" s="110">
        <v>2.2782445277578444E-3</v>
      </c>
    </row>
    <row r="257" spans="1:10" ht="25.5" x14ac:dyDescent="0.2">
      <c r="A257" s="48" t="s">
        <v>1191</v>
      </c>
      <c r="B257" s="48" t="s">
        <v>290</v>
      </c>
      <c r="C257" s="48" t="s">
        <v>12</v>
      </c>
      <c r="D257" s="48" t="s">
        <v>291</v>
      </c>
      <c r="E257" s="51" t="s">
        <v>6</v>
      </c>
      <c r="F257" s="49">
        <v>47.5</v>
      </c>
      <c r="G257" s="50">
        <v>36.82</v>
      </c>
      <c r="H257" s="50">
        <v>44.31</v>
      </c>
      <c r="I257" s="50">
        <v>2104.73</v>
      </c>
      <c r="J257" s="89">
        <v>6.4690283079223794E-4</v>
      </c>
    </row>
    <row r="258" spans="1:10" ht="51" x14ac:dyDescent="0.2">
      <c r="A258" s="48" t="s">
        <v>1194</v>
      </c>
      <c r="B258" s="48" t="s">
        <v>1574</v>
      </c>
      <c r="C258" s="48" t="s">
        <v>12</v>
      </c>
      <c r="D258" s="48" t="s">
        <v>1195</v>
      </c>
      <c r="E258" s="51" t="s">
        <v>6</v>
      </c>
      <c r="F258" s="49">
        <v>47.5</v>
      </c>
      <c r="G258" s="50">
        <v>40.32</v>
      </c>
      <c r="H258" s="50">
        <v>48.52</v>
      </c>
      <c r="I258" s="50">
        <v>2304.6999999999998</v>
      </c>
      <c r="J258" s="89">
        <v>7.083649466329984E-4</v>
      </c>
    </row>
    <row r="259" spans="1:10" ht="38.25" x14ac:dyDescent="0.2">
      <c r="A259" s="48" t="s">
        <v>1197</v>
      </c>
      <c r="B259" s="48" t="s">
        <v>1575</v>
      </c>
      <c r="C259" s="48" t="s">
        <v>12</v>
      </c>
      <c r="D259" s="48" t="s">
        <v>1198</v>
      </c>
      <c r="E259" s="51" t="s">
        <v>6</v>
      </c>
      <c r="F259" s="49">
        <v>47.5</v>
      </c>
      <c r="G259" s="50">
        <v>15.46</v>
      </c>
      <c r="H259" s="50">
        <v>18.600000000000001</v>
      </c>
      <c r="I259" s="50">
        <v>883.5</v>
      </c>
      <c r="J259" s="89">
        <v>2.7154962917093508E-4</v>
      </c>
    </row>
    <row r="260" spans="1:10" ht="25.5" x14ac:dyDescent="0.2">
      <c r="A260" s="48" t="s">
        <v>1199</v>
      </c>
      <c r="B260" s="48" t="s">
        <v>1576</v>
      </c>
      <c r="C260" s="48" t="s">
        <v>12</v>
      </c>
      <c r="D260" s="48" t="s">
        <v>1200</v>
      </c>
      <c r="E260" s="51" t="s">
        <v>6</v>
      </c>
      <c r="F260" s="49">
        <v>47.5</v>
      </c>
      <c r="G260" s="50">
        <v>37.08</v>
      </c>
      <c r="H260" s="50">
        <v>44.62</v>
      </c>
      <c r="I260" s="50">
        <v>2119.4499999999998</v>
      </c>
      <c r="J260" s="89">
        <v>6.5142712116167325E-4</v>
      </c>
    </row>
    <row r="261" spans="1:10" x14ac:dyDescent="0.2">
      <c r="A261" s="103" t="s">
        <v>1201</v>
      </c>
      <c r="B261" s="103" t="s">
        <v>129</v>
      </c>
      <c r="C261" s="103"/>
      <c r="D261" s="103" t="s">
        <v>1202</v>
      </c>
      <c r="E261" s="107"/>
      <c r="F261" s="104">
        <v>1</v>
      </c>
      <c r="G261" s="104" t="s">
        <v>30</v>
      </c>
      <c r="H261" s="109">
        <v>4641.51</v>
      </c>
      <c r="I261" s="109">
        <v>4641.51</v>
      </c>
      <c r="J261" s="110">
        <v>1.4265991163476932E-3</v>
      </c>
    </row>
    <row r="262" spans="1:10" x14ac:dyDescent="0.2">
      <c r="A262" s="48" t="s">
        <v>1203</v>
      </c>
      <c r="B262" s="48" t="s">
        <v>1577</v>
      </c>
      <c r="C262" s="48" t="s">
        <v>130</v>
      </c>
      <c r="D262" s="48" t="s">
        <v>1204</v>
      </c>
      <c r="E262" s="51" t="s">
        <v>351</v>
      </c>
      <c r="F262" s="49">
        <v>19</v>
      </c>
      <c r="G262" s="50">
        <v>203</v>
      </c>
      <c r="H262" s="50">
        <v>244.29</v>
      </c>
      <c r="I262" s="50">
        <v>4641.51</v>
      </c>
      <c r="J262" s="89">
        <v>1.4265991163476932E-3</v>
      </c>
    </row>
    <row r="263" spans="1:10" x14ac:dyDescent="0.2">
      <c r="A263" s="103" t="s">
        <v>514</v>
      </c>
      <c r="B263" s="103" t="s">
        <v>129</v>
      </c>
      <c r="C263" s="103"/>
      <c r="D263" s="103" t="s">
        <v>515</v>
      </c>
      <c r="E263" s="107"/>
      <c r="F263" s="104">
        <v>1</v>
      </c>
      <c r="G263" s="104" t="s">
        <v>30</v>
      </c>
      <c r="H263" s="109">
        <v>66689.600000000006</v>
      </c>
      <c r="I263" s="109">
        <v>66689.600000000006</v>
      </c>
      <c r="J263" s="110">
        <v>2.0497494227003952E-2</v>
      </c>
    </row>
    <row r="264" spans="1:10" ht="38.25" x14ac:dyDescent="0.2">
      <c r="A264" s="48" t="s">
        <v>1207</v>
      </c>
      <c r="B264" s="48" t="s">
        <v>1578</v>
      </c>
      <c r="C264" s="48" t="s">
        <v>12</v>
      </c>
      <c r="D264" s="48" t="s">
        <v>1208</v>
      </c>
      <c r="E264" s="51" t="s">
        <v>6</v>
      </c>
      <c r="F264" s="49">
        <v>31.86</v>
      </c>
      <c r="G264" s="50">
        <v>352.37</v>
      </c>
      <c r="H264" s="50">
        <v>424.04</v>
      </c>
      <c r="I264" s="50">
        <v>13509.91</v>
      </c>
      <c r="J264" s="89">
        <v>4.1523611212594316E-3</v>
      </c>
    </row>
    <row r="265" spans="1:10" x14ac:dyDescent="0.2">
      <c r="A265" s="48" t="s">
        <v>1211</v>
      </c>
      <c r="B265" s="48" t="s">
        <v>1475</v>
      </c>
      <c r="C265" s="48" t="s">
        <v>13</v>
      </c>
      <c r="D265" s="48" t="s">
        <v>1212</v>
      </c>
      <c r="E265" s="51" t="s">
        <v>6</v>
      </c>
      <c r="F265" s="49">
        <v>38.22</v>
      </c>
      <c r="G265" s="50">
        <v>583.14</v>
      </c>
      <c r="H265" s="50">
        <v>701.75</v>
      </c>
      <c r="I265" s="50">
        <v>26820.89</v>
      </c>
      <c r="J265" s="89">
        <v>8.2435797776281156E-3</v>
      </c>
    </row>
    <row r="266" spans="1:10" ht="38.25" x14ac:dyDescent="0.2">
      <c r="A266" s="48" t="s">
        <v>1215</v>
      </c>
      <c r="B266" s="48" t="s">
        <v>1579</v>
      </c>
      <c r="C266" s="48" t="s">
        <v>12</v>
      </c>
      <c r="D266" s="48" t="s">
        <v>1216</v>
      </c>
      <c r="E266" s="51" t="s">
        <v>121</v>
      </c>
      <c r="F266" s="49">
        <v>27</v>
      </c>
      <c r="G266" s="50">
        <v>314.83999999999997</v>
      </c>
      <c r="H266" s="50">
        <v>378.88</v>
      </c>
      <c r="I266" s="50">
        <v>10229.76</v>
      </c>
      <c r="J266" s="89">
        <v>3.1441850984806619E-3</v>
      </c>
    </row>
    <row r="267" spans="1:10" ht="25.5" x14ac:dyDescent="0.2">
      <c r="A267" s="48" t="s">
        <v>1219</v>
      </c>
      <c r="B267" s="48" t="s">
        <v>1580</v>
      </c>
      <c r="C267" s="48" t="s">
        <v>12</v>
      </c>
      <c r="D267" s="48" t="s">
        <v>1220</v>
      </c>
      <c r="E267" s="51" t="s">
        <v>121</v>
      </c>
      <c r="F267" s="49">
        <v>27</v>
      </c>
      <c r="G267" s="50">
        <v>157.52000000000001</v>
      </c>
      <c r="H267" s="50">
        <v>189.56</v>
      </c>
      <c r="I267" s="50">
        <v>5118.12</v>
      </c>
      <c r="J267" s="89">
        <v>1.5730883848922991E-3</v>
      </c>
    </row>
    <row r="268" spans="1:10" ht="38.25" x14ac:dyDescent="0.2">
      <c r="A268" s="48" t="s">
        <v>1221</v>
      </c>
      <c r="B268" s="48" t="s">
        <v>1581</v>
      </c>
      <c r="C268" s="48" t="s">
        <v>12</v>
      </c>
      <c r="D268" s="48" t="s">
        <v>1222</v>
      </c>
      <c r="E268" s="51" t="s">
        <v>121</v>
      </c>
      <c r="F268" s="49">
        <v>10</v>
      </c>
      <c r="G268" s="50">
        <v>559.9</v>
      </c>
      <c r="H268" s="50">
        <v>673.78</v>
      </c>
      <c r="I268" s="50">
        <v>6737.8</v>
      </c>
      <c r="J268" s="89">
        <v>2.0709078567378906E-3</v>
      </c>
    </row>
    <row r="269" spans="1:10" ht="51" x14ac:dyDescent="0.2">
      <c r="A269" s="48" t="s">
        <v>1224</v>
      </c>
      <c r="B269" s="48" t="s">
        <v>1582</v>
      </c>
      <c r="C269" s="48" t="s">
        <v>12</v>
      </c>
      <c r="D269" s="48" t="s">
        <v>1225</v>
      </c>
      <c r="E269" s="51" t="s">
        <v>121</v>
      </c>
      <c r="F269" s="49">
        <v>2</v>
      </c>
      <c r="G269" s="50">
        <v>810.14</v>
      </c>
      <c r="H269" s="50">
        <v>974.92</v>
      </c>
      <c r="I269" s="50">
        <v>1949.84</v>
      </c>
      <c r="J269" s="89">
        <v>5.9929635420787324E-4</v>
      </c>
    </row>
    <row r="270" spans="1:10" ht="25.5" x14ac:dyDescent="0.2">
      <c r="A270" s="48" t="s">
        <v>1227</v>
      </c>
      <c r="B270" s="48" t="s">
        <v>1583</v>
      </c>
      <c r="C270" s="48" t="s">
        <v>12</v>
      </c>
      <c r="D270" s="48" t="s">
        <v>1228</v>
      </c>
      <c r="E270" s="51" t="s">
        <v>121</v>
      </c>
      <c r="F270" s="49">
        <v>12</v>
      </c>
      <c r="G270" s="50">
        <v>48.05</v>
      </c>
      <c r="H270" s="50">
        <v>57.82</v>
      </c>
      <c r="I270" s="50">
        <v>693.84</v>
      </c>
      <c r="J270" s="89">
        <v>2.1325636072887561E-4</v>
      </c>
    </row>
    <row r="271" spans="1:10" ht="25.5" x14ac:dyDescent="0.2">
      <c r="A271" s="48" t="s">
        <v>1230</v>
      </c>
      <c r="B271" s="48" t="s">
        <v>1584</v>
      </c>
      <c r="C271" s="48" t="s">
        <v>12</v>
      </c>
      <c r="D271" s="48" t="s">
        <v>1231</v>
      </c>
      <c r="E271" s="51" t="s">
        <v>121</v>
      </c>
      <c r="F271" s="49">
        <v>4</v>
      </c>
      <c r="G271" s="50">
        <v>338.51</v>
      </c>
      <c r="H271" s="50">
        <v>407.36</v>
      </c>
      <c r="I271" s="50">
        <v>1629.44</v>
      </c>
      <c r="J271" s="89">
        <v>5.0081927306880412E-4</v>
      </c>
    </row>
    <row r="272" spans="1:10" x14ac:dyDescent="0.2">
      <c r="A272" s="103" t="s">
        <v>517</v>
      </c>
      <c r="B272" s="103" t="s">
        <v>129</v>
      </c>
      <c r="C272" s="103"/>
      <c r="D272" s="103" t="s">
        <v>518</v>
      </c>
      <c r="E272" s="107"/>
      <c r="F272" s="104">
        <v>1</v>
      </c>
      <c r="G272" s="104" t="s">
        <v>30</v>
      </c>
      <c r="H272" s="109">
        <v>186918.12</v>
      </c>
      <c r="I272" s="109">
        <v>186918.12</v>
      </c>
      <c r="J272" s="110">
        <v>5.7450533300880978E-2</v>
      </c>
    </row>
    <row r="273" spans="1:10" x14ac:dyDescent="0.2">
      <c r="A273" s="103" t="s">
        <v>523</v>
      </c>
      <c r="B273" s="103" t="s">
        <v>129</v>
      </c>
      <c r="C273" s="103"/>
      <c r="D273" s="103" t="s">
        <v>336</v>
      </c>
      <c r="E273" s="107"/>
      <c r="F273" s="104">
        <v>1</v>
      </c>
      <c r="G273" s="104" t="s">
        <v>30</v>
      </c>
      <c r="H273" s="109">
        <v>6593.2</v>
      </c>
      <c r="I273" s="109">
        <v>6593.2</v>
      </c>
      <c r="J273" s="110">
        <v>2.0264640804185728E-3</v>
      </c>
    </row>
    <row r="274" spans="1:10" ht="25.5" x14ac:dyDescent="0.2">
      <c r="A274" s="48" t="s">
        <v>1233</v>
      </c>
      <c r="B274" s="48" t="s">
        <v>389</v>
      </c>
      <c r="C274" s="48" t="s">
        <v>12</v>
      </c>
      <c r="D274" s="48" t="s">
        <v>610</v>
      </c>
      <c r="E274" s="51" t="s">
        <v>133</v>
      </c>
      <c r="F274" s="49">
        <v>48</v>
      </c>
      <c r="G274" s="50">
        <v>62.26</v>
      </c>
      <c r="H274" s="50">
        <v>74.92</v>
      </c>
      <c r="I274" s="50">
        <v>3596.16</v>
      </c>
      <c r="J274" s="89">
        <v>1.1053038080807581E-3</v>
      </c>
    </row>
    <row r="275" spans="1:10" ht="25.5" x14ac:dyDescent="0.2">
      <c r="A275" s="48" t="s">
        <v>1235</v>
      </c>
      <c r="B275" s="48" t="s">
        <v>390</v>
      </c>
      <c r="C275" s="48" t="s">
        <v>12</v>
      </c>
      <c r="D275" s="48" t="s">
        <v>337</v>
      </c>
      <c r="E275" s="51" t="s">
        <v>7</v>
      </c>
      <c r="F275" s="49">
        <v>15.13</v>
      </c>
      <c r="G275" s="50">
        <v>92.65</v>
      </c>
      <c r="H275" s="50">
        <v>111.5</v>
      </c>
      <c r="I275" s="50">
        <v>1687</v>
      </c>
      <c r="J275" s="89">
        <v>5.1851072372537349E-4</v>
      </c>
    </row>
    <row r="276" spans="1:10" ht="25.5" x14ac:dyDescent="0.2">
      <c r="A276" s="48" t="s">
        <v>1238</v>
      </c>
      <c r="B276" s="48" t="s">
        <v>213</v>
      </c>
      <c r="C276" s="48" t="s">
        <v>12</v>
      </c>
      <c r="D276" s="48" t="s">
        <v>214</v>
      </c>
      <c r="E276" s="51" t="s">
        <v>7</v>
      </c>
      <c r="F276" s="49">
        <v>4.4400000000000004</v>
      </c>
      <c r="G276" s="50">
        <v>101.96</v>
      </c>
      <c r="H276" s="50">
        <v>122.7</v>
      </c>
      <c r="I276" s="50">
        <v>544.79</v>
      </c>
      <c r="J276" s="89">
        <v>1.6744484717151525E-4</v>
      </c>
    </row>
    <row r="277" spans="1:10" ht="25.5" x14ac:dyDescent="0.2">
      <c r="A277" s="48" t="s">
        <v>1241</v>
      </c>
      <c r="B277" s="48" t="s">
        <v>126</v>
      </c>
      <c r="C277" s="48" t="s">
        <v>12</v>
      </c>
      <c r="D277" s="48" t="s">
        <v>127</v>
      </c>
      <c r="E277" s="51" t="s">
        <v>6</v>
      </c>
      <c r="F277" s="49">
        <v>6.83</v>
      </c>
      <c r="G277" s="50">
        <v>6.23</v>
      </c>
      <c r="H277" s="50">
        <v>7.5</v>
      </c>
      <c r="I277" s="50">
        <v>51.23</v>
      </c>
      <c r="J277" s="89">
        <v>1.5745882855039054E-5</v>
      </c>
    </row>
    <row r="278" spans="1:10" ht="25.5" x14ac:dyDescent="0.2">
      <c r="A278" s="48" t="s">
        <v>1244</v>
      </c>
      <c r="B278" s="48" t="s">
        <v>144</v>
      </c>
      <c r="C278" s="48" t="s">
        <v>12</v>
      </c>
      <c r="D278" s="48" t="s">
        <v>145</v>
      </c>
      <c r="E278" s="51" t="s">
        <v>6</v>
      </c>
      <c r="F278" s="49">
        <v>6.83</v>
      </c>
      <c r="G278" s="50">
        <v>39.75</v>
      </c>
      <c r="H278" s="50">
        <v>47.84</v>
      </c>
      <c r="I278" s="50">
        <v>326.75</v>
      </c>
      <c r="J278" s="89">
        <v>1.0042879607425358E-4</v>
      </c>
    </row>
    <row r="279" spans="1:10" ht="25.5" x14ac:dyDescent="0.2">
      <c r="A279" s="48" t="s">
        <v>1246</v>
      </c>
      <c r="B279" s="48" t="s">
        <v>146</v>
      </c>
      <c r="C279" s="48" t="s">
        <v>12</v>
      </c>
      <c r="D279" s="48" t="s">
        <v>147</v>
      </c>
      <c r="E279" s="51" t="s">
        <v>7</v>
      </c>
      <c r="F279" s="49">
        <v>12.71</v>
      </c>
      <c r="G279" s="50">
        <v>25.32</v>
      </c>
      <c r="H279" s="50">
        <v>30.47</v>
      </c>
      <c r="I279" s="50">
        <v>387.27</v>
      </c>
      <c r="J279" s="89">
        <v>1.1903002251163331E-4</v>
      </c>
    </row>
    <row r="280" spans="1:10" x14ac:dyDescent="0.2">
      <c r="A280" s="103" t="s">
        <v>525</v>
      </c>
      <c r="B280" s="103" t="s">
        <v>129</v>
      </c>
      <c r="C280" s="103"/>
      <c r="D280" s="103" t="s">
        <v>148</v>
      </c>
      <c r="E280" s="107"/>
      <c r="F280" s="104">
        <v>1</v>
      </c>
      <c r="G280" s="104" t="s">
        <v>30</v>
      </c>
      <c r="H280" s="109">
        <v>20503.91</v>
      </c>
      <c r="I280" s="109">
        <v>20503.91</v>
      </c>
      <c r="J280" s="110">
        <v>6.3020137601066525E-3</v>
      </c>
    </row>
    <row r="281" spans="1:10" x14ac:dyDescent="0.2">
      <c r="A281" s="103" t="s">
        <v>1249</v>
      </c>
      <c r="B281" s="103" t="s">
        <v>129</v>
      </c>
      <c r="C281" s="103"/>
      <c r="D281" s="103" t="s">
        <v>338</v>
      </c>
      <c r="E281" s="107"/>
      <c r="F281" s="104">
        <v>1</v>
      </c>
      <c r="G281" s="104" t="s">
        <v>30</v>
      </c>
      <c r="H281" s="109">
        <v>8302.4699999999993</v>
      </c>
      <c r="I281" s="109">
        <v>8302.4699999999993</v>
      </c>
      <c r="J281" s="110">
        <v>2.5518196374678137E-3</v>
      </c>
    </row>
    <row r="282" spans="1:10" ht="38.25" x14ac:dyDescent="0.2">
      <c r="A282" s="48" t="s">
        <v>1250</v>
      </c>
      <c r="B282" s="48" t="s">
        <v>149</v>
      </c>
      <c r="C282" s="48" t="s">
        <v>12</v>
      </c>
      <c r="D282" s="48" t="s">
        <v>150</v>
      </c>
      <c r="E282" s="51" t="s">
        <v>6</v>
      </c>
      <c r="F282" s="49">
        <v>22.27</v>
      </c>
      <c r="G282" s="50">
        <v>44.49</v>
      </c>
      <c r="H282" s="50">
        <v>53.54</v>
      </c>
      <c r="I282" s="50">
        <v>1192.3399999999999</v>
      </c>
      <c r="J282" s="89">
        <v>3.6647366705792043E-4</v>
      </c>
    </row>
    <row r="283" spans="1:10" ht="25.5" x14ac:dyDescent="0.2">
      <c r="A283" s="48" t="s">
        <v>1253</v>
      </c>
      <c r="B283" s="48" t="s">
        <v>151</v>
      </c>
      <c r="C283" s="48" t="s">
        <v>12</v>
      </c>
      <c r="D283" s="48" t="s">
        <v>152</v>
      </c>
      <c r="E283" s="51" t="s">
        <v>153</v>
      </c>
      <c r="F283" s="49">
        <v>32.4</v>
      </c>
      <c r="G283" s="50">
        <v>13.01</v>
      </c>
      <c r="H283" s="50">
        <v>15.66</v>
      </c>
      <c r="I283" s="50">
        <v>507.38</v>
      </c>
      <c r="J283" s="89">
        <v>1.5594663367147598E-4</v>
      </c>
    </row>
    <row r="284" spans="1:10" ht="25.5" x14ac:dyDescent="0.2">
      <c r="A284" s="48" t="s">
        <v>1256</v>
      </c>
      <c r="B284" s="48" t="s">
        <v>221</v>
      </c>
      <c r="C284" s="48" t="s">
        <v>12</v>
      </c>
      <c r="D284" s="48" t="s">
        <v>222</v>
      </c>
      <c r="E284" s="51" t="s">
        <v>153</v>
      </c>
      <c r="F284" s="49">
        <v>78.400000000000006</v>
      </c>
      <c r="G284" s="50">
        <v>11.55</v>
      </c>
      <c r="H284" s="50">
        <v>13.9</v>
      </c>
      <c r="I284" s="50">
        <v>1089.76</v>
      </c>
      <c r="J284" s="89">
        <v>3.3494501854591758E-4</v>
      </c>
    </row>
    <row r="285" spans="1:10" ht="38.25" x14ac:dyDescent="0.2">
      <c r="A285" s="48" t="s">
        <v>1259</v>
      </c>
      <c r="B285" s="48" t="s">
        <v>154</v>
      </c>
      <c r="C285" s="48" t="s">
        <v>12</v>
      </c>
      <c r="D285" s="48" t="s">
        <v>155</v>
      </c>
      <c r="E285" s="51" t="s">
        <v>153</v>
      </c>
      <c r="F285" s="49">
        <v>27.5</v>
      </c>
      <c r="G285" s="50">
        <v>12.93</v>
      </c>
      <c r="H285" s="50">
        <v>15.56</v>
      </c>
      <c r="I285" s="50">
        <v>427.9</v>
      </c>
      <c r="J285" s="89">
        <v>1.3151792452998655E-4</v>
      </c>
    </row>
    <row r="286" spans="1:10" ht="38.25" x14ac:dyDescent="0.2">
      <c r="A286" s="48" t="s">
        <v>1260</v>
      </c>
      <c r="B286" s="48" t="s">
        <v>156</v>
      </c>
      <c r="C286" s="48" t="s">
        <v>12</v>
      </c>
      <c r="D286" s="48" t="s">
        <v>157</v>
      </c>
      <c r="E286" s="51" t="s">
        <v>153</v>
      </c>
      <c r="F286" s="49">
        <v>44.1</v>
      </c>
      <c r="G286" s="50">
        <v>9.92</v>
      </c>
      <c r="H286" s="50">
        <v>11.94</v>
      </c>
      <c r="I286" s="50">
        <v>526.54999999999995</v>
      </c>
      <c r="J286" s="89">
        <v>1.6183866127895399E-4</v>
      </c>
    </row>
    <row r="287" spans="1:10" ht="38.25" x14ac:dyDescent="0.2">
      <c r="A287" s="48" t="s">
        <v>1263</v>
      </c>
      <c r="B287" s="48" t="s">
        <v>215</v>
      </c>
      <c r="C287" s="48" t="s">
        <v>12</v>
      </c>
      <c r="D287" s="48" t="s">
        <v>216</v>
      </c>
      <c r="E287" s="51" t="s">
        <v>153</v>
      </c>
      <c r="F287" s="49">
        <v>90.9</v>
      </c>
      <c r="G287" s="50">
        <v>8.33</v>
      </c>
      <c r="H287" s="50">
        <v>10.02</v>
      </c>
      <c r="I287" s="50">
        <v>910.82</v>
      </c>
      <c r="J287" s="89">
        <v>2.7994661374246868E-4</v>
      </c>
    </row>
    <row r="288" spans="1:10" ht="38.25" x14ac:dyDescent="0.2">
      <c r="A288" s="48" t="s">
        <v>1266</v>
      </c>
      <c r="B288" s="48" t="s">
        <v>142</v>
      </c>
      <c r="C288" s="48" t="s">
        <v>12</v>
      </c>
      <c r="D288" s="48" t="s">
        <v>143</v>
      </c>
      <c r="E288" s="51" t="s">
        <v>7</v>
      </c>
      <c r="F288" s="49">
        <v>3.82</v>
      </c>
      <c r="G288" s="50">
        <v>502.75</v>
      </c>
      <c r="H288" s="50">
        <v>605.01</v>
      </c>
      <c r="I288" s="50">
        <v>2311.14</v>
      </c>
      <c r="J288" s="89">
        <v>7.1034432366962638E-4</v>
      </c>
    </row>
    <row r="289" spans="1:10" ht="25.5" x14ac:dyDescent="0.2">
      <c r="A289" s="48" t="s">
        <v>1269</v>
      </c>
      <c r="B289" s="48" t="s">
        <v>139</v>
      </c>
      <c r="C289" s="48" t="s">
        <v>12</v>
      </c>
      <c r="D289" s="48" t="s">
        <v>140</v>
      </c>
      <c r="E289" s="51" t="s">
        <v>7</v>
      </c>
      <c r="F289" s="49">
        <v>3.82</v>
      </c>
      <c r="G289" s="50">
        <v>290.75</v>
      </c>
      <c r="H289" s="50">
        <v>349.89</v>
      </c>
      <c r="I289" s="50">
        <v>1336.58</v>
      </c>
      <c r="J289" s="89">
        <v>4.1080679497146393E-4</v>
      </c>
    </row>
    <row r="290" spans="1:10" x14ac:dyDescent="0.2">
      <c r="A290" s="103" t="s">
        <v>1270</v>
      </c>
      <c r="B290" s="103" t="s">
        <v>129</v>
      </c>
      <c r="C290" s="103"/>
      <c r="D290" s="103" t="s">
        <v>340</v>
      </c>
      <c r="E290" s="107"/>
      <c r="F290" s="104">
        <v>1</v>
      </c>
      <c r="G290" s="104" t="s">
        <v>30</v>
      </c>
      <c r="H290" s="109">
        <v>12201.44</v>
      </c>
      <c r="I290" s="109">
        <v>12201.44</v>
      </c>
      <c r="J290" s="110">
        <v>3.7501941226388389E-3</v>
      </c>
    </row>
    <row r="291" spans="1:10" ht="38.25" x14ac:dyDescent="0.2">
      <c r="A291" s="48" t="s">
        <v>1271</v>
      </c>
      <c r="B291" s="48" t="s">
        <v>158</v>
      </c>
      <c r="C291" s="48" t="s">
        <v>12</v>
      </c>
      <c r="D291" s="48" t="s">
        <v>159</v>
      </c>
      <c r="E291" s="51" t="s">
        <v>6</v>
      </c>
      <c r="F291" s="49">
        <v>44.93</v>
      </c>
      <c r="G291" s="50">
        <v>74.67</v>
      </c>
      <c r="H291" s="50">
        <v>89.86</v>
      </c>
      <c r="I291" s="50">
        <v>4037.41</v>
      </c>
      <c r="J291" s="89">
        <v>1.2409249443248727E-3</v>
      </c>
    </row>
    <row r="292" spans="1:10" ht="25.5" x14ac:dyDescent="0.2">
      <c r="A292" s="48" t="s">
        <v>1274</v>
      </c>
      <c r="B292" s="48" t="s">
        <v>217</v>
      </c>
      <c r="C292" s="48" t="s">
        <v>12</v>
      </c>
      <c r="D292" s="48" t="s">
        <v>218</v>
      </c>
      <c r="E292" s="51" t="s">
        <v>153</v>
      </c>
      <c r="F292" s="49">
        <v>49.4</v>
      </c>
      <c r="G292" s="50">
        <v>15.46</v>
      </c>
      <c r="H292" s="50">
        <v>18.600000000000001</v>
      </c>
      <c r="I292" s="50">
        <v>918.84</v>
      </c>
      <c r="J292" s="89">
        <v>2.8241161433777248E-4</v>
      </c>
    </row>
    <row r="293" spans="1:10" ht="25.5" x14ac:dyDescent="0.2">
      <c r="A293" s="48" t="s">
        <v>1277</v>
      </c>
      <c r="B293" s="48" t="s">
        <v>219</v>
      </c>
      <c r="C293" s="48" t="s">
        <v>12</v>
      </c>
      <c r="D293" s="48" t="s">
        <v>220</v>
      </c>
      <c r="E293" s="51" t="s">
        <v>153</v>
      </c>
      <c r="F293" s="49">
        <v>0.4</v>
      </c>
      <c r="G293" s="50">
        <v>14.18</v>
      </c>
      <c r="H293" s="50">
        <v>17.059999999999999</v>
      </c>
      <c r="I293" s="50">
        <v>6.82</v>
      </c>
      <c r="J293" s="89">
        <v>2.0961725760563408E-6</v>
      </c>
    </row>
    <row r="294" spans="1:10" ht="25.5" x14ac:dyDescent="0.2">
      <c r="A294" s="48" t="s">
        <v>1279</v>
      </c>
      <c r="B294" s="48" t="s">
        <v>151</v>
      </c>
      <c r="C294" s="48" t="s">
        <v>12</v>
      </c>
      <c r="D294" s="48" t="s">
        <v>152</v>
      </c>
      <c r="E294" s="51" t="s">
        <v>153</v>
      </c>
      <c r="F294" s="49">
        <v>69.3</v>
      </c>
      <c r="G294" s="50">
        <v>13.01</v>
      </c>
      <c r="H294" s="50">
        <v>15.66</v>
      </c>
      <c r="I294" s="50">
        <v>1085.24</v>
      </c>
      <c r="J294" s="89">
        <v>3.3355576634008555E-4</v>
      </c>
    </row>
    <row r="295" spans="1:10" ht="25.5" x14ac:dyDescent="0.2">
      <c r="A295" s="48" t="s">
        <v>1282</v>
      </c>
      <c r="B295" s="48" t="s">
        <v>221</v>
      </c>
      <c r="C295" s="48" t="s">
        <v>12</v>
      </c>
      <c r="D295" s="48" t="s">
        <v>222</v>
      </c>
      <c r="E295" s="51" t="s">
        <v>153</v>
      </c>
      <c r="F295" s="49">
        <v>53.2</v>
      </c>
      <c r="G295" s="50">
        <v>11.55</v>
      </c>
      <c r="H295" s="50">
        <v>13.9</v>
      </c>
      <c r="I295" s="50">
        <v>739.48</v>
      </c>
      <c r="J295" s="89">
        <v>2.2728411972758694E-4</v>
      </c>
    </row>
    <row r="296" spans="1:10" ht="25.5" x14ac:dyDescent="0.2">
      <c r="A296" s="48" t="s">
        <v>1285</v>
      </c>
      <c r="B296" s="48" t="s">
        <v>392</v>
      </c>
      <c r="C296" s="48" t="s">
        <v>12</v>
      </c>
      <c r="D296" s="48" t="s">
        <v>341</v>
      </c>
      <c r="E296" s="51" t="s">
        <v>153</v>
      </c>
      <c r="F296" s="49">
        <v>17.5</v>
      </c>
      <c r="G296" s="50">
        <v>9.8000000000000007</v>
      </c>
      <c r="H296" s="50">
        <v>11.79</v>
      </c>
      <c r="I296" s="50">
        <v>206.33</v>
      </c>
      <c r="J296" s="89">
        <v>6.3416904342771964E-5</v>
      </c>
    </row>
    <row r="297" spans="1:10" ht="38.25" x14ac:dyDescent="0.2">
      <c r="A297" s="48" t="s">
        <v>1288</v>
      </c>
      <c r="B297" s="48" t="s">
        <v>393</v>
      </c>
      <c r="C297" s="48" t="s">
        <v>12</v>
      </c>
      <c r="D297" s="48" t="s">
        <v>342</v>
      </c>
      <c r="E297" s="51" t="s">
        <v>7</v>
      </c>
      <c r="F297" s="49">
        <v>2.7</v>
      </c>
      <c r="G297" s="50">
        <v>497.02</v>
      </c>
      <c r="H297" s="50">
        <v>598.11</v>
      </c>
      <c r="I297" s="50">
        <v>1614.9</v>
      </c>
      <c r="J297" s="89">
        <v>4.9635030690225589E-4</v>
      </c>
    </row>
    <row r="298" spans="1:10" ht="25.5" x14ac:dyDescent="0.2">
      <c r="A298" s="48" t="s">
        <v>1291</v>
      </c>
      <c r="B298" s="48" t="s">
        <v>139</v>
      </c>
      <c r="C298" s="48" t="s">
        <v>12</v>
      </c>
      <c r="D298" s="48" t="s">
        <v>140</v>
      </c>
      <c r="E298" s="51" t="s">
        <v>7</v>
      </c>
      <c r="F298" s="49">
        <v>2.7</v>
      </c>
      <c r="G298" s="50">
        <v>290.75</v>
      </c>
      <c r="H298" s="50">
        <v>349.89</v>
      </c>
      <c r="I298" s="50">
        <v>944.7</v>
      </c>
      <c r="J298" s="89">
        <v>2.90359858152555E-4</v>
      </c>
    </row>
    <row r="299" spans="1:10" ht="25.5" x14ac:dyDescent="0.2">
      <c r="A299" s="48" t="s">
        <v>1292</v>
      </c>
      <c r="B299" s="48" t="s">
        <v>137</v>
      </c>
      <c r="C299" s="48" t="s">
        <v>12</v>
      </c>
      <c r="D299" s="48" t="s">
        <v>138</v>
      </c>
      <c r="E299" s="51" t="s">
        <v>6</v>
      </c>
      <c r="F299" s="49">
        <v>44.93</v>
      </c>
      <c r="G299" s="50">
        <v>48.97</v>
      </c>
      <c r="H299" s="50">
        <v>58.93</v>
      </c>
      <c r="I299" s="50">
        <v>2647.72</v>
      </c>
      <c r="J299" s="89">
        <v>8.137944359348819E-4</v>
      </c>
    </row>
    <row r="300" spans="1:10" x14ac:dyDescent="0.2">
      <c r="A300" s="103" t="s">
        <v>527</v>
      </c>
      <c r="B300" s="103" t="s">
        <v>129</v>
      </c>
      <c r="C300" s="103"/>
      <c r="D300" s="103" t="s">
        <v>528</v>
      </c>
      <c r="E300" s="107"/>
      <c r="F300" s="104">
        <v>1</v>
      </c>
      <c r="G300" s="104" t="s">
        <v>30</v>
      </c>
      <c r="H300" s="109">
        <v>20736.43</v>
      </c>
      <c r="I300" s="109">
        <v>20736.43</v>
      </c>
      <c r="J300" s="110">
        <v>6.3734803359694996E-3</v>
      </c>
    </row>
    <row r="301" spans="1:10" x14ac:dyDescent="0.2">
      <c r="A301" s="103" t="s">
        <v>1293</v>
      </c>
      <c r="B301" s="103" t="s">
        <v>129</v>
      </c>
      <c r="C301" s="103"/>
      <c r="D301" s="103" t="s">
        <v>161</v>
      </c>
      <c r="E301" s="107"/>
      <c r="F301" s="104">
        <v>1</v>
      </c>
      <c r="G301" s="104" t="s">
        <v>30</v>
      </c>
      <c r="H301" s="109">
        <v>9355.86</v>
      </c>
      <c r="I301" s="109">
        <v>9355.86</v>
      </c>
      <c r="J301" s="110">
        <v>2.8755860934637062E-3</v>
      </c>
    </row>
    <row r="302" spans="1:10" ht="38.25" x14ac:dyDescent="0.2">
      <c r="A302" s="48" t="s">
        <v>1294</v>
      </c>
      <c r="B302" s="48" t="s">
        <v>149</v>
      </c>
      <c r="C302" s="48" t="s">
        <v>12</v>
      </c>
      <c r="D302" s="48" t="s">
        <v>150</v>
      </c>
      <c r="E302" s="51" t="s">
        <v>6</v>
      </c>
      <c r="F302" s="49">
        <v>56.94</v>
      </c>
      <c r="G302" s="50">
        <v>44.49</v>
      </c>
      <c r="H302" s="50">
        <v>53.54</v>
      </c>
      <c r="I302" s="50">
        <v>3048.57</v>
      </c>
      <c r="J302" s="89">
        <v>9.3699836219766561E-4</v>
      </c>
    </row>
    <row r="303" spans="1:10" ht="38.25" x14ac:dyDescent="0.2">
      <c r="A303" s="48" t="s">
        <v>1297</v>
      </c>
      <c r="B303" s="48" t="s">
        <v>154</v>
      </c>
      <c r="C303" s="48" t="s">
        <v>12</v>
      </c>
      <c r="D303" s="48" t="s">
        <v>155</v>
      </c>
      <c r="E303" s="51" t="s">
        <v>153</v>
      </c>
      <c r="F303" s="49">
        <v>65.900000000000006</v>
      </c>
      <c r="G303" s="50">
        <v>12.93</v>
      </c>
      <c r="H303" s="50">
        <v>15.56</v>
      </c>
      <c r="I303" s="50">
        <v>1025.4000000000001</v>
      </c>
      <c r="J303" s="89">
        <v>3.1516354244694601E-4</v>
      </c>
    </row>
    <row r="304" spans="1:10" ht="38.25" x14ac:dyDescent="0.2">
      <c r="A304" s="48" t="s">
        <v>1300</v>
      </c>
      <c r="B304" s="48" t="s">
        <v>156</v>
      </c>
      <c r="C304" s="48" t="s">
        <v>12</v>
      </c>
      <c r="D304" s="48" t="s">
        <v>157</v>
      </c>
      <c r="E304" s="51" t="s">
        <v>153</v>
      </c>
      <c r="F304" s="49">
        <v>133.69999999999999</v>
      </c>
      <c r="G304" s="50">
        <v>9.92</v>
      </c>
      <c r="H304" s="50">
        <v>11.94</v>
      </c>
      <c r="I304" s="50">
        <v>1596.38</v>
      </c>
      <c r="J304" s="89">
        <v>4.9065806113853688E-4</v>
      </c>
    </row>
    <row r="305" spans="1:10" ht="38.25" x14ac:dyDescent="0.2">
      <c r="A305" s="48" t="s">
        <v>1303</v>
      </c>
      <c r="B305" s="48" t="s">
        <v>215</v>
      </c>
      <c r="C305" s="48" t="s">
        <v>12</v>
      </c>
      <c r="D305" s="48" t="s">
        <v>216</v>
      </c>
      <c r="E305" s="51" t="s">
        <v>153</v>
      </c>
      <c r="F305" s="49">
        <v>92.4</v>
      </c>
      <c r="G305" s="50">
        <v>8.33</v>
      </c>
      <c r="H305" s="50">
        <v>10.02</v>
      </c>
      <c r="I305" s="50">
        <v>925.85</v>
      </c>
      <c r="J305" s="89">
        <v>2.8456618468354297E-4</v>
      </c>
    </row>
    <row r="306" spans="1:10" ht="38.25" x14ac:dyDescent="0.2">
      <c r="A306" s="48" t="s">
        <v>1306</v>
      </c>
      <c r="B306" s="48" t="s">
        <v>142</v>
      </c>
      <c r="C306" s="48" t="s">
        <v>12</v>
      </c>
      <c r="D306" s="48" t="s">
        <v>143</v>
      </c>
      <c r="E306" s="51" t="s">
        <v>7</v>
      </c>
      <c r="F306" s="49">
        <v>2.89</v>
      </c>
      <c r="G306" s="50">
        <v>502.75</v>
      </c>
      <c r="H306" s="50">
        <v>605.01</v>
      </c>
      <c r="I306" s="50">
        <v>1748.48</v>
      </c>
      <c r="J306" s="89">
        <v>5.3740701257815114E-4</v>
      </c>
    </row>
    <row r="307" spans="1:10" ht="25.5" x14ac:dyDescent="0.2">
      <c r="A307" s="48" t="s">
        <v>1309</v>
      </c>
      <c r="B307" s="48" t="s">
        <v>139</v>
      </c>
      <c r="C307" s="48" t="s">
        <v>12</v>
      </c>
      <c r="D307" s="48" t="s">
        <v>140</v>
      </c>
      <c r="E307" s="51" t="s">
        <v>7</v>
      </c>
      <c r="F307" s="49">
        <v>2.89</v>
      </c>
      <c r="G307" s="50">
        <v>290.75</v>
      </c>
      <c r="H307" s="50">
        <v>349.89</v>
      </c>
      <c r="I307" s="50">
        <v>1011.18</v>
      </c>
      <c r="J307" s="89">
        <v>3.1079293041886375E-4</v>
      </c>
    </row>
    <row r="308" spans="1:10" x14ac:dyDescent="0.2">
      <c r="A308" s="103" t="s">
        <v>1310</v>
      </c>
      <c r="B308" s="103" t="s">
        <v>129</v>
      </c>
      <c r="C308" s="103"/>
      <c r="D308" s="103" t="s">
        <v>162</v>
      </c>
      <c r="E308" s="107"/>
      <c r="F308" s="104">
        <v>1</v>
      </c>
      <c r="G308" s="104" t="s">
        <v>30</v>
      </c>
      <c r="H308" s="109">
        <v>11380.57</v>
      </c>
      <c r="I308" s="109">
        <v>11380.57</v>
      </c>
      <c r="J308" s="110">
        <v>3.4978942425057933E-3</v>
      </c>
    </row>
    <row r="309" spans="1:10" ht="38.25" x14ac:dyDescent="0.2">
      <c r="A309" s="48" t="s">
        <v>1311</v>
      </c>
      <c r="B309" s="48" t="s">
        <v>163</v>
      </c>
      <c r="C309" s="48" t="s">
        <v>12</v>
      </c>
      <c r="D309" s="48" t="s">
        <v>164</v>
      </c>
      <c r="E309" s="51" t="s">
        <v>6</v>
      </c>
      <c r="F309" s="49">
        <v>46.22</v>
      </c>
      <c r="G309" s="50">
        <v>79.72</v>
      </c>
      <c r="H309" s="50">
        <v>95.94</v>
      </c>
      <c r="I309" s="50">
        <v>4434.3500000000004</v>
      </c>
      <c r="J309" s="89">
        <v>1.362927105958275E-3</v>
      </c>
    </row>
    <row r="310" spans="1:10" ht="38.25" x14ac:dyDescent="0.2">
      <c r="A310" s="48" t="s">
        <v>1314</v>
      </c>
      <c r="B310" s="48" t="s">
        <v>154</v>
      </c>
      <c r="C310" s="48" t="s">
        <v>12</v>
      </c>
      <c r="D310" s="48" t="s">
        <v>155</v>
      </c>
      <c r="E310" s="51" t="s">
        <v>153</v>
      </c>
      <c r="F310" s="49">
        <v>50.2</v>
      </c>
      <c r="G310" s="50">
        <v>12.93</v>
      </c>
      <c r="H310" s="50">
        <v>15.56</v>
      </c>
      <c r="I310" s="50">
        <v>781.11</v>
      </c>
      <c r="J310" s="89">
        <v>2.4007937842864639E-4</v>
      </c>
    </row>
    <row r="311" spans="1:10" ht="38.25" x14ac:dyDescent="0.2">
      <c r="A311" s="48" t="s">
        <v>1317</v>
      </c>
      <c r="B311" s="48" t="s">
        <v>227</v>
      </c>
      <c r="C311" s="48" t="s">
        <v>12</v>
      </c>
      <c r="D311" s="48" t="s">
        <v>228</v>
      </c>
      <c r="E311" s="51" t="s">
        <v>153</v>
      </c>
      <c r="F311" s="49">
        <v>10.3</v>
      </c>
      <c r="G311" s="50">
        <v>12.04</v>
      </c>
      <c r="H311" s="50">
        <v>14.49</v>
      </c>
      <c r="I311" s="50">
        <v>149.25</v>
      </c>
      <c r="J311" s="89">
        <v>4.5872984893901593E-5</v>
      </c>
    </row>
    <row r="312" spans="1:10" ht="38.25" x14ac:dyDescent="0.2">
      <c r="A312" s="48" t="s">
        <v>1320</v>
      </c>
      <c r="B312" s="48" t="s">
        <v>165</v>
      </c>
      <c r="C312" s="48" t="s">
        <v>12</v>
      </c>
      <c r="D312" s="48" t="s">
        <v>166</v>
      </c>
      <c r="E312" s="51" t="s">
        <v>153</v>
      </c>
      <c r="F312" s="49">
        <v>45</v>
      </c>
      <c r="G312" s="50">
        <v>11.18</v>
      </c>
      <c r="H312" s="50">
        <v>13.45</v>
      </c>
      <c r="I312" s="50">
        <v>605.25</v>
      </c>
      <c r="J312" s="89">
        <v>1.8602763220793261E-4</v>
      </c>
    </row>
    <row r="313" spans="1:10" ht="38.25" x14ac:dyDescent="0.2">
      <c r="A313" s="48" t="s">
        <v>1322</v>
      </c>
      <c r="B313" s="48" t="s">
        <v>156</v>
      </c>
      <c r="C313" s="48" t="s">
        <v>12</v>
      </c>
      <c r="D313" s="48" t="s">
        <v>157</v>
      </c>
      <c r="E313" s="51" t="s">
        <v>153</v>
      </c>
      <c r="F313" s="49">
        <v>54.5</v>
      </c>
      <c r="G313" s="50">
        <v>9.92</v>
      </c>
      <c r="H313" s="50">
        <v>11.94</v>
      </c>
      <c r="I313" s="50">
        <v>650.73</v>
      </c>
      <c r="J313" s="89">
        <v>2.0000621413741095E-4</v>
      </c>
    </row>
    <row r="314" spans="1:10" ht="38.25" x14ac:dyDescent="0.2">
      <c r="A314" s="48" t="s">
        <v>1325</v>
      </c>
      <c r="B314" s="48" t="s">
        <v>215</v>
      </c>
      <c r="C314" s="48" t="s">
        <v>12</v>
      </c>
      <c r="D314" s="48" t="s">
        <v>216</v>
      </c>
      <c r="E314" s="51" t="s">
        <v>153</v>
      </c>
      <c r="F314" s="49">
        <v>39.9</v>
      </c>
      <c r="G314" s="50">
        <v>8.33</v>
      </c>
      <c r="H314" s="50">
        <v>10.02</v>
      </c>
      <c r="I314" s="50">
        <v>399.8</v>
      </c>
      <c r="J314" s="89">
        <v>1.2288120174594209E-4</v>
      </c>
    </row>
    <row r="315" spans="1:10" ht="38.25" x14ac:dyDescent="0.2">
      <c r="A315" s="48" t="s">
        <v>1328</v>
      </c>
      <c r="B315" s="48" t="s">
        <v>391</v>
      </c>
      <c r="C315" s="48" t="s">
        <v>12</v>
      </c>
      <c r="D315" s="48" t="s">
        <v>339</v>
      </c>
      <c r="E315" s="51" t="s">
        <v>153</v>
      </c>
      <c r="F315" s="49">
        <v>95.9</v>
      </c>
      <c r="G315" s="50">
        <v>8.0299999999999994</v>
      </c>
      <c r="H315" s="50">
        <v>9.66</v>
      </c>
      <c r="I315" s="50">
        <v>926.39</v>
      </c>
      <c r="J315" s="89">
        <v>2.8473215729220432E-4</v>
      </c>
    </row>
    <row r="316" spans="1:10" ht="38.25" x14ac:dyDescent="0.2">
      <c r="A316" s="48" t="s">
        <v>1331</v>
      </c>
      <c r="B316" s="48" t="s">
        <v>1501</v>
      </c>
      <c r="C316" s="48" t="s">
        <v>12</v>
      </c>
      <c r="D316" s="48" t="s">
        <v>648</v>
      </c>
      <c r="E316" s="51" t="s">
        <v>153</v>
      </c>
      <c r="F316" s="49">
        <v>21.9</v>
      </c>
      <c r="G316" s="50">
        <v>9.07</v>
      </c>
      <c r="H316" s="50">
        <v>10.91</v>
      </c>
      <c r="I316" s="50">
        <v>238.93</v>
      </c>
      <c r="J316" s="89">
        <v>7.3436732198994354E-5</v>
      </c>
    </row>
    <row r="317" spans="1:10" ht="38.25" x14ac:dyDescent="0.2">
      <c r="A317" s="48" t="s">
        <v>1334</v>
      </c>
      <c r="B317" s="48" t="s">
        <v>393</v>
      </c>
      <c r="C317" s="48" t="s">
        <v>12</v>
      </c>
      <c r="D317" s="48" t="s">
        <v>342</v>
      </c>
      <c r="E317" s="51" t="s">
        <v>7</v>
      </c>
      <c r="F317" s="49">
        <v>3.37</v>
      </c>
      <c r="G317" s="50">
        <v>497.02</v>
      </c>
      <c r="H317" s="50">
        <v>598.11</v>
      </c>
      <c r="I317" s="50">
        <v>2015.63</v>
      </c>
      <c r="J317" s="89">
        <v>6.195173503631147E-4</v>
      </c>
    </row>
    <row r="318" spans="1:10" ht="25.5" x14ac:dyDescent="0.2">
      <c r="A318" s="48" t="s">
        <v>1337</v>
      </c>
      <c r="B318" s="48" t="s">
        <v>139</v>
      </c>
      <c r="C318" s="48" t="s">
        <v>12</v>
      </c>
      <c r="D318" s="48" t="s">
        <v>140</v>
      </c>
      <c r="E318" s="51" t="s">
        <v>7</v>
      </c>
      <c r="F318" s="49">
        <v>3.37</v>
      </c>
      <c r="G318" s="50">
        <v>290.75</v>
      </c>
      <c r="H318" s="50">
        <v>349.89</v>
      </c>
      <c r="I318" s="50">
        <v>1179.1300000000001</v>
      </c>
      <c r="J318" s="89">
        <v>3.6241348527937144E-4</v>
      </c>
    </row>
    <row r="319" spans="1:10" x14ac:dyDescent="0.2">
      <c r="A319" s="103" t="s">
        <v>1338</v>
      </c>
      <c r="B319" s="103" t="s">
        <v>129</v>
      </c>
      <c r="C319" s="103"/>
      <c r="D319" s="103" t="s">
        <v>167</v>
      </c>
      <c r="E319" s="107"/>
      <c r="F319" s="104">
        <v>1</v>
      </c>
      <c r="G319" s="104" t="s">
        <v>30</v>
      </c>
      <c r="H319" s="109">
        <v>0</v>
      </c>
      <c r="I319" s="109">
        <v>0</v>
      </c>
      <c r="J319" s="110">
        <v>0</v>
      </c>
    </row>
    <row r="320" spans="1:10" x14ac:dyDescent="0.2">
      <c r="A320" s="103" t="s">
        <v>530</v>
      </c>
      <c r="B320" s="103" t="s">
        <v>129</v>
      </c>
      <c r="C320" s="103"/>
      <c r="D320" s="103" t="s">
        <v>466</v>
      </c>
      <c r="E320" s="107"/>
      <c r="F320" s="104">
        <v>1</v>
      </c>
      <c r="G320" s="104" t="s">
        <v>30</v>
      </c>
      <c r="H320" s="109">
        <v>30106.87</v>
      </c>
      <c r="I320" s="109">
        <v>30106.87</v>
      </c>
      <c r="J320" s="110">
        <v>9.2535476898670619E-3</v>
      </c>
    </row>
    <row r="321" spans="1:10" ht="38.25" x14ac:dyDescent="0.2">
      <c r="A321" s="48" t="s">
        <v>1339</v>
      </c>
      <c r="B321" s="48" t="s">
        <v>135</v>
      </c>
      <c r="C321" s="48" t="s">
        <v>12</v>
      </c>
      <c r="D321" s="48" t="s">
        <v>136</v>
      </c>
      <c r="E321" s="51" t="s">
        <v>6</v>
      </c>
      <c r="F321" s="49">
        <v>234.95</v>
      </c>
      <c r="G321" s="50">
        <v>91.77</v>
      </c>
      <c r="H321" s="50">
        <v>110.44</v>
      </c>
      <c r="I321" s="50">
        <v>25947.88</v>
      </c>
      <c r="J321" s="89">
        <v>7.9752543200587687E-3</v>
      </c>
    </row>
    <row r="322" spans="1:10" ht="25.5" x14ac:dyDescent="0.2">
      <c r="A322" s="48" t="s">
        <v>1342</v>
      </c>
      <c r="B322" s="48" t="s">
        <v>229</v>
      </c>
      <c r="C322" s="48" t="s">
        <v>12</v>
      </c>
      <c r="D322" s="48" t="s">
        <v>230</v>
      </c>
      <c r="E322" s="51" t="s">
        <v>133</v>
      </c>
      <c r="F322" s="49">
        <v>61.8</v>
      </c>
      <c r="G322" s="50">
        <v>11.26</v>
      </c>
      <c r="H322" s="50">
        <v>13.55</v>
      </c>
      <c r="I322" s="50">
        <v>837.39</v>
      </c>
      <c r="J322" s="89">
        <v>2.5737741253135178E-4</v>
      </c>
    </row>
    <row r="323" spans="1:10" ht="38.25" x14ac:dyDescent="0.2">
      <c r="A323" s="48" t="s">
        <v>1345</v>
      </c>
      <c r="B323" s="48" t="s">
        <v>396</v>
      </c>
      <c r="C323" s="48" t="s">
        <v>12</v>
      </c>
      <c r="D323" s="48" t="s">
        <v>347</v>
      </c>
      <c r="E323" s="51" t="s">
        <v>133</v>
      </c>
      <c r="F323" s="49">
        <v>48</v>
      </c>
      <c r="G323" s="50">
        <v>57.5</v>
      </c>
      <c r="H323" s="50">
        <v>69.2</v>
      </c>
      <c r="I323" s="50">
        <v>3321.6</v>
      </c>
      <c r="J323" s="89">
        <v>1.0209159572769416E-3</v>
      </c>
    </row>
    <row r="324" spans="1:10" x14ac:dyDescent="0.2">
      <c r="A324" s="103" t="s">
        <v>532</v>
      </c>
      <c r="B324" s="103" t="s">
        <v>129</v>
      </c>
      <c r="C324" s="103"/>
      <c r="D324" s="103" t="s">
        <v>234</v>
      </c>
      <c r="E324" s="107"/>
      <c r="F324" s="104">
        <v>1</v>
      </c>
      <c r="G324" s="104" t="s">
        <v>30</v>
      </c>
      <c r="H324" s="109">
        <v>8548.7800000000007</v>
      </c>
      <c r="I324" s="109">
        <v>8548.7800000000007</v>
      </c>
      <c r="J324" s="110">
        <v>2.6275246619851798E-3</v>
      </c>
    </row>
    <row r="325" spans="1:10" x14ac:dyDescent="0.2">
      <c r="A325" s="48" t="s">
        <v>1347</v>
      </c>
      <c r="B325" s="48" t="s">
        <v>243</v>
      </c>
      <c r="C325" s="48" t="s">
        <v>12</v>
      </c>
      <c r="D325" s="48" t="s">
        <v>244</v>
      </c>
      <c r="E325" s="51" t="s">
        <v>133</v>
      </c>
      <c r="F325" s="49">
        <v>56.1</v>
      </c>
      <c r="G325" s="50">
        <v>37.89</v>
      </c>
      <c r="H325" s="50">
        <v>45.6</v>
      </c>
      <c r="I325" s="50">
        <v>2558.16</v>
      </c>
      <c r="J325" s="89">
        <v>7.862675714317139E-4</v>
      </c>
    </row>
    <row r="326" spans="1:10" ht="25.5" x14ac:dyDescent="0.2">
      <c r="A326" s="48" t="s">
        <v>1350</v>
      </c>
      <c r="B326" s="48" t="s">
        <v>1585</v>
      </c>
      <c r="C326" s="48" t="s">
        <v>130</v>
      </c>
      <c r="D326" s="48" t="s">
        <v>1351</v>
      </c>
      <c r="E326" s="51" t="s">
        <v>6</v>
      </c>
      <c r="F326" s="49">
        <v>81.02</v>
      </c>
      <c r="G326" s="50">
        <v>61.44</v>
      </c>
      <c r="H326" s="50">
        <v>73.94</v>
      </c>
      <c r="I326" s="50">
        <v>5990.62</v>
      </c>
      <c r="J326" s="89">
        <v>1.8412570905534658E-3</v>
      </c>
    </row>
    <row r="327" spans="1:10" x14ac:dyDescent="0.2">
      <c r="A327" s="103" t="s">
        <v>535</v>
      </c>
      <c r="B327" s="103" t="s">
        <v>129</v>
      </c>
      <c r="C327" s="103"/>
      <c r="D327" s="103" t="s">
        <v>475</v>
      </c>
      <c r="E327" s="107"/>
      <c r="F327" s="104">
        <v>1</v>
      </c>
      <c r="G327" s="104" t="s">
        <v>30</v>
      </c>
      <c r="H327" s="109">
        <v>44276.76</v>
      </c>
      <c r="I327" s="109">
        <v>44276.76</v>
      </c>
      <c r="J327" s="110">
        <v>1.3608758074578937E-2</v>
      </c>
    </row>
    <row r="328" spans="1:10" x14ac:dyDescent="0.2">
      <c r="A328" s="103" t="s">
        <v>1354</v>
      </c>
      <c r="B328" s="103" t="s">
        <v>129</v>
      </c>
      <c r="C328" s="103"/>
      <c r="D328" s="103" t="s">
        <v>231</v>
      </c>
      <c r="E328" s="107"/>
      <c r="F328" s="104">
        <v>1</v>
      </c>
      <c r="G328" s="104" t="s">
        <v>30</v>
      </c>
      <c r="H328" s="109">
        <v>20531.43</v>
      </c>
      <c r="I328" s="109">
        <v>20531.43</v>
      </c>
      <c r="J328" s="110">
        <v>6.3104722160147271E-3</v>
      </c>
    </row>
    <row r="329" spans="1:10" ht="38.25" x14ac:dyDescent="0.2">
      <c r="A329" s="48" t="s">
        <v>1355</v>
      </c>
      <c r="B329" s="48" t="s">
        <v>210</v>
      </c>
      <c r="C329" s="48" t="s">
        <v>12</v>
      </c>
      <c r="D329" s="48" t="s">
        <v>232</v>
      </c>
      <c r="E329" s="51" t="s">
        <v>6</v>
      </c>
      <c r="F329" s="49">
        <v>239.43</v>
      </c>
      <c r="G329" s="50">
        <v>4.33</v>
      </c>
      <c r="H329" s="50">
        <v>5.21</v>
      </c>
      <c r="I329" s="50">
        <v>1247.43</v>
      </c>
      <c r="J329" s="89">
        <v>3.8340594670820545E-4</v>
      </c>
    </row>
    <row r="330" spans="1:10" ht="38.25" x14ac:dyDescent="0.2">
      <c r="A330" s="48" t="s">
        <v>1358</v>
      </c>
      <c r="B330" s="48" t="s">
        <v>400</v>
      </c>
      <c r="C330" s="48" t="s">
        <v>12</v>
      </c>
      <c r="D330" s="48" t="s">
        <v>353</v>
      </c>
      <c r="E330" s="51" t="s">
        <v>6</v>
      </c>
      <c r="F330" s="49">
        <v>95.89</v>
      </c>
      <c r="G330" s="50">
        <v>32.51</v>
      </c>
      <c r="H330" s="50">
        <v>39.119999999999997</v>
      </c>
      <c r="I330" s="50">
        <v>3751.22</v>
      </c>
      <c r="J330" s="89">
        <v>1.1529625353011829E-3</v>
      </c>
    </row>
    <row r="331" spans="1:10" ht="38.25" x14ac:dyDescent="0.2">
      <c r="A331" s="48" t="s">
        <v>1361</v>
      </c>
      <c r="B331" s="48" t="s">
        <v>211</v>
      </c>
      <c r="C331" s="48" t="s">
        <v>12</v>
      </c>
      <c r="D331" s="48" t="s">
        <v>212</v>
      </c>
      <c r="E331" s="51" t="s">
        <v>6</v>
      </c>
      <c r="F331" s="49">
        <v>118.12</v>
      </c>
      <c r="G331" s="50">
        <v>34.380000000000003</v>
      </c>
      <c r="H331" s="50">
        <v>41.37</v>
      </c>
      <c r="I331" s="50">
        <v>4886.62</v>
      </c>
      <c r="J331" s="89">
        <v>1.5019353128458118E-3</v>
      </c>
    </row>
    <row r="332" spans="1:10" ht="38.25" x14ac:dyDescent="0.2">
      <c r="A332" s="48" t="s">
        <v>1364</v>
      </c>
      <c r="B332" s="48" t="s">
        <v>1506</v>
      </c>
      <c r="C332" s="48" t="s">
        <v>12</v>
      </c>
      <c r="D332" s="48" t="s">
        <v>801</v>
      </c>
      <c r="E332" s="51" t="s">
        <v>6</v>
      </c>
      <c r="F332" s="49">
        <v>118.12</v>
      </c>
      <c r="G332" s="50">
        <v>74.900000000000006</v>
      </c>
      <c r="H332" s="50">
        <v>90.13</v>
      </c>
      <c r="I332" s="50">
        <v>10646.16</v>
      </c>
      <c r="J332" s="89">
        <v>3.2721684211595272E-3</v>
      </c>
    </row>
    <row r="333" spans="1:10" x14ac:dyDescent="0.2">
      <c r="A333" s="103" t="s">
        <v>1366</v>
      </c>
      <c r="B333" s="103" t="s">
        <v>129</v>
      </c>
      <c r="C333" s="103"/>
      <c r="D333" s="103" t="s">
        <v>233</v>
      </c>
      <c r="E333" s="107"/>
      <c r="F333" s="104">
        <v>1</v>
      </c>
      <c r="G333" s="104" t="s">
        <v>30</v>
      </c>
      <c r="H333" s="109">
        <v>23745.33</v>
      </c>
      <c r="I333" s="109">
        <v>23745.33</v>
      </c>
      <c r="J333" s="110">
        <v>7.29828585856421E-3</v>
      </c>
    </row>
    <row r="334" spans="1:10" ht="51" x14ac:dyDescent="0.2">
      <c r="A334" s="48" t="s">
        <v>1367</v>
      </c>
      <c r="B334" s="48" t="s">
        <v>172</v>
      </c>
      <c r="C334" s="48" t="s">
        <v>12</v>
      </c>
      <c r="D334" s="48" t="s">
        <v>805</v>
      </c>
      <c r="E334" s="51" t="s">
        <v>6</v>
      </c>
      <c r="F334" s="49">
        <v>323.55</v>
      </c>
      <c r="G334" s="50">
        <v>7.83</v>
      </c>
      <c r="H334" s="50">
        <v>9.42</v>
      </c>
      <c r="I334" s="50">
        <v>3047.84</v>
      </c>
      <c r="J334" s="89">
        <v>9.3677399181929001E-4</v>
      </c>
    </row>
    <row r="335" spans="1:10" ht="51" x14ac:dyDescent="0.2">
      <c r="A335" s="48" t="s">
        <v>1370</v>
      </c>
      <c r="B335" s="48" t="s">
        <v>401</v>
      </c>
      <c r="C335" s="48" t="s">
        <v>12</v>
      </c>
      <c r="D335" s="48" t="s">
        <v>354</v>
      </c>
      <c r="E335" s="51" t="s">
        <v>6</v>
      </c>
      <c r="F335" s="49">
        <v>323.55</v>
      </c>
      <c r="G335" s="50">
        <v>53.16</v>
      </c>
      <c r="H335" s="50">
        <v>63.97</v>
      </c>
      <c r="I335" s="50">
        <v>20697.490000000002</v>
      </c>
      <c r="J335" s="89">
        <v>6.36151186674492E-3</v>
      </c>
    </row>
    <row r="336" spans="1:10" x14ac:dyDescent="0.2">
      <c r="A336" s="103" t="s">
        <v>538</v>
      </c>
      <c r="B336" s="103" t="s">
        <v>129</v>
      </c>
      <c r="C336" s="103"/>
      <c r="D336" s="103" t="s">
        <v>141</v>
      </c>
      <c r="E336" s="107"/>
      <c r="F336" s="104">
        <v>1</v>
      </c>
      <c r="G336" s="104" t="s">
        <v>30</v>
      </c>
      <c r="H336" s="109">
        <v>11049.95</v>
      </c>
      <c r="I336" s="109">
        <v>11049.95</v>
      </c>
      <c r="J336" s="110">
        <v>3.3962759760694668E-3</v>
      </c>
    </row>
    <row r="337" spans="1:10" x14ac:dyDescent="0.2">
      <c r="A337" s="103" t="s">
        <v>1372</v>
      </c>
      <c r="B337" s="103" t="s">
        <v>129</v>
      </c>
      <c r="C337" s="103"/>
      <c r="D337" s="103" t="s">
        <v>384</v>
      </c>
      <c r="E337" s="107"/>
      <c r="F337" s="104">
        <v>1</v>
      </c>
      <c r="G337" s="104" t="s">
        <v>30</v>
      </c>
      <c r="H337" s="109">
        <v>6571.43</v>
      </c>
      <c r="I337" s="109">
        <v>6571.43</v>
      </c>
      <c r="J337" s="110">
        <v>2.0197729254360585E-3</v>
      </c>
    </row>
    <row r="338" spans="1:10" ht="25.5" x14ac:dyDescent="0.2">
      <c r="A338" s="48" t="s">
        <v>1373</v>
      </c>
      <c r="B338" s="48" t="s">
        <v>290</v>
      </c>
      <c r="C338" s="48" t="s">
        <v>12</v>
      </c>
      <c r="D338" s="48" t="s">
        <v>291</v>
      </c>
      <c r="E338" s="51" t="s">
        <v>6</v>
      </c>
      <c r="F338" s="49">
        <v>79.760000000000005</v>
      </c>
      <c r="G338" s="50">
        <v>36.82</v>
      </c>
      <c r="H338" s="50">
        <v>44.31</v>
      </c>
      <c r="I338" s="50">
        <v>3534.17</v>
      </c>
      <c r="J338" s="89">
        <v>1.0862507673198003E-3</v>
      </c>
    </row>
    <row r="339" spans="1:10" ht="51" x14ac:dyDescent="0.2">
      <c r="A339" s="48" t="s">
        <v>1376</v>
      </c>
      <c r="B339" s="48" t="s">
        <v>292</v>
      </c>
      <c r="C339" s="48" t="s">
        <v>12</v>
      </c>
      <c r="D339" s="48" t="s">
        <v>293</v>
      </c>
      <c r="E339" s="51" t="s">
        <v>6</v>
      </c>
      <c r="F339" s="49">
        <v>79.760000000000005</v>
      </c>
      <c r="G339" s="50">
        <v>31.64</v>
      </c>
      <c r="H339" s="50">
        <v>38.08</v>
      </c>
      <c r="I339" s="50">
        <v>3037.26</v>
      </c>
      <c r="J339" s="89">
        <v>9.3352215811625837E-4</v>
      </c>
    </row>
    <row r="340" spans="1:10" x14ac:dyDescent="0.2">
      <c r="A340" s="103" t="s">
        <v>1378</v>
      </c>
      <c r="B340" s="103" t="s">
        <v>129</v>
      </c>
      <c r="C340" s="103"/>
      <c r="D340" s="103" t="s">
        <v>1134</v>
      </c>
      <c r="E340" s="107"/>
      <c r="F340" s="104">
        <v>1</v>
      </c>
      <c r="G340" s="104" t="s">
        <v>30</v>
      </c>
      <c r="H340" s="109">
        <v>4478.5200000000004</v>
      </c>
      <c r="I340" s="109">
        <v>4478.5200000000004</v>
      </c>
      <c r="J340" s="110">
        <v>1.3765030506334081E-3</v>
      </c>
    </row>
    <row r="341" spans="1:10" ht="25.5" x14ac:dyDescent="0.2">
      <c r="A341" s="48" t="s">
        <v>1379</v>
      </c>
      <c r="B341" s="48" t="s">
        <v>1569</v>
      </c>
      <c r="C341" s="48" t="s">
        <v>12</v>
      </c>
      <c r="D341" s="48" t="s">
        <v>1136</v>
      </c>
      <c r="E341" s="51" t="s">
        <v>6</v>
      </c>
      <c r="F341" s="49">
        <v>79.760000000000005</v>
      </c>
      <c r="G341" s="50">
        <v>46.66</v>
      </c>
      <c r="H341" s="50">
        <v>56.15</v>
      </c>
      <c r="I341" s="50">
        <v>4478.5200000000004</v>
      </c>
      <c r="J341" s="89">
        <v>1.3765030506334081E-3</v>
      </c>
    </row>
    <row r="342" spans="1:10" x14ac:dyDescent="0.2">
      <c r="A342" s="103" t="s">
        <v>540</v>
      </c>
      <c r="B342" s="103" t="s">
        <v>129</v>
      </c>
      <c r="C342" s="103"/>
      <c r="D342" s="103" t="s">
        <v>294</v>
      </c>
      <c r="E342" s="107"/>
      <c r="F342" s="104">
        <v>1</v>
      </c>
      <c r="G342" s="104" t="s">
        <v>30</v>
      </c>
      <c r="H342" s="109">
        <v>12605.67</v>
      </c>
      <c r="I342" s="109">
        <v>12605.67</v>
      </c>
      <c r="J342" s="110">
        <v>3.8744369144891695E-3</v>
      </c>
    </row>
    <row r="343" spans="1:10" x14ac:dyDescent="0.2">
      <c r="A343" s="103" t="s">
        <v>1381</v>
      </c>
      <c r="B343" s="103" t="s">
        <v>129</v>
      </c>
      <c r="C343" s="103"/>
      <c r="D343" s="103" t="s">
        <v>295</v>
      </c>
      <c r="E343" s="107"/>
      <c r="F343" s="104">
        <v>1</v>
      </c>
      <c r="G343" s="104" t="s">
        <v>30</v>
      </c>
      <c r="H343" s="109">
        <v>12605.67</v>
      </c>
      <c r="I343" s="109">
        <v>12605.67</v>
      </c>
      <c r="J343" s="110">
        <v>3.8744369144891695E-3</v>
      </c>
    </row>
    <row r="344" spans="1:10" ht="38.25" x14ac:dyDescent="0.2">
      <c r="A344" s="48" t="s">
        <v>1382</v>
      </c>
      <c r="B344" s="48" t="s">
        <v>423</v>
      </c>
      <c r="C344" s="48" t="s">
        <v>12</v>
      </c>
      <c r="D344" s="48" t="s">
        <v>385</v>
      </c>
      <c r="E344" s="51" t="s">
        <v>6</v>
      </c>
      <c r="F344" s="49">
        <v>21</v>
      </c>
      <c r="G344" s="50">
        <v>498.81</v>
      </c>
      <c r="H344" s="50">
        <v>600.27</v>
      </c>
      <c r="I344" s="50">
        <v>12605.67</v>
      </c>
      <c r="J344" s="89">
        <v>3.8744369144891695E-3</v>
      </c>
    </row>
    <row r="345" spans="1:10" x14ac:dyDescent="0.2">
      <c r="A345" s="103" t="s">
        <v>542</v>
      </c>
      <c r="B345" s="103" t="s">
        <v>129</v>
      </c>
      <c r="C345" s="103"/>
      <c r="D345" s="103" t="s">
        <v>507</v>
      </c>
      <c r="E345" s="107"/>
      <c r="F345" s="104">
        <v>1</v>
      </c>
      <c r="G345" s="104" t="s">
        <v>30</v>
      </c>
      <c r="H345" s="109">
        <v>4409.13</v>
      </c>
      <c r="I345" s="109">
        <v>4409.13</v>
      </c>
      <c r="J345" s="110">
        <v>1.3551755704204243E-3</v>
      </c>
    </row>
    <row r="346" spans="1:10" ht="25.5" x14ac:dyDescent="0.2">
      <c r="A346" s="48" t="s">
        <v>1384</v>
      </c>
      <c r="B346" s="48" t="s">
        <v>1571</v>
      </c>
      <c r="C346" s="48" t="s">
        <v>12</v>
      </c>
      <c r="D346" s="48" t="s">
        <v>1155</v>
      </c>
      <c r="E346" s="51" t="s">
        <v>6</v>
      </c>
      <c r="F346" s="49">
        <v>79.760000000000005</v>
      </c>
      <c r="G346" s="50">
        <v>45.94</v>
      </c>
      <c r="H346" s="50">
        <v>55.28</v>
      </c>
      <c r="I346" s="50">
        <v>4409.13</v>
      </c>
      <c r="J346" s="89">
        <v>1.3551755704204243E-3</v>
      </c>
    </row>
    <row r="347" spans="1:10" x14ac:dyDescent="0.2">
      <c r="A347" s="103" t="s">
        <v>544</v>
      </c>
      <c r="B347" s="103" t="s">
        <v>129</v>
      </c>
      <c r="C347" s="103"/>
      <c r="D347" s="103" t="s">
        <v>334</v>
      </c>
      <c r="E347" s="107"/>
      <c r="F347" s="104">
        <v>1</v>
      </c>
      <c r="G347" s="104" t="s">
        <v>30</v>
      </c>
      <c r="H347" s="109">
        <v>17947.02</v>
      </c>
      <c r="I347" s="109">
        <v>17947.02</v>
      </c>
      <c r="J347" s="110">
        <v>5.5161365316619753E-3</v>
      </c>
    </row>
    <row r="348" spans="1:10" x14ac:dyDescent="0.2">
      <c r="A348" s="103" t="s">
        <v>1386</v>
      </c>
      <c r="B348" s="103" t="s">
        <v>129</v>
      </c>
      <c r="C348" s="103"/>
      <c r="D348" s="103" t="s">
        <v>301</v>
      </c>
      <c r="E348" s="107"/>
      <c r="F348" s="104">
        <v>1</v>
      </c>
      <c r="G348" s="104" t="s">
        <v>30</v>
      </c>
      <c r="H348" s="109">
        <v>3819.29</v>
      </c>
      <c r="I348" s="109">
        <v>3819.29</v>
      </c>
      <c r="J348" s="110">
        <v>1.1738843046929944E-3</v>
      </c>
    </row>
    <row r="349" spans="1:10" ht="25.5" x14ac:dyDescent="0.2">
      <c r="A349" s="48" t="s">
        <v>1387</v>
      </c>
      <c r="B349" s="48" t="s">
        <v>425</v>
      </c>
      <c r="C349" s="48" t="s">
        <v>12</v>
      </c>
      <c r="D349" s="48" t="s">
        <v>387</v>
      </c>
      <c r="E349" s="51" t="s">
        <v>6</v>
      </c>
      <c r="F349" s="49">
        <v>95.89</v>
      </c>
      <c r="G349" s="50">
        <v>16.59</v>
      </c>
      <c r="H349" s="50">
        <v>19.96</v>
      </c>
      <c r="I349" s="50">
        <v>1913.96</v>
      </c>
      <c r="J349" s="89">
        <v>5.8826839643237453E-4</v>
      </c>
    </row>
    <row r="350" spans="1:10" ht="25.5" x14ac:dyDescent="0.2">
      <c r="A350" s="48" t="s">
        <v>1389</v>
      </c>
      <c r="B350" s="48" t="s">
        <v>302</v>
      </c>
      <c r="C350" s="48" t="s">
        <v>12</v>
      </c>
      <c r="D350" s="48" t="s">
        <v>205</v>
      </c>
      <c r="E350" s="51" t="s">
        <v>6</v>
      </c>
      <c r="F350" s="49">
        <v>95.89</v>
      </c>
      <c r="G350" s="50">
        <v>3.84</v>
      </c>
      <c r="H350" s="50">
        <v>4.62</v>
      </c>
      <c r="I350" s="50">
        <v>443.01</v>
      </c>
      <c r="J350" s="89">
        <v>1.3616208400567736E-4</v>
      </c>
    </row>
    <row r="351" spans="1:10" ht="25.5" x14ac:dyDescent="0.2">
      <c r="A351" s="48" t="s">
        <v>1391</v>
      </c>
      <c r="B351" s="48" t="s">
        <v>173</v>
      </c>
      <c r="C351" s="48" t="s">
        <v>12</v>
      </c>
      <c r="D351" s="48" t="s">
        <v>174</v>
      </c>
      <c r="E351" s="51" t="s">
        <v>6</v>
      </c>
      <c r="F351" s="49">
        <v>95.89</v>
      </c>
      <c r="G351" s="50">
        <v>12.67</v>
      </c>
      <c r="H351" s="50">
        <v>15.25</v>
      </c>
      <c r="I351" s="50">
        <v>1462.32</v>
      </c>
      <c r="J351" s="89">
        <v>4.4945382425494256E-4</v>
      </c>
    </row>
    <row r="352" spans="1:10" x14ac:dyDescent="0.2">
      <c r="A352" s="103" t="s">
        <v>1393</v>
      </c>
      <c r="B352" s="103" t="s">
        <v>129</v>
      </c>
      <c r="C352" s="103"/>
      <c r="D352" s="103" t="s">
        <v>303</v>
      </c>
      <c r="E352" s="107"/>
      <c r="F352" s="104">
        <v>1</v>
      </c>
      <c r="G352" s="104" t="s">
        <v>30</v>
      </c>
      <c r="H352" s="109">
        <v>9337.35</v>
      </c>
      <c r="I352" s="109">
        <v>9337.35</v>
      </c>
      <c r="J352" s="110">
        <v>2.8698969212668144E-3</v>
      </c>
    </row>
    <row r="353" spans="1:10" ht="25.5" x14ac:dyDescent="0.2">
      <c r="A353" s="48" t="s">
        <v>1394</v>
      </c>
      <c r="B353" s="48" t="s">
        <v>425</v>
      </c>
      <c r="C353" s="48" t="s">
        <v>12</v>
      </c>
      <c r="D353" s="48" t="s">
        <v>387</v>
      </c>
      <c r="E353" s="51" t="s">
        <v>6</v>
      </c>
      <c r="F353" s="49">
        <v>234.43</v>
      </c>
      <c r="G353" s="50">
        <v>16.59</v>
      </c>
      <c r="H353" s="50">
        <v>19.96</v>
      </c>
      <c r="I353" s="50">
        <v>4679.22</v>
      </c>
      <c r="J353" s="89">
        <v>1.4381895368525443E-3</v>
      </c>
    </row>
    <row r="354" spans="1:10" ht="25.5" x14ac:dyDescent="0.2">
      <c r="A354" s="48" t="s">
        <v>1397</v>
      </c>
      <c r="B354" s="48" t="s">
        <v>302</v>
      </c>
      <c r="C354" s="48" t="s">
        <v>12</v>
      </c>
      <c r="D354" s="48" t="s">
        <v>205</v>
      </c>
      <c r="E354" s="51" t="s">
        <v>6</v>
      </c>
      <c r="F354" s="49">
        <v>234.43</v>
      </c>
      <c r="G354" s="50">
        <v>3.84</v>
      </c>
      <c r="H354" s="50">
        <v>4.62</v>
      </c>
      <c r="I354" s="50">
        <v>1083.07</v>
      </c>
      <c r="J354" s="89">
        <v>3.3288880233861307E-4</v>
      </c>
    </row>
    <row r="355" spans="1:10" ht="25.5" x14ac:dyDescent="0.2">
      <c r="A355" s="48" t="s">
        <v>1399</v>
      </c>
      <c r="B355" s="48" t="s">
        <v>173</v>
      </c>
      <c r="C355" s="48" t="s">
        <v>12</v>
      </c>
      <c r="D355" s="48" t="s">
        <v>174</v>
      </c>
      <c r="E355" s="51" t="s">
        <v>6</v>
      </c>
      <c r="F355" s="49">
        <v>234.43</v>
      </c>
      <c r="G355" s="50">
        <v>12.67</v>
      </c>
      <c r="H355" s="50">
        <v>15.25</v>
      </c>
      <c r="I355" s="50">
        <v>3575.06</v>
      </c>
      <c r="J355" s="89">
        <v>1.0988185820756571E-3</v>
      </c>
    </row>
    <row r="356" spans="1:10" x14ac:dyDescent="0.2">
      <c r="A356" s="103" t="s">
        <v>1401</v>
      </c>
      <c r="B356" s="103" t="s">
        <v>129</v>
      </c>
      <c r="C356" s="103"/>
      <c r="D356" s="103" t="s">
        <v>1173</v>
      </c>
      <c r="E356" s="107"/>
      <c r="F356" s="104">
        <v>1</v>
      </c>
      <c r="G356" s="104" t="s">
        <v>30</v>
      </c>
      <c r="H356" s="109">
        <v>4790.38</v>
      </c>
      <c r="I356" s="109">
        <v>4790.38</v>
      </c>
      <c r="J356" s="110">
        <v>1.4723553057021663E-3</v>
      </c>
    </row>
    <row r="357" spans="1:10" ht="25.5" x14ac:dyDescent="0.2">
      <c r="A357" s="48" t="s">
        <v>1402</v>
      </c>
      <c r="B357" s="48" t="s">
        <v>1572</v>
      </c>
      <c r="C357" s="48" t="s">
        <v>12</v>
      </c>
      <c r="D357" s="48" t="s">
        <v>1175</v>
      </c>
      <c r="E357" s="51" t="s">
        <v>6</v>
      </c>
      <c r="F357" s="49">
        <v>79.760000000000005</v>
      </c>
      <c r="G357" s="50">
        <v>30.18</v>
      </c>
      <c r="H357" s="50">
        <v>36.32</v>
      </c>
      <c r="I357" s="50">
        <v>2896.88</v>
      </c>
      <c r="J357" s="89">
        <v>8.9037542699796086E-4</v>
      </c>
    </row>
    <row r="358" spans="1:10" ht="25.5" x14ac:dyDescent="0.2">
      <c r="A358" s="48" t="s">
        <v>1404</v>
      </c>
      <c r="B358" s="48" t="s">
        <v>299</v>
      </c>
      <c r="C358" s="48" t="s">
        <v>12</v>
      </c>
      <c r="D358" s="48" t="s">
        <v>300</v>
      </c>
      <c r="E358" s="51" t="s">
        <v>6</v>
      </c>
      <c r="F358" s="49">
        <v>79.760000000000005</v>
      </c>
      <c r="G358" s="50">
        <v>4.78</v>
      </c>
      <c r="H358" s="50">
        <v>5.75</v>
      </c>
      <c r="I358" s="50">
        <v>458.62</v>
      </c>
      <c r="J358" s="89">
        <v>1.4095992182272128E-4</v>
      </c>
    </row>
    <row r="359" spans="1:10" ht="25.5" x14ac:dyDescent="0.2">
      <c r="A359" s="48" t="s">
        <v>1406</v>
      </c>
      <c r="B359" s="48" t="s">
        <v>1573</v>
      </c>
      <c r="C359" s="48" t="s">
        <v>12</v>
      </c>
      <c r="D359" s="48" t="s">
        <v>1180</v>
      </c>
      <c r="E359" s="51" t="s">
        <v>6</v>
      </c>
      <c r="F359" s="49">
        <v>79.760000000000005</v>
      </c>
      <c r="G359" s="50">
        <v>14.95</v>
      </c>
      <c r="H359" s="50">
        <v>17.989999999999998</v>
      </c>
      <c r="I359" s="50">
        <v>1434.88</v>
      </c>
      <c r="J359" s="89">
        <v>4.4101995688148422E-4</v>
      </c>
    </row>
    <row r="360" spans="1:10" x14ac:dyDescent="0.2">
      <c r="A360" s="103" t="s">
        <v>546</v>
      </c>
      <c r="B360" s="103" t="s">
        <v>129</v>
      </c>
      <c r="C360" s="103"/>
      <c r="D360" s="103" t="s">
        <v>515</v>
      </c>
      <c r="E360" s="107"/>
      <c r="F360" s="104">
        <v>1</v>
      </c>
      <c r="G360" s="104" t="s">
        <v>30</v>
      </c>
      <c r="H360" s="109">
        <v>10140.4</v>
      </c>
      <c r="I360" s="109">
        <v>10140.4</v>
      </c>
      <c r="J360" s="110">
        <v>3.116719705314035E-3</v>
      </c>
    </row>
    <row r="361" spans="1:10" x14ac:dyDescent="0.2">
      <c r="A361" s="48" t="s">
        <v>1408</v>
      </c>
      <c r="B361" s="48" t="s">
        <v>1475</v>
      </c>
      <c r="C361" s="48" t="s">
        <v>13</v>
      </c>
      <c r="D361" s="48" t="s">
        <v>1212</v>
      </c>
      <c r="E361" s="51" t="s">
        <v>6</v>
      </c>
      <c r="F361" s="49">
        <v>10.4</v>
      </c>
      <c r="G361" s="50">
        <v>583.14</v>
      </c>
      <c r="H361" s="50">
        <v>701.75</v>
      </c>
      <c r="I361" s="50">
        <v>7298.2</v>
      </c>
      <c r="J361" s="89">
        <v>2.2431505417264499E-3</v>
      </c>
    </row>
    <row r="362" spans="1:10" ht="38.25" x14ac:dyDescent="0.2">
      <c r="A362" s="48" t="s">
        <v>1411</v>
      </c>
      <c r="B362" s="48" t="s">
        <v>1579</v>
      </c>
      <c r="C362" s="48" t="s">
        <v>12</v>
      </c>
      <c r="D362" s="48" t="s">
        <v>1216</v>
      </c>
      <c r="E362" s="51" t="s">
        <v>121</v>
      </c>
      <c r="F362" s="49">
        <v>5</v>
      </c>
      <c r="G362" s="50">
        <v>314.83999999999997</v>
      </c>
      <c r="H362" s="50">
        <v>378.88</v>
      </c>
      <c r="I362" s="50">
        <v>1894.4</v>
      </c>
      <c r="J362" s="89">
        <v>5.822564997186411E-4</v>
      </c>
    </row>
    <row r="363" spans="1:10" ht="25.5" x14ac:dyDescent="0.2">
      <c r="A363" s="48" t="s">
        <v>1413</v>
      </c>
      <c r="B363" s="48" t="s">
        <v>1580</v>
      </c>
      <c r="C363" s="48" t="s">
        <v>12</v>
      </c>
      <c r="D363" s="48" t="s">
        <v>1220</v>
      </c>
      <c r="E363" s="51" t="s">
        <v>121</v>
      </c>
      <c r="F363" s="49">
        <v>5</v>
      </c>
      <c r="G363" s="50">
        <v>157.52000000000001</v>
      </c>
      <c r="H363" s="50">
        <v>189.56</v>
      </c>
      <c r="I363" s="50">
        <v>947.8</v>
      </c>
      <c r="J363" s="89">
        <v>2.9131266386894425E-4</v>
      </c>
    </row>
    <row r="364" spans="1:10" x14ac:dyDescent="0.2">
      <c r="A364" s="103" t="s">
        <v>548</v>
      </c>
      <c r="B364" s="103" t="s">
        <v>129</v>
      </c>
      <c r="C364" s="103"/>
      <c r="D364" s="103" t="s">
        <v>549</v>
      </c>
      <c r="E364" s="107"/>
      <c r="F364" s="104">
        <v>1</v>
      </c>
      <c r="G364" s="104" t="s">
        <v>30</v>
      </c>
      <c r="H364" s="109">
        <v>335871.98</v>
      </c>
      <c r="I364" s="109">
        <v>335871.98</v>
      </c>
      <c r="J364" s="110">
        <v>0.10323249758676595</v>
      </c>
    </row>
    <row r="365" spans="1:10" x14ac:dyDescent="0.2">
      <c r="A365" s="103" t="s">
        <v>1414</v>
      </c>
      <c r="B365" s="103" t="s">
        <v>129</v>
      </c>
      <c r="C365" s="103"/>
      <c r="D365" s="103" t="s">
        <v>1415</v>
      </c>
      <c r="E365" s="107"/>
      <c r="F365" s="104">
        <v>1</v>
      </c>
      <c r="G365" s="104" t="s">
        <v>30</v>
      </c>
      <c r="H365" s="109">
        <v>36470.33</v>
      </c>
      <c r="I365" s="109">
        <v>36470.33</v>
      </c>
      <c r="J365" s="110">
        <v>1.1209399646000711E-2</v>
      </c>
    </row>
    <row r="366" spans="1:10" ht="51" x14ac:dyDescent="0.2">
      <c r="A366" s="48" t="s">
        <v>1416</v>
      </c>
      <c r="B366" s="48" t="s">
        <v>1586</v>
      </c>
      <c r="C366" s="48" t="s">
        <v>12</v>
      </c>
      <c r="D366" s="48" t="s">
        <v>1417</v>
      </c>
      <c r="E366" s="51" t="s">
        <v>133</v>
      </c>
      <c r="F366" s="49">
        <v>373.48</v>
      </c>
      <c r="G366" s="50">
        <v>38.409999999999997</v>
      </c>
      <c r="H366" s="50">
        <v>46.22</v>
      </c>
      <c r="I366" s="50">
        <v>17262.25</v>
      </c>
      <c r="J366" s="89">
        <v>5.305667896045245E-3</v>
      </c>
    </row>
    <row r="367" spans="1:10" ht="51" x14ac:dyDescent="0.2">
      <c r="A367" s="48" t="s">
        <v>1420</v>
      </c>
      <c r="B367" s="48" t="s">
        <v>1587</v>
      </c>
      <c r="C367" s="48" t="s">
        <v>12</v>
      </c>
      <c r="D367" s="48" t="s">
        <v>1421</v>
      </c>
      <c r="E367" s="51" t="s">
        <v>133</v>
      </c>
      <c r="F367" s="49">
        <v>373.48</v>
      </c>
      <c r="G367" s="50">
        <v>41.13</v>
      </c>
      <c r="H367" s="50">
        <v>49.5</v>
      </c>
      <c r="I367" s="50">
        <v>18487.259999999998</v>
      </c>
      <c r="J367" s="89">
        <v>5.6821829059271771E-3</v>
      </c>
    </row>
    <row r="368" spans="1:10" ht="25.5" x14ac:dyDescent="0.2">
      <c r="A368" s="48" t="s">
        <v>1422</v>
      </c>
      <c r="B368" s="48" t="s">
        <v>1588</v>
      </c>
      <c r="C368" s="48" t="s">
        <v>12</v>
      </c>
      <c r="D368" s="48" t="s">
        <v>1423</v>
      </c>
      <c r="E368" s="51" t="s">
        <v>133</v>
      </c>
      <c r="F368" s="49">
        <v>373.48</v>
      </c>
      <c r="G368" s="50">
        <v>1.6</v>
      </c>
      <c r="H368" s="50">
        <v>1.93</v>
      </c>
      <c r="I368" s="50">
        <v>720.82</v>
      </c>
      <c r="J368" s="89">
        <v>2.2154884402828909E-4</v>
      </c>
    </row>
    <row r="369" spans="1:10" x14ac:dyDescent="0.2">
      <c r="A369" s="103" t="s">
        <v>1424</v>
      </c>
      <c r="B369" s="103" t="s">
        <v>129</v>
      </c>
      <c r="C369" s="103"/>
      <c r="D369" s="103" t="s">
        <v>141</v>
      </c>
      <c r="E369" s="107"/>
      <c r="F369" s="104">
        <v>1</v>
      </c>
      <c r="G369" s="104" t="s">
        <v>30</v>
      </c>
      <c r="H369" s="109">
        <v>276436.34999999998</v>
      </c>
      <c r="I369" s="109">
        <v>276436.34999999998</v>
      </c>
      <c r="J369" s="110">
        <v>8.4964559515412361E-2</v>
      </c>
    </row>
    <row r="370" spans="1:10" ht="38.25" x14ac:dyDescent="0.2">
      <c r="A370" s="48" t="s">
        <v>1425</v>
      </c>
      <c r="B370" s="48" t="s">
        <v>1589</v>
      </c>
      <c r="C370" s="48" t="s">
        <v>12</v>
      </c>
      <c r="D370" s="48" t="s">
        <v>1426</v>
      </c>
      <c r="E370" s="51" t="s">
        <v>6</v>
      </c>
      <c r="F370" s="49">
        <v>1347.32</v>
      </c>
      <c r="G370" s="50">
        <v>70.13</v>
      </c>
      <c r="H370" s="50">
        <v>84.39</v>
      </c>
      <c r="I370" s="50">
        <v>113700.33</v>
      </c>
      <c r="J370" s="89">
        <v>3.4946556251401181E-2</v>
      </c>
    </row>
    <row r="371" spans="1:10" ht="25.5" x14ac:dyDescent="0.2">
      <c r="A371" s="48" t="s">
        <v>1429</v>
      </c>
      <c r="B371" s="48" t="s">
        <v>1590</v>
      </c>
      <c r="C371" s="48" t="s">
        <v>12</v>
      </c>
      <c r="D371" s="48" t="s">
        <v>1430</v>
      </c>
      <c r="E371" s="51" t="s">
        <v>6</v>
      </c>
      <c r="F371" s="49">
        <v>1023.28</v>
      </c>
      <c r="G371" s="50">
        <v>83.56</v>
      </c>
      <c r="H371" s="50">
        <v>100.56</v>
      </c>
      <c r="I371" s="50">
        <v>102901.04</v>
      </c>
      <c r="J371" s="89">
        <v>3.1627322301418855E-2</v>
      </c>
    </row>
    <row r="372" spans="1:10" ht="25.5" x14ac:dyDescent="0.2">
      <c r="A372" s="48" t="s">
        <v>1433</v>
      </c>
      <c r="B372" s="48" t="s">
        <v>290</v>
      </c>
      <c r="C372" s="48" t="s">
        <v>12</v>
      </c>
      <c r="D372" s="48" t="s">
        <v>291</v>
      </c>
      <c r="E372" s="51" t="s">
        <v>6</v>
      </c>
      <c r="F372" s="49">
        <v>595.61</v>
      </c>
      <c r="G372" s="50">
        <v>36.82</v>
      </c>
      <c r="H372" s="50">
        <v>44.31</v>
      </c>
      <c r="I372" s="50">
        <v>26391.48</v>
      </c>
      <c r="J372" s="89">
        <v>8.111597744507244E-3</v>
      </c>
    </row>
    <row r="373" spans="1:10" ht="25.5" x14ac:dyDescent="0.2">
      <c r="A373" s="48" t="s">
        <v>1436</v>
      </c>
      <c r="B373" s="48" t="s">
        <v>1569</v>
      </c>
      <c r="C373" s="48" t="s">
        <v>12</v>
      </c>
      <c r="D373" s="48" t="s">
        <v>1136</v>
      </c>
      <c r="E373" s="51" t="s">
        <v>6</v>
      </c>
      <c r="F373" s="49">
        <v>595.61</v>
      </c>
      <c r="G373" s="50">
        <v>46.66</v>
      </c>
      <c r="H373" s="50">
        <v>56.15</v>
      </c>
      <c r="I373" s="50">
        <v>33443.5</v>
      </c>
      <c r="J373" s="89">
        <v>1.0279083218085079E-2</v>
      </c>
    </row>
    <row r="374" spans="1:10" x14ac:dyDescent="0.2">
      <c r="A374" s="103" t="s">
        <v>1437</v>
      </c>
      <c r="B374" s="103" t="s">
        <v>129</v>
      </c>
      <c r="C374" s="103"/>
      <c r="D374" s="103" t="s">
        <v>1438</v>
      </c>
      <c r="E374" s="107"/>
      <c r="F374" s="104">
        <v>1</v>
      </c>
      <c r="G374" s="104" t="s">
        <v>30</v>
      </c>
      <c r="H374" s="109">
        <v>14118.11</v>
      </c>
      <c r="I374" s="109">
        <v>14118.11</v>
      </c>
      <c r="J374" s="110">
        <v>4.3392954556813468E-3</v>
      </c>
    </row>
    <row r="375" spans="1:10" x14ac:dyDescent="0.2">
      <c r="A375" s="48" t="s">
        <v>1439</v>
      </c>
      <c r="B375" s="48" t="s">
        <v>1591</v>
      </c>
      <c r="C375" s="48" t="s">
        <v>12</v>
      </c>
      <c r="D375" s="48" t="s">
        <v>1440</v>
      </c>
      <c r="E375" s="51" t="s">
        <v>6</v>
      </c>
      <c r="F375" s="49">
        <v>406.1</v>
      </c>
      <c r="G375" s="50">
        <v>5.43</v>
      </c>
      <c r="H375" s="50">
        <v>6.53</v>
      </c>
      <c r="I375" s="50">
        <v>2651.83</v>
      </c>
      <c r="J375" s="89">
        <v>8.1505767190080442E-4</v>
      </c>
    </row>
    <row r="376" spans="1:10" x14ac:dyDescent="0.2">
      <c r="A376" s="48" t="s">
        <v>1443</v>
      </c>
      <c r="B376" s="48" t="s">
        <v>1592</v>
      </c>
      <c r="C376" s="48" t="s">
        <v>12</v>
      </c>
      <c r="D376" s="48" t="s">
        <v>1444</v>
      </c>
      <c r="E376" s="51" t="s">
        <v>6</v>
      </c>
      <c r="F376" s="49">
        <v>406.1</v>
      </c>
      <c r="G376" s="50">
        <v>15.71</v>
      </c>
      <c r="H376" s="50">
        <v>18.91</v>
      </c>
      <c r="I376" s="50">
        <v>7679.35</v>
      </c>
      <c r="J376" s="89">
        <v>2.360299541339921E-3</v>
      </c>
    </row>
    <row r="377" spans="1:10" ht="25.5" x14ac:dyDescent="0.2">
      <c r="A377" s="48" t="s">
        <v>1446</v>
      </c>
      <c r="B377" s="48" t="s">
        <v>1593</v>
      </c>
      <c r="C377" s="48" t="s">
        <v>12</v>
      </c>
      <c r="D377" s="48" t="s">
        <v>1447</v>
      </c>
      <c r="E377" s="51" t="s">
        <v>121</v>
      </c>
      <c r="F377" s="49">
        <v>9</v>
      </c>
      <c r="G377" s="50">
        <v>146.51</v>
      </c>
      <c r="H377" s="50">
        <v>176.31</v>
      </c>
      <c r="I377" s="50">
        <v>1586.79</v>
      </c>
      <c r="J377" s="89">
        <v>4.8771051055138435E-4</v>
      </c>
    </row>
    <row r="378" spans="1:10" x14ac:dyDescent="0.2">
      <c r="A378" s="48" t="s">
        <v>1449</v>
      </c>
      <c r="B378" s="48" t="s">
        <v>1594</v>
      </c>
      <c r="C378" s="48" t="s">
        <v>130</v>
      </c>
      <c r="D378" s="48" t="s">
        <v>1450</v>
      </c>
      <c r="E378" s="51" t="s">
        <v>128</v>
      </c>
      <c r="F378" s="49">
        <v>6</v>
      </c>
      <c r="G378" s="50">
        <v>150.91</v>
      </c>
      <c r="H378" s="50">
        <v>181.61</v>
      </c>
      <c r="I378" s="50">
        <v>1089.6600000000001</v>
      </c>
      <c r="J378" s="89">
        <v>3.3491428287764699E-4</v>
      </c>
    </row>
    <row r="379" spans="1:10" x14ac:dyDescent="0.2">
      <c r="A379" s="48" t="s">
        <v>1452</v>
      </c>
      <c r="B379" s="48" t="s">
        <v>1595</v>
      </c>
      <c r="C379" s="48" t="s">
        <v>130</v>
      </c>
      <c r="D379" s="48" t="s">
        <v>1453</v>
      </c>
      <c r="E379" s="51" t="s">
        <v>128</v>
      </c>
      <c r="F379" s="49">
        <v>14</v>
      </c>
      <c r="G379" s="50">
        <v>65.91</v>
      </c>
      <c r="H379" s="50">
        <v>79.319999999999993</v>
      </c>
      <c r="I379" s="50">
        <v>1110.48</v>
      </c>
      <c r="J379" s="89">
        <v>3.4131344901159021E-4</v>
      </c>
    </row>
    <row r="380" spans="1:10" x14ac:dyDescent="0.2">
      <c r="A380" s="103" t="s">
        <v>1455</v>
      </c>
      <c r="B380" s="103" t="s">
        <v>129</v>
      </c>
      <c r="C380" s="103"/>
      <c r="D380" s="103" t="s">
        <v>1456</v>
      </c>
      <c r="E380" s="107"/>
      <c r="F380" s="104">
        <v>1</v>
      </c>
      <c r="G380" s="104" t="s">
        <v>30</v>
      </c>
      <c r="H380" s="109">
        <v>8847.19</v>
      </c>
      <c r="I380" s="109">
        <v>8847.19</v>
      </c>
      <c r="J380" s="110">
        <v>2.7192429696715394E-3</v>
      </c>
    </row>
    <row r="381" spans="1:10" ht="25.5" x14ac:dyDescent="0.2">
      <c r="A381" s="48" t="s">
        <v>1457</v>
      </c>
      <c r="B381" s="48" t="s">
        <v>1483</v>
      </c>
      <c r="C381" s="48" t="s">
        <v>13</v>
      </c>
      <c r="D381" s="48" t="s">
        <v>1458</v>
      </c>
      <c r="E381" s="51" t="s">
        <v>1459</v>
      </c>
      <c r="F381" s="49">
        <v>4</v>
      </c>
      <c r="G381" s="50">
        <v>880.03</v>
      </c>
      <c r="H381" s="50">
        <v>1059.03</v>
      </c>
      <c r="I381" s="50">
        <v>4236.12</v>
      </c>
      <c r="J381" s="89">
        <v>1.3019997907454232E-3</v>
      </c>
    </row>
    <row r="382" spans="1:10" ht="25.5" x14ac:dyDescent="0.2">
      <c r="A382" s="48" t="s">
        <v>1461</v>
      </c>
      <c r="B382" s="48" t="s">
        <v>1596</v>
      </c>
      <c r="C382" s="48" t="s">
        <v>130</v>
      </c>
      <c r="D382" s="48" t="s">
        <v>1462</v>
      </c>
      <c r="E382" s="51" t="s">
        <v>351</v>
      </c>
      <c r="F382" s="49">
        <v>10.35</v>
      </c>
      <c r="G382" s="50">
        <v>213.71</v>
      </c>
      <c r="H382" s="50">
        <v>257.18</v>
      </c>
      <c r="I382" s="50">
        <v>2661.81</v>
      </c>
      <c r="J382" s="89">
        <v>8.1812509159421242E-4</v>
      </c>
    </row>
    <row r="383" spans="1:10" ht="25.5" x14ac:dyDescent="0.2">
      <c r="A383" s="48" t="s">
        <v>1465</v>
      </c>
      <c r="B383" s="48" t="s">
        <v>1597</v>
      </c>
      <c r="C383" s="48" t="s">
        <v>130</v>
      </c>
      <c r="D383" s="48" t="s">
        <v>1466</v>
      </c>
      <c r="E383" s="51" t="s">
        <v>128</v>
      </c>
      <c r="F383" s="49">
        <v>2</v>
      </c>
      <c r="G383" s="50">
        <v>809.9</v>
      </c>
      <c r="H383" s="50">
        <v>974.63</v>
      </c>
      <c r="I383" s="50">
        <v>1949.26</v>
      </c>
      <c r="J383" s="89">
        <v>5.9911808733190369E-4</v>
      </c>
    </row>
    <row r="384" spans="1:10" x14ac:dyDescent="0.2">
      <c r="A384" s="103" t="s">
        <v>553</v>
      </c>
      <c r="B384" s="103" t="s">
        <v>129</v>
      </c>
      <c r="C384" s="103"/>
      <c r="D384" s="103" t="s">
        <v>554</v>
      </c>
      <c r="E384" s="107"/>
      <c r="F384" s="104">
        <v>1</v>
      </c>
      <c r="G384" s="104" t="s">
        <v>30</v>
      </c>
      <c r="H384" s="109">
        <v>5561.32</v>
      </c>
      <c r="I384" s="109">
        <v>5561.32</v>
      </c>
      <c r="J384" s="110">
        <v>1.7093088666676906E-3</v>
      </c>
    </row>
    <row r="385" spans="1:10" x14ac:dyDescent="0.2">
      <c r="A385" s="48" t="s">
        <v>1468</v>
      </c>
      <c r="B385" s="48" t="s">
        <v>1598</v>
      </c>
      <c r="C385" s="48" t="s">
        <v>130</v>
      </c>
      <c r="D385" s="48" t="s">
        <v>1469</v>
      </c>
      <c r="E385" s="51" t="s">
        <v>6</v>
      </c>
      <c r="F385" s="49">
        <v>1835.42</v>
      </c>
      <c r="G385" s="50">
        <v>2.52</v>
      </c>
      <c r="H385" s="50">
        <v>3.03</v>
      </c>
      <c r="I385" s="50">
        <v>5561.32</v>
      </c>
      <c r="J385" s="89">
        <v>1.7093088666676906E-3</v>
      </c>
    </row>
    <row r="386" spans="1:10" x14ac:dyDescent="0.2">
      <c r="G386" s="131" t="s">
        <v>313</v>
      </c>
      <c r="H386" s="132"/>
      <c r="I386" s="90">
        <v>2703647.54</v>
      </c>
    </row>
    <row r="387" spans="1:10" x14ac:dyDescent="0.2">
      <c r="G387" s="131" t="s">
        <v>314</v>
      </c>
      <c r="H387" s="132"/>
      <c r="I387" s="90">
        <v>548901.37</v>
      </c>
    </row>
    <row r="388" spans="1:10" x14ac:dyDescent="0.2">
      <c r="G388" s="131" t="s">
        <v>315</v>
      </c>
      <c r="H388" s="132"/>
      <c r="I388" s="90">
        <v>3253548.91</v>
      </c>
    </row>
  </sheetData>
  <mergeCells count="14">
    <mergeCell ref="H1:I3"/>
    <mergeCell ref="H4:I4"/>
    <mergeCell ref="B1:D1"/>
    <mergeCell ref="B2:D2"/>
    <mergeCell ref="B3:D3"/>
    <mergeCell ref="E1:F1"/>
    <mergeCell ref="E2:F2"/>
    <mergeCell ref="E3:F3"/>
    <mergeCell ref="E4:F4"/>
    <mergeCell ref="A6:I6"/>
    <mergeCell ref="G386:H386"/>
    <mergeCell ref="G387:H387"/>
    <mergeCell ref="G388:H388"/>
    <mergeCell ref="B4:D4"/>
  </mergeCells>
  <pageMargins left="0.51181102362204722" right="0.51181102362204722" top="0.98425196850393704" bottom="0.98425196850393704" header="0.51181102362204722" footer="0.51181102362204722"/>
  <pageSetup paperSize="9" scale="49" fitToHeight="0" orientation="portrait" horizontalDpi="4294967293" r:id="rId1"/>
  <headerFooter>
    <oddHeader>&amp;L &amp;C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85"/>
  <sheetViews>
    <sheetView showOutlineSymbols="0" showWhiteSpace="0" view="pageBreakPreview" zoomScaleNormal="100" zoomScaleSheetLayoutView="100" workbookViewId="0">
      <selection activeCell="D13" sqref="D13"/>
    </sheetView>
  </sheetViews>
  <sheetFormatPr defaultRowHeight="14.25" x14ac:dyDescent="0.2"/>
  <cols>
    <col min="1" max="1" width="17" bestFit="1" customWidth="1"/>
    <col min="2" max="2" width="65.5" customWidth="1"/>
    <col min="3" max="3" width="5" bestFit="1" customWidth="1"/>
    <col min="4" max="4" width="10" bestFit="1" customWidth="1"/>
    <col min="5" max="5" width="62.25" customWidth="1"/>
    <col min="6" max="6" width="18" bestFit="1" customWidth="1"/>
  </cols>
  <sheetData>
    <row r="1" spans="1:8" ht="29.25" customHeight="1" x14ac:dyDescent="0.2">
      <c r="A1" s="3" t="s">
        <v>8</v>
      </c>
      <c r="B1" s="45" t="s">
        <v>1630</v>
      </c>
      <c r="C1" s="158" t="s">
        <v>9</v>
      </c>
      <c r="D1" s="159"/>
      <c r="E1" s="154"/>
    </row>
    <row r="2" spans="1:8" ht="19.5" customHeight="1" thickBot="1" x14ac:dyDescent="0.25">
      <c r="A2" s="4" t="s">
        <v>37</v>
      </c>
      <c r="B2" s="46" t="s">
        <v>1600</v>
      </c>
      <c r="C2" s="160">
        <v>3253548.91</v>
      </c>
      <c r="D2" s="161"/>
      <c r="E2" s="155"/>
    </row>
    <row r="3" spans="1:8" ht="19.5" customHeight="1" x14ac:dyDescent="0.2">
      <c r="A3" s="3" t="s">
        <v>10</v>
      </c>
      <c r="B3" s="47" t="s">
        <v>437</v>
      </c>
      <c r="C3" s="158" t="s">
        <v>38</v>
      </c>
      <c r="D3" s="159"/>
      <c r="E3" s="155"/>
      <c r="F3" s="127"/>
      <c r="G3" s="127"/>
    </row>
    <row r="4" spans="1:8" ht="33.75" customHeight="1" thickBot="1" x14ac:dyDescent="0.25">
      <c r="A4" s="12" t="s">
        <v>42</v>
      </c>
      <c r="B4" s="46" t="s">
        <v>1629</v>
      </c>
      <c r="C4" s="162">
        <f>BDI!J27</f>
        <v>0.2034</v>
      </c>
      <c r="D4" s="161"/>
      <c r="E4" s="43" t="s">
        <v>436</v>
      </c>
    </row>
    <row r="5" spans="1:8" ht="4.5" customHeight="1" thickBot="1" x14ac:dyDescent="0.25">
      <c r="A5" s="13"/>
      <c r="B5" s="14"/>
      <c r="C5" s="15"/>
      <c r="D5" s="15"/>
      <c r="E5" s="16"/>
    </row>
    <row r="6" spans="1:8" ht="18.75" customHeight="1" thickBot="1" x14ac:dyDescent="0.25">
      <c r="A6" s="128" t="s">
        <v>11</v>
      </c>
      <c r="B6" s="156"/>
      <c r="C6" s="156"/>
      <c r="D6" s="156"/>
      <c r="E6" s="157"/>
    </row>
    <row r="7" spans="1:8" ht="5.25" customHeight="1" x14ac:dyDescent="0.2">
      <c r="A7" s="151"/>
      <c r="B7" s="152"/>
      <c r="C7" s="152"/>
      <c r="D7" s="152"/>
      <c r="E7" s="153"/>
    </row>
    <row r="8" spans="1:8" ht="30" customHeight="1" x14ac:dyDescent="0.2">
      <c r="A8" s="17" t="s">
        <v>39</v>
      </c>
      <c r="B8" s="17" t="s">
        <v>36</v>
      </c>
      <c r="C8" s="18" t="s">
        <v>40</v>
      </c>
      <c r="D8" s="19" t="s">
        <v>41</v>
      </c>
      <c r="E8" s="17" t="s">
        <v>11</v>
      </c>
    </row>
    <row r="9" spans="1:8" ht="17.25" customHeight="1" x14ac:dyDescent="0.2">
      <c r="A9" s="103" t="s">
        <v>4</v>
      </c>
      <c r="B9" s="103" t="s">
        <v>134</v>
      </c>
      <c r="C9" s="107"/>
      <c r="D9" s="104"/>
      <c r="E9" s="103" t="s">
        <v>30</v>
      </c>
    </row>
    <row r="10" spans="1:8" ht="45" customHeight="1" x14ac:dyDescent="0.2">
      <c r="A10" s="48" t="s">
        <v>5</v>
      </c>
      <c r="B10" s="48" t="s">
        <v>132</v>
      </c>
      <c r="C10" s="51" t="s">
        <v>6</v>
      </c>
      <c r="D10" s="49" t="s">
        <v>206</v>
      </c>
      <c r="E10" s="48" t="s">
        <v>593</v>
      </c>
    </row>
    <row r="11" spans="1:8" ht="44.25" customHeight="1" x14ac:dyDescent="0.2">
      <c r="A11" s="103" t="s">
        <v>442</v>
      </c>
      <c r="B11" s="103" t="s">
        <v>443</v>
      </c>
      <c r="C11" s="107"/>
      <c r="D11" s="104"/>
      <c r="E11" s="103" t="s">
        <v>30</v>
      </c>
    </row>
    <row r="12" spans="1:8" ht="30" customHeight="1" x14ac:dyDescent="0.2">
      <c r="A12" s="48" t="s">
        <v>594</v>
      </c>
      <c r="B12" s="48" t="s">
        <v>595</v>
      </c>
      <c r="C12" s="51" t="s">
        <v>7</v>
      </c>
      <c r="D12" s="49" t="s">
        <v>596</v>
      </c>
      <c r="E12" s="48" t="s">
        <v>597</v>
      </c>
    </row>
    <row r="13" spans="1:8" ht="32.25" customHeight="1" x14ac:dyDescent="0.2">
      <c r="A13" s="48" t="s">
        <v>598</v>
      </c>
      <c r="B13" s="48" t="s">
        <v>599</v>
      </c>
      <c r="C13" s="51" t="s">
        <v>7</v>
      </c>
      <c r="D13" s="49" t="s">
        <v>596</v>
      </c>
      <c r="E13" s="48" t="s">
        <v>600</v>
      </c>
    </row>
    <row r="14" spans="1:8" ht="30.75" customHeight="1" x14ac:dyDescent="0.2">
      <c r="A14" s="48" t="s">
        <v>601</v>
      </c>
      <c r="B14" s="48" t="s">
        <v>602</v>
      </c>
      <c r="C14" s="51" t="s">
        <v>7</v>
      </c>
      <c r="D14" s="49" t="s">
        <v>603</v>
      </c>
      <c r="E14" s="48" t="s">
        <v>604</v>
      </c>
    </row>
    <row r="15" spans="1:8" ht="38.25" x14ac:dyDescent="0.2">
      <c r="A15" s="48" t="s">
        <v>605</v>
      </c>
      <c r="B15" s="48" t="s">
        <v>346</v>
      </c>
      <c r="C15" s="51" t="s">
        <v>6</v>
      </c>
      <c r="D15" s="49" t="s">
        <v>606</v>
      </c>
      <c r="E15" s="48" t="s">
        <v>607</v>
      </c>
      <c r="F15" s="2"/>
      <c r="G15" s="2"/>
      <c r="H15" s="2"/>
    </row>
    <row r="16" spans="1:8" x14ac:dyDescent="0.2">
      <c r="A16" s="103" t="s">
        <v>447</v>
      </c>
      <c r="B16" s="103" t="s">
        <v>448</v>
      </c>
      <c r="C16" s="107"/>
      <c r="D16" s="104"/>
      <c r="E16" s="103" t="s">
        <v>30</v>
      </c>
      <c r="F16" s="149"/>
      <c r="G16" s="150"/>
      <c r="H16" s="150"/>
    </row>
    <row r="17" spans="1:8" x14ac:dyDescent="0.2">
      <c r="A17" s="103" t="s">
        <v>459</v>
      </c>
      <c r="B17" s="103" t="s">
        <v>333</v>
      </c>
      <c r="C17" s="107"/>
      <c r="D17" s="104"/>
      <c r="E17" s="103" t="s">
        <v>30</v>
      </c>
      <c r="F17" s="149"/>
      <c r="G17" s="150"/>
      <c r="H17" s="150"/>
    </row>
    <row r="18" spans="1:8" x14ac:dyDescent="0.2">
      <c r="A18" s="103" t="s">
        <v>608</v>
      </c>
      <c r="B18" s="103" t="s">
        <v>336</v>
      </c>
      <c r="C18" s="107"/>
      <c r="D18" s="104"/>
      <c r="E18" s="103" t="s">
        <v>30</v>
      </c>
      <c r="F18" s="149"/>
      <c r="G18" s="150"/>
      <c r="H18" s="150"/>
    </row>
    <row r="19" spans="1:8" ht="61.5" customHeight="1" x14ac:dyDescent="0.2">
      <c r="A19" s="48" t="s">
        <v>609</v>
      </c>
      <c r="B19" s="48" t="s">
        <v>610</v>
      </c>
      <c r="C19" s="51" t="s">
        <v>133</v>
      </c>
      <c r="D19" s="49" t="s">
        <v>611</v>
      </c>
      <c r="E19" s="48" t="s">
        <v>612</v>
      </c>
      <c r="F19" s="1"/>
      <c r="G19" s="1"/>
      <c r="H19" s="1"/>
    </row>
    <row r="20" spans="1:8" ht="198.75" customHeight="1" x14ac:dyDescent="0.2">
      <c r="A20" s="48" t="s">
        <v>613</v>
      </c>
      <c r="B20" s="48" t="s">
        <v>337</v>
      </c>
      <c r="C20" s="51" t="s">
        <v>7</v>
      </c>
      <c r="D20" s="49" t="s">
        <v>614</v>
      </c>
      <c r="E20" s="48" t="s">
        <v>615</v>
      </c>
    </row>
    <row r="21" spans="1:8" ht="347.25" customHeight="1" x14ac:dyDescent="0.2">
      <c r="A21" s="48" t="s">
        <v>616</v>
      </c>
      <c r="B21" s="48" t="s">
        <v>214</v>
      </c>
      <c r="C21" s="51" t="s">
        <v>7</v>
      </c>
      <c r="D21" s="49" t="s">
        <v>617</v>
      </c>
      <c r="E21" s="48" t="s">
        <v>618</v>
      </c>
    </row>
    <row r="22" spans="1:8" ht="93" customHeight="1" x14ac:dyDescent="0.2">
      <c r="A22" s="48" t="s">
        <v>619</v>
      </c>
      <c r="B22" s="48" t="s">
        <v>127</v>
      </c>
      <c r="C22" s="51" t="s">
        <v>6</v>
      </c>
      <c r="D22" s="49" t="s">
        <v>620</v>
      </c>
      <c r="E22" s="48" t="s">
        <v>621</v>
      </c>
    </row>
    <row r="23" spans="1:8" ht="53.25" customHeight="1" x14ac:dyDescent="0.2">
      <c r="A23" s="48" t="s">
        <v>622</v>
      </c>
      <c r="B23" s="48" t="s">
        <v>145</v>
      </c>
      <c r="C23" s="51" t="s">
        <v>6</v>
      </c>
      <c r="D23" s="49" t="s">
        <v>620</v>
      </c>
      <c r="E23" s="48" t="s">
        <v>623</v>
      </c>
    </row>
    <row r="24" spans="1:8" ht="99" customHeight="1" x14ac:dyDescent="0.2">
      <c r="A24" s="48" t="s">
        <v>624</v>
      </c>
      <c r="B24" s="48" t="s">
        <v>147</v>
      </c>
      <c r="C24" s="51" t="s">
        <v>7</v>
      </c>
      <c r="D24" s="49" t="s">
        <v>625</v>
      </c>
      <c r="E24" s="48" t="s">
        <v>626</v>
      </c>
    </row>
    <row r="25" spans="1:8" x14ac:dyDescent="0.2">
      <c r="A25" s="103" t="s">
        <v>627</v>
      </c>
      <c r="B25" s="103" t="s">
        <v>148</v>
      </c>
      <c r="C25" s="107"/>
      <c r="D25" s="104"/>
      <c r="E25" s="103" t="s">
        <v>30</v>
      </c>
    </row>
    <row r="26" spans="1:8" x14ac:dyDescent="0.2">
      <c r="A26" s="103" t="s">
        <v>628</v>
      </c>
      <c r="B26" s="103" t="s">
        <v>338</v>
      </c>
      <c r="C26" s="107"/>
      <c r="D26" s="104"/>
      <c r="E26" s="103" t="s">
        <v>30</v>
      </c>
    </row>
    <row r="27" spans="1:8" ht="38.25" x14ac:dyDescent="0.2">
      <c r="A27" s="48" t="s">
        <v>629</v>
      </c>
      <c r="B27" s="48" t="s">
        <v>150</v>
      </c>
      <c r="C27" s="51" t="s">
        <v>6</v>
      </c>
      <c r="D27" s="49" t="s">
        <v>630</v>
      </c>
      <c r="E27" s="48" t="s">
        <v>631</v>
      </c>
    </row>
    <row r="28" spans="1:8" ht="25.5" x14ac:dyDescent="0.2">
      <c r="A28" s="48" t="s">
        <v>632</v>
      </c>
      <c r="B28" s="48" t="s">
        <v>152</v>
      </c>
      <c r="C28" s="51" t="s">
        <v>153</v>
      </c>
      <c r="D28" s="49" t="s">
        <v>633</v>
      </c>
      <c r="E28" s="48" t="s">
        <v>634</v>
      </c>
    </row>
    <row r="29" spans="1:8" ht="25.5" x14ac:dyDescent="0.2">
      <c r="A29" s="48" t="s">
        <v>635</v>
      </c>
      <c r="B29" s="48" t="s">
        <v>155</v>
      </c>
      <c r="C29" s="51" t="s">
        <v>153</v>
      </c>
      <c r="D29" s="49" t="s">
        <v>636</v>
      </c>
      <c r="E29" s="48" t="s">
        <v>637</v>
      </c>
    </row>
    <row r="30" spans="1:8" ht="25.5" x14ac:dyDescent="0.2">
      <c r="A30" s="48" t="s">
        <v>638</v>
      </c>
      <c r="B30" s="48" t="s">
        <v>157</v>
      </c>
      <c r="C30" s="51" t="s">
        <v>153</v>
      </c>
      <c r="D30" s="49" t="s">
        <v>639</v>
      </c>
      <c r="E30" s="48" t="s">
        <v>640</v>
      </c>
    </row>
    <row r="31" spans="1:8" ht="25.5" x14ac:dyDescent="0.2">
      <c r="A31" s="48" t="s">
        <v>641</v>
      </c>
      <c r="B31" s="48" t="s">
        <v>216</v>
      </c>
      <c r="C31" s="51" t="s">
        <v>153</v>
      </c>
      <c r="D31" s="49" t="s">
        <v>642</v>
      </c>
      <c r="E31" s="48" t="s">
        <v>643</v>
      </c>
    </row>
    <row r="32" spans="1:8" ht="25.5" x14ac:dyDescent="0.2">
      <c r="A32" s="48" t="s">
        <v>644</v>
      </c>
      <c r="B32" s="48" t="s">
        <v>339</v>
      </c>
      <c r="C32" s="51" t="s">
        <v>153</v>
      </c>
      <c r="D32" s="49" t="s">
        <v>645</v>
      </c>
      <c r="E32" s="48" t="s">
        <v>646</v>
      </c>
    </row>
    <row r="33" spans="1:5" ht="25.5" x14ac:dyDescent="0.2">
      <c r="A33" s="48" t="s">
        <v>647</v>
      </c>
      <c r="B33" s="48" t="s">
        <v>648</v>
      </c>
      <c r="C33" s="51" t="s">
        <v>153</v>
      </c>
      <c r="D33" s="49" t="s">
        <v>372</v>
      </c>
      <c r="E33" s="48" t="s">
        <v>649</v>
      </c>
    </row>
    <row r="34" spans="1:5" ht="38.25" x14ac:dyDescent="0.2">
      <c r="A34" s="48" t="s">
        <v>650</v>
      </c>
      <c r="B34" s="48" t="s">
        <v>143</v>
      </c>
      <c r="C34" s="51" t="s">
        <v>7</v>
      </c>
      <c r="D34" s="49" t="s">
        <v>651</v>
      </c>
      <c r="E34" s="48" t="s">
        <v>652</v>
      </c>
    </row>
    <row r="35" spans="1:5" ht="38.25" x14ac:dyDescent="0.2">
      <c r="A35" s="48" t="s">
        <v>653</v>
      </c>
      <c r="B35" s="48" t="s">
        <v>140</v>
      </c>
      <c r="C35" s="51" t="s">
        <v>7</v>
      </c>
      <c r="D35" s="49" t="s">
        <v>651</v>
      </c>
      <c r="E35" s="48" t="s">
        <v>652</v>
      </c>
    </row>
    <row r="36" spans="1:5" x14ac:dyDescent="0.2">
      <c r="A36" s="103" t="s">
        <v>654</v>
      </c>
      <c r="B36" s="103" t="s">
        <v>340</v>
      </c>
      <c r="C36" s="107"/>
      <c r="D36" s="104"/>
      <c r="E36" s="103" t="s">
        <v>30</v>
      </c>
    </row>
    <row r="37" spans="1:5" ht="25.5" x14ac:dyDescent="0.2">
      <c r="A37" s="48" t="s">
        <v>655</v>
      </c>
      <c r="B37" s="48" t="s">
        <v>159</v>
      </c>
      <c r="C37" s="51" t="s">
        <v>6</v>
      </c>
      <c r="D37" s="49" t="s">
        <v>656</v>
      </c>
      <c r="E37" s="48" t="s">
        <v>657</v>
      </c>
    </row>
    <row r="38" spans="1:5" ht="25.5" x14ac:dyDescent="0.2">
      <c r="A38" s="48" t="s">
        <v>658</v>
      </c>
      <c r="B38" s="48" t="s">
        <v>218</v>
      </c>
      <c r="C38" s="51" t="s">
        <v>153</v>
      </c>
      <c r="D38" s="49" t="s">
        <v>659</v>
      </c>
      <c r="E38" s="48" t="s">
        <v>660</v>
      </c>
    </row>
    <row r="39" spans="1:5" ht="25.5" x14ac:dyDescent="0.2">
      <c r="A39" s="48" t="s">
        <v>661</v>
      </c>
      <c r="B39" s="48" t="s">
        <v>220</v>
      </c>
      <c r="C39" s="51" t="s">
        <v>153</v>
      </c>
      <c r="D39" s="49" t="s">
        <v>662</v>
      </c>
      <c r="E39" s="48" t="s">
        <v>663</v>
      </c>
    </row>
    <row r="40" spans="1:5" ht="25.5" x14ac:dyDescent="0.2">
      <c r="A40" s="48" t="s">
        <v>664</v>
      </c>
      <c r="B40" s="48" t="s">
        <v>152</v>
      </c>
      <c r="C40" s="51" t="s">
        <v>153</v>
      </c>
      <c r="D40" s="49" t="s">
        <v>665</v>
      </c>
      <c r="E40" s="48" t="s">
        <v>666</v>
      </c>
    </row>
    <row r="41" spans="1:5" ht="25.5" x14ac:dyDescent="0.2">
      <c r="A41" s="48" t="s">
        <v>667</v>
      </c>
      <c r="B41" s="48" t="s">
        <v>222</v>
      </c>
      <c r="C41" s="51" t="s">
        <v>153</v>
      </c>
      <c r="D41" s="49" t="s">
        <v>668</v>
      </c>
      <c r="E41" s="48" t="s">
        <v>669</v>
      </c>
    </row>
    <row r="42" spans="1:5" ht="25.5" x14ac:dyDescent="0.2">
      <c r="A42" s="48" t="s">
        <v>670</v>
      </c>
      <c r="B42" s="48" t="s">
        <v>341</v>
      </c>
      <c r="C42" s="51" t="s">
        <v>153</v>
      </c>
      <c r="D42" s="49" t="s">
        <v>671</v>
      </c>
      <c r="E42" s="48" t="s">
        <v>672</v>
      </c>
    </row>
    <row r="43" spans="1:5" ht="25.5" x14ac:dyDescent="0.2">
      <c r="A43" s="48" t="s">
        <v>673</v>
      </c>
      <c r="B43" s="48" t="s">
        <v>674</v>
      </c>
      <c r="C43" s="51" t="s">
        <v>153</v>
      </c>
      <c r="D43" s="49" t="s">
        <v>675</v>
      </c>
      <c r="E43" s="48" t="s">
        <v>676</v>
      </c>
    </row>
    <row r="44" spans="1:5" ht="38.25" x14ac:dyDescent="0.2">
      <c r="A44" s="48" t="s">
        <v>677</v>
      </c>
      <c r="B44" s="48" t="s">
        <v>342</v>
      </c>
      <c r="C44" s="51" t="s">
        <v>7</v>
      </c>
      <c r="D44" s="49" t="s">
        <v>678</v>
      </c>
      <c r="E44" s="48" t="s">
        <v>679</v>
      </c>
    </row>
    <row r="45" spans="1:5" ht="25.5" x14ac:dyDescent="0.2">
      <c r="A45" s="48" t="s">
        <v>680</v>
      </c>
      <c r="B45" s="48" t="s">
        <v>140</v>
      </c>
      <c r="C45" s="51" t="s">
        <v>7</v>
      </c>
      <c r="D45" s="49" t="s">
        <v>678</v>
      </c>
      <c r="E45" s="48" t="s">
        <v>681</v>
      </c>
    </row>
    <row r="46" spans="1:5" ht="25.5" x14ac:dyDescent="0.2">
      <c r="A46" s="48" t="s">
        <v>682</v>
      </c>
      <c r="B46" s="48" t="s">
        <v>138</v>
      </c>
      <c r="C46" s="51" t="s">
        <v>6</v>
      </c>
      <c r="D46" s="49" t="s">
        <v>656</v>
      </c>
      <c r="E46" s="48" t="s">
        <v>657</v>
      </c>
    </row>
    <row r="47" spans="1:5" x14ac:dyDescent="0.2">
      <c r="A47" s="103" t="s">
        <v>683</v>
      </c>
      <c r="B47" s="103" t="s">
        <v>160</v>
      </c>
      <c r="C47" s="107"/>
      <c r="D47" s="104"/>
      <c r="E47" s="103" t="s">
        <v>30</v>
      </c>
    </row>
    <row r="48" spans="1:5" x14ac:dyDescent="0.2">
      <c r="A48" s="103" t="s">
        <v>684</v>
      </c>
      <c r="B48" s="103" t="s">
        <v>161</v>
      </c>
      <c r="C48" s="107"/>
      <c r="D48" s="104"/>
      <c r="E48" s="103" t="s">
        <v>30</v>
      </c>
    </row>
    <row r="49" spans="1:5" ht="38.25" x14ac:dyDescent="0.2">
      <c r="A49" s="48" t="s">
        <v>685</v>
      </c>
      <c r="B49" s="48" t="s">
        <v>150</v>
      </c>
      <c r="C49" s="51" t="s">
        <v>6</v>
      </c>
      <c r="D49" s="49" t="s">
        <v>686</v>
      </c>
      <c r="E49" s="48" t="s">
        <v>687</v>
      </c>
    </row>
    <row r="50" spans="1:5" ht="38.25" x14ac:dyDescent="0.2">
      <c r="A50" s="48" t="s">
        <v>688</v>
      </c>
      <c r="B50" s="48" t="s">
        <v>155</v>
      </c>
      <c r="C50" s="51" t="s">
        <v>153</v>
      </c>
      <c r="D50" s="49" t="s">
        <v>689</v>
      </c>
      <c r="E50" s="48" t="s">
        <v>690</v>
      </c>
    </row>
    <row r="51" spans="1:5" ht="38.25" x14ac:dyDescent="0.2">
      <c r="A51" s="48" t="s">
        <v>691</v>
      </c>
      <c r="B51" s="48" t="s">
        <v>157</v>
      </c>
      <c r="C51" s="51" t="s">
        <v>153</v>
      </c>
      <c r="D51" s="49" t="s">
        <v>692</v>
      </c>
      <c r="E51" s="48" t="s">
        <v>693</v>
      </c>
    </row>
    <row r="52" spans="1:5" ht="38.25" x14ac:dyDescent="0.2">
      <c r="A52" s="48" t="s">
        <v>694</v>
      </c>
      <c r="B52" s="48" t="s">
        <v>216</v>
      </c>
      <c r="C52" s="51" t="s">
        <v>153</v>
      </c>
      <c r="D52" s="49" t="s">
        <v>695</v>
      </c>
      <c r="E52" s="48" t="s">
        <v>696</v>
      </c>
    </row>
    <row r="53" spans="1:5" ht="25.5" x14ac:dyDescent="0.2">
      <c r="A53" s="48" t="s">
        <v>697</v>
      </c>
      <c r="B53" s="48" t="s">
        <v>339</v>
      </c>
      <c r="C53" s="51" t="s">
        <v>153</v>
      </c>
      <c r="D53" s="49" t="s">
        <v>698</v>
      </c>
      <c r="E53" s="48" t="s">
        <v>699</v>
      </c>
    </row>
    <row r="54" spans="1:5" ht="25.5" x14ac:dyDescent="0.2">
      <c r="A54" s="48" t="s">
        <v>700</v>
      </c>
      <c r="B54" s="48" t="s">
        <v>648</v>
      </c>
      <c r="C54" s="51" t="s">
        <v>153</v>
      </c>
      <c r="D54" s="49" t="s">
        <v>701</v>
      </c>
      <c r="E54" s="48" t="s">
        <v>702</v>
      </c>
    </row>
    <row r="55" spans="1:5" ht="38.25" x14ac:dyDescent="0.2">
      <c r="A55" s="48" t="s">
        <v>703</v>
      </c>
      <c r="B55" s="48" t="s">
        <v>143</v>
      </c>
      <c r="C55" s="51" t="s">
        <v>7</v>
      </c>
      <c r="D55" s="49" t="s">
        <v>704</v>
      </c>
      <c r="E55" s="48" t="s">
        <v>705</v>
      </c>
    </row>
    <row r="56" spans="1:5" ht="38.25" x14ac:dyDescent="0.2">
      <c r="A56" s="48" t="s">
        <v>706</v>
      </c>
      <c r="B56" s="48" t="s">
        <v>140</v>
      </c>
      <c r="C56" s="51" t="s">
        <v>7</v>
      </c>
      <c r="D56" s="49" t="s">
        <v>704</v>
      </c>
      <c r="E56" s="48" t="s">
        <v>705</v>
      </c>
    </row>
    <row r="57" spans="1:5" x14ac:dyDescent="0.2">
      <c r="A57" s="103" t="s">
        <v>707</v>
      </c>
      <c r="B57" s="103" t="s">
        <v>162</v>
      </c>
      <c r="C57" s="107"/>
      <c r="D57" s="104"/>
      <c r="E57" s="103" t="s">
        <v>30</v>
      </c>
    </row>
    <row r="58" spans="1:5" ht="38.25" x14ac:dyDescent="0.2">
      <c r="A58" s="48" t="s">
        <v>708</v>
      </c>
      <c r="B58" s="48" t="s">
        <v>164</v>
      </c>
      <c r="C58" s="51" t="s">
        <v>6</v>
      </c>
      <c r="D58" s="49" t="s">
        <v>709</v>
      </c>
      <c r="E58" s="48" t="s">
        <v>710</v>
      </c>
    </row>
    <row r="59" spans="1:5" ht="38.25" x14ac:dyDescent="0.2">
      <c r="A59" s="48" t="s">
        <v>711</v>
      </c>
      <c r="B59" s="48" t="s">
        <v>155</v>
      </c>
      <c r="C59" s="51" t="s">
        <v>153</v>
      </c>
      <c r="D59" s="49" t="s">
        <v>712</v>
      </c>
      <c r="E59" s="48" t="s">
        <v>713</v>
      </c>
    </row>
    <row r="60" spans="1:5" ht="25.5" x14ac:dyDescent="0.2">
      <c r="A60" s="48" t="s">
        <v>714</v>
      </c>
      <c r="B60" s="48" t="s">
        <v>228</v>
      </c>
      <c r="C60" s="51" t="s">
        <v>153</v>
      </c>
      <c r="D60" s="49" t="s">
        <v>715</v>
      </c>
      <c r="E60" s="48" t="s">
        <v>716</v>
      </c>
    </row>
    <row r="61" spans="1:5" ht="38.25" x14ac:dyDescent="0.2">
      <c r="A61" s="48" t="s">
        <v>717</v>
      </c>
      <c r="B61" s="48" t="s">
        <v>166</v>
      </c>
      <c r="C61" s="51" t="s">
        <v>153</v>
      </c>
      <c r="D61" s="49" t="s">
        <v>718</v>
      </c>
      <c r="E61" s="48" t="s">
        <v>719</v>
      </c>
    </row>
    <row r="62" spans="1:5" ht="38.25" x14ac:dyDescent="0.2">
      <c r="A62" s="48" t="s">
        <v>720</v>
      </c>
      <c r="B62" s="48" t="s">
        <v>157</v>
      </c>
      <c r="C62" s="51" t="s">
        <v>153</v>
      </c>
      <c r="D62" s="49" t="s">
        <v>721</v>
      </c>
      <c r="E62" s="48" t="s">
        <v>722</v>
      </c>
    </row>
    <row r="63" spans="1:5" ht="25.5" x14ac:dyDescent="0.2">
      <c r="A63" s="48" t="s">
        <v>723</v>
      </c>
      <c r="B63" s="48" t="s">
        <v>216</v>
      </c>
      <c r="C63" s="51" t="s">
        <v>153</v>
      </c>
      <c r="D63" s="49" t="s">
        <v>724</v>
      </c>
      <c r="E63" s="48" t="s">
        <v>725</v>
      </c>
    </row>
    <row r="64" spans="1:5" ht="25.5" x14ac:dyDescent="0.2">
      <c r="A64" s="48" t="s">
        <v>726</v>
      </c>
      <c r="B64" s="48" t="s">
        <v>339</v>
      </c>
      <c r="C64" s="51" t="s">
        <v>153</v>
      </c>
      <c r="D64" s="49" t="s">
        <v>727</v>
      </c>
      <c r="E64" s="48" t="s">
        <v>728</v>
      </c>
    </row>
    <row r="65" spans="1:5" ht="38.25" x14ac:dyDescent="0.2">
      <c r="A65" s="48" t="s">
        <v>729</v>
      </c>
      <c r="B65" s="48" t="s">
        <v>140</v>
      </c>
      <c r="C65" s="51" t="s">
        <v>7</v>
      </c>
      <c r="D65" s="49" t="s">
        <v>730</v>
      </c>
      <c r="E65" s="48" t="s">
        <v>731</v>
      </c>
    </row>
    <row r="66" spans="1:5" ht="38.25" x14ac:dyDescent="0.2">
      <c r="A66" s="48" t="s">
        <v>732</v>
      </c>
      <c r="B66" s="48" t="s">
        <v>342</v>
      </c>
      <c r="C66" s="51" t="s">
        <v>7</v>
      </c>
      <c r="D66" s="49" t="s">
        <v>730</v>
      </c>
      <c r="E66" s="48" t="s">
        <v>731</v>
      </c>
    </row>
    <row r="67" spans="1:5" x14ac:dyDescent="0.2">
      <c r="A67" s="103" t="s">
        <v>733</v>
      </c>
      <c r="B67" s="103" t="s">
        <v>167</v>
      </c>
      <c r="C67" s="107"/>
      <c r="D67" s="104"/>
      <c r="E67" s="103" t="s">
        <v>30</v>
      </c>
    </row>
    <row r="68" spans="1:5" ht="38.25" x14ac:dyDescent="0.2">
      <c r="A68" s="48" t="s">
        <v>734</v>
      </c>
      <c r="B68" s="48" t="s">
        <v>169</v>
      </c>
      <c r="C68" s="51" t="s">
        <v>6</v>
      </c>
      <c r="D68" s="49" t="s">
        <v>735</v>
      </c>
      <c r="E68" s="48" t="s">
        <v>736</v>
      </c>
    </row>
    <row r="69" spans="1:5" ht="25.5" x14ac:dyDescent="0.2">
      <c r="A69" s="48" t="s">
        <v>737</v>
      </c>
      <c r="B69" s="48" t="s">
        <v>224</v>
      </c>
      <c r="C69" s="51" t="s">
        <v>153</v>
      </c>
      <c r="D69" s="49" t="s">
        <v>738</v>
      </c>
      <c r="E69" s="48" t="s">
        <v>739</v>
      </c>
    </row>
    <row r="70" spans="1:5" ht="25.5" x14ac:dyDescent="0.2">
      <c r="A70" s="48" t="s">
        <v>740</v>
      </c>
      <c r="B70" s="48" t="s">
        <v>171</v>
      </c>
      <c r="C70" s="51" t="s">
        <v>153</v>
      </c>
      <c r="D70" s="49" t="s">
        <v>741</v>
      </c>
      <c r="E70" s="48" t="s">
        <v>742</v>
      </c>
    </row>
    <row r="71" spans="1:5" ht="25.5" x14ac:dyDescent="0.2">
      <c r="A71" s="48" t="s">
        <v>743</v>
      </c>
      <c r="B71" s="48" t="s">
        <v>226</v>
      </c>
      <c r="C71" s="51" t="s">
        <v>153</v>
      </c>
      <c r="D71" s="49" t="s">
        <v>344</v>
      </c>
      <c r="E71" s="48" t="s">
        <v>744</v>
      </c>
    </row>
    <row r="72" spans="1:5" ht="25.5" x14ac:dyDescent="0.2">
      <c r="A72" s="48" t="s">
        <v>745</v>
      </c>
      <c r="B72" s="48" t="s">
        <v>345</v>
      </c>
      <c r="C72" s="51" t="s">
        <v>153</v>
      </c>
      <c r="D72" s="49" t="s">
        <v>746</v>
      </c>
      <c r="E72" s="48" t="s">
        <v>747</v>
      </c>
    </row>
    <row r="73" spans="1:5" ht="25.5" x14ac:dyDescent="0.2">
      <c r="A73" s="48" t="s">
        <v>748</v>
      </c>
      <c r="B73" s="48" t="s">
        <v>749</v>
      </c>
      <c r="C73" s="51" t="s">
        <v>153</v>
      </c>
      <c r="D73" s="49" t="s">
        <v>750</v>
      </c>
      <c r="E73" s="48" t="s">
        <v>751</v>
      </c>
    </row>
    <row r="74" spans="1:5" ht="38.25" x14ac:dyDescent="0.2">
      <c r="A74" s="48" t="s">
        <v>752</v>
      </c>
      <c r="B74" s="48" t="s">
        <v>753</v>
      </c>
      <c r="C74" s="51" t="s">
        <v>7</v>
      </c>
      <c r="D74" s="49" t="s">
        <v>754</v>
      </c>
      <c r="E74" s="48" t="s">
        <v>755</v>
      </c>
    </row>
    <row r="75" spans="1:5" ht="25.5" x14ac:dyDescent="0.2">
      <c r="A75" s="48" t="s">
        <v>756</v>
      </c>
      <c r="B75" s="48" t="s">
        <v>140</v>
      </c>
      <c r="C75" s="51" t="s">
        <v>7</v>
      </c>
      <c r="D75" s="49" t="s">
        <v>754</v>
      </c>
      <c r="E75" s="48" t="s">
        <v>755</v>
      </c>
    </row>
    <row r="76" spans="1:5" x14ac:dyDescent="0.2">
      <c r="A76" s="103" t="s">
        <v>465</v>
      </c>
      <c r="B76" s="103" t="s">
        <v>466</v>
      </c>
      <c r="C76" s="107"/>
      <c r="D76" s="104"/>
      <c r="E76" s="103" t="s">
        <v>30</v>
      </c>
    </row>
    <row r="77" spans="1:5" ht="76.5" x14ac:dyDescent="0.2">
      <c r="A77" s="48" t="s">
        <v>757</v>
      </c>
      <c r="B77" s="48" t="s">
        <v>136</v>
      </c>
      <c r="C77" s="51" t="s">
        <v>6</v>
      </c>
      <c r="D77" s="49" t="s">
        <v>758</v>
      </c>
      <c r="E77" s="48" t="s">
        <v>759</v>
      </c>
    </row>
    <row r="78" spans="1:5" ht="25.5" x14ac:dyDescent="0.2">
      <c r="A78" s="48" t="s">
        <v>760</v>
      </c>
      <c r="B78" s="48" t="s">
        <v>230</v>
      </c>
      <c r="C78" s="51" t="s">
        <v>133</v>
      </c>
      <c r="D78" s="49" t="s">
        <v>761</v>
      </c>
      <c r="E78" s="48" t="s">
        <v>762</v>
      </c>
    </row>
    <row r="79" spans="1:5" ht="38.25" x14ac:dyDescent="0.2">
      <c r="A79" s="48" t="s">
        <v>763</v>
      </c>
      <c r="B79" s="48" t="s">
        <v>348</v>
      </c>
      <c r="C79" s="51" t="s">
        <v>6</v>
      </c>
      <c r="D79" s="49" t="s">
        <v>764</v>
      </c>
      <c r="E79" s="48" t="s">
        <v>765</v>
      </c>
    </row>
    <row r="80" spans="1:5" x14ac:dyDescent="0.2">
      <c r="A80" s="103" t="s">
        <v>470</v>
      </c>
      <c r="B80" s="103" t="s">
        <v>234</v>
      </c>
      <c r="C80" s="107"/>
      <c r="D80" s="104"/>
      <c r="E80" s="103" t="s">
        <v>30</v>
      </c>
    </row>
    <row r="81" spans="1:5" x14ac:dyDescent="0.2">
      <c r="A81" s="103" t="s">
        <v>766</v>
      </c>
      <c r="B81" s="103" t="s">
        <v>349</v>
      </c>
      <c r="C81" s="107"/>
      <c r="D81" s="104"/>
      <c r="E81" s="103" t="s">
        <v>30</v>
      </c>
    </row>
    <row r="82" spans="1:5" ht="38.25" x14ac:dyDescent="0.2">
      <c r="A82" s="48" t="s">
        <v>767</v>
      </c>
      <c r="B82" s="48" t="s">
        <v>236</v>
      </c>
      <c r="C82" s="51" t="s">
        <v>6</v>
      </c>
      <c r="D82" s="49" t="s">
        <v>768</v>
      </c>
      <c r="E82" s="48" t="s">
        <v>769</v>
      </c>
    </row>
    <row r="83" spans="1:5" ht="63.75" x14ac:dyDescent="0.2">
      <c r="A83" s="48" t="s">
        <v>770</v>
      </c>
      <c r="B83" s="48" t="s">
        <v>350</v>
      </c>
      <c r="C83" s="51" t="s">
        <v>351</v>
      </c>
      <c r="D83" s="49" t="s">
        <v>771</v>
      </c>
      <c r="E83" s="48" t="s">
        <v>772</v>
      </c>
    </row>
    <row r="84" spans="1:5" x14ac:dyDescent="0.2">
      <c r="A84" s="103" t="s">
        <v>773</v>
      </c>
      <c r="B84" s="103" t="s">
        <v>237</v>
      </c>
      <c r="C84" s="107"/>
      <c r="D84" s="104"/>
      <c r="E84" s="103" t="s">
        <v>30</v>
      </c>
    </row>
    <row r="85" spans="1:5" ht="51" x14ac:dyDescent="0.2">
      <c r="A85" s="48" t="s">
        <v>774</v>
      </c>
      <c r="B85" s="48" t="s">
        <v>775</v>
      </c>
      <c r="C85" s="51" t="s">
        <v>6</v>
      </c>
      <c r="D85" s="49" t="s">
        <v>776</v>
      </c>
      <c r="E85" s="48" t="s">
        <v>777</v>
      </c>
    </row>
    <row r="86" spans="1:5" ht="51" x14ac:dyDescent="0.2">
      <c r="A86" s="48" t="s">
        <v>778</v>
      </c>
      <c r="B86" s="48" t="s">
        <v>352</v>
      </c>
      <c r="C86" s="51" t="s">
        <v>6</v>
      </c>
      <c r="D86" s="49" t="s">
        <v>779</v>
      </c>
      <c r="E86" s="48" t="s">
        <v>780</v>
      </c>
    </row>
    <row r="87" spans="1:5" x14ac:dyDescent="0.2">
      <c r="A87" s="103" t="s">
        <v>781</v>
      </c>
      <c r="B87" s="103" t="s">
        <v>238</v>
      </c>
      <c r="C87" s="107"/>
      <c r="D87" s="104"/>
      <c r="E87" s="103" t="s">
        <v>30</v>
      </c>
    </row>
    <row r="88" spans="1:5" ht="63.75" x14ac:dyDescent="0.2">
      <c r="A88" s="48" t="s">
        <v>782</v>
      </c>
      <c r="B88" s="48" t="s">
        <v>242</v>
      </c>
      <c r="C88" s="51" t="s">
        <v>133</v>
      </c>
      <c r="D88" s="49" t="s">
        <v>783</v>
      </c>
      <c r="E88" s="48" t="s">
        <v>784</v>
      </c>
    </row>
    <row r="89" spans="1:5" ht="51" x14ac:dyDescent="0.2">
      <c r="A89" s="48" t="s">
        <v>785</v>
      </c>
      <c r="B89" s="48" t="s">
        <v>244</v>
      </c>
      <c r="C89" s="51" t="s">
        <v>133</v>
      </c>
      <c r="D89" s="49" t="s">
        <v>786</v>
      </c>
      <c r="E89" s="48" t="s">
        <v>787</v>
      </c>
    </row>
    <row r="90" spans="1:5" ht="63.75" x14ac:dyDescent="0.2">
      <c r="A90" s="48" t="s">
        <v>788</v>
      </c>
      <c r="B90" s="48" t="s">
        <v>240</v>
      </c>
      <c r="C90" s="51" t="s">
        <v>133</v>
      </c>
      <c r="D90" s="49" t="s">
        <v>789</v>
      </c>
      <c r="E90" s="48" t="s">
        <v>790</v>
      </c>
    </row>
    <row r="91" spans="1:5" x14ac:dyDescent="0.2">
      <c r="A91" s="103" t="s">
        <v>474</v>
      </c>
      <c r="B91" s="103" t="s">
        <v>475</v>
      </c>
      <c r="C91" s="107"/>
      <c r="D91" s="104"/>
      <c r="E91" s="103" t="s">
        <v>30</v>
      </c>
    </row>
    <row r="92" spans="1:5" x14ac:dyDescent="0.2">
      <c r="A92" s="103" t="s">
        <v>791</v>
      </c>
      <c r="B92" s="103" t="s">
        <v>231</v>
      </c>
      <c r="C92" s="107"/>
      <c r="D92" s="104"/>
      <c r="E92" s="103" t="s">
        <v>30</v>
      </c>
    </row>
    <row r="93" spans="1:5" ht="308.25" customHeight="1" x14ac:dyDescent="0.2">
      <c r="A93" s="48" t="s">
        <v>792</v>
      </c>
      <c r="B93" s="48" t="s">
        <v>232</v>
      </c>
      <c r="C93" s="51" t="s">
        <v>6</v>
      </c>
      <c r="D93" s="49" t="s">
        <v>793</v>
      </c>
      <c r="E93" s="112" t="s">
        <v>1599</v>
      </c>
    </row>
    <row r="94" spans="1:5" ht="409.5" x14ac:dyDescent="0.2">
      <c r="A94" s="48" t="s">
        <v>794</v>
      </c>
      <c r="B94" s="48" t="s">
        <v>353</v>
      </c>
      <c r="C94" s="51" t="s">
        <v>6</v>
      </c>
      <c r="D94" s="49" t="s">
        <v>795</v>
      </c>
      <c r="E94" s="111" t="s">
        <v>796</v>
      </c>
    </row>
    <row r="95" spans="1:5" ht="38.25" x14ac:dyDescent="0.2">
      <c r="A95" s="48" t="s">
        <v>797</v>
      </c>
      <c r="B95" s="48" t="s">
        <v>212</v>
      </c>
      <c r="C95" s="51" t="s">
        <v>6</v>
      </c>
      <c r="D95" s="49" t="s">
        <v>798</v>
      </c>
      <c r="E95" s="48" t="s">
        <v>799</v>
      </c>
    </row>
    <row r="96" spans="1:5" ht="38.25" x14ac:dyDescent="0.2">
      <c r="A96" s="48" t="s">
        <v>800</v>
      </c>
      <c r="B96" s="48" t="s">
        <v>801</v>
      </c>
      <c r="C96" s="51" t="s">
        <v>6</v>
      </c>
      <c r="D96" s="49" t="s">
        <v>798</v>
      </c>
      <c r="E96" s="48" t="s">
        <v>802</v>
      </c>
    </row>
    <row r="97" spans="1:5" x14ac:dyDescent="0.2">
      <c r="A97" s="103" t="s">
        <v>803</v>
      </c>
      <c r="B97" s="103" t="s">
        <v>233</v>
      </c>
      <c r="C97" s="107"/>
      <c r="D97" s="104"/>
      <c r="E97" s="103" t="s">
        <v>30</v>
      </c>
    </row>
    <row r="98" spans="1:5" ht="333" customHeight="1" x14ac:dyDescent="0.2">
      <c r="A98" s="48" t="s">
        <v>804</v>
      </c>
      <c r="B98" s="48" t="s">
        <v>805</v>
      </c>
      <c r="C98" s="51" t="s">
        <v>6</v>
      </c>
      <c r="D98" s="49" t="s">
        <v>806</v>
      </c>
      <c r="E98" s="48" t="s">
        <v>807</v>
      </c>
    </row>
    <row r="99" spans="1:5" ht="332.25" customHeight="1" x14ac:dyDescent="0.2">
      <c r="A99" s="48" t="s">
        <v>808</v>
      </c>
      <c r="B99" s="48" t="s">
        <v>354</v>
      </c>
      <c r="C99" s="51" t="s">
        <v>6</v>
      </c>
      <c r="D99" s="49" t="s">
        <v>806</v>
      </c>
      <c r="E99" s="48" t="s">
        <v>809</v>
      </c>
    </row>
    <row r="100" spans="1:5" x14ac:dyDescent="0.2">
      <c r="A100" s="103" t="s">
        <v>479</v>
      </c>
      <c r="B100" s="103" t="s">
        <v>245</v>
      </c>
      <c r="C100" s="107"/>
      <c r="D100" s="104"/>
      <c r="E100" s="103" t="s">
        <v>30</v>
      </c>
    </row>
    <row r="101" spans="1:5" x14ac:dyDescent="0.2">
      <c r="A101" s="103" t="s">
        <v>810</v>
      </c>
      <c r="B101" s="103" t="s">
        <v>250</v>
      </c>
      <c r="C101" s="107"/>
      <c r="D101" s="104"/>
      <c r="E101" s="103" t="s">
        <v>30</v>
      </c>
    </row>
    <row r="102" spans="1:5" ht="25.5" x14ac:dyDescent="0.2">
      <c r="A102" s="48" t="s">
        <v>811</v>
      </c>
      <c r="B102" s="48" t="s">
        <v>371</v>
      </c>
      <c r="C102" s="51" t="s">
        <v>121</v>
      </c>
      <c r="D102" s="49" t="s">
        <v>184</v>
      </c>
      <c r="E102" s="48" t="s">
        <v>812</v>
      </c>
    </row>
    <row r="103" spans="1:5" ht="38.25" x14ac:dyDescent="0.2">
      <c r="A103" s="48" t="s">
        <v>813</v>
      </c>
      <c r="B103" s="48" t="s">
        <v>814</v>
      </c>
      <c r="C103" s="51" t="s">
        <v>121</v>
      </c>
      <c r="D103" s="49" t="s">
        <v>815</v>
      </c>
      <c r="E103" s="48" t="s">
        <v>816</v>
      </c>
    </row>
    <row r="104" spans="1:5" ht="25.5" x14ac:dyDescent="0.2">
      <c r="A104" s="48" t="s">
        <v>817</v>
      </c>
      <c r="B104" s="48" t="s">
        <v>818</v>
      </c>
      <c r="C104" s="51" t="s">
        <v>121</v>
      </c>
      <c r="D104" s="49" t="s">
        <v>369</v>
      </c>
      <c r="E104" s="48" t="s">
        <v>819</v>
      </c>
    </row>
    <row r="105" spans="1:5" ht="25.5" x14ac:dyDescent="0.2">
      <c r="A105" s="48" t="s">
        <v>820</v>
      </c>
      <c r="B105" s="48" t="s">
        <v>821</v>
      </c>
      <c r="C105" s="51" t="s">
        <v>121</v>
      </c>
      <c r="D105" s="49" t="s">
        <v>119</v>
      </c>
      <c r="E105" s="48" t="s">
        <v>822</v>
      </c>
    </row>
    <row r="106" spans="1:5" ht="25.5" x14ac:dyDescent="0.2">
      <c r="A106" s="48" t="s">
        <v>823</v>
      </c>
      <c r="B106" s="48" t="s">
        <v>824</v>
      </c>
      <c r="C106" s="51" t="s">
        <v>121</v>
      </c>
      <c r="D106" s="49" t="s">
        <v>825</v>
      </c>
      <c r="E106" s="48" t="s">
        <v>826</v>
      </c>
    </row>
    <row r="107" spans="1:5" ht="25.5" x14ac:dyDescent="0.2">
      <c r="A107" s="48" t="s">
        <v>827</v>
      </c>
      <c r="B107" s="48" t="s">
        <v>370</v>
      </c>
      <c r="C107" s="51" t="s">
        <v>128</v>
      </c>
      <c r="D107" s="49" t="s">
        <v>828</v>
      </c>
      <c r="E107" s="48" t="s">
        <v>829</v>
      </c>
    </row>
    <row r="108" spans="1:5" ht="25.5" x14ac:dyDescent="0.2">
      <c r="A108" s="48" t="s">
        <v>830</v>
      </c>
      <c r="B108" s="48" t="s">
        <v>831</v>
      </c>
      <c r="C108" s="51" t="s">
        <v>128</v>
      </c>
      <c r="D108" s="49" t="s">
        <v>832</v>
      </c>
      <c r="E108" s="48" t="s">
        <v>833</v>
      </c>
    </row>
    <row r="109" spans="1:5" ht="25.5" x14ac:dyDescent="0.2">
      <c r="A109" s="48" t="s">
        <v>834</v>
      </c>
      <c r="B109" s="48" t="s">
        <v>835</v>
      </c>
      <c r="C109" s="51" t="s">
        <v>128</v>
      </c>
      <c r="D109" s="49" t="s">
        <v>184</v>
      </c>
      <c r="E109" s="48" t="s">
        <v>812</v>
      </c>
    </row>
    <row r="110" spans="1:5" ht="25.5" x14ac:dyDescent="0.2">
      <c r="A110" s="48" t="s">
        <v>836</v>
      </c>
      <c r="B110" s="48" t="s">
        <v>837</v>
      </c>
      <c r="C110" s="51" t="s">
        <v>121</v>
      </c>
      <c r="D110" s="49" t="s">
        <v>321</v>
      </c>
      <c r="E110" s="48" t="s">
        <v>838</v>
      </c>
    </row>
    <row r="111" spans="1:5" ht="25.5" x14ac:dyDescent="0.2">
      <c r="A111" s="48" t="s">
        <v>839</v>
      </c>
      <c r="B111" s="48" t="s">
        <v>840</v>
      </c>
      <c r="C111" s="51" t="s">
        <v>121</v>
      </c>
      <c r="D111" s="49" t="s">
        <v>324</v>
      </c>
      <c r="E111" s="48" t="s">
        <v>841</v>
      </c>
    </row>
    <row r="112" spans="1:5" ht="25.5" x14ac:dyDescent="0.2">
      <c r="A112" s="48" t="s">
        <v>842</v>
      </c>
      <c r="B112" s="48" t="s">
        <v>843</v>
      </c>
      <c r="C112" s="51" t="s">
        <v>121</v>
      </c>
      <c r="D112" s="49" t="s">
        <v>844</v>
      </c>
      <c r="E112" s="48" t="s">
        <v>845</v>
      </c>
    </row>
    <row r="113" spans="1:7" ht="25.5" x14ac:dyDescent="0.2">
      <c r="A113" s="48" t="s">
        <v>846</v>
      </c>
      <c r="B113" s="48" t="s">
        <v>847</v>
      </c>
      <c r="C113" s="51" t="s">
        <v>121</v>
      </c>
      <c r="D113" s="49" t="s">
        <v>120</v>
      </c>
      <c r="E113" s="48" t="s">
        <v>848</v>
      </c>
    </row>
    <row r="114" spans="1:7" ht="25.5" x14ac:dyDescent="0.2">
      <c r="A114" s="48" t="s">
        <v>849</v>
      </c>
      <c r="B114" s="48" t="s">
        <v>850</v>
      </c>
      <c r="C114" s="51" t="s">
        <v>128</v>
      </c>
      <c r="D114" s="49" t="s">
        <v>851</v>
      </c>
      <c r="E114" s="48" t="s">
        <v>852</v>
      </c>
    </row>
    <row r="115" spans="1:7" x14ac:dyDescent="0.2">
      <c r="A115" s="103" t="s">
        <v>853</v>
      </c>
      <c r="B115" s="103" t="s">
        <v>246</v>
      </c>
      <c r="C115" s="107"/>
      <c r="D115" s="104"/>
      <c r="E115" s="103" t="s">
        <v>30</v>
      </c>
    </row>
    <row r="116" spans="1:7" ht="25.5" x14ac:dyDescent="0.2">
      <c r="A116" s="48" t="s">
        <v>854</v>
      </c>
      <c r="B116" s="48" t="s">
        <v>855</v>
      </c>
      <c r="C116" s="51" t="s">
        <v>121</v>
      </c>
      <c r="D116" s="49" t="s">
        <v>357</v>
      </c>
      <c r="E116" s="48" t="s">
        <v>856</v>
      </c>
    </row>
    <row r="117" spans="1:7" ht="25.5" x14ac:dyDescent="0.2">
      <c r="A117" s="48" t="s">
        <v>857</v>
      </c>
      <c r="B117" s="48" t="s">
        <v>858</v>
      </c>
      <c r="C117" s="51" t="s">
        <v>121</v>
      </c>
      <c r="D117" s="49" t="s">
        <v>184</v>
      </c>
      <c r="E117" s="48" t="s">
        <v>812</v>
      </c>
    </row>
    <row r="118" spans="1:7" ht="25.5" x14ac:dyDescent="0.2">
      <c r="A118" s="48" t="s">
        <v>859</v>
      </c>
      <c r="B118" s="48" t="s">
        <v>860</v>
      </c>
      <c r="C118" s="51" t="s">
        <v>121</v>
      </c>
      <c r="D118" s="49" t="s">
        <v>323</v>
      </c>
      <c r="E118" s="48" t="s">
        <v>861</v>
      </c>
    </row>
    <row r="119" spans="1:7" ht="25.5" x14ac:dyDescent="0.2">
      <c r="A119" s="48" t="s">
        <v>862</v>
      </c>
      <c r="B119" s="48" t="s">
        <v>863</v>
      </c>
      <c r="C119" s="51" t="s">
        <v>121</v>
      </c>
      <c r="D119" s="49" t="s">
        <v>184</v>
      </c>
      <c r="E119" s="48" t="s">
        <v>812</v>
      </c>
    </row>
    <row r="120" spans="1:7" ht="25.5" x14ac:dyDescent="0.2">
      <c r="A120" s="48" t="s">
        <v>864</v>
      </c>
      <c r="B120" s="48" t="s">
        <v>865</v>
      </c>
      <c r="C120" s="51" t="s">
        <v>128</v>
      </c>
      <c r="D120" s="49" t="s">
        <v>832</v>
      </c>
      <c r="E120" s="48" t="s">
        <v>833</v>
      </c>
    </row>
    <row r="121" spans="1:7" x14ac:dyDescent="0.2">
      <c r="A121" s="103" t="s">
        <v>866</v>
      </c>
      <c r="B121" s="103" t="s">
        <v>247</v>
      </c>
      <c r="C121" s="107"/>
      <c r="D121" s="104"/>
      <c r="E121" s="103" t="s">
        <v>30</v>
      </c>
    </row>
    <row r="122" spans="1:7" ht="25.5" x14ac:dyDescent="0.2">
      <c r="A122" s="48" t="s">
        <v>867</v>
      </c>
      <c r="B122" s="48" t="s">
        <v>249</v>
      </c>
      <c r="C122" s="51" t="s">
        <v>133</v>
      </c>
      <c r="D122" s="49" t="s">
        <v>868</v>
      </c>
      <c r="E122" s="48" t="s">
        <v>869</v>
      </c>
      <c r="F122">
        <v>359</v>
      </c>
      <c r="G122" t="s">
        <v>435</v>
      </c>
    </row>
    <row r="123" spans="1:7" ht="25.5" x14ac:dyDescent="0.2">
      <c r="A123" s="48" t="s">
        <v>870</v>
      </c>
      <c r="B123" s="48" t="s">
        <v>871</v>
      </c>
      <c r="C123" s="51" t="s">
        <v>351</v>
      </c>
      <c r="D123" s="49" t="s">
        <v>872</v>
      </c>
      <c r="E123" s="48" t="s">
        <v>873</v>
      </c>
    </row>
    <row r="124" spans="1:7" ht="25.5" x14ac:dyDescent="0.2">
      <c r="A124" s="48" t="s">
        <v>874</v>
      </c>
      <c r="B124" s="48" t="s">
        <v>875</v>
      </c>
      <c r="C124" s="51" t="s">
        <v>351</v>
      </c>
      <c r="D124" s="49" t="s">
        <v>876</v>
      </c>
      <c r="E124" s="48" t="s">
        <v>877</v>
      </c>
    </row>
    <row r="125" spans="1:7" x14ac:dyDescent="0.2">
      <c r="A125" s="103" t="s">
        <v>484</v>
      </c>
      <c r="B125" s="103" t="s">
        <v>251</v>
      </c>
      <c r="C125" s="107"/>
      <c r="D125" s="104"/>
      <c r="E125" s="103" t="s">
        <v>30</v>
      </c>
    </row>
    <row r="126" spans="1:7" x14ac:dyDescent="0.2">
      <c r="A126" s="103" t="s">
        <v>878</v>
      </c>
      <c r="B126" s="103" t="s">
        <v>250</v>
      </c>
      <c r="C126" s="107"/>
      <c r="D126" s="104"/>
      <c r="E126" s="103" t="s">
        <v>30</v>
      </c>
    </row>
    <row r="127" spans="1:7" ht="38.25" x14ac:dyDescent="0.2">
      <c r="A127" s="48" t="s">
        <v>879</v>
      </c>
      <c r="B127" s="48" t="s">
        <v>374</v>
      </c>
      <c r="C127" s="51" t="s">
        <v>121</v>
      </c>
      <c r="D127" s="49" t="s">
        <v>120</v>
      </c>
      <c r="E127" s="48" t="s">
        <v>880</v>
      </c>
    </row>
    <row r="128" spans="1:7" ht="38.25" x14ac:dyDescent="0.2">
      <c r="A128" s="48" t="s">
        <v>881</v>
      </c>
      <c r="B128" s="48" t="s">
        <v>327</v>
      </c>
      <c r="C128" s="51" t="s">
        <v>121</v>
      </c>
      <c r="D128" s="49" t="s">
        <v>882</v>
      </c>
      <c r="E128" s="48" t="s">
        <v>883</v>
      </c>
    </row>
    <row r="129" spans="1:5" ht="38.25" x14ac:dyDescent="0.2">
      <c r="A129" s="48" t="s">
        <v>884</v>
      </c>
      <c r="B129" s="48" t="s">
        <v>329</v>
      </c>
      <c r="C129" s="51" t="s">
        <v>121</v>
      </c>
      <c r="D129" s="49" t="s">
        <v>885</v>
      </c>
      <c r="E129" s="48" t="s">
        <v>886</v>
      </c>
    </row>
    <row r="130" spans="1:5" ht="38.25" x14ac:dyDescent="0.2">
      <c r="A130" s="48" t="s">
        <v>887</v>
      </c>
      <c r="B130" s="48" t="s">
        <v>375</v>
      </c>
      <c r="C130" s="51" t="s">
        <v>121</v>
      </c>
      <c r="D130" s="49" t="s">
        <v>888</v>
      </c>
      <c r="E130" s="48" t="s">
        <v>889</v>
      </c>
    </row>
    <row r="131" spans="1:5" ht="38.25" x14ac:dyDescent="0.2">
      <c r="A131" s="48" t="s">
        <v>890</v>
      </c>
      <c r="B131" s="48" t="s">
        <v>253</v>
      </c>
      <c r="C131" s="51" t="s">
        <v>121</v>
      </c>
      <c r="D131" s="49" t="s">
        <v>120</v>
      </c>
      <c r="E131" s="48" t="s">
        <v>880</v>
      </c>
    </row>
    <row r="132" spans="1:5" ht="38.25" x14ac:dyDescent="0.2">
      <c r="A132" s="48" t="s">
        <v>891</v>
      </c>
      <c r="B132" s="48" t="s">
        <v>255</v>
      </c>
      <c r="C132" s="51" t="s">
        <v>121</v>
      </c>
      <c r="D132" s="49" t="s">
        <v>892</v>
      </c>
      <c r="E132" s="48" t="s">
        <v>893</v>
      </c>
    </row>
    <row r="133" spans="1:5" ht="38.25" x14ac:dyDescent="0.2">
      <c r="A133" s="48" t="s">
        <v>894</v>
      </c>
      <c r="B133" s="48" t="s">
        <v>257</v>
      </c>
      <c r="C133" s="51" t="s">
        <v>121</v>
      </c>
      <c r="D133" s="49" t="s">
        <v>895</v>
      </c>
      <c r="E133" s="48" t="s">
        <v>896</v>
      </c>
    </row>
    <row r="134" spans="1:5" ht="38.25" x14ac:dyDescent="0.2">
      <c r="A134" s="48" t="s">
        <v>897</v>
      </c>
      <c r="B134" s="48" t="s">
        <v>377</v>
      </c>
      <c r="C134" s="51" t="s">
        <v>121</v>
      </c>
      <c r="D134" s="49" t="s">
        <v>898</v>
      </c>
      <c r="E134" s="48" t="s">
        <v>899</v>
      </c>
    </row>
    <row r="135" spans="1:5" ht="38.25" x14ac:dyDescent="0.2">
      <c r="A135" s="48" t="s">
        <v>900</v>
      </c>
      <c r="B135" s="48" t="s">
        <v>901</v>
      </c>
      <c r="C135" s="51" t="s">
        <v>121</v>
      </c>
      <c r="D135" s="49" t="s">
        <v>376</v>
      </c>
      <c r="E135" s="48" t="s">
        <v>902</v>
      </c>
    </row>
    <row r="136" spans="1:5" ht="38.25" x14ac:dyDescent="0.2">
      <c r="A136" s="48" t="s">
        <v>903</v>
      </c>
      <c r="B136" s="48" t="s">
        <v>259</v>
      </c>
      <c r="C136" s="51" t="s">
        <v>121</v>
      </c>
      <c r="D136" s="49" t="s">
        <v>183</v>
      </c>
      <c r="E136" s="48" t="s">
        <v>904</v>
      </c>
    </row>
    <row r="137" spans="1:5" ht="25.5" x14ac:dyDescent="0.2">
      <c r="A137" s="48" t="s">
        <v>905</v>
      </c>
      <c r="B137" s="48" t="s">
        <v>378</v>
      </c>
      <c r="C137" s="51" t="s">
        <v>128</v>
      </c>
      <c r="D137" s="49" t="s">
        <v>906</v>
      </c>
      <c r="E137" s="48" t="s">
        <v>907</v>
      </c>
    </row>
    <row r="138" spans="1:5" ht="25.5" x14ac:dyDescent="0.2">
      <c r="A138" s="48" t="s">
        <v>908</v>
      </c>
      <c r="B138" s="48" t="s">
        <v>909</v>
      </c>
      <c r="C138" s="51" t="s">
        <v>128</v>
      </c>
      <c r="D138" s="49" t="s">
        <v>119</v>
      </c>
      <c r="E138" s="48" t="s">
        <v>910</v>
      </c>
    </row>
    <row r="139" spans="1:5" ht="38.25" x14ac:dyDescent="0.2">
      <c r="A139" s="48" t="s">
        <v>911</v>
      </c>
      <c r="B139" s="48" t="s">
        <v>912</v>
      </c>
      <c r="C139" s="51" t="s">
        <v>121</v>
      </c>
      <c r="D139" s="49" t="s">
        <v>119</v>
      </c>
      <c r="E139" s="48" t="s">
        <v>910</v>
      </c>
    </row>
    <row r="140" spans="1:5" ht="38.25" x14ac:dyDescent="0.2">
      <c r="A140" s="48" t="s">
        <v>913</v>
      </c>
      <c r="B140" s="48" t="s">
        <v>914</v>
      </c>
      <c r="C140" s="51" t="s">
        <v>121</v>
      </c>
      <c r="D140" s="49" t="s">
        <v>206</v>
      </c>
      <c r="E140" s="48" t="s">
        <v>915</v>
      </c>
    </row>
    <row r="141" spans="1:5" ht="38.25" x14ac:dyDescent="0.2">
      <c r="A141" s="48" t="s">
        <v>916</v>
      </c>
      <c r="B141" s="48" t="s">
        <v>917</v>
      </c>
      <c r="C141" s="51" t="s">
        <v>121</v>
      </c>
      <c r="D141" s="49" t="s">
        <v>119</v>
      </c>
      <c r="E141" s="48" t="s">
        <v>910</v>
      </c>
    </row>
    <row r="142" spans="1:5" ht="38.25" x14ac:dyDescent="0.2">
      <c r="A142" s="48" t="s">
        <v>918</v>
      </c>
      <c r="B142" s="48" t="s">
        <v>919</v>
      </c>
      <c r="C142" s="51" t="s">
        <v>121</v>
      </c>
      <c r="D142" s="49" t="s">
        <v>920</v>
      </c>
      <c r="E142" s="48" t="s">
        <v>921</v>
      </c>
    </row>
    <row r="143" spans="1:5" ht="38.25" x14ac:dyDescent="0.2">
      <c r="A143" s="48" t="s">
        <v>922</v>
      </c>
      <c r="B143" s="48" t="s">
        <v>923</v>
      </c>
      <c r="C143" s="51" t="s">
        <v>121</v>
      </c>
      <c r="D143" s="49" t="s">
        <v>924</v>
      </c>
      <c r="E143" s="48" t="s">
        <v>925</v>
      </c>
    </row>
    <row r="144" spans="1:5" ht="38.25" x14ac:dyDescent="0.2">
      <c r="A144" s="48" t="s">
        <v>926</v>
      </c>
      <c r="B144" s="48" t="s">
        <v>927</v>
      </c>
      <c r="C144" s="51" t="s">
        <v>121</v>
      </c>
      <c r="D144" s="49" t="s">
        <v>361</v>
      </c>
      <c r="E144" s="48" t="s">
        <v>928</v>
      </c>
    </row>
    <row r="145" spans="1:5" ht="38.25" x14ac:dyDescent="0.2">
      <c r="A145" s="48" t="s">
        <v>929</v>
      </c>
      <c r="B145" s="48" t="s">
        <v>930</v>
      </c>
      <c r="C145" s="51" t="s">
        <v>121</v>
      </c>
      <c r="D145" s="49" t="s">
        <v>120</v>
      </c>
      <c r="E145" s="48" t="s">
        <v>880</v>
      </c>
    </row>
    <row r="146" spans="1:5" ht="38.25" x14ac:dyDescent="0.2">
      <c r="A146" s="48" t="s">
        <v>931</v>
      </c>
      <c r="B146" s="48" t="s">
        <v>932</v>
      </c>
      <c r="C146" s="51" t="s">
        <v>121</v>
      </c>
      <c r="D146" s="49" t="s">
        <v>369</v>
      </c>
      <c r="E146" s="48" t="s">
        <v>933</v>
      </c>
    </row>
    <row r="147" spans="1:5" ht="38.25" x14ac:dyDescent="0.2">
      <c r="A147" s="48" t="s">
        <v>934</v>
      </c>
      <c r="B147" s="48" t="s">
        <v>261</v>
      </c>
      <c r="C147" s="51" t="s">
        <v>121</v>
      </c>
      <c r="D147" s="49" t="s">
        <v>380</v>
      </c>
      <c r="E147" s="48" t="s">
        <v>935</v>
      </c>
    </row>
    <row r="148" spans="1:5" ht="38.25" x14ac:dyDescent="0.2">
      <c r="A148" s="48" t="s">
        <v>936</v>
      </c>
      <c r="B148" s="48" t="s">
        <v>379</v>
      </c>
      <c r="C148" s="51" t="s">
        <v>121</v>
      </c>
      <c r="D148" s="49" t="s">
        <v>937</v>
      </c>
      <c r="E148" s="48" t="s">
        <v>938</v>
      </c>
    </row>
    <row r="149" spans="1:5" ht="25.5" x14ac:dyDescent="0.2">
      <c r="A149" s="48" t="s">
        <v>939</v>
      </c>
      <c r="B149" s="48" t="s">
        <v>940</v>
      </c>
      <c r="C149" s="51" t="s">
        <v>128</v>
      </c>
      <c r="D149" s="49" t="s">
        <v>320</v>
      </c>
      <c r="E149" s="48" t="s">
        <v>941</v>
      </c>
    </row>
    <row r="150" spans="1:5" ht="38.25" x14ac:dyDescent="0.2">
      <c r="A150" s="48" t="s">
        <v>942</v>
      </c>
      <c r="B150" s="48" t="s">
        <v>943</v>
      </c>
      <c r="C150" s="51" t="s">
        <v>121</v>
      </c>
      <c r="D150" s="49" t="s">
        <v>320</v>
      </c>
      <c r="E150" s="48" t="s">
        <v>941</v>
      </c>
    </row>
    <row r="151" spans="1:5" ht="38.25" x14ac:dyDescent="0.2">
      <c r="A151" s="48" t="s">
        <v>944</v>
      </c>
      <c r="B151" s="48" t="s">
        <v>945</v>
      </c>
      <c r="C151" s="51" t="s">
        <v>121</v>
      </c>
      <c r="D151" s="49" t="s">
        <v>323</v>
      </c>
      <c r="E151" s="48" t="s">
        <v>946</v>
      </c>
    </row>
    <row r="152" spans="1:5" x14ac:dyDescent="0.2">
      <c r="A152" s="103" t="s">
        <v>947</v>
      </c>
      <c r="B152" s="103" t="s">
        <v>262</v>
      </c>
      <c r="C152" s="107"/>
      <c r="D152" s="104"/>
      <c r="E152" s="103" t="s">
        <v>30</v>
      </c>
    </row>
    <row r="153" spans="1:5" ht="38.25" x14ac:dyDescent="0.2">
      <c r="A153" s="48" t="s">
        <v>948</v>
      </c>
      <c r="B153" s="48" t="s">
        <v>373</v>
      </c>
      <c r="C153" s="51" t="s">
        <v>121</v>
      </c>
      <c r="D153" s="49" t="s">
        <v>330</v>
      </c>
      <c r="E153" s="48" t="s">
        <v>949</v>
      </c>
    </row>
    <row r="154" spans="1:5" ht="25.5" x14ac:dyDescent="0.2">
      <c r="A154" s="48" t="s">
        <v>950</v>
      </c>
      <c r="B154" s="48" t="s">
        <v>951</v>
      </c>
      <c r="C154" s="51" t="s">
        <v>121</v>
      </c>
      <c r="D154" s="49" t="s">
        <v>120</v>
      </c>
      <c r="E154" s="48" t="s">
        <v>880</v>
      </c>
    </row>
    <row r="155" spans="1:5" ht="38.25" x14ac:dyDescent="0.2">
      <c r="A155" s="48" t="s">
        <v>952</v>
      </c>
      <c r="B155" s="48" t="s">
        <v>264</v>
      </c>
      <c r="C155" s="51" t="s">
        <v>121</v>
      </c>
      <c r="D155" s="49" t="s">
        <v>330</v>
      </c>
      <c r="E155" s="48" t="s">
        <v>949</v>
      </c>
    </row>
    <row r="156" spans="1:5" ht="38.25" x14ac:dyDescent="0.2">
      <c r="A156" s="48" t="s">
        <v>953</v>
      </c>
      <c r="B156" s="48" t="s">
        <v>954</v>
      </c>
      <c r="C156" s="51" t="s">
        <v>121</v>
      </c>
      <c r="D156" s="49" t="s">
        <v>119</v>
      </c>
      <c r="E156" s="48" t="s">
        <v>910</v>
      </c>
    </row>
    <row r="157" spans="1:5" x14ac:dyDescent="0.2">
      <c r="A157" s="103" t="s">
        <v>955</v>
      </c>
      <c r="B157" s="103" t="s">
        <v>247</v>
      </c>
      <c r="C157" s="107"/>
      <c r="D157" s="104"/>
      <c r="E157" s="103" t="s">
        <v>30</v>
      </c>
    </row>
    <row r="158" spans="1:5" ht="38.25" x14ac:dyDescent="0.2">
      <c r="A158" s="48" t="s">
        <v>956</v>
      </c>
      <c r="B158" s="48" t="s">
        <v>266</v>
      </c>
      <c r="C158" s="51" t="s">
        <v>133</v>
      </c>
      <c r="D158" s="49" t="s">
        <v>957</v>
      </c>
      <c r="E158" s="48" t="s">
        <v>958</v>
      </c>
    </row>
    <row r="159" spans="1:5" ht="25.5" x14ac:dyDescent="0.2">
      <c r="A159" s="48" t="s">
        <v>959</v>
      </c>
      <c r="B159" s="48" t="s">
        <v>381</v>
      </c>
      <c r="C159" s="51" t="s">
        <v>133</v>
      </c>
      <c r="D159" s="49" t="s">
        <v>960</v>
      </c>
      <c r="E159" s="48" t="s">
        <v>961</v>
      </c>
    </row>
    <row r="160" spans="1:5" ht="38.25" x14ac:dyDescent="0.2">
      <c r="A160" s="48" t="s">
        <v>962</v>
      </c>
      <c r="B160" s="48" t="s">
        <v>382</v>
      </c>
      <c r="C160" s="51" t="s">
        <v>133</v>
      </c>
      <c r="D160" s="49" t="s">
        <v>963</v>
      </c>
      <c r="E160" s="48" t="s">
        <v>964</v>
      </c>
    </row>
    <row r="161" spans="1:5" ht="38.25" x14ac:dyDescent="0.2">
      <c r="A161" s="48" t="s">
        <v>965</v>
      </c>
      <c r="B161" s="48" t="s">
        <v>268</v>
      </c>
      <c r="C161" s="51" t="s">
        <v>133</v>
      </c>
      <c r="D161" s="49" t="s">
        <v>966</v>
      </c>
      <c r="E161" s="48" t="s">
        <v>967</v>
      </c>
    </row>
    <row r="162" spans="1:5" ht="25.5" x14ac:dyDescent="0.2">
      <c r="A162" s="48" t="s">
        <v>968</v>
      </c>
      <c r="B162" s="48" t="s">
        <v>969</v>
      </c>
      <c r="C162" s="51" t="s">
        <v>133</v>
      </c>
      <c r="D162" s="49" t="s">
        <v>970</v>
      </c>
      <c r="E162" s="48" t="s">
        <v>971</v>
      </c>
    </row>
    <row r="163" spans="1:5" ht="25.5" x14ac:dyDescent="0.2">
      <c r="A163" s="48" t="s">
        <v>972</v>
      </c>
      <c r="B163" s="48" t="s">
        <v>270</v>
      </c>
      <c r="C163" s="51" t="s">
        <v>133</v>
      </c>
      <c r="D163" s="49" t="s">
        <v>973</v>
      </c>
      <c r="E163" s="48" t="s">
        <v>974</v>
      </c>
    </row>
    <row r="164" spans="1:5" ht="25.5" x14ac:dyDescent="0.2">
      <c r="A164" s="48" t="s">
        <v>975</v>
      </c>
      <c r="B164" s="48" t="s">
        <v>272</v>
      </c>
      <c r="C164" s="51" t="s">
        <v>133</v>
      </c>
      <c r="D164" s="49" t="s">
        <v>976</v>
      </c>
      <c r="E164" s="48" t="s">
        <v>977</v>
      </c>
    </row>
    <row r="165" spans="1:5" x14ac:dyDescent="0.2">
      <c r="A165" s="103" t="s">
        <v>489</v>
      </c>
      <c r="B165" s="103" t="s">
        <v>175</v>
      </c>
      <c r="C165" s="107"/>
      <c r="D165" s="104"/>
      <c r="E165" s="103" t="s">
        <v>30</v>
      </c>
    </row>
    <row r="166" spans="1:5" x14ac:dyDescent="0.2">
      <c r="A166" s="103" t="s">
        <v>978</v>
      </c>
      <c r="B166" s="103" t="s">
        <v>273</v>
      </c>
      <c r="C166" s="107"/>
      <c r="D166" s="104"/>
      <c r="E166" s="103" t="s">
        <v>30</v>
      </c>
    </row>
    <row r="167" spans="1:5" ht="25.5" x14ac:dyDescent="0.2">
      <c r="A167" s="48" t="s">
        <v>979</v>
      </c>
      <c r="B167" s="48" t="s">
        <v>275</v>
      </c>
      <c r="C167" s="51" t="s">
        <v>121</v>
      </c>
      <c r="D167" s="49" t="s">
        <v>980</v>
      </c>
      <c r="E167" s="48" t="s">
        <v>981</v>
      </c>
    </row>
    <row r="168" spans="1:5" ht="25.5" x14ac:dyDescent="0.2">
      <c r="A168" s="48" t="s">
        <v>982</v>
      </c>
      <c r="B168" s="48" t="s">
        <v>355</v>
      </c>
      <c r="C168" s="51" t="s">
        <v>121</v>
      </c>
      <c r="D168" s="49" t="s">
        <v>119</v>
      </c>
      <c r="E168" s="48" t="s">
        <v>983</v>
      </c>
    </row>
    <row r="169" spans="1:5" ht="25.5" x14ac:dyDescent="0.2">
      <c r="A169" s="48" t="s">
        <v>984</v>
      </c>
      <c r="B169" s="48" t="s">
        <v>277</v>
      </c>
      <c r="C169" s="51" t="s">
        <v>121</v>
      </c>
      <c r="D169" s="49" t="s">
        <v>985</v>
      </c>
      <c r="E169" s="48" t="s">
        <v>986</v>
      </c>
    </row>
    <row r="170" spans="1:5" ht="25.5" x14ac:dyDescent="0.2">
      <c r="A170" s="48" t="s">
        <v>987</v>
      </c>
      <c r="B170" s="48" t="s">
        <v>356</v>
      </c>
      <c r="C170" s="51" t="s">
        <v>121</v>
      </c>
      <c r="D170" s="49" t="s">
        <v>988</v>
      </c>
      <c r="E170" s="48" t="s">
        <v>989</v>
      </c>
    </row>
    <row r="171" spans="1:5" ht="25.5" x14ac:dyDescent="0.2">
      <c r="A171" s="48" t="s">
        <v>990</v>
      </c>
      <c r="B171" s="48" t="s">
        <v>279</v>
      </c>
      <c r="C171" s="51" t="s">
        <v>121</v>
      </c>
      <c r="D171" s="49" t="s">
        <v>988</v>
      </c>
      <c r="E171" s="48" t="s">
        <v>989</v>
      </c>
    </row>
    <row r="172" spans="1:5" ht="25.5" x14ac:dyDescent="0.2">
      <c r="A172" s="48" t="s">
        <v>991</v>
      </c>
      <c r="B172" s="48" t="s">
        <v>358</v>
      </c>
      <c r="C172" s="51" t="s">
        <v>121</v>
      </c>
      <c r="D172" s="49" t="s">
        <v>992</v>
      </c>
      <c r="E172" s="48" t="s">
        <v>993</v>
      </c>
    </row>
    <row r="173" spans="1:5" ht="25.5" x14ac:dyDescent="0.2">
      <c r="A173" s="48" t="s">
        <v>994</v>
      </c>
      <c r="B173" s="48" t="s">
        <v>995</v>
      </c>
      <c r="C173" s="51" t="s">
        <v>121</v>
      </c>
      <c r="D173" s="49" t="s">
        <v>322</v>
      </c>
      <c r="E173" s="48" t="s">
        <v>996</v>
      </c>
    </row>
    <row r="174" spans="1:5" ht="25.5" x14ac:dyDescent="0.2">
      <c r="A174" s="48" t="s">
        <v>997</v>
      </c>
      <c r="B174" s="48" t="s">
        <v>998</v>
      </c>
      <c r="C174" s="51" t="s">
        <v>121</v>
      </c>
      <c r="D174" s="49" t="s">
        <v>183</v>
      </c>
      <c r="E174" s="48" t="s">
        <v>999</v>
      </c>
    </row>
    <row r="175" spans="1:5" ht="25.5" x14ac:dyDescent="0.2">
      <c r="A175" s="48" t="s">
        <v>1000</v>
      </c>
      <c r="B175" s="48" t="s">
        <v>359</v>
      </c>
      <c r="C175" s="51" t="s">
        <v>121</v>
      </c>
      <c r="D175" s="49" t="s">
        <v>184</v>
      </c>
      <c r="E175" s="48" t="s">
        <v>1001</v>
      </c>
    </row>
    <row r="176" spans="1:5" ht="25.5" x14ac:dyDescent="0.2">
      <c r="A176" s="48" t="s">
        <v>1002</v>
      </c>
      <c r="B176" s="48" t="s">
        <v>1003</v>
      </c>
      <c r="C176" s="51" t="s">
        <v>128</v>
      </c>
      <c r="D176" s="49" t="s">
        <v>1004</v>
      </c>
      <c r="E176" s="48" t="s">
        <v>1005</v>
      </c>
    </row>
    <row r="177" spans="1:5" ht="25.5" x14ac:dyDescent="0.2">
      <c r="A177" s="48" t="s">
        <v>1006</v>
      </c>
      <c r="B177" s="48" t="s">
        <v>360</v>
      </c>
      <c r="C177" s="51" t="s">
        <v>128</v>
      </c>
      <c r="D177" s="49" t="s">
        <v>383</v>
      </c>
      <c r="E177" s="48" t="s">
        <v>1007</v>
      </c>
    </row>
    <row r="178" spans="1:5" x14ac:dyDescent="0.2">
      <c r="A178" s="103" t="s">
        <v>1008</v>
      </c>
      <c r="B178" s="103" t="s">
        <v>177</v>
      </c>
      <c r="C178" s="107"/>
      <c r="D178" s="104"/>
      <c r="E178" s="103" t="s">
        <v>30</v>
      </c>
    </row>
    <row r="179" spans="1:5" ht="25.5" x14ac:dyDescent="0.2">
      <c r="A179" s="48" t="s">
        <v>1009</v>
      </c>
      <c r="B179" s="48" t="s">
        <v>286</v>
      </c>
      <c r="C179" s="51" t="s">
        <v>121</v>
      </c>
      <c r="D179" s="49" t="s">
        <v>120</v>
      </c>
      <c r="E179" s="48" t="s">
        <v>1010</v>
      </c>
    </row>
    <row r="180" spans="1:5" ht="25.5" x14ac:dyDescent="0.2">
      <c r="A180" s="48" t="s">
        <v>1011</v>
      </c>
      <c r="B180" s="48" t="s">
        <v>1012</v>
      </c>
      <c r="C180" s="51" t="s">
        <v>121</v>
      </c>
      <c r="D180" s="49" t="s">
        <v>366</v>
      </c>
      <c r="E180" s="48" t="s">
        <v>1013</v>
      </c>
    </row>
    <row r="181" spans="1:5" ht="25.5" x14ac:dyDescent="0.2">
      <c r="A181" s="48" t="s">
        <v>1014</v>
      </c>
      <c r="B181" s="48" t="s">
        <v>1015</v>
      </c>
      <c r="C181" s="51" t="s">
        <v>121</v>
      </c>
      <c r="D181" s="49" t="s">
        <v>183</v>
      </c>
      <c r="E181" s="48" t="s">
        <v>1016</v>
      </c>
    </row>
    <row r="182" spans="1:5" ht="25.5" x14ac:dyDescent="0.2">
      <c r="A182" s="48" t="s">
        <v>1017</v>
      </c>
      <c r="B182" s="48" t="s">
        <v>362</v>
      </c>
      <c r="C182" s="51" t="s">
        <v>121</v>
      </c>
      <c r="D182" s="49" t="s">
        <v>330</v>
      </c>
      <c r="E182" s="48" t="s">
        <v>1018</v>
      </c>
    </row>
    <row r="183" spans="1:5" ht="25.5" x14ac:dyDescent="0.2">
      <c r="A183" s="48" t="s">
        <v>1019</v>
      </c>
      <c r="B183" s="48" t="s">
        <v>1020</v>
      </c>
      <c r="C183" s="51" t="s">
        <v>121</v>
      </c>
      <c r="D183" s="49" t="s">
        <v>119</v>
      </c>
      <c r="E183" s="48" t="s">
        <v>983</v>
      </c>
    </row>
    <row r="184" spans="1:5" ht="25.5" x14ac:dyDescent="0.2">
      <c r="A184" s="48" t="s">
        <v>1021</v>
      </c>
      <c r="B184" s="48" t="s">
        <v>1022</v>
      </c>
      <c r="C184" s="51" t="s">
        <v>128</v>
      </c>
      <c r="D184" s="49" t="s">
        <v>183</v>
      </c>
      <c r="E184" s="48" t="s">
        <v>1016</v>
      </c>
    </row>
    <row r="185" spans="1:5" ht="25.5" x14ac:dyDescent="0.2">
      <c r="A185" s="48" t="s">
        <v>1023</v>
      </c>
      <c r="B185" s="48" t="s">
        <v>1024</v>
      </c>
      <c r="C185" s="51" t="s">
        <v>121</v>
      </c>
      <c r="D185" s="49" t="s">
        <v>119</v>
      </c>
      <c r="E185" s="48" t="s">
        <v>983</v>
      </c>
    </row>
    <row r="186" spans="1:5" x14ac:dyDescent="0.2">
      <c r="A186" s="103" t="s">
        <v>1025</v>
      </c>
      <c r="B186" s="103" t="s">
        <v>363</v>
      </c>
      <c r="C186" s="107"/>
      <c r="D186" s="104"/>
      <c r="E186" s="103" t="s">
        <v>30</v>
      </c>
    </row>
    <row r="187" spans="1:5" ht="38.25" x14ac:dyDescent="0.2">
      <c r="A187" s="48" t="s">
        <v>1026</v>
      </c>
      <c r="B187" s="48" t="s">
        <v>1027</v>
      </c>
      <c r="C187" s="51" t="s">
        <v>133</v>
      </c>
      <c r="D187" s="49" t="s">
        <v>1028</v>
      </c>
      <c r="E187" s="48" t="s">
        <v>1029</v>
      </c>
    </row>
    <row r="188" spans="1:5" ht="38.25" x14ac:dyDescent="0.2">
      <c r="A188" s="48" t="s">
        <v>1030</v>
      </c>
      <c r="B188" s="48" t="s">
        <v>364</v>
      </c>
      <c r="C188" s="51" t="s">
        <v>133</v>
      </c>
      <c r="D188" s="49" t="s">
        <v>1031</v>
      </c>
      <c r="E188" s="48" t="s">
        <v>1032</v>
      </c>
    </row>
    <row r="189" spans="1:5" ht="25.5" x14ac:dyDescent="0.2">
      <c r="A189" s="48" t="s">
        <v>1033</v>
      </c>
      <c r="B189" s="48" t="s">
        <v>365</v>
      </c>
      <c r="C189" s="51" t="s">
        <v>351</v>
      </c>
      <c r="D189" s="49" t="s">
        <v>1034</v>
      </c>
      <c r="E189" s="48" t="s">
        <v>1035</v>
      </c>
    </row>
    <row r="190" spans="1:5" ht="25.5" x14ac:dyDescent="0.2">
      <c r="A190" s="48" t="s">
        <v>1036</v>
      </c>
      <c r="B190" s="48" t="s">
        <v>1037</v>
      </c>
      <c r="C190" s="51" t="s">
        <v>121</v>
      </c>
      <c r="D190" s="49" t="s">
        <v>1038</v>
      </c>
      <c r="E190" s="48" t="s">
        <v>1039</v>
      </c>
    </row>
    <row r="191" spans="1:5" x14ac:dyDescent="0.2">
      <c r="A191" s="103" t="s">
        <v>1040</v>
      </c>
      <c r="B191" s="103" t="s">
        <v>176</v>
      </c>
      <c r="C191" s="107"/>
      <c r="D191" s="104"/>
      <c r="E191" s="103" t="s">
        <v>30</v>
      </c>
    </row>
    <row r="192" spans="1:5" ht="25.5" x14ac:dyDescent="0.2">
      <c r="A192" s="48" t="s">
        <v>1041</v>
      </c>
      <c r="B192" s="48" t="s">
        <v>282</v>
      </c>
      <c r="C192" s="51" t="s">
        <v>133</v>
      </c>
      <c r="D192" s="49" t="s">
        <v>1042</v>
      </c>
      <c r="E192" s="48" t="s">
        <v>1043</v>
      </c>
    </row>
    <row r="193" spans="1:5" ht="25.5" x14ac:dyDescent="0.2">
      <c r="A193" s="48" t="s">
        <v>1044</v>
      </c>
      <c r="B193" s="48" t="s">
        <v>284</v>
      </c>
      <c r="C193" s="51" t="s">
        <v>133</v>
      </c>
      <c r="D193" s="49" t="s">
        <v>1045</v>
      </c>
      <c r="E193" s="48" t="s">
        <v>1046</v>
      </c>
    </row>
    <row r="194" spans="1:5" ht="25.5" x14ac:dyDescent="0.2">
      <c r="A194" s="48" t="s">
        <v>1047</v>
      </c>
      <c r="B194" s="48" t="s">
        <v>367</v>
      </c>
      <c r="C194" s="51" t="s">
        <v>133</v>
      </c>
      <c r="D194" s="49" t="s">
        <v>1048</v>
      </c>
      <c r="E194" s="48" t="s">
        <v>1049</v>
      </c>
    </row>
    <row r="195" spans="1:5" ht="25.5" x14ac:dyDescent="0.2">
      <c r="A195" s="48" t="s">
        <v>1050</v>
      </c>
      <c r="B195" s="48" t="s">
        <v>1051</v>
      </c>
      <c r="C195" s="51" t="s">
        <v>133</v>
      </c>
      <c r="D195" s="49" t="s">
        <v>1052</v>
      </c>
      <c r="E195" s="48" t="s">
        <v>1053</v>
      </c>
    </row>
    <row r="196" spans="1:5" ht="25.5" x14ac:dyDescent="0.2">
      <c r="A196" s="48" t="s">
        <v>1054</v>
      </c>
      <c r="B196" s="48" t="s">
        <v>1055</v>
      </c>
      <c r="C196" s="51" t="s">
        <v>133</v>
      </c>
      <c r="D196" s="49" t="s">
        <v>1056</v>
      </c>
      <c r="E196" s="48" t="s">
        <v>1057</v>
      </c>
    </row>
    <row r="197" spans="1:5" ht="38.25" x14ac:dyDescent="0.2">
      <c r="A197" s="48" t="s">
        <v>1058</v>
      </c>
      <c r="B197" s="48" t="s">
        <v>1059</v>
      </c>
      <c r="C197" s="51" t="s">
        <v>133</v>
      </c>
      <c r="D197" s="49" t="s">
        <v>1060</v>
      </c>
      <c r="E197" s="48" t="s">
        <v>1061</v>
      </c>
    </row>
    <row r="198" spans="1:5" x14ac:dyDescent="0.2">
      <c r="A198" s="103" t="s">
        <v>1062</v>
      </c>
      <c r="B198" s="103" t="s">
        <v>178</v>
      </c>
      <c r="C198" s="107"/>
      <c r="D198" s="104"/>
      <c r="E198" s="103" t="s">
        <v>30</v>
      </c>
    </row>
    <row r="199" spans="1:5" ht="25.5" x14ac:dyDescent="0.2">
      <c r="A199" s="48" t="s">
        <v>1063</v>
      </c>
      <c r="B199" s="48" t="s">
        <v>368</v>
      </c>
      <c r="C199" s="51" t="s">
        <v>121</v>
      </c>
      <c r="D199" s="49" t="s">
        <v>1064</v>
      </c>
      <c r="E199" s="48" t="s">
        <v>1065</v>
      </c>
    </row>
    <row r="200" spans="1:5" ht="25.5" x14ac:dyDescent="0.2">
      <c r="A200" s="48" t="s">
        <v>1066</v>
      </c>
      <c r="B200" s="48" t="s">
        <v>1067</v>
      </c>
      <c r="C200" s="51" t="s">
        <v>289</v>
      </c>
      <c r="D200" s="49" t="s">
        <v>330</v>
      </c>
      <c r="E200" s="48" t="s">
        <v>1018</v>
      </c>
    </row>
    <row r="201" spans="1:5" ht="25.5" x14ac:dyDescent="0.2">
      <c r="A201" s="48" t="s">
        <v>1068</v>
      </c>
      <c r="B201" s="48" t="s">
        <v>1069</v>
      </c>
      <c r="C201" s="51" t="s">
        <v>121</v>
      </c>
      <c r="D201" s="49" t="s">
        <v>322</v>
      </c>
      <c r="E201" s="48" t="s">
        <v>1070</v>
      </c>
    </row>
    <row r="202" spans="1:5" ht="25.5" x14ac:dyDescent="0.2">
      <c r="A202" s="48" t="s">
        <v>1071</v>
      </c>
      <c r="B202" s="48" t="s">
        <v>1072</v>
      </c>
      <c r="C202" s="51" t="s">
        <v>128</v>
      </c>
      <c r="D202" s="49" t="s">
        <v>322</v>
      </c>
      <c r="E202" s="48" t="s">
        <v>1070</v>
      </c>
    </row>
    <row r="203" spans="1:5" ht="38.25" x14ac:dyDescent="0.2">
      <c r="A203" s="48" t="s">
        <v>1073</v>
      </c>
      <c r="B203" s="48" t="s">
        <v>1074</v>
      </c>
      <c r="C203" s="51" t="s">
        <v>128</v>
      </c>
      <c r="D203" s="49" t="s">
        <v>317</v>
      </c>
      <c r="E203" s="48" t="s">
        <v>1075</v>
      </c>
    </row>
    <row r="204" spans="1:5" x14ac:dyDescent="0.2">
      <c r="A204" s="103" t="s">
        <v>493</v>
      </c>
      <c r="B204" s="103" t="s">
        <v>494</v>
      </c>
      <c r="C204" s="107"/>
      <c r="D204" s="104"/>
      <c r="E204" s="103" t="s">
        <v>30</v>
      </c>
    </row>
    <row r="205" spans="1:5" x14ac:dyDescent="0.2">
      <c r="A205" s="103" t="s">
        <v>1076</v>
      </c>
      <c r="B205" s="103" t="s">
        <v>1077</v>
      </c>
      <c r="C205" s="107"/>
      <c r="D205" s="104"/>
      <c r="E205" s="103" t="s">
        <v>30</v>
      </c>
    </row>
    <row r="206" spans="1:5" ht="25.5" x14ac:dyDescent="0.2">
      <c r="A206" s="48" t="s">
        <v>1078</v>
      </c>
      <c r="B206" s="48" t="s">
        <v>1079</v>
      </c>
      <c r="C206" s="51" t="s">
        <v>128</v>
      </c>
      <c r="D206" s="49" t="s">
        <v>183</v>
      </c>
      <c r="E206" s="48" t="s">
        <v>1080</v>
      </c>
    </row>
    <row r="207" spans="1:5" ht="25.5" x14ac:dyDescent="0.2">
      <c r="A207" s="48" t="s">
        <v>1081</v>
      </c>
      <c r="B207" s="48" t="s">
        <v>1082</v>
      </c>
      <c r="C207" s="51" t="s">
        <v>128</v>
      </c>
      <c r="D207" s="49" t="s">
        <v>183</v>
      </c>
      <c r="E207" s="48" t="s">
        <v>1080</v>
      </c>
    </row>
    <row r="208" spans="1:5" ht="51" x14ac:dyDescent="0.2">
      <c r="A208" s="48" t="s">
        <v>1083</v>
      </c>
      <c r="B208" s="48" t="s">
        <v>1084</v>
      </c>
      <c r="C208" s="51" t="s">
        <v>121</v>
      </c>
      <c r="D208" s="49" t="s">
        <v>119</v>
      </c>
      <c r="E208" s="48" t="s">
        <v>1085</v>
      </c>
    </row>
    <row r="209" spans="1:5" ht="25.5" x14ac:dyDescent="0.2">
      <c r="A209" s="48" t="s">
        <v>1086</v>
      </c>
      <c r="B209" s="48" t="s">
        <v>1087</v>
      </c>
      <c r="C209" s="51" t="s">
        <v>121</v>
      </c>
      <c r="D209" s="49" t="s">
        <v>184</v>
      </c>
      <c r="E209" s="48" t="s">
        <v>1088</v>
      </c>
    </row>
    <row r="210" spans="1:5" ht="38.25" x14ac:dyDescent="0.2">
      <c r="A210" s="48" t="s">
        <v>1089</v>
      </c>
      <c r="B210" s="48" t="s">
        <v>1090</v>
      </c>
      <c r="C210" s="51" t="s">
        <v>121</v>
      </c>
      <c r="D210" s="49" t="s">
        <v>183</v>
      </c>
      <c r="E210" s="48" t="s">
        <v>1080</v>
      </c>
    </row>
    <row r="211" spans="1:5" ht="25.5" x14ac:dyDescent="0.2">
      <c r="A211" s="48" t="s">
        <v>1091</v>
      </c>
      <c r="B211" s="48" t="s">
        <v>1092</v>
      </c>
      <c r="C211" s="51" t="s">
        <v>121</v>
      </c>
      <c r="D211" s="49" t="s">
        <v>184</v>
      </c>
      <c r="E211" s="48" t="s">
        <v>1088</v>
      </c>
    </row>
    <row r="212" spans="1:5" ht="25.5" x14ac:dyDescent="0.2">
      <c r="A212" s="48" t="s">
        <v>1093</v>
      </c>
      <c r="B212" s="48" t="s">
        <v>1094</v>
      </c>
      <c r="C212" s="51" t="s">
        <v>128</v>
      </c>
      <c r="D212" s="49" t="s">
        <v>120</v>
      </c>
      <c r="E212" s="48" t="s">
        <v>1095</v>
      </c>
    </row>
    <row r="213" spans="1:5" ht="25.5" x14ac:dyDescent="0.2">
      <c r="A213" s="48" t="s">
        <v>1096</v>
      </c>
      <c r="B213" s="48" t="s">
        <v>1097</v>
      </c>
      <c r="C213" s="51" t="s">
        <v>128</v>
      </c>
      <c r="D213" s="49" t="s">
        <v>183</v>
      </c>
      <c r="E213" s="48" t="s">
        <v>1080</v>
      </c>
    </row>
    <row r="214" spans="1:5" ht="25.5" x14ac:dyDescent="0.2">
      <c r="A214" s="48" t="s">
        <v>1098</v>
      </c>
      <c r="B214" s="48" t="s">
        <v>1099</v>
      </c>
      <c r="C214" s="51" t="s">
        <v>351</v>
      </c>
      <c r="D214" s="49" t="s">
        <v>1100</v>
      </c>
      <c r="E214" s="48" t="s">
        <v>1101</v>
      </c>
    </row>
    <row r="215" spans="1:5" ht="25.5" x14ac:dyDescent="0.2">
      <c r="A215" s="48" t="s">
        <v>1102</v>
      </c>
      <c r="B215" s="48" t="s">
        <v>1103</v>
      </c>
      <c r="C215" s="51" t="s">
        <v>128</v>
      </c>
      <c r="D215" s="49" t="s">
        <v>322</v>
      </c>
      <c r="E215" s="48" t="s">
        <v>1104</v>
      </c>
    </row>
    <row r="216" spans="1:5" x14ac:dyDescent="0.2">
      <c r="A216" s="103" t="s">
        <v>1105</v>
      </c>
      <c r="B216" s="103" t="s">
        <v>1106</v>
      </c>
      <c r="C216" s="107"/>
      <c r="D216" s="104"/>
      <c r="E216" s="103" t="s">
        <v>30</v>
      </c>
    </row>
    <row r="217" spans="1:5" ht="25.5" x14ac:dyDescent="0.2">
      <c r="A217" s="48" t="s">
        <v>1107</v>
      </c>
      <c r="B217" s="48" t="s">
        <v>1108</v>
      </c>
      <c r="C217" s="51" t="s">
        <v>121</v>
      </c>
      <c r="D217" s="49" t="s">
        <v>1109</v>
      </c>
      <c r="E217" s="48" t="s">
        <v>1110</v>
      </c>
    </row>
    <row r="218" spans="1:5" ht="38.25" x14ac:dyDescent="0.2">
      <c r="A218" s="48" t="s">
        <v>1111</v>
      </c>
      <c r="B218" s="48" t="s">
        <v>1112</v>
      </c>
      <c r="C218" s="51" t="s">
        <v>121</v>
      </c>
      <c r="D218" s="49" t="s">
        <v>1113</v>
      </c>
      <c r="E218" s="48" t="s">
        <v>1114</v>
      </c>
    </row>
    <row r="219" spans="1:5" ht="25.5" x14ac:dyDescent="0.2">
      <c r="A219" s="48" t="s">
        <v>1115</v>
      </c>
      <c r="B219" s="48" t="s">
        <v>1116</v>
      </c>
      <c r="C219" s="51" t="s">
        <v>121</v>
      </c>
      <c r="D219" s="49" t="s">
        <v>323</v>
      </c>
      <c r="E219" s="48" t="s">
        <v>1117</v>
      </c>
    </row>
    <row r="220" spans="1:5" ht="25.5" x14ac:dyDescent="0.2">
      <c r="A220" s="48" t="s">
        <v>1118</v>
      </c>
      <c r="B220" s="48" t="s">
        <v>1119</v>
      </c>
      <c r="C220" s="51" t="s">
        <v>121</v>
      </c>
      <c r="D220" s="49" t="s">
        <v>323</v>
      </c>
      <c r="E220" s="48" t="s">
        <v>1117</v>
      </c>
    </row>
    <row r="221" spans="1:5" ht="25.5" x14ac:dyDescent="0.2">
      <c r="A221" s="48" t="s">
        <v>1120</v>
      </c>
      <c r="B221" s="48" t="s">
        <v>1121</v>
      </c>
      <c r="C221" s="51" t="s">
        <v>6</v>
      </c>
      <c r="D221" s="49" t="s">
        <v>323</v>
      </c>
      <c r="E221" s="48" t="s">
        <v>1117</v>
      </c>
    </row>
    <row r="222" spans="1:5" x14ac:dyDescent="0.2">
      <c r="A222" s="103" t="s">
        <v>497</v>
      </c>
      <c r="B222" s="103" t="s">
        <v>141</v>
      </c>
      <c r="C222" s="107"/>
      <c r="D222" s="104"/>
      <c r="E222" s="103" t="s">
        <v>30</v>
      </c>
    </row>
    <row r="223" spans="1:5" x14ac:dyDescent="0.2">
      <c r="A223" s="103" t="s">
        <v>1122</v>
      </c>
      <c r="B223" s="103" t="s">
        <v>384</v>
      </c>
      <c r="C223" s="107"/>
      <c r="D223" s="104"/>
      <c r="E223" s="103" t="s">
        <v>30</v>
      </c>
    </row>
    <row r="224" spans="1:5" ht="127.5" x14ac:dyDescent="0.2">
      <c r="A224" s="48" t="s">
        <v>1123</v>
      </c>
      <c r="B224" s="48" t="s">
        <v>291</v>
      </c>
      <c r="C224" s="51" t="s">
        <v>6</v>
      </c>
      <c r="D224" s="49" t="s">
        <v>1124</v>
      </c>
      <c r="E224" s="48" t="s">
        <v>1125</v>
      </c>
    </row>
    <row r="225" spans="1:6" ht="89.25" x14ac:dyDescent="0.2">
      <c r="A225" s="48" t="s">
        <v>1126</v>
      </c>
      <c r="B225" s="48" t="s">
        <v>1127</v>
      </c>
      <c r="C225" s="51" t="s">
        <v>6</v>
      </c>
      <c r="D225" s="49" t="s">
        <v>1128</v>
      </c>
      <c r="E225" s="48" t="s">
        <v>1129</v>
      </c>
    </row>
    <row r="226" spans="1:6" ht="102" x14ac:dyDescent="0.2">
      <c r="A226" s="48" t="s">
        <v>1130</v>
      </c>
      <c r="B226" s="48" t="s">
        <v>293</v>
      </c>
      <c r="C226" s="51" t="s">
        <v>6</v>
      </c>
      <c r="D226" s="49" t="s">
        <v>1131</v>
      </c>
      <c r="E226" s="48" t="s">
        <v>1132</v>
      </c>
    </row>
    <row r="227" spans="1:6" x14ac:dyDescent="0.2">
      <c r="A227" s="103" t="s">
        <v>1133</v>
      </c>
      <c r="B227" s="103" t="s">
        <v>1134</v>
      </c>
      <c r="C227" s="107"/>
      <c r="D227" s="104"/>
      <c r="E227" s="103" t="s">
        <v>30</v>
      </c>
    </row>
    <row r="228" spans="1:6" ht="102" x14ac:dyDescent="0.2">
      <c r="A228" s="48" t="s">
        <v>1135</v>
      </c>
      <c r="B228" s="48" t="s">
        <v>1136</v>
      </c>
      <c r="C228" s="51" t="s">
        <v>6</v>
      </c>
      <c r="D228" s="49" t="s">
        <v>1137</v>
      </c>
      <c r="E228" s="48" t="s">
        <v>1138</v>
      </c>
    </row>
    <row r="229" spans="1:6" ht="102" x14ac:dyDescent="0.2">
      <c r="A229" s="48" t="s">
        <v>1139</v>
      </c>
      <c r="B229" s="48" t="s">
        <v>1140</v>
      </c>
      <c r="C229" s="51" t="s">
        <v>6</v>
      </c>
      <c r="D229" s="49" t="s">
        <v>1141</v>
      </c>
      <c r="E229" s="48" t="s">
        <v>1142</v>
      </c>
    </row>
    <row r="230" spans="1:6" x14ac:dyDescent="0.2">
      <c r="A230" s="103" t="s">
        <v>502</v>
      </c>
      <c r="B230" s="103" t="s">
        <v>294</v>
      </c>
      <c r="C230" s="107"/>
      <c r="D230" s="104"/>
      <c r="E230" s="103" t="s">
        <v>30</v>
      </c>
    </row>
    <row r="231" spans="1:6" x14ac:dyDescent="0.2">
      <c r="A231" s="103" t="s">
        <v>1143</v>
      </c>
      <c r="B231" s="103" t="s">
        <v>295</v>
      </c>
      <c r="C231" s="107"/>
      <c r="D231" s="104"/>
      <c r="E231" s="103" t="s">
        <v>30</v>
      </c>
    </row>
    <row r="232" spans="1:6" ht="51" x14ac:dyDescent="0.2">
      <c r="A232" s="48" t="s">
        <v>1144</v>
      </c>
      <c r="B232" s="48" t="s">
        <v>385</v>
      </c>
      <c r="C232" s="51" t="s">
        <v>6</v>
      </c>
      <c r="D232" s="49" t="s">
        <v>1145</v>
      </c>
      <c r="E232" s="48" t="s">
        <v>1146</v>
      </c>
    </row>
    <row r="233" spans="1:6" ht="38.25" x14ac:dyDescent="0.2">
      <c r="A233" s="48" t="s">
        <v>1147</v>
      </c>
      <c r="B233" s="48" t="s">
        <v>297</v>
      </c>
      <c r="C233" s="51" t="s">
        <v>6</v>
      </c>
      <c r="D233" s="49" t="s">
        <v>1148</v>
      </c>
      <c r="E233" s="48" t="s">
        <v>1149</v>
      </c>
    </row>
    <row r="234" spans="1:6" x14ac:dyDescent="0.2">
      <c r="A234" s="103" t="s">
        <v>1150</v>
      </c>
      <c r="B234" s="103" t="s">
        <v>298</v>
      </c>
      <c r="C234" s="107"/>
      <c r="D234" s="104"/>
      <c r="E234" s="103" t="s">
        <v>30</v>
      </c>
    </row>
    <row r="235" spans="1:6" ht="51" x14ac:dyDescent="0.2">
      <c r="A235" s="48" t="s">
        <v>1151</v>
      </c>
      <c r="B235" s="48" t="s">
        <v>386</v>
      </c>
      <c r="C235" s="51" t="s">
        <v>6</v>
      </c>
      <c r="D235" s="49" t="s">
        <v>1152</v>
      </c>
      <c r="E235" s="48" t="s">
        <v>1153</v>
      </c>
    </row>
    <row r="236" spans="1:6" x14ac:dyDescent="0.2">
      <c r="A236" s="103" t="s">
        <v>506</v>
      </c>
      <c r="B236" s="103" t="s">
        <v>507</v>
      </c>
      <c r="C236" s="107"/>
      <c r="D236" s="104"/>
      <c r="E236" s="103" t="s">
        <v>30</v>
      </c>
    </row>
    <row r="237" spans="1:6" ht="76.5" x14ac:dyDescent="0.2">
      <c r="A237" s="48" t="s">
        <v>1154</v>
      </c>
      <c r="B237" s="48" t="s">
        <v>1155</v>
      </c>
      <c r="C237" s="51" t="s">
        <v>6</v>
      </c>
      <c r="D237" s="49" t="s">
        <v>1156</v>
      </c>
      <c r="E237" s="48" t="s">
        <v>1157</v>
      </c>
    </row>
    <row r="238" spans="1:6" x14ac:dyDescent="0.2">
      <c r="A238" s="103" t="s">
        <v>509</v>
      </c>
      <c r="B238" s="103" t="s">
        <v>334</v>
      </c>
      <c r="C238" s="107"/>
      <c r="D238" s="104"/>
      <c r="E238" s="103" t="s">
        <v>30</v>
      </c>
      <c r="F238">
        <f>D238+D239</f>
        <v>0</v>
      </c>
    </row>
    <row r="239" spans="1:6" x14ac:dyDescent="0.2">
      <c r="A239" s="103" t="s">
        <v>1158</v>
      </c>
      <c r="B239" s="103" t="s">
        <v>301</v>
      </c>
      <c r="C239" s="107"/>
      <c r="D239" s="104"/>
      <c r="E239" s="103" t="s">
        <v>30</v>
      </c>
    </row>
    <row r="240" spans="1:6" ht="51" x14ac:dyDescent="0.2">
      <c r="A240" s="48" t="s">
        <v>1159</v>
      </c>
      <c r="B240" s="48" t="s">
        <v>387</v>
      </c>
      <c r="C240" s="51" t="s">
        <v>6</v>
      </c>
      <c r="D240" s="49" t="s">
        <v>795</v>
      </c>
      <c r="E240" s="48" t="s">
        <v>1160</v>
      </c>
    </row>
    <row r="241" spans="1:5" ht="51" x14ac:dyDescent="0.2">
      <c r="A241" s="48" t="s">
        <v>1161</v>
      </c>
      <c r="B241" s="48" t="s">
        <v>205</v>
      </c>
      <c r="C241" s="51" t="s">
        <v>6</v>
      </c>
      <c r="D241" s="49" t="s">
        <v>795</v>
      </c>
      <c r="E241" s="48" t="s">
        <v>1162</v>
      </c>
    </row>
    <row r="242" spans="1:5" ht="51" x14ac:dyDescent="0.2">
      <c r="A242" s="48" t="s">
        <v>1163</v>
      </c>
      <c r="B242" s="48" t="s">
        <v>174</v>
      </c>
      <c r="C242" s="51" t="s">
        <v>6</v>
      </c>
      <c r="D242" s="49" t="s">
        <v>795</v>
      </c>
      <c r="E242" s="48" t="s">
        <v>1164</v>
      </c>
    </row>
    <row r="243" spans="1:5" x14ac:dyDescent="0.2">
      <c r="A243" s="103" t="s">
        <v>1165</v>
      </c>
      <c r="B243" s="103" t="s">
        <v>303</v>
      </c>
      <c r="C243" s="107"/>
      <c r="D243" s="104"/>
      <c r="E243" s="103" t="s">
        <v>30</v>
      </c>
    </row>
    <row r="244" spans="1:5" ht="51" x14ac:dyDescent="0.2">
      <c r="A244" s="48" t="s">
        <v>1166</v>
      </c>
      <c r="B244" s="48" t="s">
        <v>387</v>
      </c>
      <c r="C244" s="51" t="s">
        <v>6</v>
      </c>
      <c r="D244" s="49" t="s">
        <v>806</v>
      </c>
      <c r="E244" s="48" t="s">
        <v>1167</v>
      </c>
    </row>
    <row r="245" spans="1:5" ht="51" x14ac:dyDescent="0.2">
      <c r="A245" s="48" t="s">
        <v>1168</v>
      </c>
      <c r="B245" s="48" t="s">
        <v>205</v>
      </c>
      <c r="C245" s="51" t="s">
        <v>6</v>
      </c>
      <c r="D245" s="49" t="s">
        <v>806</v>
      </c>
      <c r="E245" s="48" t="s">
        <v>1169</v>
      </c>
    </row>
    <row r="246" spans="1:5" ht="51" x14ac:dyDescent="0.2">
      <c r="A246" s="48" t="s">
        <v>1170</v>
      </c>
      <c r="B246" s="48" t="s">
        <v>174</v>
      </c>
      <c r="C246" s="51" t="s">
        <v>6</v>
      </c>
      <c r="D246" s="49" t="s">
        <v>806</v>
      </c>
      <c r="E246" s="48" t="s">
        <v>1171</v>
      </c>
    </row>
    <row r="247" spans="1:5" x14ac:dyDescent="0.2">
      <c r="A247" s="103" t="s">
        <v>1172</v>
      </c>
      <c r="B247" s="103" t="s">
        <v>1173</v>
      </c>
      <c r="C247" s="107"/>
      <c r="D247" s="104"/>
      <c r="E247" s="103" t="s">
        <v>30</v>
      </c>
    </row>
    <row r="248" spans="1:5" ht="89.25" x14ac:dyDescent="0.2">
      <c r="A248" s="48" t="s">
        <v>1174</v>
      </c>
      <c r="B248" s="48" t="s">
        <v>1175</v>
      </c>
      <c r="C248" s="51" t="s">
        <v>6</v>
      </c>
      <c r="D248" s="49" t="s">
        <v>1156</v>
      </c>
      <c r="E248" s="48" t="s">
        <v>1176</v>
      </c>
    </row>
    <row r="249" spans="1:5" ht="89.25" x14ac:dyDescent="0.2">
      <c r="A249" s="48" t="s">
        <v>1177</v>
      </c>
      <c r="B249" s="48" t="s">
        <v>300</v>
      </c>
      <c r="C249" s="51" t="s">
        <v>6</v>
      </c>
      <c r="D249" s="49" t="s">
        <v>1156</v>
      </c>
      <c r="E249" s="48" t="s">
        <v>1178</v>
      </c>
    </row>
    <row r="250" spans="1:5" ht="76.5" x14ac:dyDescent="0.2">
      <c r="A250" s="48" t="s">
        <v>1179</v>
      </c>
      <c r="B250" s="48" t="s">
        <v>1180</v>
      </c>
      <c r="C250" s="51" t="s">
        <v>6</v>
      </c>
      <c r="D250" s="49" t="s">
        <v>1156</v>
      </c>
      <c r="E250" s="48" t="s">
        <v>1181</v>
      </c>
    </row>
    <row r="251" spans="1:5" x14ac:dyDescent="0.2">
      <c r="A251" s="103" t="s">
        <v>1182</v>
      </c>
      <c r="B251" s="103" t="s">
        <v>388</v>
      </c>
      <c r="C251" s="107"/>
      <c r="D251" s="104"/>
      <c r="E251" s="103" t="s">
        <v>30</v>
      </c>
    </row>
    <row r="252" spans="1:5" ht="89.25" x14ac:dyDescent="0.2">
      <c r="A252" s="48" t="s">
        <v>1183</v>
      </c>
      <c r="B252" s="48" t="s">
        <v>1175</v>
      </c>
      <c r="C252" s="51" t="s">
        <v>6</v>
      </c>
      <c r="D252" s="49" t="s">
        <v>1184</v>
      </c>
      <c r="E252" s="48" t="s">
        <v>1185</v>
      </c>
    </row>
    <row r="253" spans="1:5" ht="89.25" x14ac:dyDescent="0.2">
      <c r="A253" s="48" t="s">
        <v>1186</v>
      </c>
      <c r="B253" s="48" t="s">
        <v>300</v>
      </c>
      <c r="C253" s="51" t="s">
        <v>6</v>
      </c>
      <c r="D253" s="49" t="s">
        <v>1184</v>
      </c>
      <c r="E253" s="48" t="s">
        <v>1187</v>
      </c>
    </row>
    <row r="254" spans="1:5" ht="76.5" x14ac:dyDescent="0.2">
      <c r="A254" s="48" t="s">
        <v>1188</v>
      </c>
      <c r="B254" s="48" t="s">
        <v>1180</v>
      </c>
      <c r="C254" s="51" t="s">
        <v>6</v>
      </c>
      <c r="D254" s="49" t="s">
        <v>1184</v>
      </c>
      <c r="E254" s="48" t="s">
        <v>1189</v>
      </c>
    </row>
    <row r="255" spans="1:5" x14ac:dyDescent="0.2">
      <c r="A255" s="103" t="s">
        <v>511</v>
      </c>
      <c r="B255" s="103" t="s">
        <v>512</v>
      </c>
      <c r="C255" s="107"/>
      <c r="D255" s="104"/>
      <c r="E255" s="103" t="s">
        <v>30</v>
      </c>
    </row>
    <row r="256" spans="1:5" x14ac:dyDescent="0.2">
      <c r="A256" s="103" t="s">
        <v>1190</v>
      </c>
      <c r="B256" s="103" t="s">
        <v>384</v>
      </c>
      <c r="C256" s="107"/>
      <c r="D256" s="104"/>
      <c r="E256" s="103" t="s">
        <v>30</v>
      </c>
    </row>
    <row r="257" spans="1:5" ht="25.5" x14ac:dyDescent="0.2">
      <c r="A257" s="48" t="s">
        <v>1191</v>
      </c>
      <c r="B257" s="48" t="s">
        <v>291</v>
      </c>
      <c r="C257" s="51" t="s">
        <v>6</v>
      </c>
      <c r="D257" s="49" t="s">
        <v>1192</v>
      </c>
      <c r="E257" s="48" t="s">
        <v>1193</v>
      </c>
    </row>
    <row r="258" spans="1:5" ht="38.25" x14ac:dyDescent="0.2">
      <c r="A258" s="48" t="s">
        <v>1194</v>
      </c>
      <c r="B258" s="48" t="s">
        <v>1195</v>
      </c>
      <c r="C258" s="51" t="s">
        <v>6</v>
      </c>
      <c r="D258" s="49" t="s">
        <v>1192</v>
      </c>
      <c r="E258" s="48" t="s">
        <v>1196</v>
      </c>
    </row>
    <row r="259" spans="1:5" ht="25.5" x14ac:dyDescent="0.2">
      <c r="A259" s="48" t="s">
        <v>1197</v>
      </c>
      <c r="B259" s="48" t="s">
        <v>1198</v>
      </c>
      <c r="C259" s="51" t="s">
        <v>6</v>
      </c>
      <c r="D259" s="49" t="s">
        <v>1192</v>
      </c>
      <c r="E259" s="48" t="s">
        <v>1196</v>
      </c>
    </row>
    <row r="260" spans="1:5" ht="25.5" x14ac:dyDescent="0.2">
      <c r="A260" s="48" t="s">
        <v>1199</v>
      </c>
      <c r="B260" s="48" t="s">
        <v>1200</v>
      </c>
      <c r="C260" s="51" t="s">
        <v>6</v>
      </c>
      <c r="D260" s="49" t="s">
        <v>1192</v>
      </c>
      <c r="E260" s="48" t="s">
        <v>1196</v>
      </c>
    </row>
    <row r="261" spans="1:5" x14ac:dyDescent="0.2">
      <c r="A261" s="103" t="s">
        <v>1201</v>
      </c>
      <c r="B261" s="103" t="s">
        <v>1202</v>
      </c>
      <c r="C261" s="107"/>
      <c r="D261" s="104"/>
      <c r="E261" s="103" t="s">
        <v>30</v>
      </c>
    </row>
    <row r="262" spans="1:5" ht="25.5" x14ac:dyDescent="0.2">
      <c r="A262" s="48" t="s">
        <v>1203</v>
      </c>
      <c r="B262" s="48" t="s">
        <v>1204</v>
      </c>
      <c r="C262" s="51" t="s">
        <v>351</v>
      </c>
      <c r="D262" s="49" t="s">
        <v>1205</v>
      </c>
      <c r="E262" s="48" t="s">
        <v>1206</v>
      </c>
    </row>
    <row r="263" spans="1:5" x14ac:dyDescent="0.2">
      <c r="A263" s="103" t="s">
        <v>514</v>
      </c>
      <c r="B263" s="103" t="s">
        <v>515</v>
      </c>
      <c r="C263" s="107"/>
      <c r="D263" s="104"/>
      <c r="E263" s="103" t="s">
        <v>30</v>
      </c>
    </row>
    <row r="264" spans="1:5" ht="178.5" x14ac:dyDescent="0.2">
      <c r="A264" s="48" t="s">
        <v>1207</v>
      </c>
      <c r="B264" s="48" t="s">
        <v>1208</v>
      </c>
      <c r="C264" s="51" t="s">
        <v>6</v>
      </c>
      <c r="D264" s="49" t="s">
        <v>1209</v>
      </c>
      <c r="E264" s="48" t="s">
        <v>1210</v>
      </c>
    </row>
    <row r="265" spans="1:5" ht="140.25" x14ac:dyDescent="0.2">
      <c r="A265" s="48" t="s">
        <v>1211</v>
      </c>
      <c r="B265" s="48" t="s">
        <v>1212</v>
      </c>
      <c r="C265" s="51" t="s">
        <v>6</v>
      </c>
      <c r="D265" s="49" t="s">
        <v>1213</v>
      </c>
      <c r="E265" s="48" t="s">
        <v>1214</v>
      </c>
    </row>
    <row r="266" spans="1:5" ht="38.25" x14ac:dyDescent="0.2">
      <c r="A266" s="48" t="s">
        <v>1215</v>
      </c>
      <c r="B266" s="48" t="s">
        <v>1216</v>
      </c>
      <c r="C266" s="51" t="s">
        <v>121</v>
      </c>
      <c r="D266" s="49" t="s">
        <v>1217</v>
      </c>
      <c r="E266" s="48" t="s">
        <v>1218</v>
      </c>
    </row>
    <row r="267" spans="1:5" ht="38.25" x14ac:dyDescent="0.2">
      <c r="A267" s="48" t="s">
        <v>1219</v>
      </c>
      <c r="B267" s="48" t="s">
        <v>1220</v>
      </c>
      <c r="C267" s="51" t="s">
        <v>121</v>
      </c>
      <c r="D267" s="49" t="s">
        <v>1217</v>
      </c>
      <c r="E267" s="48" t="s">
        <v>1218</v>
      </c>
    </row>
    <row r="268" spans="1:5" ht="38.25" x14ac:dyDescent="0.2">
      <c r="A268" s="48" t="s">
        <v>1221</v>
      </c>
      <c r="B268" s="48" t="s">
        <v>1222</v>
      </c>
      <c r="C268" s="51" t="s">
        <v>121</v>
      </c>
      <c r="D268" s="49" t="s">
        <v>185</v>
      </c>
      <c r="E268" s="48" t="s">
        <v>1223</v>
      </c>
    </row>
    <row r="269" spans="1:5" ht="38.25" x14ac:dyDescent="0.2">
      <c r="A269" s="48" t="s">
        <v>1224</v>
      </c>
      <c r="B269" s="48" t="s">
        <v>1225</v>
      </c>
      <c r="C269" s="51" t="s">
        <v>121</v>
      </c>
      <c r="D269" s="49" t="s">
        <v>119</v>
      </c>
      <c r="E269" s="48" t="s">
        <v>1226</v>
      </c>
    </row>
    <row r="270" spans="1:5" ht="38.25" x14ac:dyDescent="0.2">
      <c r="A270" s="48" t="s">
        <v>1227</v>
      </c>
      <c r="B270" s="48" t="s">
        <v>1228</v>
      </c>
      <c r="C270" s="51" t="s">
        <v>121</v>
      </c>
      <c r="D270" s="49" t="s">
        <v>318</v>
      </c>
      <c r="E270" s="48" t="s">
        <v>1229</v>
      </c>
    </row>
    <row r="271" spans="1:5" ht="38.25" x14ac:dyDescent="0.2">
      <c r="A271" s="48" t="s">
        <v>1230</v>
      </c>
      <c r="B271" s="48" t="s">
        <v>1231</v>
      </c>
      <c r="C271" s="51" t="s">
        <v>121</v>
      </c>
      <c r="D271" s="49" t="s">
        <v>120</v>
      </c>
      <c r="E271" s="48" t="s">
        <v>1232</v>
      </c>
    </row>
    <row r="272" spans="1:5" x14ac:dyDescent="0.2">
      <c r="A272" s="103" t="s">
        <v>517</v>
      </c>
      <c r="B272" s="103" t="s">
        <v>518</v>
      </c>
      <c r="C272" s="107"/>
      <c r="D272" s="104"/>
      <c r="E272" s="103" t="s">
        <v>30</v>
      </c>
    </row>
    <row r="273" spans="1:5" x14ac:dyDescent="0.2">
      <c r="A273" s="103" t="s">
        <v>523</v>
      </c>
      <c r="B273" s="103" t="s">
        <v>336</v>
      </c>
      <c r="C273" s="107"/>
      <c r="D273" s="104"/>
      <c r="E273" s="103" t="s">
        <v>30</v>
      </c>
    </row>
    <row r="274" spans="1:5" ht="51" x14ac:dyDescent="0.2">
      <c r="A274" s="48" t="s">
        <v>1233</v>
      </c>
      <c r="B274" s="48" t="s">
        <v>610</v>
      </c>
      <c r="C274" s="51" t="s">
        <v>133</v>
      </c>
      <c r="D274" s="49" t="s">
        <v>992</v>
      </c>
      <c r="E274" s="48" t="s">
        <v>1234</v>
      </c>
    </row>
    <row r="275" spans="1:5" ht="178.5" x14ac:dyDescent="0.2">
      <c r="A275" s="48" t="s">
        <v>1235</v>
      </c>
      <c r="B275" s="48" t="s">
        <v>337</v>
      </c>
      <c r="C275" s="51" t="s">
        <v>7</v>
      </c>
      <c r="D275" s="49" t="s">
        <v>1236</v>
      </c>
      <c r="E275" s="48" t="s">
        <v>1237</v>
      </c>
    </row>
    <row r="276" spans="1:5" ht="140.25" x14ac:dyDescent="0.2">
      <c r="A276" s="48" t="s">
        <v>1238</v>
      </c>
      <c r="B276" s="48" t="s">
        <v>214</v>
      </c>
      <c r="C276" s="51" t="s">
        <v>7</v>
      </c>
      <c r="D276" s="49" t="s">
        <v>1239</v>
      </c>
      <c r="E276" s="48" t="s">
        <v>1240</v>
      </c>
    </row>
    <row r="277" spans="1:5" ht="76.5" x14ac:dyDescent="0.2">
      <c r="A277" s="48" t="s">
        <v>1241</v>
      </c>
      <c r="B277" s="48" t="s">
        <v>127</v>
      </c>
      <c r="C277" s="51" t="s">
        <v>6</v>
      </c>
      <c r="D277" s="49" t="s">
        <v>1242</v>
      </c>
      <c r="E277" s="48" t="s">
        <v>1243</v>
      </c>
    </row>
    <row r="278" spans="1:5" ht="51" x14ac:dyDescent="0.2">
      <c r="A278" s="48" t="s">
        <v>1244</v>
      </c>
      <c r="B278" s="48" t="s">
        <v>145</v>
      </c>
      <c r="C278" s="51" t="s">
        <v>6</v>
      </c>
      <c r="D278" s="49" t="s">
        <v>1242</v>
      </c>
      <c r="E278" s="48" t="s">
        <v>1245</v>
      </c>
    </row>
    <row r="279" spans="1:5" ht="114.75" x14ac:dyDescent="0.2">
      <c r="A279" s="48" t="s">
        <v>1246</v>
      </c>
      <c r="B279" s="48" t="s">
        <v>147</v>
      </c>
      <c r="C279" s="51" t="s">
        <v>7</v>
      </c>
      <c r="D279" s="49" t="s">
        <v>1247</v>
      </c>
      <c r="E279" s="48" t="s">
        <v>1248</v>
      </c>
    </row>
    <row r="280" spans="1:5" x14ac:dyDescent="0.2">
      <c r="A280" s="103" t="s">
        <v>525</v>
      </c>
      <c r="B280" s="103" t="s">
        <v>148</v>
      </c>
      <c r="C280" s="107"/>
      <c r="D280" s="104"/>
      <c r="E280" s="103" t="s">
        <v>30</v>
      </c>
    </row>
    <row r="281" spans="1:5" x14ac:dyDescent="0.2">
      <c r="A281" s="103" t="s">
        <v>1249</v>
      </c>
      <c r="B281" s="103" t="s">
        <v>338</v>
      </c>
      <c r="C281" s="107"/>
      <c r="D281" s="104"/>
      <c r="E281" s="103" t="s">
        <v>30</v>
      </c>
    </row>
    <row r="282" spans="1:5" ht="38.25" x14ac:dyDescent="0.2">
      <c r="A282" s="48" t="s">
        <v>1250</v>
      </c>
      <c r="B282" s="48" t="s">
        <v>150</v>
      </c>
      <c r="C282" s="51" t="s">
        <v>6</v>
      </c>
      <c r="D282" s="49" t="s">
        <v>1251</v>
      </c>
      <c r="E282" s="48" t="s">
        <v>1252</v>
      </c>
    </row>
    <row r="283" spans="1:5" ht="25.5" x14ac:dyDescent="0.2">
      <c r="A283" s="48" t="s">
        <v>1253</v>
      </c>
      <c r="B283" s="48" t="s">
        <v>152</v>
      </c>
      <c r="C283" s="51" t="s">
        <v>153</v>
      </c>
      <c r="D283" s="49" t="s">
        <v>1254</v>
      </c>
      <c r="E283" s="48" t="s">
        <v>1255</v>
      </c>
    </row>
    <row r="284" spans="1:5" ht="25.5" x14ac:dyDescent="0.2">
      <c r="A284" s="48" t="s">
        <v>1256</v>
      </c>
      <c r="B284" s="48" t="s">
        <v>222</v>
      </c>
      <c r="C284" s="51" t="s">
        <v>153</v>
      </c>
      <c r="D284" s="49" t="s">
        <v>1257</v>
      </c>
      <c r="E284" s="48" t="s">
        <v>1258</v>
      </c>
    </row>
    <row r="285" spans="1:5" ht="25.5" x14ac:dyDescent="0.2">
      <c r="A285" s="48" t="s">
        <v>1259</v>
      </c>
      <c r="B285" s="48" t="s">
        <v>155</v>
      </c>
      <c r="C285" s="51" t="s">
        <v>153</v>
      </c>
      <c r="D285" s="49" t="s">
        <v>662</v>
      </c>
      <c r="E285" s="48" t="s">
        <v>663</v>
      </c>
    </row>
    <row r="286" spans="1:5" ht="25.5" x14ac:dyDescent="0.2">
      <c r="A286" s="48" t="s">
        <v>1260</v>
      </c>
      <c r="B286" s="48" t="s">
        <v>157</v>
      </c>
      <c r="C286" s="51" t="s">
        <v>153</v>
      </c>
      <c r="D286" s="49" t="s">
        <v>1261</v>
      </c>
      <c r="E286" s="48" t="s">
        <v>1262</v>
      </c>
    </row>
    <row r="287" spans="1:5" ht="25.5" x14ac:dyDescent="0.2">
      <c r="A287" s="48" t="s">
        <v>1263</v>
      </c>
      <c r="B287" s="48" t="s">
        <v>216</v>
      </c>
      <c r="C287" s="51" t="s">
        <v>153</v>
      </c>
      <c r="D287" s="49" t="s">
        <v>1264</v>
      </c>
      <c r="E287" s="48" t="s">
        <v>1265</v>
      </c>
    </row>
    <row r="288" spans="1:5" ht="38.25" x14ac:dyDescent="0.2">
      <c r="A288" s="48" t="s">
        <v>1266</v>
      </c>
      <c r="B288" s="48" t="s">
        <v>143</v>
      </c>
      <c r="C288" s="51" t="s">
        <v>7</v>
      </c>
      <c r="D288" s="49" t="s">
        <v>1267</v>
      </c>
      <c r="E288" s="48" t="s">
        <v>1268</v>
      </c>
    </row>
    <row r="289" spans="1:5" ht="25.5" x14ac:dyDescent="0.2">
      <c r="A289" s="48" t="s">
        <v>1269</v>
      </c>
      <c r="B289" s="48" t="s">
        <v>140</v>
      </c>
      <c r="C289" s="51" t="s">
        <v>7</v>
      </c>
      <c r="D289" s="49" t="s">
        <v>1267</v>
      </c>
      <c r="E289" s="48" t="s">
        <v>1268</v>
      </c>
    </row>
    <row r="290" spans="1:5" x14ac:dyDescent="0.2">
      <c r="A290" s="103" t="s">
        <v>1270</v>
      </c>
      <c r="B290" s="103" t="s">
        <v>340</v>
      </c>
      <c r="C290" s="107"/>
      <c r="D290" s="104"/>
      <c r="E290" s="103" t="s">
        <v>30</v>
      </c>
    </row>
    <row r="291" spans="1:5" ht="25.5" x14ac:dyDescent="0.2">
      <c r="A291" s="48" t="s">
        <v>1271</v>
      </c>
      <c r="B291" s="48" t="s">
        <v>159</v>
      </c>
      <c r="C291" s="51" t="s">
        <v>6</v>
      </c>
      <c r="D291" s="49" t="s">
        <v>1272</v>
      </c>
      <c r="E291" s="48" t="s">
        <v>1273</v>
      </c>
    </row>
    <row r="292" spans="1:5" ht="25.5" x14ac:dyDescent="0.2">
      <c r="A292" s="48" t="s">
        <v>1274</v>
      </c>
      <c r="B292" s="48" t="s">
        <v>218</v>
      </c>
      <c r="C292" s="51" t="s">
        <v>153</v>
      </c>
      <c r="D292" s="49" t="s">
        <v>1275</v>
      </c>
      <c r="E292" s="48" t="s">
        <v>1276</v>
      </c>
    </row>
    <row r="293" spans="1:5" ht="25.5" x14ac:dyDescent="0.2">
      <c r="A293" s="48" t="s">
        <v>1277</v>
      </c>
      <c r="B293" s="48" t="s">
        <v>220</v>
      </c>
      <c r="C293" s="51" t="s">
        <v>153</v>
      </c>
      <c r="D293" s="49" t="s">
        <v>343</v>
      </c>
      <c r="E293" s="48" t="s">
        <v>1278</v>
      </c>
    </row>
    <row r="294" spans="1:5" ht="25.5" x14ac:dyDescent="0.2">
      <c r="A294" s="48" t="s">
        <v>1279</v>
      </c>
      <c r="B294" s="48" t="s">
        <v>152</v>
      </c>
      <c r="C294" s="51" t="s">
        <v>153</v>
      </c>
      <c r="D294" s="49" t="s">
        <v>1280</v>
      </c>
      <c r="E294" s="48" t="s">
        <v>1281</v>
      </c>
    </row>
    <row r="295" spans="1:5" ht="25.5" x14ac:dyDescent="0.2">
      <c r="A295" s="48" t="s">
        <v>1282</v>
      </c>
      <c r="B295" s="48" t="s">
        <v>222</v>
      </c>
      <c r="C295" s="51" t="s">
        <v>153</v>
      </c>
      <c r="D295" s="49" t="s">
        <v>1283</v>
      </c>
      <c r="E295" s="48" t="s">
        <v>1284</v>
      </c>
    </row>
    <row r="296" spans="1:5" ht="25.5" x14ac:dyDescent="0.2">
      <c r="A296" s="48" t="s">
        <v>1285</v>
      </c>
      <c r="B296" s="48" t="s">
        <v>341</v>
      </c>
      <c r="C296" s="51" t="s">
        <v>153</v>
      </c>
      <c r="D296" s="49" t="s">
        <v>1286</v>
      </c>
      <c r="E296" s="48" t="s">
        <v>1287</v>
      </c>
    </row>
    <row r="297" spans="1:5" ht="38.25" x14ac:dyDescent="0.2">
      <c r="A297" s="48" t="s">
        <v>1288</v>
      </c>
      <c r="B297" s="48" t="s">
        <v>342</v>
      </c>
      <c r="C297" s="51" t="s">
        <v>7</v>
      </c>
      <c r="D297" s="49" t="s">
        <v>1289</v>
      </c>
      <c r="E297" s="48" t="s">
        <v>1290</v>
      </c>
    </row>
    <row r="298" spans="1:5" ht="25.5" x14ac:dyDescent="0.2">
      <c r="A298" s="48" t="s">
        <v>1291</v>
      </c>
      <c r="B298" s="48" t="s">
        <v>140</v>
      </c>
      <c r="C298" s="51" t="s">
        <v>7</v>
      </c>
      <c r="D298" s="49" t="s">
        <v>1289</v>
      </c>
      <c r="E298" s="48" t="s">
        <v>1290</v>
      </c>
    </row>
    <row r="299" spans="1:5" ht="25.5" x14ac:dyDescent="0.2">
      <c r="A299" s="48" t="s">
        <v>1292</v>
      </c>
      <c r="B299" s="48" t="s">
        <v>138</v>
      </c>
      <c r="C299" s="51" t="s">
        <v>6</v>
      </c>
      <c r="D299" s="49" t="s">
        <v>1272</v>
      </c>
      <c r="E299" s="48" t="s">
        <v>1273</v>
      </c>
    </row>
    <row r="300" spans="1:5" x14ac:dyDescent="0.2">
      <c r="A300" s="103" t="s">
        <v>527</v>
      </c>
      <c r="B300" s="103" t="s">
        <v>528</v>
      </c>
      <c r="C300" s="107"/>
      <c r="D300" s="104"/>
      <c r="E300" s="103" t="s">
        <v>30</v>
      </c>
    </row>
    <row r="301" spans="1:5" x14ac:dyDescent="0.2">
      <c r="A301" s="103" t="s">
        <v>1293</v>
      </c>
      <c r="B301" s="103" t="s">
        <v>161</v>
      </c>
      <c r="C301" s="107"/>
      <c r="D301" s="104"/>
      <c r="E301" s="103" t="s">
        <v>30</v>
      </c>
    </row>
    <row r="302" spans="1:5" ht="38.25" x14ac:dyDescent="0.2">
      <c r="A302" s="48" t="s">
        <v>1294</v>
      </c>
      <c r="B302" s="48" t="s">
        <v>150</v>
      </c>
      <c r="C302" s="51" t="s">
        <v>6</v>
      </c>
      <c r="D302" s="49" t="s">
        <v>1295</v>
      </c>
      <c r="E302" s="48" t="s">
        <v>1296</v>
      </c>
    </row>
    <row r="303" spans="1:5" ht="38.25" x14ac:dyDescent="0.2">
      <c r="A303" s="48" t="s">
        <v>1297</v>
      </c>
      <c r="B303" s="48" t="s">
        <v>155</v>
      </c>
      <c r="C303" s="51" t="s">
        <v>153</v>
      </c>
      <c r="D303" s="49" t="s">
        <v>1298</v>
      </c>
      <c r="E303" s="48" t="s">
        <v>1299</v>
      </c>
    </row>
    <row r="304" spans="1:5" ht="38.25" x14ac:dyDescent="0.2">
      <c r="A304" s="48" t="s">
        <v>1300</v>
      </c>
      <c r="B304" s="48" t="s">
        <v>157</v>
      </c>
      <c r="C304" s="51" t="s">
        <v>153</v>
      </c>
      <c r="D304" s="49" t="s">
        <v>1301</v>
      </c>
      <c r="E304" s="48" t="s">
        <v>1302</v>
      </c>
    </row>
    <row r="305" spans="1:5" ht="38.25" x14ac:dyDescent="0.2">
      <c r="A305" s="48" t="s">
        <v>1303</v>
      </c>
      <c r="B305" s="48" t="s">
        <v>216</v>
      </c>
      <c r="C305" s="51" t="s">
        <v>153</v>
      </c>
      <c r="D305" s="49" t="s">
        <v>1304</v>
      </c>
      <c r="E305" s="48" t="s">
        <v>1305</v>
      </c>
    </row>
    <row r="306" spans="1:5" ht="38.25" x14ac:dyDescent="0.2">
      <c r="A306" s="48" t="s">
        <v>1306</v>
      </c>
      <c r="B306" s="48" t="s">
        <v>143</v>
      </c>
      <c r="C306" s="51" t="s">
        <v>7</v>
      </c>
      <c r="D306" s="49" t="s">
        <v>1307</v>
      </c>
      <c r="E306" s="48" t="s">
        <v>1308</v>
      </c>
    </row>
    <row r="307" spans="1:5" ht="38.25" x14ac:dyDescent="0.2">
      <c r="A307" s="48" t="s">
        <v>1309</v>
      </c>
      <c r="B307" s="48" t="s">
        <v>140</v>
      </c>
      <c r="C307" s="51" t="s">
        <v>7</v>
      </c>
      <c r="D307" s="49" t="s">
        <v>1307</v>
      </c>
      <c r="E307" s="48" t="s">
        <v>1308</v>
      </c>
    </row>
    <row r="308" spans="1:5" x14ac:dyDescent="0.2">
      <c r="A308" s="103" t="s">
        <v>1310</v>
      </c>
      <c r="B308" s="103" t="s">
        <v>162</v>
      </c>
      <c r="C308" s="107"/>
      <c r="D308" s="104"/>
      <c r="E308" s="103" t="s">
        <v>30</v>
      </c>
    </row>
    <row r="309" spans="1:5" ht="38.25" x14ac:dyDescent="0.2">
      <c r="A309" s="48" t="s">
        <v>1311</v>
      </c>
      <c r="B309" s="48" t="s">
        <v>164</v>
      </c>
      <c r="C309" s="51" t="s">
        <v>6</v>
      </c>
      <c r="D309" s="49" t="s">
        <v>1312</v>
      </c>
      <c r="E309" s="48" t="s">
        <v>1313</v>
      </c>
    </row>
    <row r="310" spans="1:5" ht="25.5" x14ac:dyDescent="0.2">
      <c r="A310" s="48" t="s">
        <v>1314</v>
      </c>
      <c r="B310" s="48" t="s">
        <v>155</v>
      </c>
      <c r="C310" s="51" t="s">
        <v>153</v>
      </c>
      <c r="D310" s="49" t="s">
        <v>1315</v>
      </c>
      <c r="E310" s="48" t="s">
        <v>1316</v>
      </c>
    </row>
    <row r="311" spans="1:5" ht="25.5" x14ac:dyDescent="0.2">
      <c r="A311" s="48" t="s">
        <v>1317</v>
      </c>
      <c r="B311" s="48" t="s">
        <v>228</v>
      </c>
      <c r="C311" s="51" t="s">
        <v>153</v>
      </c>
      <c r="D311" s="49" t="s">
        <v>1318</v>
      </c>
      <c r="E311" s="48" t="s">
        <v>1319</v>
      </c>
    </row>
    <row r="312" spans="1:5" ht="25.5" x14ac:dyDescent="0.2">
      <c r="A312" s="48" t="s">
        <v>1320</v>
      </c>
      <c r="B312" s="48" t="s">
        <v>166</v>
      </c>
      <c r="C312" s="51" t="s">
        <v>153</v>
      </c>
      <c r="D312" s="49" t="s">
        <v>1109</v>
      </c>
      <c r="E312" s="48" t="s">
        <v>1321</v>
      </c>
    </row>
    <row r="313" spans="1:5" ht="25.5" x14ac:dyDescent="0.2">
      <c r="A313" s="48" t="s">
        <v>1322</v>
      </c>
      <c r="B313" s="48" t="s">
        <v>157</v>
      </c>
      <c r="C313" s="51" t="s">
        <v>153</v>
      </c>
      <c r="D313" s="49" t="s">
        <v>1323</v>
      </c>
      <c r="E313" s="48" t="s">
        <v>1324</v>
      </c>
    </row>
    <row r="314" spans="1:5" ht="25.5" x14ac:dyDescent="0.2">
      <c r="A314" s="48" t="s">
        <v>1325</v>
      </c>
      <c r="B314" s="48" t="s">
        <v>216</v>
      </c>
      <c r="C314" s="51" t="s">
        <v>153</v>
      </c>
      <c r="D314" s="49" t="s">
        <v>1326</v>
      </c>
      <c r="E314" s="48" t="s">
        <v>1327</v>
      </c>
    </row>
    <row r="315" spans="1:5" ht="25.5" x14ac:dyDescent="0.2">
      <c r="A315" s="48" t="s">
        <v>1328</v>
      </c>
      <c r="B315" s="48" t="s">
        <v>339</v>
      </c>
      <c r="C315" s="51" t="s">
        <v>153</v>
      </c>
      <c r="D315" s="49" t="s">
        <v>1329</v>
      </c>
      <c r="E315" s="48" t="s">
        <v>1330</v>
      </c>
    </row>
    <row r="316" spans="1:5" ht="25.5" x14ac:dyDescent="0.2">
      <c r="A316" s="48" t="s">
        <v>1331</v>
      </c>
      <c r="B316" s="48" t="s">
        <v>648</v>
      </c>
      <c r="C316" s="51" t="s">
        <v>153</v>
      </c>
      <c r="D316" s="49" t="s">
        <v>1332</v>
      </c>
      <c r="E316" s="48" t="s">
        <v>1333</v>
      </c>
    </row>
    <row r="317" spans="1:5" ht="38.25" x14ac:dyDescent="0.2">
      <c r="A317" s="48" t="s">
        <v>1334</v>
      </c>
      <c r="B317" s="48" t="s">
        <v>342</v>
      </c>
      <c r="C317" s="51" t="s">
        <v>7</v>
      </c>
      <c r="D317" s="49" t="s">
        <v>1335</v>
      </c>
      <c r="E317" s="48" t="s">
        <v>1336</v>
      </c>
    </row>
    <row r="318" spans="1:5" ht="25.5" x14ac:dyDescent="0.2">
      <c r="A318" s="48" t="s">
        <v>1337</v>
      </c>
      <c r="B318" s="48" t="s">
        <v>140</v>
      </c>
      <c r="C318" s="51" t="s">
        <v>7</v>
      </c>
      <c r="D318" s="49" t="s">
        <v>1335</v>
      </c>
      <c r="E318" s="48" t="s">
        <v>1336</v>
      </c>
    </row>
    <row r="319" spans="1:5" x14ac:dyDescent="0.2">
      <c r="A319" s="103" t="s">
        <v>1338</v>
      </c>
      <c r="B319" s="103" t="s">
        <v>167</v>
      </c>
      <c r="C319" s="107"/>
      <c r="D319" s="104"/>
      <c r="E319" s="103" t="s">
        <v>30</v>
      </c>
    </row>
    <row r="320" spans="1:5" x14ac:dyDescent="0.2">
      <c r="A320" s="103" t="s">
        <v>530</v>
      </c>
      <c r="B320" s="103" t="s">
        <v>466</v>
      </c>
      <c r="C320" s="107"/>
      <c r="D320" s="104"/>
      <c r="E320" s="103" t="s">
        <v>30</v>
      </c>
    </row>
    <row r="321" spans="1:5" ht="38.25" x14ac:dyDescent="0.2">
      <c r="A321" s="48" t="s">
        <v>1339</v>
      </c>
      <c r="B321" s="48" t="s">
        <v>136</v>
      </c>
      <c r="C321" s="51" t="s">
        <v>6</v>
      </c>
      <c r="D321" s="49" t="s">
        <v>1340</v>
      </c>
      <c r="E321" s="48" t="s">
        <v>1341</v>
      </c>
    </row>
    <row r="322" spans="1:5" ht="38.25" x14ac:dyDescent="0.2">
      <c r="A322" s="48" t="s">
        <v>1342</v>
      </c>
      <c r="B322" s="48" t="s">
        <v>230</v>
      </c>
      <c r="C322" s="51" t="s">
        <v>133</v>
      </c>
      <c r="D322" s="49" t="s">
        <v>1343</v>
      </c>
      <c r="E322" s="48" t="s">
        <v>1344</v>
      </c>
    </row>
    <row r="323" spans="1:5" ht="25.5" x14ac:dyDescent="0.2">
      <c r="A323" s="48" t="s">
        <v>1345</v>
      </c>
      <c r="B323" s="48" t="s">
        <v>347</v>
      </c>
      <c r="C323" s="51" t="s">
        <v>133</v>
      </c>
      <c r="D323" s="49" t="s">
        <v>992</v>
      </c>
      <c r="E323" s="48" t="s">
        <v>1346</v>
      </c>
    </row>
    <row r="324" spans="1:5" x14ac:dyDescent="0.2">
      <c r="A324" s="103" t="s">
        <v>532</v>
      </c>
      <c r="B324" s="103" t="s">
        <v>234</v>
      </c>
      <c r="C324" s="107"/>
      <c r="D324" s="104"/>
      <c r="E324" s="103" t="s">
        <v>30</v>
      </c>
    </row>
    <row r="325" spans="1:5" ht="51" x14ac:dyDescent="0.2">
      <c r="A325" s="48" t="s">
        <v>1347</v>
      </c>
      <c r="B325" s="48" t="s">
        <v>244</v>
      </c>
      <c r="C325" s="51" t="s">
        <v>133</v>
      </c>
      <c r="D325" s="49" t="s">
        <v>1348</v>
      </c>
      <c r="E325" s="48" t="s">
        <v>1349</v>
      </c>
    </row>
    <row r="326" spans="1:5" ht="25.5" x14ac:dyDescent="0.2">
      <c r="A326" s="48" t="s">
        <v>1350</v>
      </c>
      <c r="B326" s="48" t="s">
        <v>1351</v>
      </c>
      <c r="C326" s="51" t="s">
        <v>6</v>
      </c>
      <c r="D326" s="49" t="s">
        <v>1352</v>
      </c>
      <c r="E326" s="48" t="s">
        <v>1353</v>
      </c>
    </row>
    <row r="327" spans="1:5" x14ac:dyDescent="0.2">
      <c r="A327" s="103" t="s">
        <v>535</v>
      </c>
      <c r="B327" s="103" t="s">
        <v>475</v>
      </c>
      <c r="C327" s="107"/>
      <c r="D327" s="104"/>
      <c r="E327" s="103" t="s">
        <v>30</v>
      </c>
    </row>
    <row r="328" spans="1:5" x14ac:dyDescent="0.2">
      <c r="A328" s="103" t="s">
        <v>1354</v>
      </c>
      <c r="B328" s="103" t="s">
        <v>231</v>
      </c>
      <c r="C328" s="107"/>
      <c r="D328" s="104"/>
      <c r="E328" s="103" t="s">
        <v>30</v>
      </c>
    </row>
    <row r="329" spans="1:5" ht="191.25" x14ac:dyDescent="0.2">
      <c r="A329" s="48" t="s">
        <v>1355</v>
      </c>
      <c r="B329" s="48" t="s">
        <v>232</v>
      </c>
      <c r="C329" s="51" t="s">
        <v>6</v>
      </c>
      <c r="D329" s="49" t="s">
        <v>1356</v>
      </c>
      <c r="E329" s="48" t="s">
        <v>1357</v>
      </c>
    </row>
    <row r="330" spans="1:5" ht="191.25" x14ac:dyDescent="0.2">
      <c r="A330" s="48" t="s">
        <v>1358</v>
      </c>
      <c r="B330" s="48" t="s">
        <v>353</v>
      </c>
      <c r="C330" s="51" t="s">
        <v>6</v>
      </c>
      <c r="D330" s="49" t="s">
        <v>1359</v>
      </c>
      <c r="E330" s="48" t="s">
        <v>1360</v>
      </c>
    </row>
    <row r="331" spans="1:5" ht="191.25" x14ac:dyDescent="0.2">
      <c r="A331" s="48" t="s">
        <v>1361</v>
      </c>
      <c r="B331" s="48" t="s">
        <v>212</v>
      </c>
      <c r="C331" s="51" t="s">
        <v>6</v>
      </c>
      <c r="D331" s="49" t="s">
        <v>1362</v>
      </c>
      <c r="E331" s="48" t="s">
        <v>1363</v>
      </c>
    </row>
    <row r="332" spans="1:5" ht="191.25" x14ac:dyDescent="0.2">
      <c r="A332" s="48" t="s">
        <v>1364</v>
      </c>
      <c r="B332" s="48" t="s">
        <v>801</v>
      </c>
      <c r="C332" s="51" t="s">
        <v>6</v>
      </c>
      <c r="D332" s="49" t="s">
        <v>1362</v>
      </c>
      <c r="E332" s="48" t="s">
        <v>1365</v>
      </c>
    </row>
    <row r="333" spans="1:5" x14ac:dyDescent="0.2">
      <c r="A333" s="103" t="s">
        <v>1366</v>
      </c>
      <c r="B333" s="103" t="s">
        <v>233</v>
      </c>
      <c r="C333" s="107"/>
      <c r="D333" s="104"/>
      <c r="E333" s="103" t="s">
        <v>30</v>
      </c>
    </row>
    <row r="334" spans="1:5" ht="191.25" x14ac:dyDescent="0.2">
      <c r="A334" s="48" t="s">
        <v>1367</v>
      </c>
      <c r="B334" s="48" t="s">
        <v>805</v>
      </c>
      <c r="C334" s="51" t="s">
        <v>6</v>
      </c>
      <c r="D334" s="49" t="s">
        <v>1368</v>
      </c>
      <c r="E334" s="48" t="s">
        <v>1369</v>
      </c>
    </row>
    <row r="335" spans="1:5" ht="191.25" x14ac:dyDescent="0.2">
      <c r="A335" s="48" t="s">
        <v>1370</v>
      </c>
      <c r="B335" s="48" t="s">
        <v>354</v>
      </c>
      <c r="C335" s="51" t="s">
        <v>6</v>
      </c>
      <c r="D335" s="49" t="s">
        <v>1368</v>
      </c>
      <c r="E335" s="48" t="s">
        <v>1371</v>
      </c>
    </row>
    <row r="336" spans="1:5" x14ac:dyDescent="0.2">
      <c r="A336" s="103" t="s">
        <v>538</v>
      </c>
      <c r="B336" s="103" t="s">
        <v>141</v>
      </c>
      <c r="C336" s="107"/>
      <c r="D336" s="104"/>
      <c r="E336" s="103" t="s">
        <v>30</v>
      </c>
    </row>
    <row r="337" spans="1:5" x14ac:dyDescent="0.2">
      <c r="A337" s="103" t="s">
        <v>1372</v>
      </c>
      <c r="B337" s="103" t="s">
        <v>384</v>
      </c>
      <c r="C337" s="107"/>
      <c r="D337" s="104"/>
      <c r="E337" s="103" t="s">
        <v>30</v>
      </c>
    </row>
    <row r="338" spans="1:5" ht="63.75" x14ac:dyDescent="0.2">
      <c r="A338" s="48" t="s">
        <v>1373</v>
      </c>
      <c r="B338" s="48" t="s">
        <v>291</v>
      </c>
      <c r="C338" s="51" t="s">
        <v>6</v>
      </c>
      <c r="D338" s="49" t="s">
        <v>1374</v>
      </c>
      <c r="E338" s="48" t="s">
        <v>1375</v>
      </c>
    </row>
    <row r="339" spans="1:5" ht="63.75" x14ac:dyDescent="0.2">
      <c r="A339" s="48" t="s">
        <v>1376</v>
      </c>
      <c r="B339" s="48" t="s">
        <v>293</v>
      </c>
      <c r="C339" s="51" t="s">
        <v>6</v>
      </c>
      <c r="D339" s="49" t="s">
        <v>1374</v>
      </c>
      <c r="E339" s="48" t="s">
        <v>1377</v>
      </c>
    </row>
    <row r="340" spans="1:5" x14ac:dyDescent="0.2">
      <c r="A340" s="103" t="s">
        <v>1378</v>
      </c>
      <c r="B340" s="103" t="s">
        <v>1134</v>
      </c>
      <c r="C340" s="107"/>
      <c r="D340" s="104"/>
      <c r="E340" s="103" t="s">
        <v>30</v>
      </c>
    </row>
    <row r="341" spans="1:5" ht="63.75" x14ac:dyDescent="0.2">
      <c r="A341" s="48" t="s">
        <v>1379</v>
      </c>
      <c r="B341" s="48" t="s">
        <v>1136</v>
      </c>
      <c r="C341" s="51" t="s">
        <v>6</v>
      </c>
      <c r="D341" s="49" t="s">
        <v>1374</v>
      </c>
      <c r="E341" s="48" t="s">
        <v>1380</v>
      </c>
    </row>
    <row r="342" spans="1:5" x14ac:dyDescent="0.2">
      <c r="A342" s="103" t="s">
        <v>540</v>
      </c>
      <c r="B342" s="103" t="s">
        <v>294</v>
      </c>
      <c r="C342" s="107"/>
      <c r="D342" s="104"/>
      <c r="E342" s="103" t="s">
        <v>30</v>
      </c>
    </row>
    <row r="343" spans="1:5" x14ac:dyDescent="0.2">
      <c r="A343" s="103" t="s">
        <v>1381</v>
      </c>
      <c r="B343" s="103" t="s">
        <v>295</v>
      </c>
      <c r="C343" s="107"/>
      <c r="D343" s="104"/>
      <c r="E343" s="103" t="s">
        <v>30</v>
      </c>
    </row>
    <row r="344" spans="1:5" ht="38.25" x14ac:dyDescent="0.2">
      <c r="A344" s="48" t="s">
        <v>1382</v>
      </c>
      <c r="B344" s="48" t="s">
        <v>385</v>
      </c>
      <c r="C344" s="51" t="s">
        <v>6</v>
      </c>
      <c r="D344" s="49" t="s">
        <v>383</v>
      </c>
      <c r="E344" s="48" t="s">
        <v>1383</v>
      </c>
    </row>
    <row r="345" spans="1:5" x14ac:dyDescent="0.2">
      <c r="A345" s="103" t="s">
        <v>542</v>
      </c>
      <c r="B345" s="103" t="s">
        <v>507</v>
      </c>
      <c r="C345" s="107"/>
      <c r="D345" s="104"/>
      <c r="E345" s="103" t="s">
        <v>30</v>
      </c>
    </row>
    <row r="346" spans="1:5" ht="51" x14ac:dyDescent="0.2">
      <c r="A346" s="48" t="s">
        <v>1384</v>
      </c>
      <c r="B346" s="48" t="s">
        <v>1155</v>
      </c>
      <c r="C346" s="51" t="s">
        <v>6</v>
      </c>
      <c r="D346" s="49" t="s">
        <v>1374</v>
      </c>
      <c r="E346" s="48" t="s">
        <v>1385</v>
      </c>
    </row>
    <row r="347" spans="1:5" x14ac:dyDescent="0.2">
      <c r="A347" s="103" t="s">
        <v>544</v>
      </c>
      <c r="B347" s="103" t="s">
        <v>334</v>
      </c>
      <c r="C347" s="107"/>
      <c r="D347" s="104"/>
      <c r="E347" s="103" t="s">
        <v>30</v>
      </c>
    </row>
    <row r="348" spans="1:5" x14ac:dyDescent="0.2">
      <c r="A348" s="103" t="s">
        <v>1386</v>
      </c>
      <c r="B348" s="103" t="s">
        <v>301</v>
      </c>
      <c r="C348" s="107"/>
      <c r="D348" s="104"/>
      <c r="E348" s="103" t="s">
        <v>30</v>
      </c>
    </row>
    <row r="349" spans="1:5" ht="51" x14ac:dyDescent="0.2">
      <c r="A349" s="48" t="s">
        <v>1387</v>
      </c>
      <c r="B349" s="48" t="s">
        <v>387</v>
      </c>
      <c r="C349" s="51" t="s">
        <v>6</v>
      </c>
      <c r="D349" s="49" t="s">
        <v>1359</v>
      </c>
      <c r="E349" s="48" t="s">
        <v>1388</v>
      </c>
    </row>
    <row r="350" spans="1:5" ht="51" x14ac:dyDescent="0.2">
      <c r="A350" s="48" t="s">
        <v>1389</v>
      </c>
      <c r="B350" s="48" t="s">
        <v>205</v>
      </c>
      <c r="C350" s="51" t="s">
        <v>6</v>
      </c>
      <c r="D350" s="49" t="s">
        <v>1359</v>
      </c>
      <c r="E350" s="48" t="s">
        <v>1390</v>
      </c>
    </row>
    <row r="351" spans="1:5" ht="51" x14ac:dyDescent="0.2">
      <c r="A351" s="48" t="s">
        <v>1391</v>
      </c>
      <c r="B351" s="48" t="s">
        <v>174</v>
      </c>
      <c r="C351" s="51" t="s">
        <v>6</v>
      </c>
      <c r="D351" s="49" t="s">
        <v>1359</v>
      </c>
      <c r="E351" s="48" t="s">
        <v>1392</v>
      </c>
    </row>
    <row r="352" spans="1:5" x14ac:dyDescent="0.2">
      <c r="A352" s="103" t="s">
        <v>1393</v>
      </c>
      <c r="B352" s="103" t="s">
        <v>303</v>
      </c>
      <c r="C352" s="107"/>
      <c r="D352" s="104"/>
      <c r="E352" s="103" t="s">
        <v>30</v>
      </c>
    </row>
    <row r="353" spans="1:5" ht="153" x14ac:dyDescent="0.2">
      <c r="A353" s="48" t="s">
        <v>1394</v>
      </c>
      <c r="B353" s="48" t="s">
        <v>387</v>
      </c>
      <c r="C353" s="51" t="s">
        <v>6</v>
      </c>
      <c r="D353" s="49" t="s">
        <v>1395</v>
      </c>
      <c r="E353" s="48" t="s">
        <v>1396</v>
      </c>
    </row>
    <row r="354" spans="1:5" ht="51" x14ac:dyDescent="0.2">
      <c r="A354" s="48" t="s">
        <v>1397</v>
      </c>
      <c r="B354" s="48" t="s">
        <v>205</v>
      </c>
      <c r="C354" s="51" t="s">
        <v>6</v>
      </c>
      <c r="D354" s="49" t="s">
        <v>1395</v>
      </c>
      <c r="E354" s="48" t="s">
        <v>1398</v>
      </c>
    </row>
    <row r="355" spans="1:5" ht="51" x14ac:dyDescent="0.2">
      <c r="A355" s="48" t="s">
        <v>1399</v>
      </c>
      <c r="B355" s="48" t="s">
        <v>174</v>
      </c>
      <c r="C355" s="51" t="s">
        <v>6</v>
      </c>
      <c r="D355" s="49" t="s">
        <v>1395</v>
      </c>
      <c r="E355" s="48" t="s">
        <v>1400</v>
      </c>
    </row>
    <row r="356" spans="1:5" x14ac:dyDescent="0.2">
      <c r="A356" s="103" t="s">
        <v>1401</v>
      </c>
      <c r="B356" s="103" t="s">
        <v>1173</v>
      </c>
      <c r="C356" s="107"/>
      <c r="D356" s="104"/>
      <c r="E356" s="103" t="s">
        <v>30</v>
      </c>
    </row>
    <row r="357" spans="1:5" ht="63.75" x14ac:dyDescent="0.2">
      <c r="A357" s="48" t="s">
        <v>1402</v>
      </c>
      <c r="B357" s="48" t="s">
        <v>1175</v>
      </c>
      <c r="C357" s="51" t="s">
        <v>6</v>
      </c>
      <c r="D357" s="49" t="s">
        <v>1374</v>
      </c>
      <c r="E357" s="48" t="s">
        <v>1403</v>
      </c>
    </row>
    <row r="358" spans="1:5" ht="63.75" x14ac:dyDescent="0.2">
      <c r="A358" s="48" t="s">
        <v>1404</v>
      </c>
      <c r="B358" s="48" t="s">
        <v>300</v>
      </c>
      <c r="C358" s="51" t="s">
        <v>6</v>
      </c>
      <c r="D358" s="49" t="s">
        <v>1374</v>
      </c>
      <c r="E358" s="48" t="s">
        <v>1405</v>
      </c>
    </row>
    <row r="359" spans="1:5" ht="51" x14ac:dyDescent="0.2">
      <c r="A359" s="48" t="s">
        <v>1406</v>
      </c>
      <c r="B359" s="48" t="s">
        <v>1180</v>
      </c>
      <c r="C359" s="51" t="s">
        <v>6</v>
      </c>
      <c r="D359" s="49" t="s">
        <v>1374</v>
      </c>
      <c r="E359" s="48" t="s">
        <v>1407</v>
      </c>
    </row>
    <row r="360" spans="1:5" x14ac:dyDescent="0.2">
      <c r="A360" s="103" t="s">
        <v>546</v>
      </c>
      <c r="B360" s="103" t="s">
        <v>515</v>
      </c>
      <c r="C360" s="107"/>
      <c r="D360" s="104"/>
      <c r="E360" s="103" t="s">
        <v>30</v>
      </c>
    </row>
    <row r="361" spans="1:5" ht="63.75" x14ac:dyDescent="0.2">
      <c r="A361" s="48" t="s">
        <v>1408</v>
      </c>
      <c r="B361" s="48" t="s">
        <v>1212</v>
      </c>
      <c r="C361" s="51" t="s">
        <v>6</v>
      </c>
      <c r="D361" s="49" t="s">
        <v>1409</v>
      </c>
      <c r="E361" s="48" t="s">
        <v>1410</v>
      </c>
    </row>
    <row r="362" spans="1:5" ht="38.25" x14ac:dyDescent="0.2">
      <c r="A362" s="48" t="s">
        <v>1411</v>
      </c>
      <c r="B362" s="48" t="s">
        <v>1216</v>
      </c>
      <c r="C362" s="51" t="s">
        <v>121</v>
      </c>
      <c r="D362" s="49" t="s">
        <v>322</v>
      </c>
      <c r="E362" s="48" t="s">
        <v>1412</v>
      </c>
    </row>
    <row r="363" spans="1:5" ht="38.25" x14ac:dyDescent="0.2">
      <c r="A363" s="48" t="s">
        <v>1413</v>
      </c>
      <c r="B363" s="48" t="s">
        <v>1220</v>
      </c>
      <c r="C363" s="51" t="s">
        <v>121</v>
      </c>
      <c r="D363" s="49" t="s">
        <v>322</v>
      </c>
      <c r="E363" s="48" t="s">
        <v>1412</v>
      </c>
    </row>
    <row r="364" spans="1:5" x14ac:dyDescent="0.2">
      <c r="A364" s="103" t="s">
        <v>548</v>
      </c>
      <c r="B364" s="103" t="s">
        <v>549</v>
      </c>
      <c r="C364" s="107"/>
      <c r="D364" s="104"/>
      <c r="E364" s="103" t="s">
        <v>30</v>
      </c>
    </row>
    <row r="365" spans="1:5" x14ac:dyDescent="0.2">
      <c r="A365" s="103" t="s">
        <v>1414</v>
      </c>
      <c r="B365" s="103" t="s">
        <v>1415</v>
      </c>
      <c r="C365" s="107"/>
      <c r="D365" s="104"/>
      <c r="E365" s="103" t="s">
        <v>30</v>
      </c>
    </row>
    <row r="366" spans="1:5" ht="38.25" x14ac:dyDescent="0.2">
      <c r="A366" s="48" t="s">
        <v>1416</v>
      </c>
      <c r="B366" s="48" t="s">
        <v>1417</v>
      </c>
      <c r="C366" s="51" t="s">
        <v>133</v>
      </c>
      <c r="D366" s="49" t="s">
        <v>1418</v>
      </c>
      <c r="E366" s="48" t="s">
        <v>1419</v>
      </c>
    </row>
    <row r="367" spans="1:5" ht="38.25" x14ac:dyDescent="0.2">
      <c r="A367" s="48" t="s">
        <v>1420</v>
      </c>
      <c r="B367" s="48" t="s">
        <v>1421</v>
      </c>
      <c r="C367" s="51" t="s">
        <v>133</v>
      </c>
      <c r="D367" s="49" t="s">
        <v>1418</v>
      </c>
      <c r="E367" s="48" t="s">
        <v>1419</v>
      </c>
    </row>
    <row r="368" spans="1:5" ht="38.25" x14ac:dyDescent="0.2">
      <c r="A368" s="48" t="s">
        <v>1422</v>
      </c>
      <c r="B368" s="48" t="s">
        <v>1423</v>
      </c>
      <c r="C368" s="51" t="s">
        <v>133</v>
      </c>
      <c r="D368" s="49" t="s">
        <v>1418</v>
      </c>
      <c r="E368" s="48" t="s">
        <v>1419</v>
      </c>
    </row>
    <row r="369" spans="1:5" x14ac:dyDescent="0.2">
      <c r="A369" s="103" t="s">
        <v>1424</v>
      </c>
      <c r="B369" s="103" t="s">
        <v>141</v>
      </c>
      <c r="C369" s="107"/>
      <c r="D369" s="104"/>
      <c r="E369" s="103" t="s">
        <v>30</v>
      </c>
    </row>
    <row r="370" spans="1:5" ht="38.25" x14ac:dyDescent="0.2">
      <c r="A370" s="48" t="s">
        <v>1425</v>
      </c>
      <c r="B370" s="48" t="s">
        <v>1426</v>
      </c>
      <c r="C370" s="51" t="s">
        <v>6</v>
      </c>
      <c r="D370" s="49" t="s">
        <v>1427</v>
      </c>
      <c r="E370" s="48" t="s">
        <v>1428</v>
      </c>
    </row>
    <row r="371" spans="1:5" ht="38.25" x14ac:dyDescent="0.2">
      <c r="A371" s="48" t="s">
        <v>1429</v>
      </c>
      <c r="B371" s="48" t="s">
        <v>1430</v>
      </c>
      <c r="C371" s="51" t="s">
        <v>6</v>
      </c>
      <c r="D371" s="49" t="s">
        <v>1431</v>
      </c>
      <c r="E371" s="48" t="s">
        <v>1432</v>
      </c>
    </row>
    <row r="372" spans="1:5" ht="25.5" x14ac:dyDescent="0.2">
      <c r="A372" s="48" t="s">
        <v>1433</v>
      </c>
      <c r="B372" s="48" t="s">
        <v>291</v>
      </c>
      <c r="C372" s="51" t="s">
        <v>6</v>
      </c>
      <c r="D372" s="49" t="s">
        <v>1434</v>
      </c>
      <c r="E372" s="48" t="s">
        <v>1435</v>
      </c>
    </row>
    <row r="373" spans="1:5" ht="25.5" x14ac:dyDescent="0.2">
      <c r="A373" s="48" t="s">
        <v>1436</v>
      </c>
      <c r="B373" s="48" t="s">
        <v>1136</v>
      </c>
      <c r="C373" s="51" t="s">
        <v>6</v>
      </c>
      <c r="D373" s="49" t="s">
        <v>1434</v>
      </c>
      <c r="E373" s="48" t="s">
        <v>1435</v>
      </c>
    </row>
    <row r="374" spans="1:5" x14ac:dyDescent="0.2">
      <c r="A374" s="103" t="s">
        <v>1437</v>
      </c>
      <c r="B374" s="103" t="s">
        <v>1438</v>
      </c>
      <c r="C374" s="107"/>
      <c r="D374" s="104"/>
      <c r="E374" s="103" t="s">
        <v>30</v>
      </c>
    </row>
    <row r="375" spans="1:5" ht="25.5" x14ac:dyDescent="0.2">
      <c r="A375" s="48" t="s">
        <v>1439</v>
      </c>
      <c r="B375" s="48" t="s">
        <v>1440</v>
      </c>
      <c r="C375" s="51" t="s">
        <v>6</v>
      </c>
      <c r="D375" s="49" t="s">
        <v>1441</v>
      </c>
      <c r="E375" s="48" t="s">
        <v>1442</v>
      </c>
    </row>
    <row r="376" spans="1:5" ht="25.5" x14ac:dyDescent="0.2">
      <c r="A376" s="48" t="s">
        <v>1443</v>
      </c>
      <c r="B376" s="48" t="s">
        <v>1444</v>
      </c>
      <c r="C376" s="51" t="s">
        <v>6</v>
      </c>
      <c r="D376" s="49" t="s">
        <v>1441</v>
      </c>
      <c r="E376" s="48" t="s">
        <v>1445</v>
      </c>
    </row>
    <row r="377" spans="1:5" ht="25.5" x14ac:dyDescent="0.2">
      <c r="A377" s="48" t="s">
        <v>1446</v>
      </c>
      <c r="B377" s="48" t="s">
        <v>1447</v>
      </c>
      <c r="C377" s="51" t="s">
        <v>121</v>
      </c>
      <c r="D377" s="49" t="s">
        <v>319</v>
      </c>
      <c r="E377" s="48" t="s">
        <v>1448</v>
      </c>
    </row>
    <row r="378" spans="1:5" ht="25.5" x14ac:dyDescent="0.2">
      <c r="A378" s="48" t="s">
        <v>1449</v>
      </c>
      <c r="B378" s="48" t="s">
        <v>1450</v>
      </c>
      <c r="C378" s="51" t="s">
        <v>128</v>
      </c>
      <c r="D378" s="49" t="s">
        <v>323</v>
      </c>
      <c r="E378" s="48" t="s">
        <v>1451</v>
      </c>
    </row>
    <row r="379" spans="1:5" ht="25.5" x14ac:dyDescent="0.2">
      <c r="A379" s="48" t="s">
        <v>1452</v>
      </c>
      <c r="B379" s="48" t="s">
        <v>1453</v>
      </c>
      <c r="C379" s="51" t="s">
        <v>128</v>
      </c>
      <c r="D379" s="49" t="s">
        <v>1004</v>
      </c>
      <c r="E379" s="48" t="s">
        <v>1454</v>
      </c>
    </row>
    <row r="380" spans="1:5" x14ac:dyDescent="0.2">
      <c r="A380" s="103" t="s">
        <v>1455</v>
      </c>
      <c r="B380" s="103" t="s">
        <v>1456</v>
      </c>
      <c r="C380" s="107"/>
      <c r="D380" s="104"/>
      <c r="E380" s="103" t="s">
        <v>30</v>
      </c>
    </row>
    <row r="381" spans="1:5" ht="25.5" x14ac:dyDescent="0.2">
      <c r="A381" s="48" t="s">
        <v>1457</v>
      </c>
      <c r="B381" s="48" t="s">
        <v>1458</v>
      </c>
      <c r="C381" s="51" t="s">
        <v>1459</v>
      </c>
      <c r="D381" s="49" t="s">
        <v>120</v>
      </c>
      <c r="E381" s="48" t="s">
        <v>1460</v>
      </c>
    </row>
    <row r="382" spans="1:5" ht="25.5" x14ac:dyDescent="0.2">
      <c r="A382" s="48" t="s">
        <v>1461</v>
      </c>
      <c r="B382" s="48" t="s">
        <v>1462</v>
      </c>
      <c r="C382" s="51" t="s">
        <v>351</v>
      </c>
      <c r="D382" s="49" t="s">
        <v>1463</v>
      </c>
      <c r="E382" s="48" t="s">
        <v>1464</v>
      </c>
    </row>
    <row r="383" spans="1:5" ht="25.5" x14ac:dyDescent="0.2">
      <c r="A383" s="48" t="s">
        <v>1465</v>
      </c>
      <c r="B383" s="48" t="s">
        <v>1466</v>
      </c>
      <c r="C383" s="51" t="s">
        <v>128</v>
      </c>
      <c r="D383" s="49" t="s">
        <v>119</v>
      </c>
      <c r="E383" s="48" t="s">
        <v>1467</v>
      </c>
    </row>
    <row r="384" spans="1:5" x14ac:dyDescent="0.2">
      <c r="A384" s="103" t="s">
        <v>553</v>
      </c>
      <c r="B384" s="103" t="s">
        <v>554</v>
      </c>
      <c r="C384" s="107"/>
      <c r="D384" s="104"/>
      <c r="E384" s="103" t="s">
        <v>30</v>
      </c>
    </row>
    <row r="385" spans="1:5" ht="25.5" x14ac:dyDescent="0.2">
      <c r="A385" s="48" t="s">
        <v>1468</v>
      </c>
      <c r="B385" s="48" t="s">
        <v>1469</v>
      </c>
      <c r="C385" s="51" t="s">
        <v>6</v>
      </c>
      <c r="D385" s="49" t="s">
        <v>1470</v>
      </c>
      <c r="E385" s="48" t="s">
        <v>1471</v>
      </c>
    </row>
  </sheetData>
  <mergeCells count="10">
    <mergeCell ref="F17:H17"/>
    <mergeCell ref="A7:E7"/>
    <mergeCell ref="F18:H18"/>
    <mergeCell ref="E1:E3"/>
    <mergeCell ref="A6:E6"/>
    <mergeCell ref="F16:H16"/>
    <mergeCell ref="C1:D1"/>
    <mergeCell ref="C2:D2"/>
    <mergeCell ref="C3:D3"/>
    <mergeCell ref="C4:D4"/>
  </mergeCells>
  <pageMargins left="0.51181102362204722" right="0.51181102362204722" top="0.98425196850393704" bottom="0.98425196850393704" header="0.51181102362204722" footer="0.51181102362204722"/>
  <pageSetup paperSize="9" scale="53" fitToHeight="0" orientation="portrait" r:id="rId1"/>
  <rowBreaks count="3" manualBreakCount="3">
    <brk id="89" max="4" man="1"/>
    <brk id="176" max="4" man="1"/>
    <brk id="239" max="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45"/>
  <sheetViews>
    <sheetView showOutlineSymbols="0" showWhiteSpace="0" view="pageBreakPreview" zoomScale="90" zoomScaleNormal="100" zoomScaleSheetLayoutView="90" workbookViewId="0">
      <selection activeCell="D13" sqref="D13"/>
    </sheetView>
  </sheetViews>
  <sheetFormatPr defaultRowHeight="14.25" x14ac:dyDescent="0.2"/>
  <cols>
    <col min="1" max="1" width="14.125" customWidth="1"/>
    <col min="2" max="2" width="12" bestFit="1" customWidth="1"/>
    <col min="3" max="3" width="10" bestFit="1" customWidth="1"/>
    <col min="4" max="4" width="60" bestFit="1" customWidth="1"/>
    <col min="5" max="6" width="12.5" customWidth="1"/>
    <col min="7" max="7" width="14.25" customWidth="1"/>
    <col min="8" max="9" width="12" bestFit="1" customWidth="1"/>
    <col min="10" max="11" width="14" bestFit="1" customWidth="1"/>
  </cols>
  <sheetData>
    <row r="1" spans="1:10" ht="18.75" customHeight="1" x14ac:dyDescent="0.2">
      <c r="A1" s="3" t="s">
        <v>8</v>
      </c>
      <c r="B1" s="142" t="str">
        <f>'Memória de Cálculo'!B1</f>
        <v>CONSTRUÇÃO DO MERCADO PÚBLICO DE LAGOA DE DENTRO-PB.</v>
      </c>
      <c r="C1" s="176"/>
      <c r="D1" s="177"/>
      <c r="E1" s="146" t="s">
        <v>9</v>
      </c>
      <c r="F1" s="146"/>
      <c r="G1" s="91" t="s">
        <v>331</v>
      </c>
      <c r="H1" s="135"/>
      <c r="I1" s="171"/>
      <c r="J1" s="136"/>
    </row>
    <row r="2" spans="1:10" ht="18.75" customHeight="1" x14ac:dyDescent="0.2">
      <c r="A2" s="4" t="s">
        <v>37</v>
      </c>
      <c r="B2" s="133" t="str">
        <f>'Memória de Cálculo'!B2</f>
        <v>LAGOA DE DENTRO-PB.</v>
      </c>
      <c r="C2" s="134"/>
      <c r="D2" s="170"/>
      <c r="E2" s="147">
        <v>3253548.91</v>
      </c>
      <c r="F2" s="147"/>
      <c r="G2" s="92">
        <v>3250301</v>
      </c>
      <c r="H2" s="172"/>
      <c r="I2" s="137"/>
      <c r="J2" s="138"/>
    </row>
    <row r="3" spans="1:10" ht="18.75" customHeight="1" x14ac:dyDescent="0.2">
      <c r="A3" s="3" t="s">
        <v>10</v>
      </c>
      <c r="B3" s="144" t="str">
        <f>'Memória de Cálculo'!B3</f>
        <v xml:space="preserve">SINAPI - 09/2025 / ORSE - 09/2025 </v>
      </c>
      <c r="C3" s="145"/>
      <c r="D3" s="178"/>
      <c r="E3" s="146" t="s">
        <v>38</v>
      </c>
      <c r="F3" s="146"/>
      <c r="G3" s="3" t="s">
        <v>332</v>
      </c>
      <c r="H3" s="172"/>
      <c r="I3" s="137"/>
      <c r="J3" s="138"/>
    </row>
    <row r="4" spans="1:10" ht="29.25" customHeight="1" x14ac:dyDescent="0.2">
      <c r="A4" s="12" t="s">
        <v>42</v>
      </c>
      <c r="B4" s="133" t="str">
        <f>'Memória de Cálculo'!B4</f>
        <v>Não desonerados - Horista:113,60% Mensalista: 69,85%)</v>
      </c>
      <c r="C4" s="134"/>
      <c r="D4" s="170"/>
      <c r="E4" s="148">
        <f>'Memória de Cálculo'!$C$4</f>
        <v>0.2034</v>
      </c>
      <c r="F4" s="148"/>
      <c r="G4" s="92">
        <f>E2-G2</f>
        <v>3247.910000000149</v>
      </c>
      <c r="H4" s="173" t="str">
        <f>'Memória de Cálculo'!E4</f>
        <v>ESTADO DA PARAÍBA
PREFEITURA MUNICIPAL DE LAGOA DE DENTRO</v>
      </c>
      <c r="I4" s="174"/>
      <c r="J4" s="175"/>
    </row>
    <row r="5" spans="1:10" ht="5.25" customHeight="1" thickBot="1" x14ac:dyDescent="0.25">
      <c r="A5" s="21"/>
      <c r="B5" s="22"/>
      <c r="C5" s="22"/>
      <c r="D5" s="22"/>
      <c r="E5" s="22"/>
      <c r="F5" s="22"/>
      <c r="G5" s="22"/>
      <c r="H5" s="20"/>
      <c r="I5" s="20"/>
    </row>
    <row r="6" spans="1:10" ht="19.5" customHeight="1" thickBot="1" x14ac:dyDescent="0.25">
      <c r="A6" s="128" t="s">
        <v>34</v>
      </c>
      <c r="B6" s="129"/>
      <c r="C6" s="129"/>
      <c r="D6" s="129"/>
      <c r="E6" s="129"/>
      <c r="F6" s="129"/>
      <c r="G6" s="129"/>
      <c r="H6" s="129"/>
      <c r="I6" s="129"/>
      <c r="J6" s="130"/>
    </row>
    <row r="7" spans="1:10" ht="30" customHeight="1" thickBot="1" x14ac:dyDescent="0.25">
      <c r="A7" s="168" t="s">
        <v>29</v>
      </c>
      <c r="B7" s="169"/>
      <c r="C7" s="169"/>
      <c r="D7" s="169"/>
      <c r="E7" s="169"/>
      <c r="F7" s="169"/>
      <c r="G7" s="169"/>
      <c r="H7" s="169"/>
      <c r="I7" s="169"/>
      <c r="J7" s="169"/>
    </row>
    <row r="8" spans="1:10" ht="0.95" customHeight="1" thickTop="1" x14ac:dyDescent="0.2">
      <c r="A8" s="9"/>
      <c r="B8" s="9"/>
      <c r="C8" s="9"/>
      <c r="D8" s="9"/>
      <c r="E8" s="9"/>
      <c r="F8" s="9"/>
      <c r="G8" s="9"/>
      <c r="H8" s="9"/>
      <c r="I8" s="9"/>
      <c r="J8" s="9"/>
    </row>
    <row r="9" spans="1:10" ht="18" customHeight="1" x14ac:dyDescent="0.2">
      <c r="A9" s="68" t="s">
        <v>1009</v>
      </c>
      <c r="B9" s="70" t="s">
        <v>19</v>
      </c>
      <c r="C9" s="68" t="s">
        <v>18</v>
      </c>
      <c r="D9" s="68" t="s">
        <v>1</v>
      </c>
      <c r="E9" s="164" t="s">
        <v>28</v>
      </c>
      <c r="F9" s="164"/>
      <c r="G9" s="69" t="s">
        <v>2</v>
      </c>
      <c r="H9" s="70" t="s">
        <v>3</v>
      </c>
      <c r="I9" s="70" t="s">
        <v>17</v>
      </c>
      <c r="J9" s="70" t="s">
        <v>15</v>
      </c>
    </row>
    <row r="10" spans="1:10" ht="39" customHeight="1" x14ac:dyDescent="0.2">
      <c r="A10" s="48" t="s">
        <v>27</v>
      </c>
      <c r="B10" s="49" t="s">
        <v>285</v>
      </c>
      <c r="C10" s="48" t="s">
        <v>13</v>
      </c>
      <c r="D10" s="48" t="s">
        <v>286</v>
      </c>
      <c r="E10" s="166" t="s">
        <v>202</v>
      </c>
      <c r="F10" s="166"/>
      <c r="G10" s="51" t="s">
        <v>121</v>
      </c>
      <c r="H10" s="71">
        <v>1</v>
      </c>
      <c r="I10" s="50">
        <v>74.17</v>
      </c>
      <c r="J10" s="50">
        <v>74.17</v>
      </c>
    </row>
    <row r="11" spans="1:10" ht="24" customHeight="1" x14ac:dyDescent="0.2">
      <c r="A11" s="67" t="s">
        <v>26</v>
      </c>
      <c r="B11" s="74" t="s">
        <v>304</v>
      </c>
      <c r="C11" s="67" t="s">
        <v>12</v>
      </c>
      <c r="D11" s="67" t="s">
        <v>179</v>
      </c>
      <c r="E11" s="167" t="s">
        <v>180</v>
      </c>
      <c r="F11" s="167"/>
      <c r="G11" s="73" t="s">
        <v>181</v>
      </c>
      <c r="H11" s="76">
        <v>0.3</v>
      </c>
      <c r="I11" s="75">
        <v>21.32</v>
      </c>
      <c r="J11" s="75">
        <v>6.4</v>
      </c>
    </row>
    <row r="12" spans="1:10" ht="24" customHeight="1" x14ac:dyDescent="0.2">
      <c r="A12" s="67" t="s">
        <v>26</v>
      </c>
      <c r="B12" s="74" t="s">
        <v>305</v>
      </c>
      <c r="C12" s="67" t="s">
        <v>12</v>
      </c>
      <c r="D12" s="67" t="s">
        <v>203</v>
      </c>
      <c r="E12" s="167" t="s">
        <v>180</v>
      </c>
      <c r="F12" s="167"/>
      <c r="G12" s="73" t="s">
        <v>181</v>
      </c>
      <c r="H12" s="76">
        <v>0.3</v>
      </c>
      <c r="I12" s="75">
        <v>27.28</v>
      </c>
      <c r="J12" s="75">
        <v>8.18</v>
      </c>
    </row>
    <row r="13" spans="1:10" ht="26.1" customHeight="1" x14ac:dyDescent="0.2">
      <c r="A13" s="77" t="s">
        <v>25</v>
      </c>
      <c r="B13" s="79" t="s">
        <v>306</v>
      </c>
      <c r="C13" s="77" t="s">
        <v>12</v>
      </c>
      <c r="D13" s="77" t="s">
        <v>307</v>
      </c>
      <c r="E13" s="163" t="s">
        <v>182</v>
      </c>
      <c r="F13" s="163"/>
      <c r="G13" s="78" t="s">
        <v>121</v>
      </c>
      <c r="H13" s="81">
        <v>1</v>
      </c>
      <c r="I13" s="80">
        <v>59.59</v>
      </c>
      <c r="J13" s="80">
        <v>59.59</v>
      </c>
    </row>
    <row r="14" spans="1:10" ht="26.1" customHeight="1" x14ac:dyDescent="0.2">
      <c r="A14" s="82"/>
      <c r="B14" s="82"/>
      <c r="C14" s="82"/>
      <c r="D14" s="82"/>
      <c r="E14" s="82" t="s">
        <v>24</v>
      </c>
      <c r="F14" s="83">
        <v>11.41</v>
      </c>
      <c r="G14" s="82" t="s">
        <v>23</v>
      </c>
      <c r="H14" s="83">
        <v>0</v>
      </c>
      <c r="I14" s="82" t="s">
        <v>22</v>
      </c>
      <c r="J14" s="83">
        <v>11.41</v>
      </c>
    </row>
    <row r="15" spans="1:10" ht="24" customHeight="1" thickBot="1" x14ac:dyDescent="0.25">
      <c r="A15" s="82"/>
      <c r="B15" s="82"/>
      <c r="C15" s="82"/>
      <c r="D15" s="82"/>
      <c r="E15" s="82" t="s">
        <v>21</v>
      </c>
      <c r="F15" s="83">
        <v>15.09</v>
      </c>
      <c r="G15" s="82"/>
      <c r="H15" s="165" t="s">
        <v>20</v>
      </c>
      <c r="I15" s="165"/>
      <c r="J15" s="83">
        <v>89.26</v>
      </c>
    </row>
    <row r="16" spans="1:10" ht="24" customHeight="1" thickTop="1" x14ac:dyDescent="0.2">
      <c r="A16" s="72"/>
      <c r="B16" s="72"/>
      <c r="C16" s="72"/>
      <c r="D16" s="72"/>
      <c r="E16" s="72"/>
      <c r="F16" s="72"/>
      <c r="G16" s="72"/>
      <c r="H16" s="72"/>
      <c r="I16" s="72"/>
      <c r="J16" s="72"/>
    </row>
    <row r="17" spans="1:10" ht="15" x14ac:dyDescent="0.2">
      <c r="A17" s="68" t="s">
        <v>1066</v>
      </c>
      <c r="B17" s="70" t="s">
        <v>19</v>
      </c>
      <c r="C17" s="68" t="s">
        <v>18</v>
      </c>
      <c r="D17" s="68" t="s">
        <v>1</v>
      </c>
      <c r="E17" s="164" t="s">
        <v>28</v>
      </c>
      <c r="F17" s="164"/>
      <c r="G17" s="69" t="s">
        <v>2</v>
      </c>
      <c r="H17" s="70" t="s">
        <v>3</v>
      </c>
      <c r="I17" s="70" t="s">
        <v>17</v>
      </c>
      <c r="J17" s="70" t="s">
        <v>15</v>
      </c>
    </row>
    <row r="18" spans="1:10" ht="15" customHeight="1" x14ac:dyDescent="0.2">
      <c r="A18" s="48" t="s">
        <v>27</v>
      </c>
      <c r="B18" s="49" t="s">
        <v>1472</v>
      </c>
      <c r="C18" s="48" t="s">
        <v>13</v>
      </c>
      <c r="D18" s="48" t="s">
        <v>1067</v>
      </c>
      <c r="E18" s="166" t="s">
        <v>202</v>
      </c>
      <c r="F18" s="166"/>
      <c r="G18" s="51" t="s">
        <v>289</v>
      </c>
      <c r="H18" s="71">
        <v>1</v>
      </c>
      <c r="I18" s="50">
        <v>192.9</v>
      </c>
      <c r="J18" s="50">
        <v>192.9</v>
      </c>
    </row>
    <row r="19" spans="1:10" ht="0.95" customHeight="1" x14ac:dyDescent="0.2">
      <c r="A19" s="67" t="s">
        <v>26</v>
      </c>
      <c r="B19" s="74" t="s">
        <v>304</v>
      </c>
      <c r="C19" s="67" t="s">
        <v>12</v>
      </c>
      <c r="D19" s="67" t="s">
        <v>179</v>
      </c>
      <c r="E19" s="167" t="s">
        <v>180</v>
      </c>
      <c r="F19" s="167"/>
      <c r="G19" s="73" t="s">
        <v>181</v>
      </c>
      <c r="H19" s="76">
        <v>1.5</v>
      </c>
      <c r="I19" s="75">
        <v>21.32</v>
      </c>
      <c r="J19" s="75">
        <v>31.98</v>
      </c>
    </row>
    <row r="20" spans="1:10" ht="27.75" customHeight="1" x14ac:dyDescent="0.2">
      <c r="A20" s="67" t="s">
        <v>26</v>
      </c>
      <c r="B20" s="74" t="s">
        <v>305</v>
      </c>
      <c r="C20" s="67" t="s">
        <v>12</v>
      </c>
      <c r="D20" s="67" t="s">
        <v>203</v>
      </c>
      <c r="E20" s="167" t="s">
        <v>180</v>
      </c>
      <c r="F20" s="167"/>
      <c r="G20" s="73" t="s">
        <v>181</v>
      </c>
      <c r="H20" s="76">
        <v>1.5</v>
      </c>
      <c r="I20" s="75">
        <v>27.28</v>
      </c>
      <c r="J20" s="75">
        <v>40.92</v>
      </c>
    </row>
    <row r="21" spans="1:10" ht="39" customHeight="1" x14ac:dyDescent="0.2">
      <c r="A21" s="77" t="s">
        <v>25</v>
      </c>
      <c r="B21" s="79" t="s">
        <v>1473</v>
      </c>
      <c r="C21" s="77" t="s">
        <v>13</v>
      </c>
      <c r="D21" s="77" t="s">
        <v>1474</v>
      </c>
      <c r="E21" s="163" t="s">
        <v>182</v>
      </c>
      <c r="F21" s="163"/>
      <c r="G21" s="78" t="s">
        <v>289</v>
      </c>
      <c r="H21" s="81">
        <v>1</v>
      </c>
      <c r="I21" s="80">
        <v>120</v>
      </c>
      <c r="J21" s="80">
        <v>120</v>
      </c>
    </row>
    <row r="22" spans="1:10" ht="25.5" customHeight="1" x14ac:dyDescent="0.2">
      <c r="A22" s="82"/>
      <c r="B22" s="82"/>
      <c r="C22" s="82"/>
      <c r="D22" s="82"/>
      <c r="E22" s="82" t="s">
        <v>24</v>
      </c>
      <c r="F22" s="83">
        <v>57.04</v>
      </c>
      <c r="G22" s="82" t="s">
        <v>23</v>
      </c>
      <c r="H22" s="83">
        <v>0</v>
      </c>
      <c r="I22" s="82" t="s">
        <v>22</v>
      </c>
      <c r="J22" s="83">
        <v>57.04</v>
      </c>
    </row>
    <row r="23" spans="1:10" ht="25.5" customHeight="1" thickBot="1" x14ac:dyDescent="0.25">
      <c r="A23" s="82"/>
      <c r="B23" s="82"/>
      <c r="C23" s="82"/>
      <c r="D23" s="82"/>
      <c r="E23" s="82" t="s">
        <v>21</v>
      </c>
      <c r="F23" s="83">
        <v>39.24</v>
      </c>
      <c r="G23" s="82"/>
      <c r="H23" s="165" t="s">
        <v>20</v>
      </c>
      <c r="I23" s="165"/>
      <c r="J23" s="83">
        <v>232.14</v>
      </c>
    </row>
    <row r="24" spans="1:10" ht="25.5" customHeight="1" thickTop="1" x14ac:dyDescent="0.2">
      <c r="A24" s="72"/>
      <c r="B24" s="72"/>
      <c r="C24" s="72"/>
      <c r="D24" s="72"/>
      <c r="E24" s="72"/>
      <c r="F24" s="72"/>
      <c r="G24" s="72"/>
      <c r="H24" s="72"/>
      <c r="I24" s="72"/>
      <c r="J24" s="72"/>
    </row>
    <row r="25" spans="1:10" ht="60" customHeight="1" x14ac:dyDescent="0.2">
      <c r="A25" s="68" t="s">
        <v>1211</v>
      </c>
      <c r="B25" s="70" t="s">
        <v>19</v>
      </c>
      <c r="C25" s="68" t="s">
        <v>18</v>
      </c>
      <c r="D25" s="68" t="s">
        <v>1</v>
      </c>
      <c r="E25" s="164" t="s">
        <v>28</v>
      </c>
      <c r="F25" s="164"/>
      <c r="G25" s="69" t="s">
        <v>2</v>
      </c>
      <c r="H25" s="70" t="s">
        <v>3</v>
      </c>
      <c r="I25" s="70" t="s">
        <v>17</v>
      </c>
      <c r="J25" s="70" t="s">
        <v>15</v>
      </c>
    </row>
    <row r="26" spans="1:10" ht="38.25" customHeight="1" x14ac:dyDescent="0.2">
      <c r="A26" s="48" t="s">
        <v>27</v>
      </c>
      <c r="B26" s="49" t="s">
        <v>1475</v>
      </c>
      <c r="C26" s="48" t="s">
        <v>13</v>
      </c>
      <c r="D26" s="48" t="s">
        <v>1212</v>
      </c>
      <c r="E26" s="166" t="s">
        <v>1476</v>
      </c>
      <c r="F26" s="166"/>
      <c r="G26" s="51" t="s">
        <v>6</v>
      </c>
      <c r="H26" s="71">
        <v>1</v>
      </c>
      <c r="I26" s="50">
        <v>583.14</v>
      </c>
      <c r="J26" s="50">
        <v>583.14</v>
      </c>
    </row>
    <row r="27" spans="1:10" ht="25.5" customHeight="1" x14ac:dyDescent="0.2">
      <c r="A27" s="67" t="s">
        <v>26</v>
      </c>
      <c r="B27" s="74" t="s">
        <v>304</v>
      </c>
      <c r="C27" s="67" t="s">
        <v>12</v>
      </c>
      <c r="D27" s="67" t="s">
        <v>179</v>
      </c>
      <c r="E27" s="167" t="s">
        <v>180</v>
      </c>
      <c r="F27" s="167"/>
      <c r="G27" s="73" t="s">
        <v>181</v>
      </c>
      <c r="H27" s="76">
        <v>1.1399999999999999</v>
      </c>
      <c r="I27" s="75">
        <v>21.32</v>
      </c>
      <c r="J27" s="75">
        <v>24.3</v>
      </c>
    </row>
    <row r="28" spans="1:10" ht="25.5" customHeight="1" x14ac:dyDescent="0.2">
      <c r="A28" s="67" t="s">
        <v>26</v>
      </c>
      <c r="B28" s="74" t="s">
        <v>1477</v>
      </c>
      <c r="C28" s="67" t="s">
        <v>12</v>
      </c>
      <c r="D28" s="67" t="s">
        <v>1478</v>
      </c>
      <c r="E28" s="167" t="s">
        <v>180</v>
      </c>
      <c r="F28" s="167"/>
      <c r="G28" s="73" t="s">
        <v>181</v>
      </c>
      <c r="H28" s="76">
        <v>0.65</v>
      </c>
      <c r="I28" s="75">
        <v>26.91</v>
      </c>
      <c r="J28" s="75">
        <v>17.489999999999998</v>
      </c>
    </row>
    <row r="29" spans="1:10" ht="25.5" customHeight="1" x14ac:dyDescent="0.2">
      <c r="A29" s="77" t="s">
        <v>25</v>
      </c>
      <c r="B29" s="79" t="s">
        <v>1479</v>
      </c>
      <c r="C29" s="77" t="s">
        <v>12</v>
      </c>
      <c r="D29" s="77" t="s">
        <v>1480</v>
      </c>
      <c r="E29" s="163" t="s">
        <v>182</v>
      </c>
      <c r="F29" s="163"/>
      <c r="G29" s="78" t="s">
        <v>6</v>
      </c>
      <c r="H29" s="81">
        <v>1</v>
      </c>
      <c r="I29" s="80">
        <v>528.29999999999995</v>
      </c>
      <c r="J29" s="80">
        <v>528.29999999999995</v>
      </c>
    </row>
    <row r="30" spans="1:10" ht="38.25" customHeight="1" x14ac:dyDescent="0.2">
      <c r="A30" s="77" t="s">
        <v>25</v>
      </c>
      <c r="B30" s="79" t="s">
        <v>1481</v>
      </c>
      <c r="C30" s="77" t="s">
        <v>12</v>
      </c>
      <c r="D30" s="77" t="s">
        <v>1482</v>
      </c>
      <c r="E30" s="163" t="s">
        <v>182</v>
      </c>
      <c r="F30" s="163"/>
      <c r="G30" s="78" t="s">
        <v>133</v>
      </c>
      <c r="H30" s="81">
        <v>0.6</v>
      </c>
      <c r="I30" s="80">
        <v>21.75</v>
      </c>
      <c r="J30" s="80">
        <v>13.05</v>
      </c>
    </row>
    <row r="31" spans="1:10" ht="25.5" customHeight="1" x14ac:dyDescent="0.2">
      <c r="A31" s="82"/>
      <c r="B31" s="82"/>
      <c r="C31" s="82"/>
      <c r="D31" s="82"/>
      <c r="E31" s="82" t="s">
        <v>24</v>
      </c>
      <c r="F31" s="83">
        <v>32.369999999999997</v>
      </c>
      <c r="G31" s="82" t="s">
        <v>23</v>
      </c>
      <c r="H31" s="83">
        <v>0</v>
      </c>
      <c r="I31" s="82" t="s">
        <v>22</v>
      </c>
      <c r="J31" s="83">
        <v>32.369999999999997</v>
      </c>
    </row>
    <row r="32" spans="1:10" ht="25.5" customHeight="1" thickBot="1" x14ac:dyDescent="0.25">
      <c r="A32" s="82"/>
      <c r="B32" s="82"/>
      <c r="C32" s="82"/>
      <c r="D32" s="82"/>
      <c r="E32" s="82" t="s">
        <v>21</v>
      </c>
      <c r="F32" s="83">
        <v>118.61</v>
      </c>
      <c r="G32" s="82"/>
      <c r="H32" s="165" t="s">
        <v>20</v>
      </c>
      <c r="I32" s="165"/>
      <c r="J32" s="83">
        <v>701.75</v>
      </c>
    </row>
    <row r="33" spans="1:10" ht="15" customHeight="1" thickTop="1" x14ac:dyDescent="0.2">
      <c r="A33" s="72"/>
      <c r="B33" s="72"/>
      <c r="C33" s="72"/>
      <c r="D33" s="72"/>
      <c r="E33" s="72"/>
      <c r="F33" s="72"/>
      <c r="G33" s="72"/>
      <c r="H33" s="72"/>
      <c r="I33" s="72"/>
      <c r="J33" s="72"/>
    </row>
    <row r="34" spans="1:10" ht="15" x14ac:dyDescent="0.2">
      <c r="A34" s="68" t="s">
        <v>1457</v>
      </c>
      <c r="B34" s="70" t="s">
        <v>19</v>
      </c>
      <c r="C34" s="68" t="s">
        <v>18</v>
      </c>
      <c r="D34" s="68" t="s">
        <v>1</v>
      </c>
      <c r="E34" s="164" t="s">
        <v>28</v>
      </c>
      <c r="F34" s="164"/>
      <c r="G34" s="69" t="s">
        <v>2</v>
      </c>
      <c r="H34" s="70" t="s">
        <v>3</v>
      </c>
      <c r="I34" s="70" t="s">
        <v>17</v>
      </c>
      <c r="J34" s="70" t="s">
        <v>15</v>
      </c>
    </row>
    <row r="35" spans="1:10" ht="25.5" x14ac:dyDescent="0.2">
      <c r="A35" s="48" t="s">
        <v>27</v>
      </c>
      <c r="B35" s="49" t="s">
        <v>1483</v>
      </c>
      <c r="C35" s="48" t="s">
        <v>13</v>
      </c>
      <c r="D35" s="48" t="s">
        <v>1458</v>
      </c>
      <c r="E35" s="166" t="s">
        <v>1484</v>
      </c>
      <c r="F35" s="166"/>
      <c r="G35" s="51" t="s">
        <v>1459</v>
      </c>
      <c r="H35" s="71">
        <v>1</v>
      </c>
      <c r="I35" s="50">
        <v>880.03</v>
      </c>
      <c r="J35" s="50">
        <v>880.03</v>
      </c>
    </row>
    <row r="36" spans="1:10" ht="25.5" x14ac:dyDescent="0.2">
      <c r="A36" s="67" t="s">
        <v>26</v>
      </c>
      <c r="B36" s="74" t="s">
        <v>126</v>
      </c>
      <c r="C36" s="67" t="s">
        <v>12</v>
      </c>
      <c r="D36" s="67" t="s">
        <v>127</v>
      </c>
      <c r="E36" s="167" t="s">
        <v>1485</v>
      </c>
      <c r="F36" s="167"/>
      <c r="G36" s="73" t="s">
        <v>6</v>
      </c>
      <c r="H36" s="76">
        <v>0.125</v>
      </c>
      <c r="I36" s="75">
        <v>6.23</v>
      </c>
      <c r="J36" s="75">
        <v>0.78</v>
      </c>
    </row>
    <row r="37" spans="1:10" ht="25.5" x14ac:dyDescent="0.2">
      <c r="A37" s="67" t="s">
        <v>26</v>
      </c>
      <c r="B37" s="74" t="s">
        <v>1486</v>
      </c>
      <c r="C37" s="67" t="s">
        <v>12</v>
      </c>
      <c r="D37" s="67" t="s">
        <v>1487</v>
      </c>
      <c r="E37" s="167" t="s">
        <v>1488</v>
      </c>
      <c r="F37" s="167"/>
      <c r="G37" s="73" t="s">
        <v>7</v>
      </c>
      <c r="H37" s="76">
        <v>0</v>
      </c>
      <c r="I37" s="75">
        <v>218.19</v>
      </c>
      <c r="J37" s="75">
        <v>0</v>
      </c>
    </row>
    <row r="38" spans="1:10" ht="25.5" x14ac:dyDescent="0.2">
      <c r="A38" s="67" t="s">
        <v>26</v>
      </c>
      <c r="B38" s="74" t="s">
        <v>1489</v>
      </c>
      <c r="C38" s="67" t="s">
        <v>12</v>
      </c>
      <c r="D38" s="67" t="s">
        <v>1490</v>
      </c>
      <c r="E38" s="167" t="s">
        <v>1491</v>
      </c>
      <c r="F38" s="167"/>
      <c r="G38" s="73" t="s">
        <v>7</v>
      </c>
      <c r="H38" s="76">
        <v>0.03</v>
      </c>
      <c r="I38" s="75">
        <v>84.34</v>
      </c>
      <c r="J38" s="75">
        <v>2.5299999999999998</v>
      </c>
    </row>
    <row r="39" spans="1:10" ht="38.25" x14ac:dyDescent="0.2">
      <c r="A39" s="67" t="s">
        <v>26</v>
      </c>
      <c r="B39" s="74" t="s">
        <v>1492</v>
      </c>
      <c r="C39" s="67" t="s">
        <v>12</v>
      </c>
      <c r="D39" s="67" t="s">
        <v>1493</v>
      </c>
      <c r="E39" s="167" t="s">
        <v>1494</v>
      </c>
      <c r="F39" s="167"/>
      <c r="G39" s="73" t="s">
        <v>7</v>
      </c>
      <c r="H39" s="76">
        <v>0.03</v>
      </c>
      <c r="I39" s="75">
        <v>590.66999999999996</v>
      </c>
      <c r="J39" s="75">
        <v>17.72</v>
      </c>
    </row>
    <row r="40" spans="1:10" ht="25.5" x14ac:dyDescent="0.2">
      <c r="A40" s="77" t="s">
        <v>25</v>
      </c>
      <c r="B40" s="79" t="s">
        <v>1495</v>
      </c>
      <c r="C40" s="77" t="s">
        <v>13</v>
      </c>
      <c r="D40" s="77" t="s">
        <v>1496</v>
      </c>
      <c r="E40" s="163" t="s">
        <v>204</v>
      </c>
      <c r="F40" s="163"/>
      <c r="G40" s="78" t="s">
        <v>128</v>
      </c>
      <c r="H40" s="81">
        <v>1</v>
      </c>
      <c r="I40" s="80">
        <v>859</v>
      </c>
      <c r="J40" s="80">
        <v>859</v>
      </c>
    </row>
    <row r="41" spans="1:10" ht="25.5" x14ac:dyDescent="0.2">
      <c r="A41" s="82"/>
      <c r="B41" s="82"/>
      <c r="C41" s="82"/>
      <c r="D41" s="82"/>
      <c r="E41" s="82" t="s">
        <v>24</v>
      </c>
      <c r="F41" s="83">
        <v>4.3</v>
      </c>
      <c r="G41" s="82" t="s">
        <v>23</v>
      </c>
      <c r="H41" s="83">
        <v>0</v>
      </c>
      <c r="I41" s="82" t="s">
        <v>22</v>
      </c>
      <c r="J41" s="83">
        <v>4.3</v>
      </c>
    </row>
    <row r="42" spans="1:10" ht="26.25" thickBot="1" x14ac:dyDescent="0.25">
      <c r="A42" s="82"/>
      <c r="B42" s="82"/>
      <c r="C42" s="82"/>
      <c r="D42" s="82"/>
      <c r="E42" s="82" t="s">
        <v>21</v>
      </c>
      <c r="F42" s="83">
        <v>179</v>
      </c>
      <c r="G42" s="82"/>
      <c r="H42" s="165" t="s">
        <v>20</v>
      </c>
      <c r="I42" s="165"/>
      <c r="J42" s="83">
        <v>1059.03</v>
      </c>
    </row>
    <row r="43" spans="1:10" ht="15" thickTop="1" x14ac:dyDescent="0.2">
      <c r="A43" s="72"/>
      <c r="B43" s="72"/>
      <c r="C43" s="72"/>
      <c r="D43" s="72"/>
      <c r="E43" s="72"/>
      <c r="F43" s="72"/>
      <c r="G43" s="72"/>
      <c r="H43" s="72"/>
      <c r="I43" s="72"/>
      <c r="J43" s="72"/>
    </row>
    <row r="44" spans="1:10" ht="15" x14ac:dyDescent="0.25">
      <c r="A44" s="179" t="s">
        <v>316</v>
      </c>
      <c r="B44" s="180"/>
      <c r="C44" s="180"/>
      <c r="D44" s="180"/>
      <c r="E44" s="180"/>
      <c r="F44" s="180"/>
      <c r="G44" s="180"/>
      <c r="H44" s="180"/>
      <c r="I44" s="180"/>
      <c r="J44" s="180"/>
    </row>
    <row r="45" spans="1:10" x14ac:dyDescent="0.2">
      <c r="A45" s="108"/>
      <c r="B45" s="108"/>
      <c r="C45" s="108"/>
      <c r="D45" s="108"/>
      <c r="E45" s="108"/>
      <c r="F45" s="108"/>
      <c r="G45" s="108"/>
      <c r="H45" s="108"/>
      <c r="I45" s="108"/>
      <c r="J45" s="108"/>
    </row>
  </sheetData>
  <mergeCells count="40">
    <mergeCell ref="E40:F40"/>
    <mergeCell ref="H42:I42"/>
    <mergeCell ref="A44:J44"/>
    <mergeCell ref="E35:F35"/>
    <mergeCell ref="E36:F36"/>
    <mergeCell ref="E37:F37"/>
    <mergeCell ref="E38:F38"/>
    <mergeCell ref="E39:F39"/>
    <mergeCell ref="E26:F26"/>
    <mergeCell ref="E27:F27"/>
    <mergeCell ref="E28:F28"/>
    <mergeCell ref="H32:I32"/>
    <mergeCell ref="E34:F34"/>
    <mergeCell ref="E29:F29"/>
    <mergeCell ref="E30:F30"/>
    <mergeCell ref="A6:J6"/>
    <mergeCell ref="A7:J7"/>
    <mergeCell ref="B4:D4"/>
    <mergeCell ref="H1:J3"/>
    <mergeCell ref="H4:J4"/>
    <mergeCell ref="B1:D1"/>
    <mergeCell ref="B2:D2"/>
    <mergeCell ref="B3:D3"/>
    <mergeCell ref="E1:F1"/>
    <mergeCell ref="E2:F2"/>
    <mergeCell ref="E3:F3"/>
    <mergeCell ref="E4:F4"/>
    <mergeCell ref="E9:F9"/>
    <mergeCell ref="E10:F10"/>
    <mergeCell ref="E11:F11"/>
    <mergeCell ref="E12:F12"/>
    <mergeCell ref="E13:F13"/>
    <mergeCell ref="E21:F21"/>
    <mergeCell ref="E25:F25"/>
    <mergeCell ref="H23:I23"/>
    <mergeCell ref="H15:I15"/>
    <mergeCell ref="E17:F17"/>
    <mergeCell ref="E18:F18"/>
    <mergeCell ref="E19:F19"/>
    <mergeCell ref="E20:F20"/>
  </mergeCells>
  <pageMargins left="0.51181102362204722" right="0.51181102362204722" top="0.98425196850393704" bottom="0.98425196850393704" header="0.51181102362204722" footer="0.51181102362204722"/>
  <pageSetup paperSize="9" scale="72" fitToHeight="0" orientation="landscape" r:id="rId1"/>
  <headerFooter>
    <oddHeader>&amp;L &amp;C &amp;R</oddHeader>
    <oddFooter>&amp;L &amp;C 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view="pageBreakPreview" zoomScaleNormal="100" zoomScaleSheetLayoutView="100" workbookViewId="0">
      <selection activeCell="B26" sqref="B26"/>
    </sheetView>
  </sheetViews>
  <sheetFormatPr defaultColWidth="9" defaultRowHeight="14.25" x14ac:dyDescent="0.2"/>
  <cols>
    <col min="1" max="1" width="14.75" style="53" customWidth="1"/>
    <col min="2" max="2" width="17.75" style="53" customWidth="1"/>
    <col min="3" max="3" width="15.125" style="53" customWidth="1"/>
    <col min="4" max="4" width="39.5" style="53" customWidth="1"/>
    <col min="5" max="5" width="19.5" style="53" customWidth="1"/>
    <col min="6" max="6" width="16.5" style="53" customWidth="1"/>
    <col min="7" max="7" width="8.875" style="53" customWidth="1"/>
    <col min="8" max="8" width="10" style="53" customWidth="1"/>
    <col min="9" max="16384" width="9" style="53"/>
  </cols>
  <sheetData>
    <row r="1" spans="1:8" ht="18.75" customHeight="1" x14ac:dyDescent="0.2">
      <c r="A1" s="3" t="s">
        <v>8</v>
      </c>
      <c r="B1" s="142" t="str">
        <f>'Memória de Cálculo'!$B$1</f>
        <v>CONSTRUÇÃO DO MERCADO PÚBLICO DE LAGOA DE DENTRO-PB.</v>
      </c>
      <c r="C1" s="176"/>
      <c r="D1" s="176"/>
      <c r="E1" s="52" t="s">
        <v>9</v>
      </c>
      <c r="F1" s="135"/>
      <c r="G1" s="171"/>
      <c r="H1" s="136"/>
    </row>
    <row r="2" spans="1:8" ht="18.75" customHeight="1" thickBot="1" x14ac:dyDescent="0.25">
      <c r="A2" s="4" t="s">
        <v>37</v>
      </c>
      <c r="B2" s="133" t="str">
        <f>'Memória de Cálculo'!$B$2</f>
        <v>LAGOA DE DENTRO-PB.</v>
      </c>
      <c r="C2" s="134"/>
      <c r="D2" s="170"/>
      <c r="E2" s="54">
        <v>3253548.91</v>
      </c>
      <c r="F2" s="172"/>
      <c r="G2" s="137"/>
      <c r="H2" s="138"/>
    </row>
    <row r="3" spans="1:8" ht="18.75" customHeight="1" x14ac:dyDescent="0.2">
      <c r="A3" s="3" t="s">
        <v>10</v>
      </c>
      <c r="B3" s="144" t="str">
        <f>'Memória de Cálculo'!$B$3</f>
        <v xml:space="preserve">SINAPI - 09/2025 / ORSE - 09/2025 </v>
      </c>
      <c r="C3" s="145"/>
      <c r="D3" s="178"/>
      <c r="E3" s="52" t="s">
        <v>38</v>
      </c>
      <c r="F3" s="181" t="s">
        <v>436</v>
      </c>
      <c r="G3" s="137"/>
      <c r="H3" s="138"/>
    </row>
    <row r="4" spans="1:8" ht="27" customHeight="1" thickBot="1" x14ac:dyDescent="0.25">
      <c r="A4" s="4" t="s">
        <v>42</v>
      </c>
      <c r="B4" s="10" t="str">
        <f>'Memória de Cálculo'!$B$4</f>
        <v>Não desonerados - Horista:113,60% Mensalista: 69,85%)</v>
      </c>
      <c r="C4" s="93"/>
      <c r="D4" s="93"/>
      <c r="E4" s="55">
        <v>0.2034</v>
      </c>
      <c r="F4" s="182"/>
      <c r="G4" s="183"/>
      <c r="H4" s="184"/>
    </row>
    <row r="5" spans="1:8" ht="4.5" customHeight="1" thickBot="1" x14ac:dyDescent="0.25">
      <c r="A5" s="185">
        <v>3</v>
      </c>
      <c r="B5" s="186"/>
      <c r="C5" s="186"/>
      <c r="D5" s="186"/>
      <c r="E5" s="186"/>
      <c r="F5" s="186"/>
      <c r="G5" s="186"/>
      <c r="H5" s="187"/>
    </row>
    <row r="6" spans="1:8" ht="21" customHeight="1" thickBot="1" x14ac:dyDescent="0.25">
      <c r="A6" s="193" t="s">
        <v>187</v>
      </c>
      <c r="B6" s="194"/>
      <c r="C6" s="194"/>
      <c r="D6" s="194"/>
      <c r="E6" s="194"/>
      <c r="F6" s="194"/>
      <c r="G6" s="194"/>
      <c r="H6" s="195"/>
    </row>
    <row r="7" spans="1:8" x14ac:dyDescent="0.2">
      <c r="A7" s="56" t="s">
        <v>30</v>
      </c>
      <c r="B7" s="57"/>
      <c r="C7" s="57"/>
      <c r="D7" s="58"/>
      <c r="E7" s="59"/>
      <c r="F7" s="59"/>
      <c r="G7" s="59"/>
    </row>
    <row r="8" spans="1:8" ht="15.75" x14ac:dyDescent="0.25">
      <c r="A8" s="60" t="s">
        <v>188</v>
      </c>
      <c r="B8" s="61"/>
      <c r="C8" s="61"/>
      <c r="D8" s="61"/>
      <c r="E8" s="61"/>
      <c r="F8" s="61"/>
      <c r="G8" s="62"/>
      <c r="H8" s="62"/>
    </row>
    <row r="9" spans="1:8" x14ac:dyDescent="0.2">
      <c r="A9" s="63" t="s">
        <v>194</v>
      </c>
      <c r="B9" s="63"/>
      <c r="C9" s="63"/>
      <c r="D9" s="196" t="s">
        <v>36</v>
      </c>
      <c r="E9" s="196"/>
      <c r="F9" s="63" t="s">
        <v>195</v>
      </c>
      <c r="G9" s="197" t="s">
        <v>196</v>
      </c>
      <c r="H9" s="197"/>
    </row>
    <row r="10" spans="1:8" x14ac:dyDescent="0.2">
      <c r="A10" s="97" t="s">
        <v>427</v>
      </c>
      <c r="B10" s="97"/>
      <c r="C10" s="97"/>
      <c r="D10" s="198" t="s">
        <v>308</v>
      </c>
      <c r="E10" s="198"/>
      <c r="F10" s="98">
        <v>44</v>
      </c>
      <c r="G10" s="199" t="s">
        <v>30</v>
      </c>
      <c r="H10" s="199"/>
    </row>
    <row r="11" spans="1:8" x14ac:dyDescent="0.2">
      <c r="A11" s="65" t="s">
        <v>197</v>
      </c>
      <c r="B11" s="63" t="s">
        <v>189</v>
      </c>
      <c r="C11" s="64" t="s">
        <v>190</v>
      </c>
      <c r="D11" s="188" t="s">
        <v>198</v>
      </c>
      <c r="E11" s="188"/>
      <c r="F11" s="65" t="s">
        <v>199</v>
      </c>
      <c r="G11" s="189" t="s">
        <v>200</v>
      </c>
      <c r="H11" s="189"/>
    </row>
    <row r="12" spans="1:8" x14ac:dyDescent="0.2">
      <c r="A12" s="94" t="s">
        <v>191</v>
      </c>
      <c r="B12" s="66" t="s">
        <v>428</v>
      </c>
      <c r="C12" s="95" t="s">
        <v>429</v>
      </c>
      <c r="D12" s="191" t="s">
        <v>207</v>
      </c>
      <c r="E12" s="191"/>
      <c r="F12" s="99">
        <v>47</v>
      </c>
      <c r="G12" s="192" t="s">
        <v>426</v>
      </c>
      <c r="H12" s="192"/>
    </row>
    <row r="13" spans="1:8" x14ac:dyDescent="0.2">
      <c r="A13" s="94" t="s">
        <v>192</v>
      </c>
      <c r="B13" s="66" t="s">
        <v>430</v>
      </c>
      <c r="C13" s="95" t="s">
        <v>431</v>
      </c>
      <c r="D13" s="191" t="s">
        <v>208</v>
      </c>
      <c r="E13" s="191"/>
      <c r="F13" s="100" t="s">
        <v>432</v>
      </c>
      <c r="G13" s="192" t="s">
        <v>426</v>
      </c>
      <c r="H13" s="192"/>
    </row>
    <row r="14" spans="1:8" x14ac:dyDescent="0.2">
      <c r="A14" s="94" t="s">
        <v>193</v>
      </c>
      <c r="B14" s="66" t="s">
        <v>433</v>
      </c>
      <c r="C14" s="95" t="s">
        <v>434</v>
      </c>
      <c r="D14" s="191" t="s">
        <v>209</v>
      </c>
      <c r="E14" s="191"/>
      <c r="F14" s="99">
        <v>44</v>
      </c>
      <c r="G14" s="192" t="s">
        <v>426</v>
      </c>
      <c r="H14" s="192"/>
    </row>
    <row r="15" spans="1:8" x14ac:dyDescent="0.2">
      <c r="A15" s="96" t="s">
        <v>201</v>
      </c>
      <c r="B15" s="190"/>
      <c r="C15" s="190"/>
      <c r="D15" s="190"/>
      <c r="E15" s="190"/>
      <c r="F15" s="190"/>
      <c r="G15" s="190"/>
      <c r="H15" s="190"/>
    </row>
  </sheetData>
  <mergeCells count="20">
    <mergeCell ref="A6:H6"/>
    <mergeCell ref="D9:E9"/>
    <mergeCell ref="G9:H9"/>
    <mergeCell ref="D10:E10"/>
    <mergeCell ref="G10:H10"/>
    <mergeCell ref="D11:E11"/>
    <mergeCell ref="G11:H11"/>
    <mergeCell ref="B15:H15"/>
    <mergeCell ref="D12:E12"/>
    <mergeCell ref="G12:H12"/>
    <mergeCell ref="D13:E13"/>
    <mergeCell ref="G13:H13"/>
    <mergeCell ref="D14:E14"/>
    <mergeCell ref="G14:H14"/>
    <mergeCell ref="B1:D1"/>
    <mergeCell ref="F1:H2"/>
    <mergeCell ref="F3:H4"/>
    <mergeCell ref="A5:H5"/>
    <mergeCell ref="B2:D2"/>
    <mergeCell ref="B3:D3"/>
  </mergeCells>
  <dataValidations disablePrompts="1" count="3">
    <dataValidation type="list" allowBlank="1" showInputMessage="1" showErrorMessage="1" sqref="A12:A14" xr:uid="{00000000-0002-0000-0300-000000000000}">
      <formula1>#REF!</formula1>
    </dataValidation>
    <dataValidation type="list" allowBlank="1" showInputMessage="1" showErrorMessage="1" sqref="C12:C14" xr:uid="{00000000-0002-0000-0300-000001000000}">
      <formula1>OFFSET(EMPRESAS,0,0,,1)</formula1>
    </dataValidation>
    <dataValidation type="list" allowBlank="1" showInputMessage="1" showErrorMessage="1" sqref="G10:H10" xr:uid="{00000000-0002-0000-0300-000002000000}">
      <formula1>OFFSET(INDICES,0,0,,1)</formula1>
    </dataValidation>
  </dataValidations>
  <pageMargins left="0.51181102362204722" right="0.51181102362204722" top="0.78740157480314965" bottom="0.78740157480314965" header="0.31496062992125984" footer="0.31496062992125984"/>
  <pageSetup paperSize="9" scale="84" orientation="landscape" r:id="rId1"/>
  <ignoredErrors>
    <ignoredError sqref="G12:H14" twoDigitTextYear="1"/>
    <ignoredError sqref="F13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43"/>
  <sheetViews>
    <sheetView showOutlineSymbols="0" showWhiteSpace="0" view="pageBreakPreview" topLeftCell="A22" zoomScale="90" zoomScaleNormal="100" zoomScaleSheetLayoutView="90" workbookViewId="0">
      <selection activeCell="D13" sqref="D13"/>
    </sheetView>
  </sheetViews>
  <sheetFormatPr defaultRowHeight="14.25" x14ac:dyDescent="0.2"/>
  <cols>
    <col min="1" max="1" width="20" bestFit="1" customWidth="1"/>
    <col min="2" max="2" width="60" bestFit="1" customWidth="1"/>
    <col min="3" max="5" width="14.625" customWidth="1"/>
    <col min="6" max="6" width="12.375" customWidth="1"/>
    <col min="7" max="7" width="13.875" bestFit="1" customWidth="1"/>
    <col min="8" max="8" width="12" bestFit="1" customWidth="1"/>
    <col min="9" max="9" width="10.75" customWidth="1"/>
    <col min="10" max="10" width="14.625" customWidth="1"/>
    <col min="11" max="27" width="12" bestFit="1" customWidth="1"/>
  </cols>
  <sheetData>
    <row r="1" spans="1:13" ht="19.5" customHeight="1" x14ac:dyDescent="0.2">
      <c r="A1" s="84" t="s">
        <v>8</v>
      </c>
      <c r="B1" s="206" t="str">
        <f>'Memória de Cálculo'!B1</f>
        <v>CONSTRUÇÃO DO MERCADO PÚBLICO DE LAGOA DE DENTRO-PB.</v>
      </c>
      <c r="C1" s="207"/>
      <c r="D1" s="207"/>
      <c r="E1" s="207"/>
      <c r="F1" s="207"/>
      <c r="G1" s="208"/>
      <c r="H1" s="146" t="s">
        <v>9</v>
      </c>
      <c r="I1" s="146"/>
      <c r="J1" s="91" t="s">
        <v>331</v>
      </c>
      <c r="K1" s="201"/>
      <c r="L1" s="202"/>
      <c r="M1" s="202"/>
    </row>
    <row r="2" spans="1:13" ht="19.5" customHeight="1" x14ac:dyDescent="0.2">
      <c r="A2" s="85" t="s">
        <v>37</v>
      </c>
      <c r="B2" s="209" t="str">
        <f>'Memória de Cálculo'!B2</f>
        <v>LAGOA DE DENTRO-PB.</v>
      </c>
      <c r="C2" s="210"/>
      <c r="D2" s="210"/>
      <c r="E2" s="210"/>
      <c r="F2" s="210"/>
      <c r="G2" s="211"/>
      <c r="H2" s="147">
        <v>3253548.91</v>
      </c>
      <c r="I2" s="147"/>
      <c r="J2" s="92">
        <v>3250301</v>
      </c>
      <c r="K2" s="201"/>
      <c r="L2" s="202"/>
      <c r="M2" s="202"/>
    </row>
    <row r="3" spans="1:13" ht="19.5" customHeight="1" thickBot="1" x14ac:dyDescent="0.25">
      <c r="A3" s="86" t="s">
        <v>10</v>
      </c>
      <c r="B3" s="212" t="str">
        <f>'Memória de Cálculo'!B3</f>
        <v xml:space="preserve">SINAPI - 09/2025 / ORSE - 09/2025 </v>
      </c>
      <c r="C3" s="213"/>
      <c r="D3" s="213"/>
      <c r="E3" s="213"/>
      <c r="F3" s="213"/>
      <c r="G3" s="214"/>
      <c r="H3" s="146" t="s">
        <v>38</v>
      </c>
      <c r="I3" s="146"/>
      <c r="J3" s="3" t="s">
        <v>332</v>
      </c>
      <c r="K3" s="201"/>
      <c r="L3" s="202"/>
      <c r="M3" s="202"/>
    </row>
    <row r="4" spans="1:13" ht="41.25" customHeight="1" thickBot="1" x14ac:dyDescent="0.25">
      <c r="A4" s="87" t="s">
        <v>42</v>
      </c>
      <c r="B4" s="143" t="str">
        <f>'Memória de Cálculo'!B4</f>
        <v>Não desonerados - Horista:113,60% Mensalista: 69,85%)</v>
      </c>
      <c r="C4" s="143"/>
      <c r="D4" s="143"/>
      <c r="E4" s="143"/>
      <c r="F4" s="143"/>
      <c r="G4" s="143"/>
      <c r="H4" s="148">
        <f>'Memória de Cálculo'!$C$4</f>
        <v>0.2034</v>
      </c>
      <c r="I4" s="148"/>
      <c r="J4" s="92">
        <f>H2-J2</f>
        <v>3247.910000000149</v>
      </c>
      <c r="K4" s="203" t="str">
        <f>'Memória de Cálculo'!E4</f>
        <v>ESTADO DA PARAÍBA
PREFEITURA MUNICIPAL DE LAGOA DE DENTRO</v>
      </c>
      <c r="L4" s="204"/>
      <c r="M4" s="205"/>
    </row>
    <row r="5" spans="1:13" ht="5.25" customHeight="1" x14ac:dyDescent="0.2">
      <c r="A5" s="21"/>
      <c r="B5" s="88"/>
      <c r="C5" s="88"/>
      <c r="D5" s="88"/>
    </row>
    <row r="6" spans="1:13" ht="16.5" customHeight="1" x14ac:dyDescent="0.2">
      <c r="A6" s="215" t="s">
        <v>35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</row>
    <row r="7" spans="1:13" ht="5.25" customHeight="1" x14ac:dyDescent="0.25">
      <c r="A7" s="23"/>
      <c r="B7" s="23"/>
      <c r="C7" s="23"/>
      <c r="D7" s="23"/>
    </row>
    <row r="8" spans="1:13" ht="15" x14ac:dyDescent="0.2">
      <c r="A8" s="68" t="s">
        <v>0</v>
      </c>
      <c r="B8" s="68" t="s">
        <v>1</v>
      </c>
      <c r="C8" s="70" t="s">
        <v>32</v>
      </c>
      <c r="D8" s="70" t="s">
        <v>31</v>
      </c>
      <c r="E8" s="70" t="s">
        <v>186</v>
      </c>
      <c r="F8" s="70" t="s">
        <v>309</v>
      </c>
      <c r="G8" s="70" t="s">
        <v>310</v>
      </c>
      <c r="H8" s="70" t="s">
        <v>311</v>
      </c>
      <c r="I8" s="70" t="s">
        <v>312</v>
      </c>
      <c r="J8" s="70" t="s">
        <v>335</v>
      </c>
      <c r="K8" s="70" t="s">
        <v>438</v>
      </c>
      <c r="L8" s="70" t="s">
        <v>439</v>
      </c>
      <c r="M8" s="70" t="s">
        <v>440</v>
      </c>
    </row>
    <row r="9" spans="1:13" ht="26.25" thickBot="1" x14ac:dyDescent="0.25">
      <c r="A9" s="103" t="s">
        <v>4</v>
      </c>
      <c r="B9" s="103" t="s">
        <v>134</v>
      </c>
      <c r="C9" s="104" t="s">
        <v>441</v>
      </c>
      <c r="D9" s="105" t="s">
        <v>441</v>
      </c>
      <c r="E9" s="104" t="s">
        <v>30</v>
      </c>
      <c r="F9" s="104" t="s">
        <v>30</v>
      </c>
      <c r="G9" s="104" t="s">
        <v>30</v>
      </c>
      <c r="H9" s="104" t="s">
        <v>30</v>
      </c>
      <c r="I9" s="104" t="s">
        <v>30</v>
      </c>
      <c r="J9" s="104" t="s">
        <v>30</v>
      </c>
      <c r="K9" s="104" t="s">
        <v>30</v>
      </c>
      <c r="L9" s="104" t="s">
        <v>30</v>
      </c>
      <c r="M9" s="104" t="s">
        <v>30</v>
      </c>
    </row>
    <row r="10" spans="1:13" ht="27" thickTop="1" thickBot="1" x14ac:dyDescent="0.25">
      <c r="A10" s="103" t="s">
        <v>442</v>
      </c>
      <c r="B10" s="103" t="s">
        <v>443</v>
      </c>
      <c r="C10" s="104" t="s">
        <v>444</v>
      </c>
      <c r="D10" s="105" t="s">
        <v>445</v>
      </c>
      <c r="E10" s="105" t="s">
        <v>446</v>
      </c>
      <c r="F10" s="104" t="s">
        <v>30</v>
      </c>
      <c r="G10" s="104" t="s">
        <v>30</v>
      </c>
      <c r="H10" s="104" t="s">
        <v>30</v>
      </c>
      <c r="I10" s="104" t="s">
        <v>30</v>
      </c>
      <c r="J10" s="104" t="s">
        <v>30</v>
      </c>
      <c r="K10" s="104" t="s">
        <v>30</v>
      </c>
      <c r="L10" s="104" t="s">
        <v>30</v>
      </c>
      <c r="M10" s="104" t="s">
        <v>30</v>
      </c>
    </row>
    <row r="11" spans="1:13" ht="27" thickTop="1" thickBot="1" x14ac:dyDescent="0.25">
      <c r="A11" s="103" t="s">
        <v>447</v>
      </c>
      <c r="B11" s="103" t="s">
        <v>448</v>
      </c>
      <c r="C11" s="104" t="s">
        <v>449</v>
      </c>
      <c r="D11" s="106" t="s">
        <v>450</v>
      </c>
      <c r="E11" s="106" t="s">
        <v>451</v>
      </c>
      <c r="F11" s="106" t="s">
        <v>452</v>
      </c>
      <c r="G11" s="106" t="s">
        <v>453</v>
      </c>
      <c r="H11" s="106" t="s">
        <v>454</v>
      </c>
      <c r="I11" s="106" t="s">
        <v>455</v>
      </c>
      <c r="J11" s="106" t="s">
        <v>456</v>
      </c>
      <c r="K11" s="106" t="s">
        <v>457</v>
      </c>
      <c r="L11" s="104" t="s">
        <v>30</v>
      </c>
      <c r="M11" s="106" t="s">
        <v>458</v>
      </c>
    </row>
    <row r="12" spans="1:13" ht="27" thickTop="1" thickBot="1" x14ac:dyDescent="0.25">
      <c r="A12" s="103" t="s">
        <v>459</v>
      </c>
      <c r="B12" s="103" t="s">
        <v>333</v>
      </c>
      <c r="C12" s="104" t="s">
        <v>460</v>
      </c>
      <c r="D12" s="105" t="s">
        <v>461</v>
      </c>
      <c r="E12" s="105" t="s">
        <v>462</v>
      </c>
      <c r="F12" s="105" t="s">
        <v>463</v>
      </c>
      <c r="G12" s="105" t="s">
        <v>464</v>
      </c>
      <c r="H12" s="104" t="s">
        <v>30</v>
      </c>
      <c r="I12" s="104" t="s">
        <v>30</v>
      </c>
      <c r="J12" s="104" t="s">
        <v>30</v>
      </c>
      <c r="K12" s="104" t="s">
        <v>30</v>
      </c>
      <c r="L12" s="104" t="s">
        <v>30</v>
      </c>
      <c r="M12" s="104" t="s">
        <v>30</v>
      </c>
    </row>
    <row r="13" spans="1:13" ht="27" thickTop="1" thickBot="1" x14ac:dyDescent="0.25">
      <c r="A13" s="103" t="s">
        <v>465</v>
      </c>
      <c r="B13" s="103" t="s">
        <v>466</v>
      </c>
      <c r="C13" s="104" t="s">
        <v>467</v>
      </c>
      <c r="D13" s="104" t="s">
        <v>30</v>
      </c>
      <c r="E13" s="104" t="s">
        <v>30</v>
      </c>
      <c r="F13" s="105" t="s">
        <v>468</v>
      </c>
      <c r="G13" s="105" t="s">
        <v>468</v>
      </c>
      <c r="H13" s="105" t="s">
        <v>469</v>
      </c>
      <c r="I13" s="104" t="s">
        <v>30</v>
      </c>
      <c r="J13" s="104" t="s">
        <v>30</v>
      </c>
      <c r="K13" s="104" t="s">
        <v>30</v>
      </c>
      <c r="L13" s="104" t="s">
        <v>30</v>
      </c>
      <c r="M13" s="104" t="s">
        <v>30</v>
      </c>
    </row>
    <row r="14" spans="1:13" ht="27" thickTop="1" thickBot="1" x14ac:dyDescent="0.25">
      <c r="A14" s="103" t="s">
        <v>470</v>
      </c>
      <c r="B14" s="103" t="s">
        <v>234</v>
      </c>
      <c r="C14" s="104" t="s">
        <v>471</v>
      </c>
      <c r="D14" s="104" t="s">
        <v>30</v>
      </c>
      <c r="E14" s="104" t="s">
        <v>30</v>
      </c>
      <c r="F14" s="104" t="s">
        <v>30</v>
      </c>
      <c r="G14" s="104" t="s">
        <v>30</v>
      </c>
      <c r="H14" s="105" t="s">
        <v>472</v>
      </c>
      <c r="I14" s="105" t="s">
        <v>472</v>
      </c>
      <c r="J14" s="105" t="s">
        <v>473</v>
      </c>
      <c r="K14" s="104" t="s">
        <v>30</v>
      </c>
      <c r="L14" s="104" t="s">
        <v>30</v>
      </c>
      <c r="M14" s="104" t="s">
        <v>30</v>
      </c>
    </row>
    <row r="15" spans="1:13" ht="27" thickTop="1" thickBot="1" x14ac:dyDescent="0.25">
      <c r="A15" s="103" t="s">
        <v>474</v>
      </c>
      <c r="B15" s="103" t="s">
        <v>475</v>
      </c>
      <c r="C15" s="104" t="s">
        <v>476</v>
      </c>
      <c r="D15" s="104" t="s">
        <v>30</v>
      </c>
      <c r="E15" s="104" t="s">
        <v>30</v>
      </c>
      <c r="F15" s="104" t="s">
        <v>30</v>
      </c>
      <c r="G15" s="105" t="s">
        <v>477</v>
      </c>
      <c r="H15" s="105" t="s">
        <v>478</v>
      </c>
      <c r="I15" s="105" t="s">
        <v>478</v>
      </c>
      <c r="J15" s="104" t="s">
        <v>30</v>
      </c>
      <c r="K15" s="104" t="s">
        <v>30</v>
      </c>
      <c r="L15" s="104" t="s">
        <v>30</v>
      </c>
      <c r="M15" s="104" t="s">
        <v>30</v>
      </c>
    </row>
    <row r="16" spans="1:13" ht="27" thickTop="1" thickBot="1" x14ac:dyDescent="0.25">
      <c r="A16" s="103" t="s">
        <v>479</v>
      </c>
      <c r="B16" s="103" t="s">
        <v>245</v>
      </c>
      <c r="C16" s="104" t="s">
        <v>480</v>
      </c>
      <c r="D16" s="104" t="s">
        <v>30</v>
      </c>
      <c r="E16" s="104" t="s">
        <v>30</v>
      </c>
      <c r="F16" s="105" t="s">
        <v>481</v>
      </c>
      <c r="G16" s="105" t="s">
        <v>482</v>
      </c>
      <c r="H16" s="105" t="s">
        <v>483</v>
      </c>
      <c r="I16" s="104" t="s">
        <v>30</v>
      </c>
      <c r="J16" s="104" t="s">
        <v>30</v>
      </c>
      <c r="K16" s="104" t="s">
        <v>30</v>
      </c>
      <c r="L16" s="104" t="s">
        <v>30</v>
      </c>
      <c r="M16" s="104" t="s">
        <v>30</v>
      </c>
    </row>
    <row r="17" spans="1:13" ht="27" thickTop="1" thickBot="1" x14ac:dyDescent="0.25">
      <c r="A17" s="103" t="s">
        <v>484</v>
      </c>
      <c r="B17" s="103" t="s">
        <v>251</v>
      </c>
      <c r="C17" s="104" t="s">
        <v>485</v>
      </c>
      <c r="D17" s="104" t="s">
        <v>30</v>
      </c>
      <c r="E17" s="104" t="s">
        <v>30</v>
      </c>
      <c r="F17" s="105" t="s">
        <v>486</v>
      </c>
      <c r="G17" s="105" t="s">
        <v>487</v>
      </c>
      <c r="H17" s="105" t="s">
        <v>488</v>
      </c>
      <c r="I17" s="104" t="s">
        <v>30</v>
      </c>
      <c r="J17" s="104" t="s">
        <v>30</v>
      </c>
      <c r="K17" s="104" t="s">
        <v>30</v>
      </c>
      <c r="L17" s="104" t="s">
        <v>30</v>
      </c>
      <c r="M17" s="104" t="s">
        <v>30</v>
      </c>
    </row>
    <row r="18" spans="1:13" ht="27" thickTop="1" thickBot="1" x14ac:dyDescent="0.25">
      <c r="A18" s="103" t="s">
        <v>489</v>
      </c>
      <c r="B18" s="103" t="s">
        <v>175</v>
      </c>
      <c r="C18" s="104" t="s">
        <v>490</v>
      </c>
      <c r="D18" s="104" t="s">
        <v>30</v>
      </c>
      <c r="E18" s="104" t="s">
        <v>30</v>
      </c>
      <c r="F18" s="104" t="s">
        <v>30</v>
      </c>
      <c r="G18" s="104" t="s">
        <v>30</v>
      </c>
      <c r="H18" s="105" t="s">
        <v>491</v>
      </c>
      <c r="I18" s="105" t="s">
        <v>491</v>
      </c>
      <c r="J18" s="105" t="s">
        <v>492</v>
      </c>
      <c r="K18" s="104" t="s">
        <v>30</v>
      </c>
      <c r="L18" s="104" t="s">
        <v>30</v>
      </c>
      <c r="M18" s="104" t="s">
        <v>30</v>
      </c>
    </row>
    <row r="19" spans="1:13" ht="15" customHeight="1" thickTop="1" thickBot="1" x14ac:dyDescent="0.25">
      <c r="A19" s="103" t="s">
        <v>493</v>
      </c>
      <c r="B19" s="103" t="s">
        <v>494</v>
      </c>
      <c r="C19" s="104" t="s">
        <v>495</v>
      </c>
      <c r="D19" s="104" t="s">
        <v>30</v>
      </c>
      <c r="E19" s="104" t="s">
        <v>30</v>
      </c>
      <c r="F19" s="104" t="s">
        <v>30</v>
      </c>
      <c r="G19" s="104" t="s">
        <v>30</v>
      </c>
      <c r="H19" s="104" t="s">
        <v>30</v>
      </c>
      <c r="I19" s="105" t="s">
        <v>496</v>
      </c>
      <c r="J19" s="104" t="s">
        <v>30</v>
      </c>
      <c r="K19" s="104" t="s">
        <v>30</v>
      </c>
      <c r="L19" s="104" t="s">
        <v>30</v>
      </c>
      <c r="M19" s="105" t="s">
        <v>496</v>
      </c>
    </row>
    <row r="20" spans="1:13" ht="27" thickTop="1" thickBot="1" x14ac:dyDescent="0.25">
      <c r="A20" s="103" t="s">
        <v>497</v>
      </c>
      <c r="B20" s="103" t="s">
        <v>141</v>
      </c>
      <c r="C20" s="104" t="s">
        <v>498</v>
      </c>
      <c r="D20" s="104" t="s">
        <v>30</v>
      </c>
      <c r="E20" s="104" t="s">
        <v>30</v>
      </c>
      <c r="F20" s="104" t="s">
        <v>30</v>
      </c>
      <c r="G20" s="104" t="s">
        <v>30</v>
      </c>
      <c r="H20" s="105" t="s">
        <v>499</v>
      </c>
      <c r="I20" s="105" t="s">
        <v>500</v>
      </c>
      <c r="J20" s="105" t="s">
        <v>501</v>
      </c>
      <c r="K20" s="104" t="s">
        <v>30</v>
      </c>
      <c r="L20" s="104" t="s">
        <v>30</v>
      </c>
      <c r="M20" s="104" t="s">
        <v>30</v>
      </c>
    </row>
    <row r="21" spans="1:13" ht="25.5" customHeight="1" thickTop="1" thickBot="1" x14ac:dyDescent="0.25">
      <c r="A21" s="103" t="s">
        <v>502</v>
      </c>
      <c r="B21" s="103" t="s">
        <v>294</v>
      </c>
      <c r="C21" s="104" t="s">
        <v>503</v>
      </c>
      <c r="D21" s="104" t="s">
        <v>30</v>
      </c>
      <c r="E21" s="104" t="s">
        <v>30</v>
      </c>
      <c r="F21" s="104" t="s">
        <v>30</v>
      </c>
      <c r="G21" s="104" t="s">
        <v>30</v>
      </c>
      <c r="H21" s="104" t="s">
        <v>30</v>
      </c>
      <c r="I21" s="104" t="s">
        <v>30</v>
      </c>
      <c r="J21" s="105" t="s">
        <v>504</v>
      </c>
      <c r="K21" s="105" t="s">
        <v>505</v>
      </c>
      <c r="L21" s="104" t="s">
        <v>30</v>
      </c>
      <c r="M21" s="104" t="s">
        <v>30</v>
      </c>
    </row>
    <row r="22" spans="1:13" ht="27" thickTop="1" thickBot="1" x14ac:dyDescent="0.25">
      <c r="A22" s="103" t="s">
        <v>506</v>
      </c>
      <c r="B22" s="103" t="s">
        <v>507</v>
      </c>
      <c r="C22" s="104" t="s">
        <v>508</v>
      </c>
      <c r="D22" s="104" t="s">
        <v>30</v>
      </c>
      <c r="E22" s="104" t="s">
        <v>30</v>
      </c>
      <c r="F22" s="104" t="s">
        <v>30</v>
      </c>
      <c r="G22" s="104" t="s">
        <v>30</v>
      </c>
      <c r="H22" s="104" t="s">
        <v>30</v>
      </c>
      <c r="I22" s="104" t="s">
        <v>30</v>
      </c>
      <c r="J22" s="104" t="s">
        <v>30</v>
      </c>
      <c r="K22" s="105" t="s">
        <v>508</v>
      </c>
      <c r="L22" s="104" t="s">
        <v>30</v>
      </c>
      <c r="M22" s="104" t="s">
        <v>30</v>
      </c>
    </row>
    <row r="23" spans="1:13" ht="14.25" customHeight="1" thickTop="1" thickBot="1" x14ac:dyDescent="0.25">
      <c r="A23" s="103" t="s">
        <v>509</v>
      </c>
      <c r="B23" s="103" t="s">
        <v>334</v>
      </c>
      <c r="C23" s="104" t="s">
        <v>510</v>
      </c>
      <c r="D23" s="104" t="s">
        <v>30</v>
      </c>
      <c r="E23" s="104" t="s">
        <v>30</v>
      </c>
      <c r="F23" s="104" t="s">
        <v>30</v>
      </c>
      <c r="G23" s="104" t="s">
        <v>30</v>
      </c>
      <c r="H23" s="104" t="s">
        <v>30</v>
      </c>
      <c r="I23" s="104" t="s">
        <v>30</v>
      </c>
      <c r="J23" s="104" t="s">
        <v>30</v>
      </c>
      <c r="K23" s="105" t="s">
        <v>510</v>
      </c>
      <c r="L23" s="104" t="s">
        <v>30</v>
      </c>
      <c r="M23" s="104" t="s">
        <v>30</v>
      </c>
    </row>
    <row r="24" spans="1:13" ht="27" thickTop="1" thickBot="1" x14ac:dyDescent="0.25">
      <c r="A24" s="103" t="s">
        <v>511</v>
      </c>
      <c r="B24" s="103" t="s">
        <v>512</v>
      </c>
      <c r="C24" s="104" t="s">
        <v>513</v>
      </c>
      <c r="D24" s="104" t="s">
        <v>30</v>
      </c>
      <c r="E24" s="104" t="s">
        <v>30</v>
      </c>
      <c r="F24" s="104" t="s">
        <v>30</v>
      </c>
      <c r="G24" s="104" t="s">
        <v>30</v>
      </c>
      <c r="H24" s="104" t="s">
        <v>30</v>
      </c>
      <c r="I24" s="104" t="s">
        <v>30</v>
      </c>
      <c r="J24" s="104" t="s">
        <v>30</v>
      </c>
      <c r="K24" s="105" t="s">
        <v>513</v>
      </c>
      <c r="L24" s="104" t="s">
        <v>30</v>
      </c>
      <c r="M24" s="104" t="s">
        <v>30</v>
      </c>
    </row>
    <row r="25" spans="1:13" ht="14.25" customHeight="1" thickTop="1" thickBot="1" x14ac:dyDescent="0.25">
      <c r="A25" s="103" t="s">
        <v>514</v>
      </c>
      <c r="B25" s="103" t="s">
        <v>515</v>
      </c>
      <c r="C25" s="104" t="s">
        <v>516</v>
      </c>
      <c r="D25" s="104" t="s">
        <v>30</v>
      </c>
      <c r="E25" s="104" t="s">
        <v>30</v>
      </c>
      <c r="F25" s="104" t="s">
        <v>30</v>
      </c>
      <c r="G25" s="104" t="s">
        <v>30</v>
      </c>
      <c r="H25" s="104" t="s">
        <v>30</v>
      </c>
      <c r="I25" s="104" t="s">
        <v>30</v>
      </c>
      <c r="J25" s="104" t="s">
        <v>30</v>
      </c>
      <c r="K25" s="104" t="s">
        <v>30</v>
      </c>
      <c r="L25" s="104" t="s">
        <v>30</v>
      </c>
      <c r="M25" s="105" t="s">
        <v>516</v>
      </c>
    </row>
    <row r="26" spans="1:13" ht="27" thickTop="1" thickBot="1" x14ac:dyDescent="0.25">
      <c r="A26" s="103" t="s">
        <v>517</v>
      </c>
      <c r="B26" s="103" t="s">
        <v>518</v>
      </c>
      <c r="C26" s="104" t="s">
        <v>519</v>
      </c>
      <c r="D26" s="106" t="s">
        <v>520</v>
      </c>
      <c r="E26" s="104" t="s">
        <v>30</v>
      </c>
      <c r="F26" s="104" t="s">
        <v>30</v>
      </c>
      <c r="G26" s="104" t="s">
        <v>30</v>
      </c>
      <c r="H26" s="104" t="s">
        <v>30</v>
      </c>
      <c r="I26" s="104" t="s">
        <v>30</v>
      </c>
      <c r="J26" s="104" t="s">
        <v>30</v>
      </c>
      <c r="K26" s="106" t="s">
        <v>521</v>
      </c>
      <c r="L26" s="106" t="s">
        <v>522</v>
      </c>
      <c r="M26" s="104" t="s">
        <v>30</v>
      </c>
    </row>
    <row r="27" spans="1:13" ht="27" thickTop="1" thickBot="1" x14ac:dyDescent="0.25">
      <c r="A27" s="103" t="s">
        <v>523</v>
      </c>
      <c r="B27" s="103" t="s">
        <v>336</v>
      </c>
      <c r="C27" s="104" t="s">
        <v>524</v>
      </c>
      <c r="D27" s="105" t="s">
        <v>524</v>
      </c>
      <c r="E27" s="104" t="s">
        <v>30</v>
      </c>
      <c r="F27" s="104" t="s">
        <v>30</v>
      </c>
      <c r="G27" s="104" t="s">
        <v>30</v>
      </c>
      <c r="H27" s="104" t="s">
        <v>30</v>
      </c>
      <c r="I27" s="104" t="s">
        <v>30</v>
      </c>
      <c r="J27" s="104" t="s">
        <v>30</v>
      </c>
      <c r="K27" s="104" t="s">
        <v>30</v>
      </c>
      <c r="L27" s="104" t="s">
        <v>30</v>
      </c>
      <c r="M27" s="104" t="s">
        <v>30</v>
      </c>
    </row>
    <row r="28" spans="1:13" ht="27" thickTop="1" thickBot="1" x14ac:dyDescent="0.25">
      <c r="A28" s="103" t="s">
        <v>525</v>
      </c>
      <c r="B28" s="103" t="s">
        <v>148</v>
      </c>
      <c r="C28" s="104" t="s">
        <v>526</v>
      </c>
      <c r="D28" s="104" t="s">
        <v>30</v>
      </c>
      <c r="E28" s="104" t="s">
        <v>30</v>
      </c>
      <c r="F28" s="104" t="s">
        <v>30</v>
      </c>
      <c r="G28" s="104" t="s">
        <v>30</v>
      </c>
      <c r="H28" s="104" t="s">
        <v>30</v>
      </c>
      <c r="I28" s="104" t="s">
        <v>30</v>
      </c>
      <c r="J28" s="104" t="s">
        <v>30</v>
      </c>
      <c r="K28" s="105" t="s">
        <v>526</v>
      </c>
      <c r="L28" s="104" t="s">
        <v>30</v>
      </c>
      <c r="M28" s="104" t="s">
        <v>30</v>
      </c>
    </row>
    <row r="29" spans="1:13" ht="27" thickTop="1" thickBot="1" x14ac:dyDescent="0.25">
      <c r="A29" s="103" t="s">
        <v>527</v>
      </c>
      <c r="B29" s="103" t="s">
        <v>528</v>
      </c>
      <c r="C29" s="104" t="s">
        <v>529</v>
      </c>
      <c r="D29" s="104" t="s">
        <v>30</v>
      </c>
      <c r="E29" s="104" t="s">
        <v>30</v>
      </c>
      <c r="F29" s="104" t="s">
        <v>30</v>
      </c>
      <c r="G29" s="104" t="s">
        <v>30</v>
      </c>
      <c r="H29" s="104" t="s">
        <v>30</v>
      </c>
      <c r="I29" s="104" t="s">
        <v>30</v>
      </c>
      <c r="J29" s="104" t="s">
        <v>30</v>
      </c>
      <c r="K29" s="105" t="s">
        <v>529</v>
      </c>
      <c r="L29" s="104" t="s">
        <v>30</v>
      </c>
      <c r="M29" s="104" t="s">
        <v>30</v>
      </c>
    </row>
    <row r="30" spans="1:13" ht="27" thickTop="1" thickBot="1" x14ac:dyDescent="0.25">
      <c r="A30" s="103" t="s">
        <v>530</v>
      </c>
      <c r="B30" s="103" t="s">
        <v>466</v>
      </c>
      <c r="C30" s="104" t="s">
        <v>531</v>
      </c>
      <c r="D30" s="104" t="s">
        <v>30</v>
      </c>
      <c r="E30" s="104" t="s">
        <v>30</v>
      </c>
      <c r="F30" s="104" t="s">
        <v>30</v>
      </c>
      <c r="G30" s="104" t="s">
        <v>30</v>
      </c>
      <c r="H30" s="104" t="s">
        <v>30</v>
      </c>
      <c r="I30" s="104" t="s">
        <v>30</v>
      </c>
      <c r="J30" s="104" t="s">
        <v>30</v>
      </c>
      <c r="K30" s="105" t="s">
        <v>531</v>
      </c>
      <c r="L30" s="104" t="s">
        <v>30</v>
      </c>
      <c r="M30" s="104" t="s">
        <v>30</v>
      </c>
    </row>
    <row r="31" spans="1:13" ht="27" thickTop="1" thickBot="1" x14ac:dyDescent="0.25">
      <c r="A31" s="103" t="s">
        <v>532</v>
      </c>
      <c r="B31" s="103" t="s">
        <v>234</v>
      </c>
      <c r="C31" s="104" t="s">
        <v>533</v>
      </c>
      <c r="D31" s="104" t="s">
        <v>30</v>
      </c>
      <c r="E31" s="104" t="s">
        <v>30</v>
      </c>
      <c r="F31" s="104" t="s">
        <v>30</v>
      </c>
      <c r="G31" s="104" t="s">
        <v>30</v>
      </c>
      <c r="H31" s="104" t="s">
        <v>30</v>
      </c>
      <c r="I31" s="104" t="s">
        <v>30</v>
      </c>
      <c r="J31" s="104" t="s">
        <v>30</v>
      </c>
      <c r="K31" s="105" t="s">
        <v>534</v>
      </c>
      <c r="L31" s="105" t="s">
        <v>534</v>
      </c>
      <c r="M31" s="104" t="s">
        <v>30</v>
      </c>
    </row>
    <row r="32" spans="1:13" ht="27" thickTop="1" thickBot="1" x14ac:dyDescent="0.25">
      <c r="A32" s="103" t="s">
        <v>535</v>
      </c>
      <c r="B32" s="103" t="s">
        <v>475</v>
      </c>
      <c r="C32" s="104" t="s">
        <v>536</v>
      </c>
      <c r="D32" s="104" t="s">
        <v>30</v>
      </c>
      <c r="E32" s="104" t="s">
        <v>30</v>
      </c>
      <c r="F32" s="104" t="s">
        <v>30</v>
      </c>
      <c r="G32" s="104" t="s">
        <v>30</v>
      </c>
      <c r="H32" s="104" t="s">
        <v>30</v>
      </c>
      <c r="I32" s="104" t="s">
        <v>30</v>
      </c>
      <c r="J32" s="104" t="s">
        <v>30</v>
      </c>
      <c r="K32" s="105" t="s">
        <v>537</v>
      </c>
      <c r="L32" s="105" t="s">
        <v>537</v>
      </c>
      <c r="M32" s="104" t="s">
        <v>30</v>
      </c>
    </row>
    <row r="33" spans="1:13" ht="27" thickTop="1" thickBot="1" x14ac:dyDescent="0.25">
      <c r="A33" s="103" t="s">
        <v>538</v>
      </c>
      <c r="B33" s="103" t="s">
        <v>141</v>
      </c>
      <c r="C33" s="104" t="s">
        <v>539</v>
      </c>
      <c r="D33" s="104" t="s">
        <v>30</v>
      </c>
      <c r="E33" s="104" t="s">
        <v>30</v>
      </c>
      <c r="F33" s="104" t="s">
        <v>30</v>
      </c>
      <c r="G33" s="104" t="s">
        <v>30</v>
      </c>
      <c r="H33" s="104" t="s">
        <v>30</v>
      </c>
      <c r="I33" s="104" t="s">
        <v>30</v>
      </c>
      <c r="J33" s="104" t="s">
        <v>30</v>
      </c>
      <c r="K33" s="105" t="s">
        <v>539</v>
      </c>
      <c r="L33" s="104" t="s">
        <v>30</v>
      </c>
      <c r="M33" s="104" t="s">
        <v>30</v>
      </c>
    </row>
    <row r="34" spans="1:13" ht="27" thickTop="1" thickBot="1" x14ac:dyDescent="0.25">
      <c r="A34" s="103" t="s">
        <v>540</v>
      </c>
      <c r="B34" s="103" t="s">
        <v>294</v>
      </c>
      <c r="C34" s="104" t="s">
        <v>541</v>
      </c>
      <c r="D34" s="104" t="s">
        <v>30</v>
      </c>
      <c r="E34" s="104" t="s">
        <v>30</v>
      </c>
      <c r="F34" s="104" t="s">
        <v>30</v>
      </c>
      <c r="G34" s="104" t="s">
        <v>30</v>
      </c>
      <c r="H34" s="104" t="s">
        <v>30</v>
      </c>
      <c r="I34" s="104" t="s">
        <v>30</v>
      </c>
      <c r="J34" s="104" t="s">
        <v>30</v>
      </c>
      <c r="K34" s="104" t="s">
        <v>30</v>
      </c>
      <c r="L34" s="105" t="s">
        <v>541</v>
      </c>
      <c r="M34" s="104" t="s">
        <v>30</v>
      </c>
    </row>
    <row r="35" spans="1:13" ht="27" thickTop="1" thickBot="1" x14ac:dyDescent="0.25">
      <c r="A35" s="103" t="s">
        <v>542</v>
      </c>
      <c r="B35" s="103" t="s">
        <v>507</v>
      </c>
      <c r="C35" s="104" t="s">
        <v>543</v>
      </c>
      <c r="D35" s="104" t="s">
        <v>30</v>
      </c>
      <c r="E35" s="104" t="s">
        <v>30</v>
      </c>
      <c r="F35" s="104" t="s">
        <v>30</v>
      </c>
      <c r="G35" s="104" t="s">
        <v>30</v>
      </c>
      <c r="H35" s="104" t="s">
        <v>30</v>
      </c>
      <c r="I35" s="104" t="s">
        <v>30</v>
      </c>
      <c r="J35" s="104" t="s">
        <v>30</v>
      </c>
      <c r="K35" s="104" t="s">
        <v>30</v>
      </c>
      <c r="L35" s="105" t="s">
        <v>543</v>
      </c>
      <c r="M35" s="104" t="s">
        <v>30</v>
      </c>
    </row>
    <row r="36" spans="1:13" ht="27" thickTop="1" thickBot="1" x14ac:dyDescent="0.25">
      <c r="A36" s="103" t="s">
        <v>544</v>
      </c>
      <c r="B36" s="103" t="s">
        <v>334</v>
      </c>
      <c r="C36" s="104" t="s">
        <v>545</v>
      </c>
      <c r="D36" s="104" t="s">
        <v>30</v>
      </c>
      <c r="E36" s="104" t="s">
        <v>30</v>
      </c>
      <c r="F36" s="104" t="s">
        <v>30</v>
      </c>
      <c r="G36" s="104" t="s">
        <v>30</v>
      </c>
      <c r="H36" s="104" t="s">
        <v>30</v>
      </c>
      <c r="I36" s="104" t="s">
        <v>30</v>
      </c>
      <c r="J36" s="104" t="s">
        <v>30</v>
      </c>
      <c r="K36" s="104" t="s">
        <v>30</v>
      </c>
      <c r="L36" s="105" t="s">
        <v>545</v>
      </c>
      <c r="M36" s="104" t="s">
        <v>30</v>
      </c>
    </row>
    <row r="37" spans="1:13" ht="27" thickTop="1" thickBot="1" x14ac:dyDescent="0.25">
      <c r="A37" s="103" t="s">
        <v>546</v>
      </c>
      <c r="B37" s="103" t="s">
        <v>515</v>
      </c>
      <c r="C37" s="104" t="s">
        <v>547</v>
      </c>
      <c r="D37" s="104" t="s">
        <v>30</v>
      </c>
      <c r="E37" s="104" t="s">
        <v>30</v>
      </c>
      <c r="F37" s="104" t="s">
        <v>30</v>
      </c>
      <c r="G37" s="104" t="s">
        <v>30</v>
      </c>
      <c r="H37" s="104" t="s">
        <v>30</v>
      </c>
      <c r="I37" s="104" t="s">
        <v>30</v>
      </c>
      <c r="J37" s="104" t="s">
        <v>30</v>
      </c>
      <c r="K37" s="104" t="s">
        <v>30</v>
      </c>
      <c r="L37" s="105" t="s">
        <v>547</v>
      </c>
      <c r="M37" s="104" t="s">
        <v>30</v>
      </c>
    </row>
    <row r="38" spans="1:13" ht="27" thickTop="1" thickBot="1" x14ac:dyDescent="0.25">
      <c r="A38" s="103" t="s">
        <v>548</v>
      </c>
      <c r="B38" s="103" t="s">
        <v>549</v>
      </c>
      <c r="C38" s="104" t="s">
        <v>550</v>
      </c>
      <c r="D38" s="104" t="s">
        <v>30</v>
      </c>
      <c r="E38" s="104" t="s">
        <v>30</v>
      </c>
      <c r="F38" s="104" t="s">
        <v>30</v>
      </c>
      <c r="G38" s="104" t="s">
        <v>30</v>
      </c>
      <c r="H38" s="104" t="s">
        <v>30</v>
      </c>
      <c r="I38" s="104" t="s">
        <v>30</v>
      </c>
      <c r="J38" s="104" t="s">
        <v>30</v>
      </c>
      <c r="K38" s="104" t="s">
        <v>30</v>
      </c>
      <c r="L38" s="105" t="s">
        <v>551</v>
      </c>
      <c r="M38" s="105" t="s">
        <v>552</v>
      </c>
    </row>
    <row r="39" spans="1:13" ht="27" thickTop="1" thickBot="1" x14ac:dyDescent="0.25">
      <c r="A39" s="103" t="s">
        <v>553</v>
      </c>
      <c r="B39" s="103" t="s">
        <v>554</v>
      </c>
      <c r="C39" s="104" t="s">
        <v>555</v>
      </c>
      <c r="D39" s="104" t="s">
        <v>30</v>
      </c>
      <c r="E39" s="104" t="s">
        <v>30</v>
      </c>
      <c r="F39" s="104" t="s">
        <v>30</v>
      </c>
      <c r="G39" s="104" t="s">
        <v>30</v>
      </c>
      <c r="H39" s="104" t="s">
        <v>30</v>
      </c>
      <c r="I39" s="104" t="s">
        <v>30</v>
      </c>
      <c r="J39" s="104" t="s">
        <v>30</v>
      </c>
      <c r="K39" s="104" t="s">
        <v>30</v>
      </c>
      <c r="L39" s="104" t="s">
        <v>30</v>
      </c>
      <c r="M39" s="105" t="s">
        <v>555</v>
      </c>
    </row>
    <row r="40" spans="1:13" ht="15" thickTop="1" x14ac:dyDescent="0.2">
      <c r="A40" s="200" t="s">
        <v>122</v>
      </c>
      <c r="B40" s="200"/>
      <c r="C40" s="101"/>
      <c r="D40" s="102" t="s">
        <v>556</v>
      </c>
      <c r="E40" s="102" t="s">
        <v>557</v>
      </c>
      <c r="F40" s="102" t="s">
        <v>558</v>
      </c>
      <c r="G40" s="102" t="s">
        <v>559</v>
      </c>
      <c r="H40" s="102" t="s">
        <v>560</v>
      </c>
      <c r="I40" s="102" t="s">
        <v>561</v>
      </c>
      <c r="J40" s="102" t="s">
        <v>562</v>
      </c>
      <c r="K40" s="102" t="s">
        <v>563</v>
      </c>
      <c r="L40" s="102" t="s">
        <v>564</v>
      </c>
      <c r="M40" s="102" t="s">
        <v>565</v>
      </c>
    </row>
    <row r="41" spans="1:13" x14ac:dyDescent="0.2">
      <c r="A41" s="200" t="s">
        <v>123</v>
      </c>
      <c r="B41" s="200"/>
      <c r="C41" s="101"/>
      <c r="D41" s="102" t="s">
        <v>566</v>
      </c>
      <c r="E41" s="102" t="s">
        <v>567</v>
      </c>
      <c r="F41" s="102" t="s">
        <v>568</v>
      </c>
      <c r="G41" s="102" t="s">
        <v>569</v>
      </c>
      <c r="H41" s="102" t="s">
        <v>570</v>
      </c>
      <c r="I41" s="102" t="s">
        <v>571</v>
      </c>
      <c r="J41" s="102" t="s">
        <v>572</v>
      </c>
      <c r="K41" s="102" t="s">
        <v>573</v>
      </c>
      <c r="L41" s="102" t="s">
        <v>574</v>
      </c>
      <c r="M41" s="102" t="s">
        <v>575</v>
      </c>
    </row>
    <row r="42" spans="1:13" x14ac:dyDescent="0.2">
      <c r="A42" s="200" t="s">
        <v>124</v>
      </c>
      <c r="B42" s="200"/>
      <c r="C42" s="101"/>
      <c r="D42" s="102" t="s">
        <v>556</v>
      </c>
      <c r="E42" s="102" t="s">
        <v>576</v>
      </c>
      <c r="F42" s="102" t="s">
        <v>577</v>
      </c>
      <c r="G42" s="102" t="s">
        <v>578</v>
      </c>
      <c r="H42" s="102" t="s">
        <v>579</v>
      </c>
      <c r="I42" s="102" t="s">
        <v>580</v>
      </c>
      <c r="J42" s="102" t="s">
        <v>581</v>
      </c>
      <c r="K42" s="102" t="s">
        <v>582</v>
      </c>
      <c r="L42" s="102" t="s">
        <v>583</v>
      </c>
      <c r="M42" s="102" t="s">
        <v>325</v>
      </c>
    </row>
    <row r="43" spans="1:13" x14ac:dyDescent="0.2">
      <c r="A43" s="200" t="s">
        <v>125</v>
      </c>
      <c r="B43" s="200"/>
      <c r="C43" s="101"/>
      <c r="D43" s="102" t="s">
        <v>566</v>
      </c>
      <c r="E43" s="102" t="s">
        <v>584</v>
      </c>
      <c r="F43" s="102" t="s">
        <v>585</v>
      </c>
      <c r="G43" s="102" t="s">
        <v>586</v>
      </c>
      <c r="H43" s="102" t="s">
        <v>587</v>
      </c>
      <c r="I43" s="102" t="s">
        <v>588</v>
      </c>
      <c r="J43" s="102" t="s">
        <v>589</v>
      </c>
      <c r="K43" s="102" t="s">
        <v>590</v>
      </c>
      <c r="L43" s="102" t="s">
        <v>591</v>
      </c>
      <c r="M43" s="102" t="s">
        <v>592</v>
      </c>
    </row>
  </sheetData>
  <mergeCells count="15">
    <mergeCell ref="A40:B40"/>
    <mergeCell ref="A41:B41"/>
    <mergeCell ref="A42:B42"/>
    <mergeCell ref="A43:B43"/>
    <mergeCell ref="K1:M3"/>
    <mergeCell ref="K4:M4"/>
    <mergeCell ref="H1:I1"/>
    <mergeCell ref="H2:I2"/>
    <mergeCell ref="H3:I3"/>
    <mergeCell ref="H4:I4"/>
    <mergeCell ref="B1:G1"/>
    <mergeCell ref="B2:G2"/>
    <mergeCell ref="B3:G3"/>
    <mergeCell ref="B4:G4"/>
    <mergeCell ref="A6:M6"/>
  </mergeCells>
  <printOptions horizontalCentered="1"/>
  <pageMargins left="0.51181102362204722" right="0.51181102362204722" top="0.78740157480314965" bottom="0.78740157480314965" header="0.51181102362204722" footer="0.51181102362204722"/>
  <pageSetup paperSize="8" scale="65" orientation="landscape" r:id="rId1"/>
  <headerFooter>
    <oddHeader>&amp;L &amp;C &amp;R</oddHeader>
    <oddFooter>&amp;L &amp;C &amp;R</oddFooter>
  </headerFooter>
  <ignoredErrors>
    <ignoredError sqref="D40:M43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X43"/>
  <sheetViews>
    <sheetView showOutlineSymbols="0" showWhiteSpace="0" view="pageBreakPreview" zoomScaleNormal="100" zoomScaleSheetLayoutView="100" workbookViewId="0">
      <selection activeCell="D13" sqref="D13"/>
    </sheetView>
  </sheetViews>
  <sheetFormatPr defaultRowHeight="14.25" x14ac:dyDescent="0.2"/>
  <cols>
    <col min="1" max="1" width="14.125" customWidth="1"/>
    <col min="2" max="3" width="14.625" customWidth="1"/>
    <col min="4" max="4" width="23.625" customWidth="1"/>
    <col min="5" max="6" width="8.875" customWidth="1"/>
    <col min="7" max="7" width="14.25" customWidth="1"/>
    <col min="8" max="10" width="10.5" customWidth="1"/>
    <col min="11" max="11" width="14" bestFit="1" customWidth="1"/>
  </cols>
  <sheetData>
    <row r="1" spans="1:24" ht="32.25" customHeight="1" x14ac:dyDescent="0.2">
      <c r="A1" s="3" t="s">
        <v>8</v>
      </c>
      <c r="B1" s="141" t="str">
        <f>'Memória de Cálculo'!B1</f>
        <v>CONSTRUÇÃO DO MERCADO PÚBLICO DE LAGOA DE DENTRO-PB.</v>
      </c>
      <c r="C1" s="141"/>
      <c r="D1" s="141"/>
      <c r="E1" s="146" t="s">
        <v>9</v>
      </c>
      <c r="F1" s="146"/>
      <c r="G1" s="91" t="s">
        <v>331</v>
      </c>
      <c r="H1" s="135"/>
      <c r="I1" s="171"/>
      <c r="J1" s="136"/>
    </row>
    <row r="2" spans="1:24" ht="18.75" customHeight="1" x14ac:dyDescent="0.2">
      <c r="A2" s="4" t="s">
        <v>37</v>
      </c>
      <c r="B2" s="143" t="str">
        <f>'Memória de Cálculo'!B2</f>
        <v>LAGOA DE DENTRO-PB.</v>
      </c>
      <c r="C2" s="143"/>
      <c r="D2" s="143"/>
      <c r="E2" s="147">
        <v>3253548.91</v>
      </c>
      <c r="F2" s="147"/>
      <c r="G2" s="92">
        <v>3250301</v>
      </c>
      <c r="H2" s="172"/>
      <c r="I2" s="137"/>
      <c r="J2" s="138"/>
    </row>
    <row r="3" spans="1:24" ht="18.75" customHeight="1" x14ac:dyDescent="0.2">
      <c r="A3" s="3" t="s">
        <v>10</v>
      </c>
      <c r="B3" s="144" t="str">
        <f>'Memória de Cálculo'!B3</f>
        <v xml:space="preserve">SINAPI - 09/2025 / ORSE - 09/2025 </v>
      </c>
      <c r="C3" s="145"/>
      <c r="D3" s="251"/>
      <c r="E3" s="146" t="s">
        <v>38</v>
      </c>
      <c r="F3" s="146"/>
      <c r="G3" s="3" t="s">
        <v>332</v>
      </c>
      <c r="H3" s="172"/>
      <c r="I3" s="137"/>
      <c r="J3" s="138"/>
    </row>
    <row r="4" spans="1:24" ht="32.25" customHeight="1" x14ac:dyDescent="0.2">
      <c r="A4" s="12" t="s">
        <v>42</v>
      </c>
      <c r="B4" s="133" t="str">
        <f>'Memória de Cálculo'!B4</f>
        <v>Não desonerados - Horista:113,60% Mensalista: 69,85%)</v>
      </c>
      <c r="C4" s="134"/>
      <c r="D4" s="252"/>
      <c r="E4" s="148">
        <f>'Memória de Cálculo'!$C$4</f>
        <v>0.2034</v>
      </c>
      <c r="F4" s="148"/>
      <c r="G4" s="92">
        <f>E2-G2</f>
        <v>3247.910000000149</v>
      </c>
      <c r="H4" s="253" t="str">
        <f>'Memória de Cálculo'!E4</f>
        <v>ESTADO DA PARAÍBA
PREFEITURA MUNICIPAL DE LAGOA DE DENTRO</v>
      </c>
      <c r="I4" s="139"/>
      <c r="J4" s="140"/>
    </row>
    <row r="5" spans="1:24" ht="5.25" customHeight="1" thickBot="1" x14ac:dyDescent="0.25">
      <c r="A5" s="21"/>
      <c r="B5" s="22"/>
      <c r="C5" s="22"/>
      <c r="D5" s="22"/>
      <c r="E5" s="22"/>
      <c r="F5" s="22"/>
      <c r="G5" s="22"/>
      <c r="H5" s="20"/>
      <c r="I5" s="20"/>
    </row>
    <row r="6" spans="1:24" ht="19.5" customHeight="1" thickBot="1" x14ac:dyDescent="0.25">
      <c r="A6" s="128" t="s">
        <v>76</v>
      </c>
      <c r="B6" s="129"/>
      <c r="C6" s="129"/>
      <c r="D6" s="129"/>
      <c r="E6" s="129"/>
      <c r="F6" s="129"/>
      <c r="G6" s="129"/>
      <c r="H6" s="129"/>
      <c r="I6" s="129"/>
      <c r="J6" s="130"/>
    </row>
    <row r="7" spans="1:24" ht="32.25" customHeight="1" x14ac:dyDescent="0.2">
      <c r="A7" s="242"/>
      <c r="B7" s="242"/>
      <c r="C7" s="242"/>
      <c r="D7" s="6"/>
      <c r="E7" s="5"/>
      <c r="F7" s="241"/>
      <c r="G7" s="242"/>
      <c r="H7" s="243"/>
      <c r="I7" s="242"/>
      <c r="J7" s="242"/>
    </row>
    <row r="8" spans="1:24" x14ac:dyDescent="0.2">
      <c r="A8" s="233" t="s">
        <v>51</v>
      </c>
      <c r="B8" s="233"/>
      <c r="C8" s="233"/>
      <c r="D8" s="233"/>
      <c r="E8" s="233"/>
      <c r="F8" s="233"/>
      <c r="G8" s="233"/>
      <c r="H8" s="233"/>
      <c r="I8" s="234">
        <v>0.4</v>
      </c>
      <c r="J8" s="234"/>
    </row>
    <row r="9" spans="1:24" x14ac:dyDescent="0.2">
      <c r="A9" s="235" t="s">
        <v>52</v>
      </c>
      <c r="B9" s="235"/>
      <c r="C9" s="235"/>
      <c r="D9" s="235"/>
      <c r="E9" s="235"/>
      <c r="F9" s="235"/>
      <c r="G9" s="235"/>
      <c r="H9" s="235"/>
      <c r="I9" s="234">
        <v>0.05</v>
      </c>
      <c r="J9" s="234"/>
    </row>
    <row r="10" spans="1:24" ht="15" thickBot="1" x14ac:dyDescent="0.25">
      <c r="A10" s="5"/>
      <c r="B10" s="5"/>
      <c r="C10" s="5"/>
      <c r="D10" s="6"/>
      <c r="E10" s="5"/>
      <c r="F10" s="8"/>
      <c r="G10" s="5"/>
      <c r="H10" s="11"/>
      <c r="I10" s="5"/>
      <c r="J10" s="5"/>
    </row>
    <row r="11" spans="1:24" ht="16.5" thickBot="1" x14ac:dyDescent="0.3">
      <c r="A11" s="245" t="s">
        <v>53</v>
      </c>
      <c r="B11" s="246"/>
      <c r="C11" s="246"/>
      <c r="D11" s="246"/>
      <c r="E11" s="246"/>
      <c r="F11" s="246"/>
      <c r="G11" s="246"/>
      <c r="H11" s="246"/>
      <c r="I11" s="246"/>
      <c r="J11" s="247"/>
      <c r="K11" s="28"/>
      <c r="L11" s="28"/>
      <c r="M11" s="28"/>
      <c r="N11" s="28"/>
      <c r="O11" s="28"/>
      <c r="P11" s="28"/>
      <c r="Q11" s="28"/>
      <c r="R11" s="28"/>
      <c r="S11" s="28"/>
      <c r="T11" s="28"/>
    </row>
    <row r="12" spans="1:24" x14ac:dyDescent="0.2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8"/>
      <c r="L12" s="28"/>
      <c r="M12" s="28"/>
      <c r="N12" s="28"/>
      <c r="O12" s="28"/>
      <c r="P12" s="28"/>
      <c r="Q12" s="28"/>
      <c r="R12" s="28"/>
      <c r="S12" s="28"/>
      <c r="T12" s="28"/>
    </row>
    <row r="13" spans="1:24" ht="15" customHeight="1" x14ac:dyDescent="0.2">
      <c r="A13" s="248" t="s">
        <v>54</v>
      </c>
      <c r="B13" s="248"/>
      <c r="C13" s="248"/>
      <c r="D13" s="248"/>
      <c r="E13" s="248"/>
      <c r="F13" s="248"/>
      <c r="G13" s="248"/>
      <c r="H13" s="248"/>
      <c r="I13" s="248"/>
      <c r="J13" s="248"/>
      <c r="K13" s="28"/>
      <c r="L13" s="28"/>
      <c r="M13" s="28"/>
      <c r="N13" s="28"/>
      <c r="O13" s="28"/>
      <c r="P13" s="28"/>
      <c r="Q13" s="28"/>
      <c r="R13" s="28"/>
      <c r="S13" s="28"/>
      <c r="T13" s="28"/>
    </row>
    <row r="14" spans="1:24" ht="15" customHeight="1" x14ac:dyDescent="0.2">
      <c r="A14" s="240" t="s">
        <v>43</v>
      </c>
      <c r="B14" s="240"/>
      <c r="C14" s="240"/>
      <c r="D14" s="240"/>
      <c r="E14" s="240"/>
      <c r="F14" s="240"/>
      <c r="G14" s="240"/>
      <c r="H14" s="240"/>
      <c r="I14" s="240"/>
      <c r="J14" s="240"/>
      <c r="K14" s="28"/>
      <c r="L14" s="244" t="s">
        <v>43</v>
      </c>
      <c r="M14" s="244"/>
      <c r="N14" s="244"/>
      <c r="O14" s="244"/>
      <c r="P14" s="244"/>
      <c r="Q14" s="244"/>
      <c r="R14" s="28"/>
      <c r="S14" s="229" t="s">
        <v>50</v>
      </c>
      <c r="T14" s="229"/>
      <c r="U14" s="229"/>
      <c r="V14" s="229"/>
      <c r="W14" s="229"/>
      <c r="X14" s="229"/>
    </row>
    <row r="15" spans="1:24" x14ac:dyDescent="0.2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8"/>
      <c r="L15" s="28"/>
      <c r="M15" s="28"/>
      <c r="N15" s="28"/>
      <c r="O15" s="28"/>
      <c r="P15" s="28"/>
      <c r="Q15" s="28"/>
      <c r="R15" s="28"/>
      <c r="S15" s="230"/>
      <c r="T15" s="230"/>
      <c r="U15" s="230"/>
      <c r="V15" s="230"/>
      <c r="W15" s="230"/>
      <c r="X15" s="230"/>
    </row>
    <row r="16" spans="1:24" ht="14.25" customHeight="1" x14ac:dyDescent="0.2">
      <c r="A16" s="239" t="s">
        <v>55</v>
      </c>
      <c r="B16" s="239"/>
      <c r="C16" s="239"/>
      <c r="D16" s="239"/>
      <c r="E16" s="239"/>
      <c r="F16" s="239"/>
      <c r="G16" s="239"/>
      <c r="H16" s="239"/>
      <c r="I16" s="239" t="s">
        <v>56</v>
      </c>
      <c r="J16" s="224" t="s">
        <v>57</v>
      </c>
      <c r="K16" s="28"/>
      <c r="L16" s="224" t="s">
        <v>58</v>
      </c>
      <c r="M16" s="224"/>
      <c r="N16" s="224"/>
      <c r="O16" s="228" t="s">
        <v>59</v>
      </c>
      <c r="P16" s="228" t="s">
        <v>60</v>
      </c>
      <c r="Q16" s="228" t="s">
        <v>61</v>
      </c>
      <c r="R16" s="28"/>
      <c r="S16" s="224" t="s">
        <v>58</v>
      </c>
      <c r="T16" s="224"/>
      <c r="U16" s="224"/>
      <c r="V16" s="228" t="s">
        <v>59</v>
      </c>
      <c r="W16" s="228" t="s">
        <v>60</v>
      </c>
      <c r="X16" s="228" t="s">
        <v>61</v>
      </c>
    </row>
    <row r="17" spans="1:24" ht="14.25" customHeight="1" x14ac:dyDescent="0.2">
      <c r="A17" s="239"/>
      <c r="B17" s="239"/>
      <c r="C17" s="239"/>
      <c r="D17" s="239"/>
      <c r="E17" s="239"/>
      <c r="F17" s="239"/>
      <c r="G17" s="239"/>
      <c r="H17" s="239"/>
      <c r="I17" s="239"/>
      <c r="J17" s="224"/>
      <c r="K17" s="28"/>
      <c r="L17" s="224"/>
      <c r="M17" s="224"/>
      <c r="N17" s="224"/>
      <c r="O17" s="228"/>
      <c r="P17" s="228"/>
      <c r="Q17" s="228"/>
      <c r="R17" s="28"/>
      <c r="S17" s="224"/>
      <c r="T17" s="224"/>
      <c r="U17" s="224"/>
      <c r="V17" s="228"/>
      <c r="W17" s="228"/>
      <c r="X17" s="228"/>
    </row>
    <row r="18" spans="1:24" ht="15" x14ac:dyDescent="0.2">
      <c r="A18" s="227" t="str">
        <f>IF($J$19=$A$150,"Encargos Sociais incidentes sobre a mão de obra","Administração Central")</f>
        <v>Administração Central</v>
      </c>
      <c r="B18" s="227"/>
      <c r="C18" s="227"/>
      <c r="D18" s="227"/>
      <c r="E18" s="227"/>
      <c r="F18" s="227"/>
      <c r="G18" s="227"/>
      <c r="H18" s="227"/>
      <c r="I18" s="29" t="s">
        <v>44</v>
      </c>
      <c r="J18" s="37">
        <v>0.04</v>
      </c>
      <c r="K18" s="28"/>
      <c r="L18" s="225" t="s">
        <v>44</v>
      </c>
      <c r="M18" s="225"/>
      <c r="N18" s="225"/>
      <c r="O18" s="30">
        <v>0.03</v>
      </c>
      <c r="P18" s="30">
        <v>0.04</v>
      </c>
      <c r="Q18" s="30">
        <v>5.5E-2</v>
      </c>
      <c r="R18" s="28"/>
      <c r="S18" s="217" t="s">
        <v>44</v>
      </c>
      <c r="T18" s="218"/>
      <c r="U18" s="219"/>
      <c r="V18" s="30">
        <v>3.7999999999999999E-2</v>
      </c>
      <c r="W18" s="30">
        <v>4.0099999999999997E-2</v>
      </c>
      <c r="X18" s="30">
        <v>4.6699999999999998E-2</v>
      </c>
    </row>
    <row r="19" spans="1:24" ht="15" x14ac:dyDescent="0.2">
      <c r="A19" s="227" t="str">
        <f>IF($J$19=$A$150,"Administração Central da empresa ou consultoria - overhead","Seguro e Garantia")</f>
        <v>Seguro e Garantia</v>
      </c>
      <c r="B19" s="227"/>
      <c r="C19" s="227"/>
      <c r="D19" s="227"/>
      <c r="E19" s="227"/>
      <c r="F19" s="227"/>
      <c r="G19" s="227"/>
      <c r="H19" s="227"/>
      <c r="I19" s="29" t="s">
        <v>45</v>
      </c>
      <c r="J19" s="37">
        <v>8.0000000000000002E-3</v>
      </c>
      <c r="K19" s="28"/>
      <c r="L19" s="225" t="s">
        <v>45</v>
      </c>
      <c r="M19" s="225"/>
      <c r="N19" s="225"/>
      <c r="O19" s="30">
        <v>8.0000000000000002E-3</v>
      </c>
      <c r="P19" s="30">
        <v>8.0000000000000002E-3</v>
      </c>
      <c r="Q19" s="30">
        <v>0.01</v>
      </c>
      <c r="R19" s="28"/>
      <c r="S19" s="217" t="s">
        <v>45</v>
      </c>
      <c r="T19" s="218"/>
      <c r="U19" s="219"/>
      <c r="V19" s="30">
        <v>3.2000000000000002E-3</v>
      </c>
      <c r="W19" s="30">
        <v>4.0000000000000001E-3</v>
      </c>
      <c r="X19" s="30">
        <v>7.4000000000000003E-3</v>
      </c>
    </row>
    <row r="20" spans="1:24" ht="15" x14ac:dyDescent="0.2">
      <c r="A20" s="227" t="str">
        <f>IF($J$19=$A$150,"","Risco")</f>
        <v>Risco</v>
      </c>
      <c r="B20" s="227"/>
      <c r="C20" s="227"/>
      <c r="D20" s="227"/>
      <c r="E20" s="227"/>
      <c r="F20" s="227"/>
      <c r="G20" s="227"/>
      <c r="H20" s="227"/>
      <c r="I20" s="29" t="s">
        <v>46</v>
      </c>
      <c r="J20" s="37">
        <v>9.7000000000000003E-3</v>
      </c>
      <c r="K20" s="28"/>
      <c r="L20" s="225" t="s">
        <v>46</v>
      </c>
      <c r="M20" s="225"/>
      <c r="N20" s="225"/>
      <c r="O20" s="30">
        <v>9.7000000000000003E-3</v>
      </c>
      <c r="P20" s="30">
        <v>1.2699999999999999E-2</v>
      </c>
      <c r="Q20" s="30">
        <v>1.2699999999999999E-2</v>
      </c>
      <c r="R20" s="28"/>
      <c r="S20" s="217" t="s">
        <v>46</v>
      </c>
      <c r="T20" s="218"/>
      <c r="U20" s="219"/>
      <c r="V20" s="30">
        <v>5.0000000000000001E-3</v>
      </c>
      <c r="W20" s="30">
        <v>5.6000000000000008E-3</v>
      </c>
      <c r="X20" s="30">
        <v>9.7000000000000003E-3</v>
      </c>
    </row>
    <row r="21" spans="1:24" ht="15" x14ac:dyDescent="0.2">
      <c r="A21" s="227" t="str">
        <f>IF($J$19=$A$150,"","Despesas Financeiras")</f>
        <v>Despesas Financeiras</v>
      </c>
      <c r="B21" s="227"/>
      <c r="C21" s="227"/>
      <c r="D21" s="227"/>
      <c r="E21" s="227"/>
      <c r="F21" s="227"/>
      <c r="G21" s="227"/>
      <c r="H21" s="227"/>
      <c r="I21" s="29" t="s">
        <v>47</v>
      </c>
      <c r="J21" s="37">
        <v>5.8999999999999999E-3</v>
      </c>
      <c r="K21" s="28"/>
      <c r="L21" s="225" t="s">
        <v>47</v>
      </c>
      <c r="M21" s="225"/>
      <c r="N21" s="225"/>
      <c r="O21" s="30">
        <v>5.8999999999999999E-3</v>
      </c>
      <c r="P21" s="30">
        <v>1.23E-2</v>
      </c>
      <c r="Q21" s="30">
        <v>1.3899999999999999E-2</v>
      </c>
      <c r="R21" s="28"/>
      <c r="S21" s="217" t="s">
        <v>47</v>
      </c>
      <c r="T21" s="218"/>
      <c r="U21" s="219"/>
      <c r="V21" s="30">
        <v>1.0200000000000001E-2</v>
      </c>
      <c r="W21" s="30">
        <v>1.11E-2</v>
      </c>
      <c r="X21" s="30">
        <v>1.21E-2</v>
      </c>
    </row>
    <row r="22" spans="1:24" ht="15" x14ac:dyDescent="0.2">
      <c r="A22" s="227" t="str">
        <f>IF($J$19=$A$150,"Margem bruta da empresa de consultoria","Lucro")</f>
        <v>Lucro</v>
      </c>
      <c r="B22" s="227"/>
      <c r="C22" s="227"/>
      <c r="D22" s="227"/>
      <c r="E22" s="227"/>
      <c r="F22" s="227"/>
      <c r="G22" s="227"/>
      <c r="H22" s="227"/>
      <c r="I22" s="29" t="s">
        <v>48</v>
      </c>
      <c r="J22" s="37">
        <v>6.7199999999999996E-2</v>
      </c>
      <c r="K22" s="28"/>
      <c r="L22" s="225" t="s">
        <v>48</v>
      </c>
      <c r="M22" s="225"/>
      <c r="N22" s="225"/>
      <c r="O22" s="30">
        <v>6.1600000000000002E-2</v>
      </c>
      <c r="P22" s="30">
        <v>7.400000000000001E-2</v>
      </c>
      <c r="Q22" s="30">
        <v>8.9600000000000013E-2</v>
      </c>
      <c r="R22" s="28"/>
      <c r="S22" s="217" t="s">
        <v>48</v>
      </c>
      <c r="T22" s="218"/>
      <c r="U22" s="219"/>
      <c r="V22" s="30">
        <v>6.6400000000000001E-2</v>
      </c>
      <c r="W22" s="30">
        <v>7.2999999999999995E-2</v>
      </c>
      <c r="X22" s="30">
        <v>8.6899999999999991E-2</v>
      </c>
    </row>
    <row r="23" spans="1:24" ht="15" x14ac:dyDescent="0.2">
      <c r="A23" s="227" t="s">
        <v>63</v>
      </c>
      <c r="B23" s="227"/>
      <c r="C23" s="227"/>
      <c r="D23" s="227"/>
      <c r="E23" s="227"/>
      <c r="F23" s="227"/>
      <c r="G23" s="227"/>
      <c r="H23" s="227"/>
      <c r="I23" s="29" t="s">
        <v>64</v>
      </c>
      <c r="J23" s="37">
        <v>3.6499999999999998E-2</v>
      </c>
      <c r="K23" s="28"/>
      <c r="L23" s="225" t="s">
        <v>64</v>
      </c>
      <c r="M23" s="225"/>
      <c r="N23" s="225"/>
      <c r="O23" s="30">
        <v>3.6499999999999998E-2</v>
      </c>
      <c r="P23" s="30">
        <v>3.6499999999999998E-2</v>
      </c>
      <c r="Q23" s="30">
        <v>3.6499999999999998E-2</v>
      </c>
      <c r="R23" s="28"/>
      <c r="S23" s="217" t="s">
        <v>64</v>
      </c>
      <c r="T23" s="218"/>
      <c r="U23" s="219"/>
      <c r="V23" s="30">
        <v>3.6499999999999998E-2</v>
      </c>
      <c r="W23" s="30">
        <v>3.6499999999999998E-2</v>
      </c>
      <c r="X23" s="30">
        <v>3.6499999999999998E-2</v>
      </c>
    </row>
    <row r="24" spans="1:24" ht="15" x14ac:dyDescent="0.2">
      <c r="A24" s="227" t="s">
        <v>65</v>
      </c>
      <c r="B24" s="227"/>
      <c r="C24" s="227"/>
      <c r="D24" s="227"/>
      <c r="E24" s="227"/>
      <c r="F24" s="227"/>
      <c r="G24" s="227"/>
      <c r="H24" s="227"/>
      <c r="I24" s="29" t="s">
        <v>66</v>
      </c>
      <c r="J24" s="30">
        <f>ROUND(I8*I9,4)</f>
        <v>0.02</v>
      </c>
      <c r="K24" s="28"/>
      <c r="L24" s="225" t="s">
        <v>62</v>
      </c>
      <c r="M24" s="225"/>
      <c r="N24" s="225"/>
      <c r="O24" s="30">
        <v>0</v>
      </c>
      <c r="P24" s="30">
        <v>2.5000000000000001E-2</v>
      </c>
      <c r="Q24" s="30">
        <v>0.05</v>
      </c>
      <c r="R24" s="28"/>
      <c r="S24" s="217" t="s">
        <v>62</v>
      </c>
      <c r="T24" s="218"/>
      <c r="U24" s="219"/>
      <c r="V24" s="30">
        <v>0</v>
      </c>
      <c r="W24" s="30">
        <v>2.5000000000000001E-2</v>
      </c>
      <c r="X24" s="30">
        <v>0.05</v>
      </c>
    </row>
    <row r="25" spans="1:24" ht="15" x14ac:dyDescent="0.2">
      <c r="A25" s="227" t="s">
        <v>67</v>
      </c>
      <c r="B25" s="227"/>
      <c r="C25" s="227"/>
      <c r="D25" s="227"/>
      <c r="E25" s="227"/>
      <c r="F25" s="227"/>
      <c r="G25" s="227"/>
      <c r="H25" s="227"/>
      <c r="I25" s="29" t="s">
        <v>68</v>
      </c>
      <c r="J25" s="30">
        <v>0</v>
      </c>
      <c r="K25" s="28"/>
      <c r="L25" s="225" t="s">
        <v>62</v>
      </c>
      <c r="M25" s="225"/>
      <c r="N25" s="225"/>
      <c r="O25" s="31">
        <v>0</v>
      </c>
      <c r="P25" s="31">
        <v>4.4999999999999998E-2</v>
      </c>
      <c r="Q25" s="31">
        <v>4.4999999999999998E-2</v>
      </c>
      <c r="R25" s="28"/>
      <c r="S25" s="217" t="s">
        <v>62</v>
      </c>
      <c r="T25" s="218"/>
      <c r="U25" s="219"/>
      <c r="V25" s="31">
        <v>0</v>
      </c>
      <c r="W25" s="31">
        <v>4.4999999999999998E-2</v>
      </c>
      <c r="X25" s="31">
        <v>4.4999999999999998E-2</v>
      </c>
    </row>
    <row r="26" spans="1:24" ht="15" customHeight="1" x14ac:dyDescent="0.2">
      <c r="A26" s="226" t="s">
        <v>69</v>
      </c>
      <c r="B26" s="226"/>
      <c r="C26" s="226"/>
      <c r="D26" s="226"/>
      <c r="E26" s="226"/>
      <c r="F26" s="226"/>
      <c r="G26" s="226"/>
      <c r="H26" s="226"/>
      <c r="I26" s="32" t="s">
        <v>49</v>
      </c>
      <c r="J26" s="30">
        <f>ROUND((((1+J18+J19+J20)*(1+J21)*(1+J22)/(1-(J23+J24)))-1),4)</f>
        <v>0.2034</v>
      </c>
      <c r="K26" s="28"/>
      <c r="L26" s="224" t="str">
        <f>IF(((J26&gt;=O26)*AND(J26&lt;=Q26)),"OK","FORA DO INTERVALO")</f>
        <v>OK</v>
      </c>
      <c r="M26" s="224"/>
      <c r="N26" s="224"/>
      <c r="O26" s="30">
        <v>0.2034</v>
      </c>
      <c r="P26" s="30">
        <v>0.22120000000000001</v>
      </c>
      <c r="Q26" s="30">
        <v>0.25</v>
      </c>
      <c r="R26" s="28"/>
      <c r="S26" s="220" t="str">
        <f>IF((J26&gt;=V26)*AND(J26&lt;=X26),"OK","FORA DO INTERVALO")</f>
        <v>OK</v>
      </c>
      <c r="T26" s="221"/>
      <c r="U26" s="222"/>
      <c r="V26" s="30">
        <v>0.19600000000000001</v>
      </c>
      <c r="W26" s="30">
        <v>0.2097</v>
      </c>
      <c r="X26" s="30">
        <v>0.24230000000000002</v>
      </c>
    </row>
    <row r="27" spans="1:24" ht="15" customHeight="1" x14ac:dyDescent="0.2">
      <c r="A27" s="39"/>
      <c r="B27" s="40"/>
      <c r="C27" s="41" t="s">
        <v>78</v>
      </c>
      <c r="D27" s="223" t="str">
        <f>IF(J25=0,"SEM Desoneração","COM Desoneração")</f>
        <v>SEM Desoneração</v>
      </c>
      <c r="E27" s="223"/>
      <c r="F27" s="40"/>
      <c r="G27" s="40"/>
      <c r="H27" s="42"/>
      <c r="I27" s="38" t="s">
        <v>70</v>
      </c>
      <c r="J27" s="33">
        <f>ROUND((((1+J18+J19+J20)*(1+J21)*(1+J22)/(1-(J23+J24+J25)))-1),4)</f>
        <v>0.2034</v>
      </c>
      <c r="K27" s="28"/>
      <c r="L27" s="28"/>
      <c r="M27" s="28"/>
      <c r="N27" s="28"/>
      <c r="O27" s="28"/>
      <c r="P27" s="28"/>
      <c r="Q27" s="28"/>
      <c r="R27" s="28"/>
      <c r="S27" s="28"/>
      <c r="T27" s="28"/>
    </row>
    <row r="28" spans="1:24" x14ac:dyDescent="0.2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8"/>
      <c r="R28" s="28"/>
      <c r="S28" s="28"/>
      <c r="T28" s="28"/>
    </row>
    <row r="29" spans="1:24" ht="15.75" x14ac:dyDescent="0.2">
      <c r="A29" s="34"/>
      <c r="B29" s="236"/>
      <c r="C29" s="236"/>
      <c r="D29" s="236"/>
      <c r="E29" s="236"/>
      <c r="F29" s="236"/>
      <c r="G29" s="236"/>
      <c r="H29" s="236"/>
      <c r="I29" s="236"/>
      <c r="J29" s="236"/>
      <c r="K29" s="28"/>
      <c r="R29" s="28"/>
      <c r="S29" s="28"/>
      <c r="T29" s="28"/>
    </row>
    <row r="30" spans="1:24" x14ac:dyDescent="0.2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8"/>
      <c r="R30" s="28"/>
      <c r="S30" s="28"/>
      <c r="T30" s="28"/>
    </row>
    <row r="31" spans="1:24" x14ac:dyDescent="0.2">
      <c r="A31" s="254" t="s">
        <v>71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8"/>
      <c r="R31" s="28"/>
      <c r="S31" s="28"/>
      <c r="T31" s="28"/>
    </row>
    <row r="32" spans="1:24" ht="15.75" x14ac:dyDescent="0.25">
      <c r="A32" s="35"/>
      <c r="B32" s="35"/>
      <c r="C32" s="237" t="s">
        <v>72</v>
      </c>
      <c r="D32" s="250" t="s">
        <v>77</v>
      </c>
      <c r="E32" s="250"/>
      <c r="F32" s="250"/>
      <c r="G32" s="238" t="s">
        <v>73</v>
      </c>
      <c r="I32" s="35"/>
      <c r="J32" s="35"/>
      <c r="K32" s="28"/>
      <c r="R32" s="28"/>
      <c r="S32" s="28"/>
      <c r="T32" s="28"/>
    </row>
    <row r="33" spans="1:20" ht="15.75" x14ac:dyDescent="0.2">
      <c r="A33" s="35"/>
      <c r="B33" s="35"/>
      <c r="C33" s="237"/>
      <c r="D33" s="249" t="s">
        <v>74</v>
      </c>
      <c r="E33" s="249"/>
      <c r="F33" s="249"/>
      <c r="G33" s="238"/>
      <c r="I33" s="35"/>
      <c r="J33" s="35"/>
      <c r="K33" s="28"/>
      <c r="R33" s="28"/>
      <c r="S33" s="28"/>
      <c r="T33" s="28"/>
    </row>
    <row r="34" spans="1:20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28"/>
      <c r="R34" s="28"/>
      <c r="S34" s="28"/>
      <c r="T34" s="28"/>
    </row>
    <row r="35" spans="1:20" ht="29.25" customHeight="1" x14ac:dyDescent="0.2">
      <c r="A35" s="231" t="str">
        <f>CONCATENATE("Declaro para os devidos fins que, conforme legislação tributária municipal, a base de cálculo deste tipo de obra corresponde a ",$I$8*100,"%, com a respectiva alíquota de ",$I$9*100,"%.")</f>
        <v>Declaro para os devidos fins que, conforme legislação tributária municipal, a base de cálculo deste tipo de obra corresponde a 40%, com a respectiva alíquota de 5%.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8"/>
      <c r="R35" s="28"/>
      <c r="S35" s="28"/>
      <c r="T35" s="28"/>
    </row>
    <row r="36" spans="1:20" x14ac:dyDescent="0.2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8"/>
      <c r="R36" s="28"/>
      <c r="S36" s="28"/>
      <c r="T36" s="28"/>
    </row>
    <row r="37" spans="1:20" ht="31.5" customHeight="1" x14ac:dyDescent="0.2">
      <c r="A37" s="231" t="str">
        <f>CONCATENATE("Declaro para os devidos fins que o regime de Contribuição Previdenciária sobre a Receita Bruta adotado para elaboração do orçamento foi ",D27,",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8"/>
      <c r="R37" s="28"/>
      <c r="S37" s="28"/>
      <c r="T37" s="28"/>
    </row>
    <row r="38" spans="1:20" ht="15" customHeight="1" x14ac:dyDescent="0.2">
      <c r="A38" s="44"/>
      <c r="B38" s="44"/>
      <c r="C38" s="44"/>
      <c r="D38" s="44"/>
      <c r="E38" s="44"/>
      <c r="F38" s="44"/>
      <c r="G38" s="44"/>
      <c r="H38" s="44"/>
      <c r="I38" s="44"/>
      <c r="J38" s="44"/>
      <c r="K38" s="28"/>
      <c r="R38" s="28"/>
      <c r="S38" s="28"/>
      <c r="T38" s="28"/>
    </row>
    <row r="39" spans="1:20" ht="31.5" customHeight="1" x14ac:dyDescent="0.2">
      <c r="A39" s="231" t="str">
        <f>CONCATENATE("Declaro para os devidos fins que a data-base adotada para elaboração do orçamento foi ",B3,"")</f>
        <v xml:space="preserve">Declaro para os devidos fins que a data-base adotada para elaboração do orçamento foi SINAPI - 09/2025 / ORSE - 09/2025 </v>
      </c>
      <c r="B39" s="231"/>
      <c r="C39" s="231"/>
      <c r="D39" s="231"/>
      <c r="E39" s="231"/>
      <c r="F39" s="231"/>
      <c r="G39" s="231"/>
      <c r="H39" s="231"/>
      <c r="I39" s="231"/>
      <c r="J39" s="231"/>
      <c r="K39" s="28"/>
      <c r="R39" s="28"/>
      <c r="S39" s="28"/>
      <c r="T39" s="28"/>
    </row>
    <row r="40" spans="1:20" x14ac:dyDescent="0.2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8"/>
      <c r="R40" s="28"/>
      <c r="S40" s="28"/>
      <c r="T40" s="28"/>
    </row>
    <row r="41" spans="1:20" ht="15" customHeight="1" x14ac:dyDescent="0.2">
      <c r="A41" s="27" t="s">
        <v>75</v>
      </c>
      <c r="B41" s="27"/>
      <c r="C41" s="27"/>
      <c r="D41" s="27"/>
      <c r="E41" s="27"/>
      <c r="F41" s="27"/>
      <c r="G41" s="27"/>
      <c r="H41" s="27"/>
      <c r="I41" s="27"/>
      <c r="J41" s="27"/>
      <c r="K41" s="28"/>
      <c r="R41" s="28"/>
      <c r="S41" s="28"/>
      <c r="T41" s="28"/>
    </row>
    <row r="42" spans="1:20" ht="65.25" customHeight="1" x14ac:dyDescent="0.2">
      <c r="A42" s="232"/>
      <c r="B42" s="232"/>
      <c r="C42" s="232"/>
      <c r="D42" s="232"/>
      <c r="E42" s="232"/>
      <c r="F42" s="232"/>
      <c r="G42" s="232"/>
      <c r="H42" s="232"/>
      <c r="I42" s="232"/>
      <c r="J42" s="232"/>
      <c r="K42" s="28"/>
      <c r="R42" s="28"/>
      <c r="S42" s="28"/>
      <c r="T42" s="28"/>
    </row>
    <row r="43" spans="1:20" ht="18.75" customHeight="1" x14ac:dyDescent="0.2"/>
  </sheetData>
  <mergeCells count="72">
    <mergeCell ref="E1:F1"/>
    <mergeCell ref="E2:F2"/>
    <mergeCell ref="E3:F3"/>
    <mergeCell ref="E4:F4"/>
    <mergeCell ref="A39:J39"/>
    <mergeCell ref="D33:F33"/>
    <mergeCell ref="D32:F32"/>
    <mergeCell ref="B1:D1"/>
    <mergeCell ref="H1:J3"/>
    <mergeCell ref="B2:D2"/>
    <mergeCell ref="B3:D3"/>
    <mergeCell ref="B4:D4"/>
    <mergeCell ref="H4:J4"/>
    <mergeCell ref="A6:J6"/>
    <mergeCell ref="A31:J31"/>
    <mergeCell ref="A7:C7"/>
    <mergeCell ref="F7:G7"/>
    <mergeCell ref="H7:J7"/>
    <mergeCell ref="S18:U18"/>
    <mergeCell ref="L22:N22"/>
    <mergeCell ref="L14:Q14"/>
    <mergeCell ref="S16:U17"/>
    <mergeCell ref="A18:H18"/>
    <mergeCell ref="A22:H22"/>
    <mergeCell ref="A16:H17"/>
    <mergeCell ref="A11:J11"/>
    <mergeCell ref="A13:J13"/>
    <mergeCell ref="L18:N18"/>
    <mergeCell ref="A19:H19"/>
    <mergeCell ref="L19:N19"/>
    <mergeCell ref="A20:H20"/>
    <mergeCell ref="S19:U19"/>
    <mergeCell ref="A35:J35"/>
    <mergeCell ref="A37:J37"/>
    <mergeCell ref="A42:J42"/>
    <mergeCell ref="A8:H8"/>
    <mergeCell ref="I8:J8"/>
    <mergeCell ref="A9:H9"/>
    <mergeCell ref="I9:J9"/>
    <mergeCell ref="B29:J29"/>
    <mergeCell ref="C32:C33"/>
    <mergeCell ref="G32:G33"/>
    <mergeCell ref="A25:H25"/>
    <mergeCell ref="I16:I17"/>
    <mergeCell ref="J16:J17"/>
    <mergeCell ref="A14:J14"/>
    <mergeCell ref="A24:H24"/>
    <mergeCell ref="A21:H21"/>
    <mergeCell ref="V16:V17"/>
    <mergeCell ref="W16:W17"/>
    <mergeCell ref="X16:X17"/>
    <mergeCell ref="S14:X15"/>
    <mergeCell ref="L16:N17"/>
    <mergeCell ref="O16:O17"/>
    <mergeCell ref="P16:P17"/>
    <mergeCell ref="Q16:Q17"/>
    <mergeCell ref="S20:U20"/>
    <mergeCell ref="S21:U21"/>
    <mergeCell ref="S22:U22"/>
    <mergeCell ref="S23:U23"/>
    <mergeCell ref="A23:H23"/>
    <mergeCell ref="L20:N20"/>
    <mergeCell ref="L23:N23"/>
    <mergeCell ref="L21:N21"/>
    <mergeCell ref="S25:U25"/>
    <mergeCell ref="S26:U26"/>
    <mergeCell ref="D27:E27"/>
    <mergeCell ref="S24:U24"/>
    <mergeCell ref="L26:N26"/>
    <mergeCell ref="L25:N25"/>
    <mergeCell ref="L24:N24"/>
    <mergeCell ref="A26:H26"/>
  </mergeCells>
  <conditionalFormatting sqref="A27:D27 F27:J27">
    <cfRule type="expression" dxfId="5" priority="5" stopIfTrue="1">
      <formula>DESONERACAO="não"</formula>
    </cfRule>
  </conditionalFormatting>
  <conditionalFormatting sqref="J26">
    <cfRule type="expression" dxfId="4" priority="8" stopIfTrue="1">
      <formula>DESONERACAO="não"</formula>
    </cfRule>
  </conditionalFormatting>
  <conditionalFormatting sqref="L26:N26">
    <cfRule type="expression" dxfId="3" priority="3" stopIfTrue="1">
      <formula>AND(L26&lt;&gt;"OK",L26&lt;&gt;"-",L26&lt;&gt;"")</formula>
    </cfRule>
    <cfRule type="cellIs" dxfId="2" priority="4" stopIfTrue="1" operator="equal">
      <formula>"OK"</formula>
    </cfRule>
  </conditionalFormatting>
  <conditionalFormatting sqref="S26">
    <cfRule type="expression" dxfId="1" priority="1" stopIfTrue="1">
      <formula>AND(S26&lt;&gt;"OK",S26&lt;&gt;"-",S26&lt;&gt;"")</formula>
    </cfRule>
    <cfRule type="cellIs" dxfId="0" priority="2" stopIfTrue="1" operator="equal">
      <formula>"OK"</formula>
    </cfRule>
  </conditionalFormatting>
  <dataValidations count="6">
    <dataValidation type="list" allowBlank="1" showErrorMessage="1" sqref="A14:J14" xr:uid="{00000000-0002-0000-0500-000000000000}">
      <formula1>BDI.TipoObra</formula1>
      <formula2>0</formula2>
    </dataValidation>
    <dataValidation operator="greaterThanOrEqual" allowBlank="1" showErrorMessage="1" errorTitle="Erro de valores" error="Digite um valor igual a 0% ou 2%." sqref="J25" xr:uid="{00000000-0002-0000-0500-000001000000}">
      <formula1>0</formula1>
      <formula2>0</formula2>
    </dataValidation>
    <dataValidation type="decimal" allowBlank="1" showErrorMessage="1" errorTitle="Erro de valores" error="Digite um valor maior do que 0." sqref="J24" xr:uid="{00000000-0002-0000-0500-000002000000}">
      <formula1>0</formula1>
      <formula2>1</formula2>
    </dataValidation>
    <dataValidation type="decimal" allowBlank="1" showErrorMessage="1" errorTitle="Erro de valores" error="Digite um valor entre 0% e 100%" sqref="J18:J23" xr:uid="{00000000-0002-0000-0500-000003000000}">
      <formula1>0</formula1>
      <formula2>1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I8:J8" xr:uid="{00000000-0002-0000-0500-000004000000}">
      <formula1>0</formula1>
      <formula2>1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I9:J9" xr:uid="{00000000-0002-0000-0500-000005000000}">
      <formula1>0</formula1>
      <formula2>0</formula2>
    </dataValidation>
  </dataValidations>
  <pageMargins left="0.5" right="0.5" top="1" bottom="1" header="0.5" footer="0.5"/>
  <pageSetup paperSize="9" scale="65" fitToHeight="0" orientation="portrait" r:id="rId1"/>
  <headerFooter>
    <oddHeader>&amp;L &amp;C &amp;R</oddHeader>
    <oddFooter>&amp;L &amp;C &amp;R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E39"/>
  <sheetViews>
    <sheetView view="pageBreakPreview" zoomScaleNormal="100" zoomScaleSheetLayoutView="100" workbookViewId="0">
      <selection activeCell="D13" sqref="D13"/>
    </sheetView>
  </sheetViews>
  <sheetFormatPr defaultRowHeight="12.75" x14ac:dyDescent="0.2"/>
  <cols>
    <col min="1" max="1" width="1.875" style="113" customWidth="1"/>
    <col min="2" max="2" width="9" style="113"/>
    <col min="3" max="3" width="34.875" style="113" customWidth="1"/>
    <col min="4" max="4" width="14.125" style="113" customWidth="1"/>
    <col min="5" max="5" width="13.375" style="113" customWidth="1"/>
    <col min="6" max="256" width="9" style="113"/>
    <col min="257" max="257" width="29.875" style="113" customWidth="1"/>
    <col min="258" max="259" width="18" style="113" customWidth="1"/>
    <col min="260" max="512" width="9" style="113"/>
    <col min="513" max="513" width="29.875" style="113" customWidth="1"/>
    <col min="514" max="515" width="18" style="113" customWidth="1"/>
    <col min="516" max="768" width="9" style="113"/>
    <col min="769" max="769" width="29.875" style="113" customWidth="1"/>
    <col min="770" max="771" width="18" style="113" customWidth="1"/>
    <col min="772" max="1024" width="9" style="113"/>
    <col min="1025" max="1025" width="29.875" style="113" customWidth="1"/>
    <col min="1026" max="1027" width="18" style="113" customWidth="1"/>
    <col min="1028" max="1280" width="9" style="113"/>
    <col min="1281" max="1281" width="29.875" style="113" customWidth="1"/>
    <col min="1282" max="1283" width="18" style="113" customWidth="1"/>
    <col min="1284" max="1536" width="9" style="113"/>
    <col min="1537" max="1537" width="29.875" style="113" customWidth="1"/>
    <col min="1538" max="1539" width="18" style="113" customWidth="1"/>
    <col min="1540" max="1792" width="9" style="113"/>
    <col min="1793" max="1793" width="29.875" style="113" customWidth="1"/>
    <col min="1794" max="1795" width="18" style="113" customWidth="1"/>
    <col min="1796" max="2048" width="9" style="113"/>
    <col min="2049" max="2049" width="29.875" style="113" customWidth="1"/>
    <col min="2050" max="2051" width="18" style="113" customWidth="1"/>
    <col min="2052" max="2304" width="9" style="113"/>
    <col min="2305" max="2305" width="29.875" style="113" customWidth="1"/>
    <col min="2306" max="2307" width="18" style="113" customWidth="1"/>
    <col min="2308" max="2560" width="9" style="113"/>
    <col min="2561" max="2561" width="29.875" style="113" customWidth="1"/>
    <col min="2562" max="2563" width="18" style="113" customWidth="1"/>
    <col min="2564" max="2816" width="9" style="113"/>
    <col min="2817" max="2817" width="29.875" style="113" customWidth="1"/>
    <col min="2818" max="2819" width="18" style="113" customWidth="1"/>
    <col min="2820" max="3072" width="9" style="113"/>
    <col min="3073" max="3073" width="29.875" style="113" customWidth="1"/>
    <col min="3074" max="3075" width="18" style="113" customWidth="1"/>
    <col min="3076" max="3328" width="9" style="113"/>
    <col min="3329" max="3329" width="29.875" style="113" customWidth="1"/>
    <col min="3330" max="3331" width="18" style="113" customWidth="1"/>
    <col min="3332" max="3584" width="9" style="113"/>
    <col min="3585" max="3585" width="29.875" style="113" customWidth="1"/>
    <col min="3586" max="3587" width="18" style="113" customWidth="1"/>
    <col min="3588" max="3840" width="9" style="113"/>
    <col min="3841" max="3841" width="29.875" style="113" customWidth="1"/>
    <col min="3842" max="3843" width="18" style="113" customWidth="1"/>
    <col min="3844" max="4096" width="9" style="113"/>
    <col min="4097" max="4097" width="29.875" style="113" customWidth="1"/>
    <col min="4098" max="4099" width="18" style="113" customWidth="1"/>
    <col min="4100" max="4352" width="9" style="113"/>
    <col min="4353" max="4353" width="29.875" style="113" customWidth="1"/>
    <col min="4354" max="4355" width="18" style="113" customWidth="1"/>
    <col min="4356" max="4608" width="9" style="113"/>
    <col min="4609" max="4609" width="29.875" style="113" customWidth="1"/>
    <col min="4610" max="4611" width="18" style="113" customWidth="1"/>
    <col min="4612" max="4864" width="9" style="113"/>
    <col min="4865" max="4865" width="29.875" style="113" customWidth="1"/>
    <col min="4866" max="4867" width="18" style="113" customWidth="1"/>
    <col min="4868" max="5120" width="9" style="113"/>
    <col min="5121" max="5121" width="29.875" style="113" customWidth="1"/>
    <col min="5122" max="5123" width="18" style="113" customWidth="1"/>
    <col min="5124" max="5376" width="9" style="113"/>
    <col min="5377" max="5377" width="29.875" style="113" customWidth="1"/>
    <col min="5378" max="5379" width="18" style="113" customWidth="1"/>
    <col min="5380" max="5632" width="9" style="113"/>
    <col min="5633" max="5633" width="29.875" style="113" customWidth="1"/>
    <col min="5634" max="5635" width="18" style="113" customWidth="1"/>
    <col min="5636" max="5888" width="9" style="113"/>
    <col min="5889" max="5889" width="29.875" style="113" customWidth="1"/>
    <col min="5890" max="5891" width="18" style="113" customWidth="1"/>
    <col min="5892" max="6144" width="9" style="113"/>
    <col min="6145" max="6145" width="29.875" style="113" customWidth="1"/>
    <col min="6146" max="6147" width="18" style="113" customWidth="1"/>
    <col min="6148" max="6400" width="9" style="113"/>
    <col min="6401" max="6401" width="29.875" style="113" customWidth="1"/>
    <col min="6402" max="6403" width="18" style="113" customWidth="1"/>
    <col min="6404" max="6656" width="9" style="113"/>
    <col min="6657" max="6657" width="29.875" style="113" customWidth="1"/>
    <col min="6658" max="6659" width="18" style="113" customWidth="1"/>
    <col min="6660" max="6912" width="9" style="113"/>
    <col min="6913" max="6913" width="29.875" style="113" customWidth="1"/>
    <col min="6914" max="6915" width="18" style="113" customWidth="1"/>
    <col min="6916" max="7168" width="9" style="113"/>
    <col min="7169" max="7169" width="29.875" style="113" customWidth="1"/>
    <col min="7170" max="7171" width="18" style="113" customWidth="1"/>
    <col min="7172" max="7424" width="9" style="113"/>
    <col min="7425" max="7425" width="29.875" style="113" customWidth="1"/>
    <col min="7426" max="7427" width="18" style="113" customWidth="1"/>
    <col min="7428" max="7680" width="9" style="113"/>
    <col min="7681" max="7681" width="29.875" style="113" customWidth="1"/>
    <col min="7682" max="7683" width="18" style="113" customWidth="1"/>
    <col min="7684" max="7936" width="9" style="113"/>
    <col min="7937" max="7937" width="29.875" style="113" customWidth="1"/>
    <col min="7938" max="7939" width="18" style="113" customWidth="1"/>
    <col min="7940" max="8192" width="9" style="113"/>
    <col min="8193" max="8193" width="29.875" style="113" customWidth="1"/>
    <col min="8194" max="8195" width="18" style="113" customWidth="1"/>
    <col min="8196" max="8448" width="9" style="113"/>
    <col min="8449" max="8449" width="29.875" style="113" customWidth="1"/>
    <col min="8450" max="8451" width="18" style="113" customWidth="1"/>
    <col min="8452" max="8704" width="9" style="113"/>
    <col min="8705" max="8705" width="29.875" style="113" customWidth="1"/>
    <col min="8706" max="8707" width="18" style="113" customWidth="1"/>
    <col min="8708" max="8960" width="9" style="113"/>
    <col min="8961" max="8961" width="29.875" style="113" customWidth="1"/>
    <col min="8962" max="8963" width="18" style="113" customWidth="1"/>
    <col min="8964" max="9216" width="9" style="113"/>
    <col min="9217" max="9217" width="29.875" style="113" customWidth="1"/>
    <col min="9218" max="9219" width="18" style="113" customWidth="1"/>
    <col min="9220" max="9472" width="9" style="113"/>
    <col min="9473" max="9473" width="29.875" style="113" customWidth="1"/>
    <col min="9474" max="9475" width="18" style="113" customWidth="1"/>
    <col min="9476" max="9728" width="9" style="113"/>
    <col min="9729" max="9729" width="29.875" style="113" customWidth="1"/>
    <col min="9730" max="9731" width="18" style="113" customWidth="1"/>
    <col min="9732" max="9984" width="9" style="113"/>
    <col min="9985" max="9985" width="29.875" style="113" customWidth="1"/>
    <col min="9986" max="9987" width="18" style="113" customWidth="1"/>
    <col min="9988" max="10240" width="9" style="113"/>
    <col min="10241" max="10241" width="29.875" style="113" customWidth="1"/>
    <col min="10242" max="10243" width="18" style="113" customWidth="1"/>
    <col min="10244" max="10496" width="9" style="113"/>
    <col min="10497" max="10497" width="29.875" style="113" customWidth="1"/>
    <col min="10498" max="10499" width="18" style="113" customWidth="1"/>
    <col min="10500" max="10752" width="9" style="113"/>
    <col min="10753" max="10753" width="29.875" style="113" customWidth="1"/>
    <col min="10754" max="10755" width="18" style="113" customWidth="1"/>
    <col min="10756" max="11008" width="9" style="113"/>
    <col min="11009" max="11009" width="29.875" style="113" customWidth="1"/>
    <col min="11010" max="11011" width="18" style="113" customWidth="1"/>
    <col min="11012" max="11264" width="9" style="113"/>
    <col min="11265" max="11265" width="29.875" style="113" customWidth="1"/>
    <col min="11266" max="11267" width="18" style="113" customWidth="1"/>
    <col min="11268" max="11520" width="9" style="113"/>
    <col min="11521" max="11521" width="29.875" style="113" customWidth="1"/>
    <col min="11522" max="11523" width="18" style="113" customWidth="1"/>
    <col min="11524" max="11776" width="9" style="113"/>
    <col min="11777" max="11777" width="29.875" style="113" customWidth="1"/>
    <col min="11778" max="11779" width="18" style="113" customWidth="1"/>
    <col min="11780" max="12032" width="9" style="113"/>
    <col min="12033" max="12033" width="29.875" style="113" customWidth="1"/>
    <col min="12034" max="12035" width="18" style="113" customWidth="1"/>
    <col min="12036" max="12288" width="9" style="113"/>
    <col min="12289" max="12289" width="29.875" style="113" customWidth="1"/>
    <col min="12290" max="12291" width="18" style="113" customWidth="1"/>
    <col min="12292" max="12544" width="9" style="113"/>
    <col min="12545" max="12545" width="29.875" style="113" customWidth="1"/>
    <col min="12546" max="12547" width="18" style="113" customWidth="1"/>
    <col min="12548" max="12800" width="9" style="113"/>
    <col min="12801" max="12801" width="29.875" style="113" customWidth="1"/>
    <col min="12802" max="12803" width="18" style="113" customWidth="1"/>
    <col min="12804" max="13056" width="9" style="113"/>
    <col min="13057" max="13057" width="29.875" style="113" customWidth="1"/>
    <col min="13058" max="13059" width="18" style="113" customWidth="1"/>
    <col min="13060" max="13312" width="9" style="113"/>
    <col min="13313" max="13313" width="29.875" style="113" customWidth="1"/>
    <col min="13314" max="13315" width="18" style="113" customWidth="1"/>
    <col min="13316" max="13568" width="9" style="113"/>
    <col min="13569" max="13569" width="29.875" style="113" customWidth="1"/>
    <col min="13570" max="13571" width="18" style="113" customWidth="1"/>
    <col min="13572" max="13824" width="9" style="113"/>
    <col min="13825" max="13825" width="29.875" style="113" customWidth="1"/>
    <col min="13826" max="13827" width="18" style="113" customWidth="1"/>
    <col min="13828" max="14080" width="9" style="113"/>
    <col min="14081" max="14081" width="29.875" style="113" customWidth="1"/>
    <col min="14082" max="14083" width="18" style="113" customWidth="1"/>
    <col min="14084" max="14336" width="9" style="113"/>
    <col min="14337" max="14337" width="29.875" style="113" customWidth="1"/>
    <col min="14338" max="14339" width="18" style="113" customWidth="1"/>
    <col min="14340" max="14592" width="9" style="113"/>
    <col min="14593" max="14593" width="29.875" style="113" customWidth="1"/>
    <col min="14594" max="14595" width="18" style="113" customWidth="1"/>
    <col min="14596" max="14848" width="9" style="113"/>
    <col min="14849" max="14849" width="29.875" style="113" customWidth="1"/>
    <col min="14850" max="14851" width="18" style="113" customWidth="1"/>
    <col min="14852" max="15104" width="9" style="113"/>
    <col min="15105" max="15105" width="29.875" style="113" customWidth="1"/>
    <col min="15106" max="15107" width="18" style="113" customWidth="1"/>
    <col min="15108" max="15360" width="9" style="113"/>
    <col min="15361" max="15361" width="29.875" style="113" customWidth="1"/>
    <col min="15362" max="15363" width="18" style="113" customWidth="1"/>
    <col min="15364" max="15616" width="9" style="113"/>
    <col min="15617" max="15617" width="29.875" style="113" customWidth="1"/>
    <col min="15618" max="15619" width="18" style="113" customWidth="1"/>
    <col min="15620" max="15872" width="9" style="113"/>
    <col min="15873" max="15873" width="29.875" style="113" customWidth="1"/>
    <col min="15874" max="15875" width="18" style="113" customWidth="1"/>
    <col min="15876" max="16128" width="9" style="113"/>
    <col min="16129" max="16129" width="29.875" style="113" customWidth="1"/>
    <col min="16130" max="16131" width="18" style="113" customWidth="1"/>
    <col min="16132" max="16384" width="9" style="113"/>
  </cols>
  <sheetData>
    <row r="1" spans="2:5" ht="7.5" customHeight="1" x14ac:dyDescent="0.2">
      <c r="B1" s="257"/>
      <c r="C1" s="257"/>
      <c r="D1" s="257"/>
      <c r="E1" s="257"/>
    </row>
    <row r="2" spans="2:5" ht="15.6" customHeight="1" x14ac:dyDescent="0.2">
      <c r="B2" s="258" t="s">
        <v>1601</v>
      </c>
      <c r="C2" s="258"/>
      <c r="D2" s="258"/>
      <c r="E2" s="258"/>
    </row>
    <row r="3" spans="2:5" ht="12.75" customHeight="1" x14ac:dyDescent="0.2">
      <c r="B3" s="259" t="s">
        <v>1602</v>
      </c>
      <c r="C3" s="260" t="s">
        <v>1603</v>
      </c>
      <c r="D3" s="261" t="s">
        <v>1604</v>
      </c>
      <c r="E3" s="261"/>
    </row>
    <row r="4" spans="2:5" ht="25.5" x14ac:dyDescent="0.2">
      <c r="B4" s="259"/>
      <c r="C4" s="260"/>
      <c r="D4" s="114" t="s">
        <v>1605</v>
      </c>
      <c r="E4" s="114" t="s">
        <v>1606</v>
      </c>
    </row>
    <row r="5" spans="2:5" ht="12.75" customHeight="1" x14ac:dyDescent="0.2">
      <c r="B5" s="255" t="s">
        <v>79</v>
      </c>
      <c r="C5" s="255"/>
      <c r="D5" s="255"/>
      <c r="E5" s="255"/>
    </row>
    <row r="6" spans="2:5" x14ac:dyDescent="0.2">
      <c r="B6" s="115" t="s">
        <v>1607</v>
      </c>
      <c r="C6" s="116" t="s">
        <v>1608</v>
      </c>
      <c r="D6" s="117">
        <v>0.2</v>
      </c>
      <c r="E6" s="117">
        <v>0.2</v>
      </c>
    </row>
    <row r="7" spans="2:5" x14ac:dyDescent="0.2">
      <c r="B7" s="118" t="s">
        <v>80</v>
      </c>
      <c r="C7" s="119" t="s">
        <v>81</v>
      </c>
      <c r="D7" s="120">
        <v>1.4999999999999999E-2</v>
      </c>
      <c r="E7" s="120">
        <v>1.4999999999999999E-2</v>
      </c>
    </row>
    <row r="8" spans="2:5" x14ac:dyDescent="0.2">
      <c r="B8" s="115" t="s">
        <v>82</v>
      </c>
      <c r="C8" s="116" t="s">
        <v>83</v>
      </c>
      <c r="D8" s="117">
        <v>0.01</v>
      </c>
      <c r="E8" s="117">
        <v>0.01</v>
      </c>
    </row>
    <row r="9" spans="2:5" x14ac:dyDescent="0.2">
      <c r="B9" s="118" t="s">
        <v>84</v>
      </c>
      <c r="C9" s="119" t="s">
        <v>85</v>
      </c>
      <c r="D9" s="120">
        <v>2E-3</v>
      </c>
      <c r="E9" s="120">
        <v>2E-3</v>
      </c>
    </row>
    <row r="10" spans="2:5" x14ac:dyDescent="0.2">
      <c r="B10" s="115" t="s">
        <v>86</v>
      </c>
      <c r="C10" s="116" t="s">
        <v>87</v>
      </c>
      <c r="D10" s="117">
        <v>6.0000000000000001E-3</v>
      </c>
      <c r="E10" s="117">
        <v>6.0000000000000001E-3</v>
      </c>
    </row>
    <row r="11" spans="2:5" x14ac:dyDescent="0.2">
      <c r="B11" s="118" t="s">
        <v>88</v>
      </c>
      <c r="C11" s="119" t="s">
        <v>1609</v>
      </c>
      <c r="D11" s="120">
        <v>2.5000000000000001E-2</v>
      </c>
      <c r="E11" s="120">
        <v>2.5000000000000001E-2</v>
      </c>
    </row>
    <row r="12" spans="2:5" x14ac:dyDescent="0.2">
      <c r="B12" s="115" t="s">
        <v>89</v>
      </c>
      <c r="C12" s="116" t="s">
        <v>1610</v>
      </c>
      <c r="D12" s="117">
        <v>0.03</v>
      </c>
      <c r="E12" s="117">
        <v>0.03</v>
      </c>
    </row>
    <row r="13" spans="2:5" x14ac:dyDescent="0.2">
      <c r="B13" s="118" t="s">
        <v>90</v>
      </c>
      <c r="C13" s="119" t="s">
        <v>91</v>
      </c>
      <c r="D13" s="120">
        <v>0.08</v>
      </c>
      <c r="E13" s="120">
        <v>0.08</v>
      </c>
    </row>
    <row r="14" spans="2:5" x14ac:dyDescent="0.2">
      <c r="B14" s="115" t="s">
        <v>92</v>
      </c>
      <c r="C14" s="116" t="s">
        <v>93</v>
      </c>
      <c r="D14" s="117">
        <v>0</v>
      </c>
      <c r="E14" s="117">
        <v>0</v>
      </c>
    </row>
    <row r="15" spans="2:5" x14ac:dyDescent="0.2">
      <c r="B15" s="121" t="s">
        <v>94</v>
      </c>
      <c r="C15" s="122" t="s">
        <v>15</v>
      </c>
      <c r="D15" s="123">
        <v>0.36799999999999999</v>
      </c>
      <c r="E15" s="123">
        <v>0.36799999999999999</v>
      </c>
    </row>
    <row r="16" spans="2:5" x14ac:dyDescent="0.2">
      <c r="B16" s="255" t="s">
        <v>95</v>
      </c>
      <c r="C16" s="255"/>
      <c r="D16" s="255"/>
      <c r="E16" s="255"/>
    </row>
    <row r="17" spans="2:5" x14ac:dyDescent="0.2">
      <c r="B17" s="115" t="s">
        <v>96</v>
      </c>
      <c r="C17" s="116" t="s">
        <v>1611</v>
      </c>
      <c r="D17" s="117">
        <v>0.1802</v>
      </c>
      <c r="E17" s="117" t="s">
        <v>97</v>
      </c>
    </row>
    <row r="18" spans="2:5" x14ac:dyDescent="0.2">
      <c r="B18" s="118" t="s">
        <v>98</v>
      </c>
      <c r="C18" s="119" t="s">
        <v>1612</v>
      </c>
      <c r="D18" s="120">
        <v>4.3099999999999999E-2</v>
      </c>
      <c r="E18" s="120" t="s">
        <v>97</v>
      </c>
    </row>
    <row r="19" spans="2:5" x14ac:dyDescent="0.2">
      <c r="B19" s="115" t="s">
        <v>99</v>
      </c>
      <c r="C19" s="116" t="s">
        <v>1613</v>
      </c>
      <c r="D19" s="117">
        <v>8.6E-3</v>
      </c>
      <c r="E19" s="117">
        <v>6.4999999999999997E-3</v>
      </c>
    </row>
    <row r="20" spans="2:5" x14ac:dyDescent="0.2">
      <c r="B20" s="118" t="s">
        <v>100</v>
      </c>
      <c r="C20" s="119" t="s">
        <v>1614</v>
      </c>
      <c r="D20" s="120">
        <v>0.1096</v>
      </c>
      <c r="E20" s="120">
        <v>8.3299999999999999E-2</v>
      </c>
    </row>
    <row r="21" spans="2:5" x14ac:dyDescent="0.2">
      <c r="B21" s="115" t="s">
        <v>101</v>
      </c>
      <c r="C21" s="116" t="s">
        <v>1615</v>
      </c>
      <c r="D21" s="117">
        <v>6.9999999999999999E-4</v>
      </c>
      <c r="E21" s="117">
        <v>5.0000000000000001E-4</v>
      </c>
    </row>
    <row r="22" spans="2:5" x14ac:dyDescent="0.2">
      <c r="B22" s="118" t="s">
        <v>102</v>
      </c>
      <c r="C22" s="119" t="s">
        <v>1616</v>
      </c>
      <c r="D22" s="120">
        <v>7.3000000000000001E-3</v>
      </c>
      <c r="E22" s="120">
        <v>5.5999999999999999E-3</v>
      </c>
    </row>
    <row r="23" spans="2:5" x14ac:dyDescent="0.2">
      <c r="B23" s="115" t="s">
        <v>103</v>
      </c>
      <c r="C23" s="116" t="s">
        <v>1617</v>
      </c>
      <c r="D23" s="117">
        <v>2.0400000000000001E-2</v>
      </c>
      <c r="E23" s="117" t="s">
        <v>97</v>
      </c>
    </row>
    <row r="24" spans="2:5" x14ac:dyDescent="0.2">
      <c r="B24" s="118" t="s">
        <v>104</v>
      </c>
      <c r="C24" s="119" t="s">
        <v>1618</v>
      </c>
      <c r="D24" s="120">
        <v>1E-3</v>
      </c>
      <c r="E24" s="120">
        <v>6.9999999999999999E-4</v>
      </c>
    </row>
    <row r="25" spans="2:5" x14ac:dyDescent="0.2">
      <c r="B25" s="115" t="s">
        <v>105</v>
      </c>
      <c r="C25" s="116" t="s">
        <v>1619</v>
      </c>
      <c r="D25" s="117">
        <v>9.7600000000000006E-2</v>
      </c>
      <c r="E25" s="117">
        <v>7.4200000000000002E-2</v>
      </c>
    </row>
    <row r="26" spans="2:5" x14ac:dyDescent="0.2">
      <c r="B26" s="118" t="s">
        <v>106</v>
      </c>
      <c r="C26" s="119" t="s">
        <v>1620</v>
      </c>
      <c r="D26" s="120">
        <v>2.9999999999999997E-4</v>
      </c>
      <c r="E26" s="120">
        <v>2.9999999999999997E-4</v>
      </c>
    </row>
    <row r="27" spans="2:5" x14ac:dyDescent="0.2">
      <c r="B27" s="124" t="s">
        <v>107</v>
      </c>
      <c r="C27" s="124" t="s">
        <v>15</v>
      </c>
      <c r="D27" s="125">
        <v>0.46879999999999999</v>
      </c>
      <c r="E27" s="125">
        <v>0.1711</v>
      </c>
    </row>
    <row r="28" spans="2:5" x14ac:dyDescent="0.2">
      <c r="B28" s="255" t="s">
        <v>108</v>
      </c>
      <c r="C28" s="255"/>
      <c r="D28" s="255"/>
      <c r="E28" s="255"/>
    </row>
    <row r="29" spans="2:5" x14ac:dyDescent="0.2">
      <c r="B29" s="115" t="s">
        <v>109</v>
      </c>
      <c r="C29" s="116" t="s">
        <v>1621</v>
      </c>
      <c r="D29" s="117">
        <v>4.53E-2</v>
      </c>
      <c r="E29" s="117">
        <v>3.4500000000000003E-2</v>
      </c>
    </row>
    <row r="30" spans="2:5" x14ac:dyDescent="0.2">
      <c r="B30" s="118" t="s">
        <v>110</v>
      </c>
      <c r="C30" s="119" t="s">
        <v>1622</v>
      </c>
      <c r="D30" s="120">
        <v>1.1000000000000001E-3</v>
      </c>
      <c r="E30" s="120">
        <v>8.0000000000000004E-4</v>
      </c>
    </row>
    <row r="31" spans="2:5" x14ac:dyDescent="0.2">
      <c r="B31" s="115" t="s">
        <v>111</v>
      </c>
      <c r="C31" s="116" t="s">
        <v>1623</v>
      </c>
      <c r="D31" s="117">
        <v>4.2900000000000001E-2</v>
      </c>
      <c r="E31" s="117">
        <v>3.2599999999999997E-2</v>
      </c>
    </row>
    <row r="32" spans="2:5" x14ac:dyDescent="0.2">
      <c r="B32" s="118" t="s">
        <v>112</v>
      </c>
      <c r="C32" s="119" t="s">
        <v>1624</v>
      </c>
      <c r="D32" s="120">
        <v>2.9600000000000001E-2</v>
      </c>
      <c r="E32" s="120">
        <v>2.2499999999999999E-2</v>
      </c>
    </row>
    <row r="33" spans="2:5" x14ac:dyDescent="0.2">
      <c r="B33" s="115" t="s">
        <v>113</v>
      </c>
      <c r="C33" s="116" t="s">
        <v>1625</v>
      </c>
      <c r="D33" s="117">
        <v>3.8E-3</v>
      </c>
      <c r="E33" s="117">
        <v>2.8999999999999998E-3</v>
      </c>
    </row>
    <row r="34" spans="2:5" x14ac:dyDescent="0.2">
      <c r="B34" s="121" t="s">
        <v>114</v>
      </c>
      <c r="C34" s="122" t="s">
        <v>15</v>
      </c>
      <c r="D34" s="123">
        <v>0.1227</v>
      </c>
      <c r="E34" s="123">
        <v>9.3299999999999994E-2</v>
      </c>
    </row>
    <row r="35" spans="2:5" ht="12.75" customHeight="1" x14ac:dyDescent="0.2">
      <c r="B35" s="255" t="s">
        <v>115</v>
      </c>
      <c r="C35" s="255"/>
      <c r="D35" s="255"/>
      <c r="E35" s="255"/>
    </row>
    <row r="36" spans="2:5" x14ac:dyDescent="0.2">
      <c r="B36" s="115" t="s">
        <v>116</v>
      </c>
      <c r="C36" s="116" t="s">
        <v>1626</v>
      </c>
      <c r="D36" s="117">
        <v>0.17249999999999999</v>
      </c>
      <c r="E36" s="117">
        <v>6.3E-2</v>
      </c>
    </row>
    <row r="37" spans="2:5" ht="38.25" x14ac:dyDescent="0.2">
      <c r="B37" s="118" t="s">
        <v>117</v>
      </c>
      <c r="C37" s="119" t="s">
        <v>1627</v>
      </c>
      <c r="D37" s="120">
        <v>4.0000000000000001E-3</v>
      </c>
      <c r="E37" s="120">
        <v>3.0999999999999999E-3</v>
      </c>
    </row>
    <row r="38" spans="2:5" x14ac:dyDescent="0.2">
      <c r="B38" s="124" t="s">
        <v>118</v>
      </c>
      <c r="C38" s="124" t="s">
        <v>15</v>
      </c>
      <c r="D38" s="125">
        <v>0.17649999999999999</v>
      </c>
      <c r="E38" s="125">
        <v>6.6100000000000006E-2</v>
      </c>
    </row>
    <row r="39" spans="2:5" ht="12.75" customHeight="1" x14ac:dyDescent="0.2">
      <c r="B39" s="256" t="s">
        <v>1628</v>
      </c>
      <c r="C39" s="256"/>
      <c r="D39" s="126">
        <f>D15+D27+D34+D38</f>
        <v>1.1360000000000001</v>
      </c>
      <c r="E39" s="126">
        <f>E15+E27+E34+E38</f>
        <v>0.69850000000000012</v>
      </c>
    </row>
  </sheetData>
  <mergeCells count="10">
    <mergeCell ref="B16:E16"/>
    <mergeCell ref="B28:E28"/>
    <mergeCell ref="B35:E35"/>
    <mergeCell ref="B39:C39"/>
    <mergeCell ref="B1:E1"/>
    <mergeCell ref="B2:E2"/>
    <mergeCell ref="B3:B4"/>
    <mergeCell ref="C3:C4"/>
    <mergeCell ref="D3:E3"/>
    <mergeCell ref="B5:E5"/>
  </mergeCells>
  <printOptions horizontalCentered="1"/>
  <pageMargins left="0.23622047244094491" right="0.23622047244094491" top="1.1811023622047245" bottom="0.78740157480314965" header="0.31496062992125984" footer="0.31496062992125984"/>
  <pageSetup paperSize="9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11</vt:i4>
      </vt:variant>
    </vt:vector>
  </HeadingPairs>
  <TitlesOfParts>
    <vt:vector size="18" baseType="lpstr">
      <vt:lpstr>Orçamento Sintético</vt:lpstr>
      <vt:lpstr>Memória de Cálculo</vt:lpstr>
      <vt:lpstr>CPUs</vt:lpstr>
      <vt:lpstr>COTAÇÃO</vt:lpstr>
      <vt:lpstr>CFF</vt:lpstr>
      <vt:lpstr>BDI</vt:lpstr>
      <vt:lpstr>ENCARGOS SOCIAIS</vt:lpstr>
      <vt:lpstr>BDI!Area_de_impressao</vt:lpstr>
      <vt:lpstr>CFF!Area_de_impressao</vt:lpstr>
      <vt:lpstr>COTAÇÃO!Area_de_impressao</vt:lpstr>
      <vt:lpstr>CPUs!Area_de_impressao</vt:lpstr>
      <vt:lpstr>'ENCARGOS SOCIAIS'!Area_de_impressao</vt:lpstr>
      <vt:lpstr>'Memória de Cálculo'!Area_de_impressao</vt:lpstr>
      <vt:lpstr>'Orçamento Sintético'!Area_de_impressao</vt:lpstr>
      <vt:lpstr>CFF!Titulos_de_impressao</vt:lpstr>
      <vt:lpstr>CPUs!Titulos_de_impressao</vt:lpstr>
      <vt:lpstr>'Memória de Cálculo'!Titulos_de_impressao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Ádna Virgínia - Técnica em Edificações</cp:lastModifiedBy>
  <cp:revision>0</cp:revision>
  <cp:lastPrinted>2026-05-05T18:38:33Z</cp:lastPrinted>
  <dcterms:created xsi:type="dcterms:W3CDTF">2022-12-21T19:31:42Z</dcterms:created>
  <dcterms:modified xsi:type="dcterms:W3CDTF">2026-05-05T18:38:40Z</dcterms:modified>
</cp:coreProperties>
</file>